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/>
  <mc:AlternateContent xmlns:mc="http://schemas.openxmlformats.org/markup-compatibility/2006">
    <mc:Choice Requires="x15">
      <x15ac:absPath xmlns:x15ac="http://schemas.microsoft.com/office/spreadsheetml/2010/11/ac" url="C:\Users\Aleš Kudláč\Disk Google\OKG realizace\14 ZD Hrotovice, objekt Odunec\_VŘ\"/>
    </mc:Choice>
  </mc:AlternateContent>
  <xr:revisionPtr revIDLastSave="0" documentId="10_ncr:8100000_{946995D0-7211-436A-8AD2-29F6712FFA2C}" xr6:coauthVersionLast="33" xr6:coauthVersionMax="33" xr10:uidLastSave="{00000000-0000-0000-0000-000000000000}"/>
  <bookViews>
    <workbookView xWindow="32760" yWindow="32820" windowWidth="20490" windowHeight="7695" xr2:uid="{00000000-000D-0000-FFFF-FFFF00000000}"/>
  </bookViews>
  <sheets>
    <sheet name="Stavební rozpočet" sheetId="1" r:id="rId1"/>
    <sheet name="Krycí list rozpočtu" sheetId="3" r:id="rId2"/>
  </sheets>
  <calcPr calcId="162913"/>
</workbook>
</file>

<file path=xl/calcChain.xml><?xml version="1.0" encoding="utf-8"?>
<calcChain xmlns="http://schemas.openxmlformats.org/spreadsheetml/2006/main">
  <c r="H76" i="1" l="1"/>
  <c r="H77" i="1"/>
  <c r="J77" i="1" s="1"/>
  <c r="AB77" i="1" s="1"/>
  <c r="H78" i="1"/>
  <c r="H79" i="1"/>
  <c r="J79" i="1" s="1"/>
  <c r="AB79" i="1" s="1"/>
  <c r="H80" i="1"/>
  <c r="I74" i="1"/>
  <c r="H75" i="1"/>
  <c r="J75" i="1"/>
  <c r="AB75" i="1" s="1"/>
  <c r="H67" i="1"/>
  <c r="H68" i="1"/>
  <c r="H69" i="1"/>
  <c r="H64" i="1"/>
  <c r="R64" i="1" s="1"/>
  <c r="H70" i="1"/>
  <c r="H65" i="1"/>
  <c r="J65" i="1"/>
  <c r="AB65" i="1"/>
  <c r="I13" i="1"/>
  <c r="T13" i="1"/>
  <c r="V13" i="1"/>
  <c r="X13" i="1"/>
  <c r="H49" i="1"/>
  <c r="J49" i="1"/>
  <c r="AB49" i="1" s="1"/>
  <c r="H50" i="1"/>
  <c r="J50" i="1"/>
  <c r="AB50" i="1" s="1"/>
  <c r="H51" i="1"/>
  <c r="J51" i="1" s="1"/>
  <c r="AB51" i="1" s="1"/>
  <c r="H52" i="1"/>
  <c r="J52" i="1"/>
  <c r="AB52" i="1" s="1"/>
  <c r="H53" i="1"/>
  <c r="J53" i="1" s="1"/>
  <c r="AB53" i="1" s="1"/>
  <c r="H54" i="1"/>
  <c r="J54" i="1"/>
  <c r="AB54" i="1" s="1"/>
  <c r="H55" i="1"/>
  <c r="J55" i="1" s="1"/>
  <c r="AB55" i="1" s="1"/>
  <c r="H56" i="1"/>
  <c r="J56" i="1" s="1"/>
  <c r="AB56" i="1" s="1"/>
  <c r="H57" i="1"/>
  <c r="J57" i="1" s="1"/>
  <c r="AB57" i="1" s="1"/>
  <c r="H58" i="1"/>
  <c r="J58" i="1"/>
  <c r="AB58" i="1" s="1"/>
  <c r="H59" i="1"/>
  <c r="J59" i="1" s="1"/>
  <c r="AB59" i="1" s="1"/>
  <c r="H60" i="1"/>
  <c r="J60" i="1"/>
  <c r="AB60" i="1" s="1"/>
  <c r="H61" i="1"/>
  <c r="J61" i="1" s="1"/>
  <c r="AB61" i="1" s="1"/>
  <c r="H62" i="1"/>
  <c r="J62" i="1" s="1"/>
  <c r="AB62" i="1" s="1"/>
  <c r="H48" i="1"/>
  <c r="J48" i="1" s="1"/>
  <c r="AB48" i="1" s="1"/>
  <c r="H36" i="1"/>
  <c r="J36" i="1" s="1"/>
  <c r="AB36" i="1" s="1"/>
  <c r="H37" i="1"/>
  <c r="J37" i="1" s="1"/>
  <c r="AB37" i="1" s="1"/>
  <c r="H38" i="1"/>
  <c r="J38" i="1"/>
  <c r="AB38" i="1" s="1"/>
  <c r="H39" i="1"/>
  <c r="J39" i="1" s="1"/>
  <c r="AB39" i="1" s="1"/>
  <c r="H40" i="1"/>
  <c r="J40" i="1"/>
  <c r="AB40" i="1" s="1"/>
  <c r="H41" i="1"/>
  <c r="J41" i="1" s="1"/>
  <c r="AB41" i="1" s="1"/>
  <c r="H42" i="1"/>
  <c r="J42" i="1" s="1"/>
  <c r="AB42" i="1" s="1"/>
  <c r="H43" i="1"/>
  <c r="J43" i="1" s="1"/>
  <c r="AB43" i="1" s="1"/>
  <c r="H44" i="1"/>
  <c r="J44" i="1"/>
  <c r="AB44" i="1" s="1"/>
  <c r="H45" i="1"/>
  <c r="J45" i="1" s="1"/>
  <c r="AB45" i="1" s="1"/>
  <c r="H46" i="1"/>
  <c r="J46" i="1" s="1"/>
  <c r="AB46" i="1" s="1"/>
  <c r="H35" i="1"/>
  <c r="H15" i="1"/>
  <c r="J15" i="1"/>
  <c r="AB15" i="1" s="1"/>
  <c r="H16" i="1"/>
  <c r="J16" i="1"/>
  <c r="AB16" i="1" s="1"/>
  <c r="H17" i="1"/>
  <c r="J17" i="1" s="1"/>
  <c r="AB17" i="1" s="1"/>
  <c r="H18" i="1"/>
  <c r="J18" i="1" s="1"/>
  <c r="AB18" i="1" s="1"/>
  <c r="H19" i="1"/>
  <c r="J19" i="1"/>
  <c r="AB19" i="1"/>
  <c r="H20" i="1"/>
  <c r="J20" i="1" s="1"/>
  <c r="AB20" i="1" s="1"/>
  <c r="H21" i="1"/>
  <c r="J21" i="1" s="1"/>
  <c r="AB21" i="1" s="1"/>
  <c r="H22" i="1"/>
  <c r="J22" i="1"/>
  <c r="AB22" i="1"/>
  <c r="H23" i="1"/>
  <c r="J23" i="1"/>
  <c r="AB23" i="1" s="1"/>
  <c r="H24" i="1"/>
  <c r="J24" i="1"/>
  <c r="AB24" i="1" s="1"/>
  <c r="H25" i="1"/>
  <c r="J25" i="1"/>
  <c r="AB25" i="1"/>
  <c r="H26" i="1"/>
  <c r="J26" i="1" s="1"/>
  <c r="AB26" i="1" s="1"/>
  <c r="H27" i="1"/>
  <c r="J27" i="1"/>
  <c r="AB27" i="1"/>
  <c r="H28" i="1"/>
  <c r="J28" i="1" s="1"/>
  <c r="AB28" i="1" s="1"/>
  <c r="H29" i="1"/>
  <c r="J29" i="1"/>
  <c r="AB29" i="1"/>
  <c r="H30" i="1"/>
  <c r="J30" i="1" s="1"/>
  <c r="AB30" i="1" s="1"/>
  <c r="H31" i="1"/>
  <c r="J31" i="1" s="1"/>
  <c r="AB31" i="1" s="1"/>
  <c r="H32" i="1"/>
  <c r="J32" i="1" s="1"/>
  <c r="AB32" i="1" s="1"/>
  <c r="H14" i="1"/>
  <c r="J14" i="1" s="1"/>
  <c r="AB14" i="1" s="1"/>
  <c r="F22" i="3"/>
  <c r="I22" i="3"/>
  <c r="L14" i="1"/>
  <c r="O14" i="1"/>
  <c r="Z14" i="1"/>
  <c r="AA14" i="1"/>
  <c r="AE14" i="1"/>
  <c r="AM14" i="1" s="1"/>
  <c r="AF14" i="1"/>
  <c r="AN14" i="1" s="1"/>
  <c r="L15" i="1"/>
  <c r="O15" i="1"/>
  <c r="Z15" i="1"/>
  <c r="AA15" i="1"/>
  <c r="AE15" i="1"/>
  <c r="AM15" i="1" s="1"/>
  <c r="AF15" i="1"/>
  <c r="AN15" i="1" s="1"/>
  <c r="L16" i="1"/>
  <c r="O16" i="1"/>
  <c r="Z16" i="1"/>
  <c r="AA16" i="1"/>
  <c r="AE16" i="1"/>
  <c r="AM16" i="1"/>
  <c r="AF16" i="1"/>
  <c r="AN16" i="1" s="1"/>
  <c r="L17" i="1"/>
  <c r="O17" i="1"/>
  <c r="Z17" i="1"/>
  <c r="AA17" i="1"/>
  <c r="AE17" i="1"/>
  <c r="AM17" i="1" s="1"/>
  <c r="AF17" i="1"/>
  <c r="AN17" i="1"/>
  <c r="L18" i="1"/>
  <c r="O18" i="1"/>
  <c r="Z18" i="1"/>
  <c r="AA18" i="1"/>
  <c r="AE18" i="1"/>
  <c r="AM18" i="1" s="1"/>
  <c r="AF18" i="1"/>
  <c r="AN18" i="1"/>
  <c r="L19" i="1"/>
  <c r="O19" i="1"/>
  <c r="Z19" i="1"/>
  <c r="AA19" i="1"/>
  <c r="AE19" i="1"/>
  <c r="AM19" i="1" s="1"/>
  <c r="AF19" i="1"/>
  <c r="AN19" i="1"/>
  <c r="L20" i="1"/>
  <c r="O20" i="1"/>
  <c r="Z20" i="1"/>
  <c r="AA20" i="1"/>
  <c r="AE20" i="1"/>
  <c r="AM20" i="1" s="1"/>
  <c r="AF20" i="1"/>
  <c r="AN20" i="1" s="1"/>
  <c r="L21" i="1"/>
  <c r="O21" i="1"/>
  <c r="Z21" i="1"/>
  <c r="AA21" i="1"/>
  <c r="AE21" i="1"/>
  <c r="AM21" i="1" s="1"/>
  <c r="AF21" i="1"/>
  <c r="AN21" i="1" s="1"/>
  <c r="L22" i="1"/>
  <c r="O22" i="1"/>
  <c r="Z22" i="1"/>
  <c r="AA22" i="1"/>
  <c r="AE22" i="1"/>
  <c r="AM22" i="1"/>
  <c r="AF22" i="1"/>
  <c r="AN22" i="1" s="1"/>
  <c r="L23" i="1"/>
  <c r="O23" i="1"/>
  <c r="Z23" i="1"/>
  <c r="AA23" i="1"/>
  <c r="AE23" i="1"/>
  <c r="AM23" i="1"/>
  <c r="AF23" i="1"/>
  <c r="AN23" i="1" s="1"/>
  <c r="L24" i="1"/>
  <c r="O24" i="1"/>
  <c r="Z24" i="1"/>
  <c r="AA24" i="1"/>
  <c r="AE24" i="1"/>
  <c r="AM24" i="1" s="1"/>
  <c r="AF24" i="1"/>
  <c r="AN24" i="1"/>
  <c r="L25" i="1"/>
  <c r="O25" i="1"/>
  <c r="Z25" i="1"/>
  <c r="AA25" i="1"/>
  <c r="AE25" i="1"/>
  <c r="AM25" i="1" s="1"/>
  <c r="AF25" i="1"/>
  <c r="AN25" i="1"/>
  <c r="L26" i="1"/>
  <c r="O26" i="1"/>
  <c r="Z26" i="1"/>
  <c r="AA26" i="1"/>
  <c r="AE26" i="1"/>
  <c r="AM26" i="1" s="1"/>
  <c r="AF26" i="1"/>
  <c r="AN26" i="1" s="1"/>
  <c r="L27" i="1"/>
  <c r="O27" i="1"/>
  <c r="Z27" i="1"/>
  <c r="AA27" i="1"/>
  <c r="AE27" i="1"/>
  <c r="AM27" i="1" s="1"/>
  <c r="AF27" i="1"/>
  <c r="AN27" i="1" s="1"/>
  <c r="L28" i="1"/>
  <c r="O28" i="1"/>
  <c r="Z28" i="1"/>
  <c r="AA28" i="1"/>
  <c r="AE28" i="1"/>
  <c r="AM28" i="1"/>
  <c r="AF28" i="1"/>
  <c r="AN28" i="1" s="1"/>
  <c r="L29" i="1"/>
  <c r="O29" i="1"/>
  <c r="Z29" i="1"/>
  <c r="AA29" i="1"/>
  <c r="AE29" i="1"/>
  <c r="AM29" i="1" s="1"/>
  <c r="AF29" i="1"/>
  <c r="AN29" i="1" s="1"/>
  <c r="L30" i="1"/>
  <c r="O30" i="1"/>
  <c r="Z30" i="1"/>
  <c r="AA30" i="1"/>
  <c r="AE30" i="1"/>
  <c r="AM30" i="1" s="1"/>
  <c r="AF30" i="1"/>
  <c r="AN30" i="1"/>
  <c r="L31" i="1"/>
  <c r="O31" i="1"/>
  <c r="Z31" i="1"/>
  <c r="AA31" i="1"/>
  <c r="AE31" i="1"/>
  <c r="AM31" i="1"/>
  <c r="AF31" i="1"/>
  <c r="AN31" i="1" s="1"/>
  <c r="L32" i="1"/>
  <c r="O32" i="1"/>
  <c r="Z32" i="1"/>
  <c r="AA32" i="1"/>
  <c r="AE32" i="1"/>
  <c r="AM32" i="1" s="1"/>
  <c r="AF32" i="1"/>
  <c r="AN32" i="1"/>
  <c r="T34" i="1"/>
  <c r="V34" i="1"/>
  <c r="X34" i="1"/>
  <c r="L35" i="1"/>
  <c r="O35" i="1"/>
  <c r="Z35" i="1"/>
  <c r="AA35" i="1"/>
  <c r="AE35" i="1"/>
  <c r="AM35" i="1" s="1"/>
  <c r="AF35" i="1"/>
  <c r="AN35" i="1"/>
  <c r="L36" i="1"/>
  <c r="O36" i="1"/>
  <c r="Z36" i="1"/>
  <c r="AA36" i="1"/>
  <c r="AE36" i="1"/>
  <c r="AM36" i="1" s="1"/>
  <c r="AF36" i="1"/>
  <c r="AN36" i="1" s="1"/>
  <c r="L37" i="1"/>
  <c r="O37" i="1"/>
  <c r="Z37" i="1"/>
  <c r="AA37" i="1"/>
  <c r="AE37" i="1"/>
  <c r="AM37" i="1" s="1"/>
  <c r="AF37" i="1"/>
  <c r="AN37" i="1"/>
  <c r="L38" i="1"/>
  <c r="O38" i="1"/>
  <c r="Z38" i="1"/>
  <c r="AA38" i="1"/>
  <c r="AE38" i="1"/>
  <c r="AM38" i="1" s="1"/>
  <c r="AF38" i="1"/>
  <c r="AN38" i="1"/>
  <c r="L39" i="1"/>
  <c r="O39" i="1"/>
  <c r="Z39" i="1"/>
  <c r="AA39" i="1"/>
  <c r="AE39" i="1"/>
  <c r="AM39" i="1" s="1"/>
  <c r="AF39" i="1"/>
  <c r="AN39" i="1"/>
  <c r="L40" i="1"/>
  <c r="O40" i="1"/>
  <c r="Z40" i="1"/>
  <c r="AA40" i="1"/>
  <c r="AE40" i="1"/>
  <c r="AM40" i="1" s="1"/>
  <c r="AF40" i="1"/>
  <c r="AN40" i="1" s="1"/>
  <c r="L41" i="1"/>
  <c r="O41" i="1"/>
  <c r="Z41" i="1"/>
  <c r="AA41" i="1"/>
  <c r="AE41" i="1"/>
  <c r="AM41" i="1" s="1"/>
  <c r="AF41" i="1"/>
  <c r="AN41" i="1" s="1"/>
  <c r="L42" i="1"/>
  <c r="O42" i="1"/>
  <c r="Z42" i="1"/>
  <c r="AA42" i="1"/>
  <c r="AE42" i="1"/>
  <c r="AM42" i="1"/>
  <c r="AF42" i="1"/>
  <c r="AN42" i="1" s="1"/>
  <c r="L43" i="1"/>
  <c r="O43" i="1"/>
  <c r="Z43" i="1"/>
  <c r="AA43" i="1"/>
  <c r="AE43" i="1"/>
  <c r="AM43" i="1" s="1"/>
  <c r="AF43" i="1"/>
  <c r="AN43" i="1" s="1"/>
  <c r="L44" i="1"/>
  <c r="O44" i="1"/>
  <c r="Z44" i="1"/>
  <c r="AA44" i="1"/>
  <c r="AE44" i="1"/>
  <c r="AM44" i="1"/>
  <c r="AF44" i="1"/>
  <c r="AN44" i="1"/>
  <c r="L45" i="1"/>
  <c r="O45" i="1"/>
  <c r="Z45" i="1"/>
  <c r="AA45" i="1"/>
  <c r="AE45" i="1"/>
  <c r="AM45" i="1"/>
  <c r="AF45" i="1"/>
  <c r="AN45" i="1"/>
  <c r="L46" i="1"/>
  <c r="O46" i="1"/>
  <c r="Z46" i="1"/>
  <c r="AA46" i="1"/>
  <c r="AE46" i="1"/>
  <c r="AM46" i="1"/>
  <c r="AF46" i="1"/>
  <c r="AN46" i="1"/>
  <c r="T47" i="1"/>
  <c r="V47" i="1"/>
  <c r="X47" i="1"/>
  <c r="L48" i="1"/>
  <c r="O48" i="1"/>
  <c r="Z48" i="1"/>
  <c r="AA48" i="1"/>
  <c r="AE48" i="1"/>
  <c r="AM48" i="1" s="1"/>
  <c r="AF48" i="1"/>
  <c r="AN48" i="1"/>
  <c r="L49" i="1"/>
  <c r="O49" i="1"/>
  <c r="Z49" i="1"/>
  <c r="AA49" i="1"/>
  <c r="AE49" i="1"/>
  <c r="AM49" i="1"/>
  <c r="AF49" i="1"/>
  <c r="AN49" i="1" s="1"/>
  <c r="L50" i="1"/>
  <c r="O50" i="1"/>
  <c r="Z50" i="1"/>
  <c r="AA50" i="1"/>
  <c r="AE50" i="1"/>
  <c r="AM50" i="1" s="1"/>
  <c r="AF50" i="1"/>
  <c r="AN50" i="1" s="1"/>
  <c r="L51" i="1"/>
  <c r="O51" i="1"/>
  <c r="Z51" i="1"/>
  <c r="AA51" i="1"/>
  <c r="AE51" i="1"/>
  <c r="AM51" i="1"/>
  <c r="AF51" i="1"/>
  <c r="AN51" i="1" s="1"/>
  <c r="L52" i="1"/>
  <c r="O52" i="1"/>
  <c r="Z52" i="1"/>
  <c r="AA52" i="1"/>
  <c r="AE52" i="1"/>
  <c r="AM52" i="1"/>
  <c r="AF52" i="1"/>
  <c r="AN52" i="1" s="1"/>
  <c r="L53" i="1"/>
  <c r="O53" i="1"/>
  <c r="Z53" i="1"/>
  <c r="AA53" i="1"/>
  <c r="AE53" i="1"/>
  <c r="AM53" i="1"/>
  <c r="AF53" i="1"/>
  <c r="AN53" i="1" s="1"/>
  <c r="L54" i="1"/>
  <c r="O54" i="1"/>
  <c r="Z54" i="1"/>
  <c r="AA54" i="1"/>
  <c r="AE54" i="1"/>
  <c r="AF54" i="1"/>
  <c r="AN54" i="1" s="1"/>
  <c r="L55" i="1"/>
  <c r="O55" i="1"/>
  <c r="Z55" i="1"/>
  <c r="AA55" i="1"/>
  <c r="AE55" i="1"/>
  <c r="AM55" i="1" s="1"/>
  <c r="AF55" i="1"/>
  <c r="AN55" i="1"/>
  <c r="L56" i="1"/>
  <c r="O56" i="1"/>
  <c r="Z56" i="1"/>
  <c r="AA56" i="1"/>
  <c r="AE56" i="1"/>
  <c r="AF56" i="1"/>
  <c r="AN56" i="1" s="1"/>
  <c r="L57" i="1"/>
  <c r="O57" i="1"/>
  <c r="Z57" i="1"/>
  <c r="AA57" i="1"/>
  <c r="AE57" i="1"/>
  <c r="AM57" i="1" s="1"/>
  <c r="AF57" i="1"/>
  <c r="AN57" i="1"/>
  <c r="L58" i="1"/>
  <c r="O58" i="1"/>
  <c r="Z58" i="1"/>
  <c r="AA58" i="1"/>
  <c r="AE58" i="1"/>
  <c r="AM58" i="1"/>
  <c r="AF58" i="1"/>
  <c r="AN58" i="1"/>
  <c r="L59" i="1"/>
  <c r="O59" i="1"/>
  <c r="Z59" i="1"/>
  <c r="AA59" i="1"/>
  <c r="AE59" i="1"/>
  <c r="AM59" i="1" s="1"/>
  <c r="AF59" i="1"/>
  <c r="AN59" i="1" s="1"/>
  <c r="L60" i="1"/>
  <c r="O60" i="1"/>
  <c r="Z60" i="1"/>
  <c r="AA60" i="1"/>
  <c r="AE60" i="1"/>
  <c r="AM60" i="1"/>
  <c r="AF60" i="1"/>
  <c r="AN60" i="1" s="1"/>
  <c r="L61" i="1"/>
  <c r="O61" i="1"/>
  <c r="Z61" i="1"/>
  <c r="AA61" i="1"/>
  <c r="AE61" i="1"/>
  <c r="AM61" i="1" s="1"/>
  <c r="AF61" i="1"/>
  <c r="AN61" i="1" s="1"/>
  <c r="L62" i="1"/>
  <c r="O62" i="1"/>
  <c r="Z62" i="1"/>
  <c r="AA62" i="1"/>
  <c r="AE62" i="1"/>
  <c r="AM62" i="1" s="1"/>
  <c r="AF62" i="1"/>
  <c r="AN62" i="1"/>
  <c r="T64" i="1"/>
  <c r="V64" i="1"/>
  <c r="X64" i="1"/>
  <c r="L65" i="1"/>
  <c r="O65" i="1"/>
  <c r="Z65" i="1"/>
  <c r="AA65" i="1"/>
  <c r="AE65" i="1"/>
  <c r="AM65" i="1" s="1"/>
  <c r="AF65" i="1"/>
  <c r="AN65" i="1"/>
  <c r="J66" i="1"/>
  <c r="AB66" i="1" s="1"/>
  <c r="L66" i="1"/>
  <c r="O66" i="1"/>
  <c r="Z66" i="1"/>
  <c r="AA66" i="1"/>
  <c r="AE66" i="1"/>
  <c r="AF66" i="1"/>
  <c r="AN66" i="1"/>
  <c r="J67" i="1"/>
  <c r="AB67" i="1"/>
  <c r="L67" i="1"/>
  <c r="O67" i="1"/>
  <c r="Z67" i="1"/>
  <c r="AA67" i="1"/>
  <c r="AE67" i="1"/>
  <c r="AM67" i="1"/>
  <c r="AF67" i="1"/>
  <c r="AN67" i="1"/>
  <c r="J68" i="1"/>
  <c r="AB68" i="1"/>
  <c r="L68" i="1"/>
  <c r="O68" i="1"/>
  <c r="Z68" i="1"/>
  <c r="AA68" i="1"/>
  <c r="AE68" i="1"/>
  <c r="AM68" i="1"/>
  <c r="AF68" i="1"/>
  <c r="AN68" i="1"/>
  <c r="J69" i="1"/>
  <c r="AB69" i="1" s="1"/>
  <c r="L69" i="1"/>
  <c r="O69" i="1"/>
  <c r="Z69" i="1"/>
  <c r="AA69" i="1"/>
  <c r="AE69" i="1"/>
  <c r="AM69" i="1"/>
  <c r="AF69" i="1"/>
  <c r="AN69" i="1" s="1"/>
  <c r="J70" i="1"/>
  <c r="AB70" i="1"/>
  <c r="L70" i="1"/>
  <c r="O70" i="1"/>
  <c r="Z70" i="1"/>
  <c r="AA70" i="1"/>
  <c r="AE70" i="1"/>
  <c r="AM70" i="1"/>
  <c r="AF70" i="1"/>
  <c r="AN70" i="1" s="1"/>
  <c r="J71" i="1"/>
  <c r="L71" i="1"/>
  <c r="O71" i="1"/>
  <c r="Z71" i="1"/>
  <c r="AA71" i="1"/>
  <c r="AB71" i="1"/>
  <c r="AE71" i="1"/>
  <c r="AM71" i="1" s="1"/>
  <c r="AF71" i="1"/>
  <c r="AN71" i="1"/>
  <c r="J72" i="1"/>
  <c r="AB72" i="1"/>
  <c r="L72" i="1"/>
  <c r="O72" i="1"/>
  <c r="Z72" i="1"/>
  <c r="AA72" i="1"/>
  <c r="AE72" i="1"/>
  <c r="AM72" i="1" s="1"/>
  <c r="AF72" i="1"/>
  <c r="AN72" i="1" s="1"/>
  <c r="T74" i="1"/>
  <c r="V74" i="1"/>
  <c r="X74" i="1"/>
  <c r="L75" i="1"/>
  <c r="O75" i="1"/>
  <c r="Z75" i="1"/>
  <c r="AA75" i="1"/>
  <c r="AE75" i="1"/>
  <c r="AM75" i="1" s="1"/>
  <c r="AF75" i="1"/>
  <c r="AN75" i="1" s="1"/>
  <c r="L76" i="1"/>
  <c r="O76" i="1"/>
  <c r="Z76" i="1"/>
  <c r="AA76" i="1"/>
  <c r="AE76" i="1"/>
  <c r="AM76" i="1" s="1"/>
  <c r="AF76" i="1"/>
  <c r="AN76" i="1"/>
  <c r="L77" i="1"/>
  <c r="O77" i="1"/>
  <c r="Z77" i="1"/>
  <c r="AA77" i="1"/>
  <c r="AE77" i="1"/>
  <c r="AM77" i="1" s="1"/>
  <c r="AF77" i="1"/>
  <c r="AN77" i="1" s="1"/>
  <c r="L78" i="1"/>
  <c r="O78" i="1"/>
  <c r="Z78" i="1"/>
  <c r="AA78" i="1"/>
  <c r="AE78" i="1"/>
  <c r="AF78" i="1"/>
  <c r="AN78" i="1" s="1"/>
  <c r="L79" i="1"/>
  <c r="O79" i="1"/>
  <c r="Z79" i="1"/>
  <c r="AA79" i="1"/>
  <c r="AE79" i="1"/>
  <c r="AM79" i="1" s="1"/>
  <c r="AF79" i="1"/>
  <c r="AN79" i="1" s="1"/>
  <c r="L80" i="1"/>
  <c r="O80" i="1"/>
  <c r="Z80" i="1"/>
  <c r="AA80" i="1"/>
  <c r="AE80" i="1"/>
  <c r="AM80" i="1"/>
  <c r="AF80" i="1"/>
  <c r="AN80" i="1" s="1"/>
  <c r="L81" i="1"/>
  <c r="O81" i="1"/>
  <c r="Z81" i="1"/>
  <c r="AA81" i="1"/>
  <c r="AE81" i="1"/>
  <c r="AM81" i="1" s="1"/>
  <c r="AF81" i="1"/>
  <c r="AN81" i="1" s="1"/>
  <c r="L82" i="1"/>
  <c r="O82" i="1"/>
  <c r="Z82" i="1"/>
  <c r="AA82" i="1"/>
  <c r="AE82" i="1"/>
  <c r="AM82" i="1" s="1"/>
  <c r="AF82" i="1"/>
  <c r="AN82" i="1" s="1"/>
  <c r="L83" i="1"/>
  <c r="O83" i="1"/>
  <c r="Z83" i="1"/>
  <c r="AA83" i="1"/>
  <c r="AE83" i="1"/>
  <c r="AM83" i="1" s="1"/>
  <c r="AF83" i="1"/>
  <c r="AN83" i="1" s="1"/>
  <c r="AM66" i="1"/>
  <c r="U13" i="1"/>
  <c r="AM78" i="1"/>
  <c r="AM54" i="1"/>
  <c r="AM56" i="1"/>
  <c r="I47" i="1"/>
  <c r="U47" i="1"/>
  <c r="I64" i="1"/>
  <c r="I34" i="1"/>
  <c r="J80" i="1"/>
  <c r="AB80" i="1" s="1"/>
  <c r="J81" i="1"/>
  <c r="AB81" i="1"/>
  <c r="J82" i="1"/>
  <c r="AB82" i="1" s="1"/>
  <c r="J78" i="1"/>
  <c r="AB78" i="1" s="1"/>
  <c r="J83" i="1"/>
  <c r="AB83" i="1" s="1"/>
  <c r="J76" i="1"/>
  <c r="AB76" i="1" s="1"/>
  <c r="W64" i="1"/>
  <c r="U64" i="1"/>
  <c r="W74" i="1"/>
  <c r="J35" i="1"/>
  <c r="AB35" i="1" s="1"/>
  <c r="W47" i="1"/>
  <c r="W34" i="1"/>
  <c r="W13" i="1"/>
  <c r="U74" i="1"/>
  <c r="U34" i="1"/>
  <c r="L74" i="1" l="1"/>
  <c r="L73" i="1" s="1"/>
  <c r="L64" i="1"/>
  <c r="L63" i="1" s="1"/>
  <c r="L47" i="1"/>
  <c r="L33" i="1" s="1"/>
  <c r="L13" i="1"/>
  <c r="L12" i="1" s="1"/>
  <c r="L34" i="1"/>
  <c r="H74" i="1"/>
  <c r="R74" i="1" s="1"/>
  <c r="P13" i="1"/>
  <c r="S13" i="1" s="1"/>
  <c r="P34" i="1"/>
  <c r="S34" i="1" s="1"/>
  <c r="I33" i="1"/>
  <c r="I12" i="1" s="1"/>
  <c r="P47" i="1"/>
  <c r="S47" i="1" s="1"/>
  <c r="P64" i="1"/>
  <c r="S64" i="1" s="1"/>
  <c r="AJ74" i="1"/>
  <c r="AI74" i="1"/>
  <c r="P74" i="1"/>
  <c r="S74" i="1" s="1"/>
  <c r="AK74" i="1"/>
  <c r="AI64" i="1"/>
  <c r="J64" i="1"/>
  <c r="AJ64" i="1"/>
  <c r="AK64" i="1"/>
  <c r="AI47" i="1"/>
  <c r="AJ47" i="1"/>
  <c r="H47" i="1"/>
  <c r="R47" i="1" s="1"/>
  <c r="AK47" i="1"/>
  <c r="C19" i="3"/>
  <c r="AJ34" i="1"/>
  <c r="AI34" i="1"/>
  <c r="H34" i="1"/>
  <c r="C17" i="3"/>
  <c r="C18" i="3"/>
  <c r="AK34" i="1"/>
  <c r="C20" i="3"/>
  <c r="C16" i="3"/>
  <c r="C27" i="3"/>
  <c r="Z84" i="1"/>
  <c r="C28" i="3"/>
  <c r="F28" i="3" s="1"/>
  <c r="AI13" i="1"/>
  <c r="H13" i="1"/>
  <c r="J13" i="1" s="1"/>
  <c r="AJ13" i="1"/>
  <c r="AK13" i="1"/>
  <c r="AB84" i="1"/>
  <c r="AA84" i="1"/>
  <c r="J74" i="1" l="1"/>
  <c r="C15" i="3"/>
  <c r="C21" i="3"/>
  <c r="H33" i="1"/>
  <c r="J33" i="1" s="1"/>
  <c r="J47" i="1"/>
  <c r="R34" i="1"/>
  <c r="J34" i="1"/>
  <c r="R13" i="1"/>
  <c r="H12" i="1" l="1"/>
  <c r="J12" i="1" s="1"/>
  <c r="J84" i="1"/>
  <c r="C14" i="3"/>
  <c r="C22" i="3" s="1"/>
  <c r="C29" i="3" s="1"/>
  <c r="F29" i="3" s="1"/>
  <c r="I28" i="3" l="1"/>
  <c r="I29" i="3" s="1"/>
</calcChain>
</file>

<file path=xl/sharedStrings.xml><?xml version="1.0" encoding="utf-8"?>
<sst xmlns="http://schemas.openxmlformats.org/spreadsheetml/2006/main" count="772" uniqueCount="283">
  <si>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</si>
  <si>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</si>
  <si>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</si>
  <si>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</si>
  <si>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</si>
  <si>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</si>
  <si>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</si>
  <si>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</si>
  <si>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</si>
  <si>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</si>
  <si>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</si>
  <si>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</si>
  <si>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</si>
  <si>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</si>
  <si>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</si>
  <si>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</si>
  <si>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</si>
  <si>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</si>
  <si>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</si>
  <si>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</si>
  <si>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</si>
  <si>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</si>
  <si>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</si>
  <si>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</si>
  <si>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</si>
  <si>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</si>
  <si>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</si>
  <si>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</si>
  <si>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</si>
  <si>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</si>
  <si>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</si>
  <si>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</si>
  <si>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</si>
  <si>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</si>
  <si>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</si>
  <si>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</si>
  <si>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</si>
  <si>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</si>
  <si>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</si>
  <si>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</si>
  <si>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</si>
  <si>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</si>
  <si>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</si>
  <si>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</si>
  <si>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</si>
  <si>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</si>
  <si>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</si>
  <si>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</si>
  <si>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</si>
  <si>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</si>
  <si>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</si>
  <si>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</si>
  <si>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</si>
  <si>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</si>
  <si>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</si>
  <si>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</si>
  <si>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</si>
  <si>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</si>
  <si>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</si>
  <si>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</si>
  <si>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</si>
  <si>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</si>
  <si>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</si>
  <si>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</si>
  <si>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</si>
  <si>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</si>
  <si>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</si>
  <si>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</si>
  <si>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</si>
  <si>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</si>
  <si>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Poznámka:</t>
  </si>
  <si>
    <t>Objekt</t>
  </si>
  <si>
    <t>Kód</t>
  </si>
  <si>
    <t>O 1010</t>
  </si>
  <si>
    <t>10100VD</t>
  </si>
  <si>
    <t>O 1011</t>
  </si>
  <si>
    <t>10101VD</t>
  </si>
  <si>
    <t>O 1012</t>
  </si>
  <si>
    <t>10102VD</t>
  </si>
  <si>
    <t>O 1013</t>
  </si>
  <si>
    <t>10103VD</t>
  </si>
  <si>
    <t>O 1014</t>
  </si>
  <si>
    <t>10104VD</t>
  </si>
  <si>
    <t>O 1015</t>
  </si>
  <si>
    <t>10105VD</t>
  </si>
  <si>
    <t>O 1016</t>
  </si>
  <si>
    <t>10106VD</t>
  </si>
  <si>
    <t>O 1017</t>
  </si>
  <si>
    <t>10107VD</t>
  </si>
  <si>
    <t>O 1018</t>
  </si>
  <si>
    <t>10108VD</t>
  </si>
  <si>
    <t>O 1019</t>
  </si>
  <si>
    <t>201</t>
  </si>
  <si>
    <t>O 2010</t>
  </si>
  <si>
    <t>20100</t>
  </si>
  <si>
    <t>O 2011</t>
  </si>
  <si>
    <t>20101</t>
  </si>
  <si>
    <t>O 2012</t>
  </si>
  <si>
    <t>20102</t>
  </si>
  <si>
    <t>O 2013</t>
  </si>
  <si>
    <t>20103</t>
  </si>
  <si>
    <t>O 2014</t>
  </si>
  <si>
    <t>20104</t>
  </si>
  <si>
    <t>O 2015</t>
  </si>
  <si>
    <t>20105</t>
  </si>
  <si>
    <t>301</t>
  </si>
  <si>
    <t>O3010</t>
  </si>
  <si>
    <t>30100</t>
  </si>
  <si>
    <t>O 3011</t>
  </si>
  <si>
    <t>30101</t>
  </si>
  <si>
    <t>O 3012</t>
  </si>
  <si>
    <t>30102</t>
  </si>
  <si>
    <t>O 3013</t>
  </si>
  <si>
    <t>30103</t>
  </si>
  <si>
    <t>O 3014</t>
  </si>
  <si>
    <t>30104</t>
  </si>
  <si>
    <t>O 3015</t>
  </si>
  <si>
    <t>30105</t>
  </si>
  <si>
    <t>O 3016</t>
  </si>
  <si>
    <t>30106</t>
  </si>
  <si>
    <t>O 3017</t>
  </si>
  <si>
    <t>401</t>
  </si>
  <si>
    <t>O4100</t>
  </si>
  <si>
    <t>O4101</t>
  </si>
  <si>
    <t>O4102</t>
  </si>
  <si>
    <t>210102004 RT1</t>
  </si>
  <si>
    <t>210901078 RT1</t>
  </si>
  <si>
    <t>210111114 RT2</t>
  </si>
  <si>
    <t>900  RT3</t>
  </si>
  <si>
    <t>905  R03</t>
  </si>
  <si>
    <t>400</t>
  </si>
  <si>
    <t>402</t>
  </si>
  <si>
    <t>403</t>
  </si>
  <si>
    <t>404</t>
  </si>
  <si>
    <t>405</t>
  </si>
  <si>
    <t>406</t>
  </si>
  <si>
    <t>407</t>
  </si>
  <si>
    <t>408</t>
  </si>
  <si>
    <t>409</t>
  </si>
  <si>
    <t>Odunec - Hubert</t>
  </si>
  <si>
    <t>Zkrácený popis</t>
  </si>
  <si>
    <t>Rozměry</t>
  </si>
  <si>
    <t>Držák veřejného osvětlení na zeď DVO 20cm</t>
  </si>
  <si>
    <t>Svorka krabicová 2273-204 4x0,5-2,5 červená</t>
  </si>
  <si>
    <t>Příchytka pro ohebné trubky 25mm 5325 tmavě šedá</t>
  </si>
  <si>
    <t>1051756 Vývodka Pg13,5, IP68, šedá RAL7035+matice</t>
  </si>
  <si>
    <t>Kabel CYKY-J 3x 1,5</t>
  </si>
  <si>
    <t>Trubka pevná 750N 4025 /3m tmavě šedá</t>
  </si>
  <si>
    <t>Trubka ohebná 750N 25mm SUPER MONOFLEX 1225 tmavě šedá</t>
  </si>
  <si>
    <t>drobný montážní a instalační materiál</t>
  </si>
  <si>
    <t>doprava a přesun hmot</t>
  </si>
  <si>
    <t>dozbrojení rozvaděče světel</t>
  </si>
  <si>
    <t>Dodávka rozvodnice RH</t>
  </si>
  <si>
    <t>Úprava stávající rozvodnice trafostanice</t>
  </si>
  <si>
    <t>Vývod pro náhradní zdroj</t>
  </si>
  <si>
    <t>Spojka epoxid. plast.kabely 1kV, SVPe 4x240 včetně dodávky spojky</t>
  </si>
  <si>
    <t>Kabel silový AYKY 1kV 3x240+120 mm2 volně uložený včetně dodávky kabelu AYKY 4b3x240+120</t>
  </si>
  <si>
    <t>Zásuvka průmyslová IP 67 včetně dodávky zásuvky</t>
  </si>
  <si>
    <t>HZS nezměřitelné práce</t>
  </si>
  <si>
    <t>Hzs-revize provoz.souboru a st.obj. Revize</t>
  </si>
  <si>
    <t>Montáž</t>
  </si>
  <si>
    <t>Doba výstavby:</t>
  </si>
  <si>
    <t>Začátek výstavby:</t>
  </si>
  <si>
    <t>Konec výstavby:</t>
  </si>
  <si>
    <t>Zpracováno dne:</t>
  </si>
  <si>
    <t>M.j.</t>
  </si>
  <si>
    <t>ks</t>
  </si>
  <si>
    <t>m</t>
  </si>
  <si>
    <t>kpl</t>
  </si>
  <si>
    <t>h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</si>
  <si>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</si>
  <si>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</si>
  <si>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</si>
  <si>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</si>
  <si>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</si>
  <si>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</si>
  <si>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</si>
  <si>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</si>
  <si>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</si>
  <si>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</si>
  <si>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Celkem</t>
  </si>
  <si>
    <t>Hmotnost (t)</t>
  </si>
  <si>
    <t>Cenová</t>
  </si>
  <si>
    <t>soustava</t>
  </si>
  <si>
    <t>vlastní</t>
  </si>
  <si>
    <t>RTS I / 2016</t>
  </si>
  <si>
    <t>RTS 2016</t>
  </si>
  <si>
    <t>0</t>
  </si>
  <si>
    <t>Přesuny</t>
  </si>
  <si>
    <t>Typ skupiny</t>
  </si>
  <si>
    <t>HS</t>
  </si>
  <si>
    <t>HSV mat</t>
  </si>
  <si>
    <t>HSV prac</t>
  </si>
  <si>
    <t>PSV mat</t>
  </si>
  <si>
    <t>PSV prac</t>
  </si>
  <si>
    <t>Mont mat</t>
  </si>
  <si>
    <t>Mont prac</t>
  </si>
  <si>
    <t>Ostatní mat.</t>
  </si>
  <si>
    <t>101_</t>
  </si>
  <si>
    <t>201_</t>
  </si>
  <si>
    <t>301_</t>
  </si>
  <si>
    <t>401_</t>
  </si>
  <si>
    <t>400_</t>
  </si>
  <si>
    <t>1_</t>
  </si>
  <si>
    <t>2_</t>
  </si>
  <si>
    <t>3_</t>
  </si>
  <si>
    <t>4_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</si>
  <si>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</si>
  <si>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</si>
  <si>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</si>
  <si>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</si>
  <si>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</si>
  <si>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</si>
  <si>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</si>
  <si>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</si>
  <si>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</si>
  <si>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</si>
  <si>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</si>
  <si>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</si>
  <si>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</si>
  <si>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</si>
  <si>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</si>
  <si>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</si>
  <si>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</si>
  <si>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</si>
  <si>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</si>
  <si>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</si>
  <si>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</si>
  <si>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</si>
  <si>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</si>
  <si>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</si>
  <si>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</si>
  <si>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</si>
  <si>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</si>
  <si>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</si>
  <si>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</si>
  <si>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</si>
  <si>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</si>
  <si>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</si>
  <si>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</si>
  <si>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</si>
  <si>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</si>
  <si>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</si>
  <si>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</si>
  <si>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</si>
  <si>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</si>
  <si>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</si>
  <si>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</si>
  <si>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</si>
  <si>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</si>
  <si>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</si>
  <si>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Modernizace soustavy osvětlení budov</t>
  </si>
  <si>
    <t>Osvětlení porodny prasnic 1</t>
  </si>
  <si>
    <t>Osvětlení porodny prasnic 2</t>
  </si>
  <si>
    <t>odkouření ke kotlu- sestava</t>
  </si>
  <si>
    <t>chemické vyčištění topného systému ,neutralizace,ochrana</t>
  </si>
  <si>
    <t>stacionární kondenzační kotel min. 45 kW + zásobník na teplou vodu min. 100 l</t>
  </si>
  <si>
    <t>therm separátor s magnetem</t>
  </si>
  <si>
    <t>čerpadlo</t>
  </si>
  <si>
    <t>ostatní materiál k připojení soustavy</t>
  </si>
  <si>
    <t>sada</t>
  </si>
  <si>
    <t>demontáž starých kotlů</t>
  </si>
  <si>
    <t>elektroinstalační práce</t>
  </si>
  <si>
    <t>montáž,zprovoznění systému, revize</t>
  </si>
  <si>
    <t>Zemědělské družstvo Hrotovice,družstvo, Milačka 603 , 67555, ič: 00139513, Dič: CZ00139513</t>
  </si>
  <si>
    <t>00139513</t>
  </si>
  <si>
    <t>Zemědělské družstvo Hrotovice, družstvo</t>
  </si>
  <si>
    <t>Svítidlo přisazené LED 12W teplota chromatičnosti 5500K, krytí IP65 světelný tok 900lm</t>
  </si>
  <si>
    <t>DIN akční člen řízení světel včetně příslušenství</t>
  </si>
  <si>
    <t>Řídící ústředna automatiky světel včetně příslušenství</t>
  </si>
  <si>
    <t>Modul pro zvýšení dosahu bezdrátového systému řízení osvětlení</t>
  </si>
  <si>
    <t>Spinač soumrakový 230VAC IP67</t>
  </si>
  <si>
    <t xml:space="preserve">Osvětlení areálu </t>
  </si>
  <si>
    <t>Modernizace rozvodů elektřiny</t>
  </si>
  <si>
    <t>LED svítidlo venkovní stmívatelné příkon zdroje 103W, světlený tok 10400 lm</t>
  </si>
  <si>
    <t>LED svítidlo venkovní stmívatelné příkon zdroje 55W, světlený tok 5200 lm</t>
  </si>
  <si>
    <t>LED svítidlo IP65 příkon zdroje 40W světelný tok 5500lm délka 1275, šířka 135mm</t>
  </si>
  <si>
    <t>Krabice 93x 93x 55 IP65 bez svorkovnice šedá</t>
  </si>
  <si>
    <t>LED svítidlo IP65 příkon zdroje 20W, světlený tok 2700lm, délka 1275, šířka 84 mm</t>
  </si>
  <si>
    <t>LED svítidlo venkovní COB příkon zdroje 60W, světlený tok 8600 lm</t>
  </si>
  <si>
    <t>Uvedené hodnoty příkonů svítidel (ve watech) jsou maximání, hodnoty světelného toku (v lumenech) jsou minimální možné, dodavatel může nabídnout i svítidla s nižším příkonem a s vyšším světelným tokem.</t>
  </si>
  <si>
    <t>Modernizace sytému vytápění</t>
  </si>
  <si>
    <t>Realizace energetických úspor v objektu Odunec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</si>
</sst>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4"/>
      <name val="Arial"/>
      <charset val="238"/>
    </font>
    <font>
      <sz val="10"/>
      <color indexed="56"/>
      <name val="Arial"/>
      <charset val="238"/>
    </font>
    <font>
      <sz val="10"/>
      <color indexed="62"/>
      <name val="Arial"/>
      <charset val="238"/>
    </font>
    <font>
      <sz val="10"/>
      <color indexed="61"/>
      <name val="Arial"/>
      <charset val="238"/>
    </font>
    <font>
      <i/>
      <sz val="8"/>
      <color indexed="8"/>
      <name val="Arial"/>
      <charset val="238"/>
    </font>
    <font>
      <b/>
      <sz val="10"/>
      <color indexed="54"/>
      <name val="Arial"/>
      <charset val="238"/>
    </font>
    <font>
      <b/>
      <sz val="10"/>
      <color indexed="56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24"/>
      <color indexed="8"/>
      <name val="Arial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9"/>
      </patternFill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35">
    <xf numFmtId="0" fontId="1" fillId="0" borderId="0" xfId="0" applyFont="1" applyAlignment="1">
      <alignment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5" fillId="3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7" fillId="0" borderId="4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9" fillId="2" borderId="3" xfId="0" applyNumberFormat="1" applyFont="1" applyFill="1" applyBorder="1" applyAlignment="1" applyProtection="1">
      <alignment horizontal="left" vertical="center"/>
    </xf>
    <xf numFmtId="49" fontId="10" fillId="3" borderId="0" xfId="0" applyNumberFormat="1" applyFont="1" applyFill="1" applyBorder="1" applyAlignment="1" applyProtection="1">
      <alignment horizontal="left" vertical="center"/>
    </xf>
    <xf numFmtId="49" fontId="9" fillId="2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7" fillId="0" borderId="4" xfId="0" applyNumberFormat="1" applyFont="1" applyFill="1" applyBorder="1" applyAlignment="1" applyProtection="1">
      <alignment horizontal="right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righ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9" fillId="2" borderId="3" xfId="0" applyNumberFormat="1" applyFont="1" applyFill="1" applyBorder="1" applyAlignment="1" applyProtection="1">
      <alignment horizontal="right" vertical="center"/>
    </xf>
    <xf numFmtId="49" fontId="10" fillId="3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" xfId="0" applyNumberFormat="1" applyFont="1" applyFill="1" applyBorder="1" applyAlignment="1" applyProtection="1">
      <alignment horizontal="right" vertical="center"/>
    </xf>
    <xf numFmtId="0" fontId="1" fillId="0" borderId="15" xfId="0" applyNumberFormat="1" applyFont="1" applyFill="1" applyBorder="1" applyAlignment="1" applyProtection="1">
      <alignment vertical="center"/>
    </xf>
    <xf numFmtId="0" fontId="1" fillId="0" borderId="16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9" fillId="2" borderId="3" xfId="0" applyNumberFormat="1" applyFont="1" applyFill="1" applyBorder="1" applyAlignment="1" applyProtection="1">
      <alignment horizontal="right" vertical="center"/>
    </xf>
    <xf numFmtId="4" fontId="10" fillId="3" borderId="0" xfId="0" applyNumberFormat="1" applyFont="1" applyFill="1" applyBorder="1" applyAlignment="1" applyProtection="1">
      <alignment horizontal="right" vertical="center"/>
    </xf>
    <xf numFmtId="4" fontId="9" fillId="2" borderId="0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>
      <alignment vertical="center"/>
    </xf>
    <xf numFmtId="49" fontId="12" fillId="4" borderId="17" xfId="0" applyNumberFormat="1" applyFont="1" applyFill="1" applyBorder="1" applyAlignment="1" applyProtection="1">
      <alignment horizontal="center" vertical="center"/>
    </xf>
    <xf numFmtId="49" fontId="13" fillId="0" borderId="18" xfId="0" applyNumberFormat="1" applyFont="1" applyFill="1" applyBorder="1" applyAlignment="1" applyProtection="1">
      <alignment horizontal="left" vertical="center"/>
    </xf>
    <xf numFmtId="49" fontId="13" fillId="0" borderId="19" xfId="0" applyNumberFormat="1" applyFont="1" applyFill="1" applyBorder="1" applyAlignment="1" applyProtection="1">
      <alignment horizontal="left" vertical="center"/>
    </xf>
    <xf numFmtId="0" fontId="1" fillId="0" borderId="20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left" vertical="center"/>
    </xf>
    <xf numFmtId="49" fontId="14" fillId="0" borderId="1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1" fillId="0" borderId="22" xfId="0" applyNumberFormat="1" applyFont="1" applyFill="1" applyBorder="1" applyAlignment="1" applyProtection="1">
      <alignment vertical="center"/>
    </xf>
    <xf numFmtId="4" fontId="14" fillId="0" borderId="17" xfId="0" applyNumberFormat="1" applyFont="1" applyFill="1" applyBorder="1" applyAlignment="1" applyProtection="1">
      <alignment horizontal="right" vertical="center"/>
    </xf>
    <xf numFmtId="49" fontId="14" fillId="0" borderId="17" xfId="0" applyNumberFormat="1" applyFont="1" applyFill="1" applyBorder="1" applyAlignment="1" applyProtection="1">
      <alignment horizontal="right" vertical="center"/>
    </xf>
    <xf numFmtId="4" fontId="14" fillId="0" borderId="11" xfId="0" applyNumberFormat="1" applyFont="1" applyFill="1" applyBorder="1" applyAlignment="1" applyProtection="1">
      <alignment horizontal="right"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3" fillId="4" borderId="25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/>
    <xf numFmtId="0" fontId="18" fillId="5" borderId="17" xfId="0" applyFont="1" applyFill="1" applyBorder="1"/>
    <xf numFmtId="0" fontId="18" fillId="5" borderId="17" xfId="1" applyFont="1" applyFill="1" applyBorder="1" applyAlignment="1">
      <alignment horizont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4" fontId="7" fillId="0" borderId="17" xfId="0" applyNumberFormat="1" applyFont="1" applyFill="1" applyBorder="1" applyAlignment="1" applyProtection="1">
      <alignment horizontal="right" vertical="center"/>
    </xf>
    <xf numFmtId="4" fontId="9" fillId="2" borderId="17" xfId="0" applyNumberFormat="1" applyFont="1" applyFill="1" applyBorder="1" applyAlignment="1" applyProtection="1">
      <alignment horizontal="right" vertical="center"/>
    </xf>
    <xf numFmtId="4" fontId="10" fillId="3" borderId="17" xfId="0" applyNumberFormat="1" applyFont="1" applyFill="1" applyBorder="1" applyAlignment="1" applyProtection="1">
      <alignment horizontal="right" vertical="center"/>
    </xf>
    <xf numFmtId="49" fontId="6" fillId="0" borderId="17" xfId="0" applyNumberFormat="1" applyFont="1" applyFill="1" applyBorder="1" applyAlignment="1" applyProtection="1">
      <alignment horizontal="left" vertical="center"/>
    </xf>
    <xf numFmtId="3" fontId="6" fillId="0" borderId="17" xfId="0" applyNumberFormat="1" applyFont="1" applyFill="1" applyBorder="1" applyAlignment="1" applyProtection="1">
      <alignment horizontal="center"/>
    </xf>
    <xf numFmtId="49" fontId="7" fillId="0" borderId="17" xfId="0" applyNumberFormat="1" applyFont="1" applyFill="1" applyBorder="1" applyAlignment="1" applyProtection="1">
      <alignment horizontal="left" vertical="center"/>
    </xf>
    <xf numFmtId="3" fontId="7" fillId="0" borderId="17" xfId="0" applyNumberFormat="1" applyFont="1" applyFill="1" applyBorder="1" applyAlignment="1" applyProtection="1">
      <alignment horizontal="center"/>
    </xf>
    <xf numFmtId="4" fontId="9" fillId="2" borderId="26" xfId="0" applyNumberFormat="1" applyFont="1" applyFill="1" applyBorder="1" applyAlignment="1" applyProtection="1">
      <alignment horizontal="right" vertical="center"/>
    </xf>
    <xf numFmtId="4" fontId="9" fillId="2" borderId="27" xfId="0" applyNumberFormat="1" applyFont="1" applyFill="1" applyBorder="1" applyAlignment="1" applyProtection="1">
      <alignment horizontal="right" vertical="center"/>
    </xf>
    <xf numFmtId="4" fontId="6" fillId="6" borderId="17" xfId="0" applyNumberFormat="1" applyFont="1" applyFill="1" applyBorder="1" applyAlignment="1" applyProtection="1">
      <alignment horizontal="right" vertical="center"/>
    </xf>
    <xf numFmtId="4" fontId="7" fillId="6" borderId="17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49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35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7" fillId="0" borderId="5" xfId="0" applyNumberFormat="1" applyFont="1" applyFill="1" applyBorder="1" applyAlignment="1" applyProtection="1">
      <alignment horizontal="left" vertical="center" wrapText="1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0" fontId="1" fillId="0" borderId="32" xfId="0" applyNumberFormat="1" applyFont="1" applyFill="1" applyBorder="1" applyAlignment="1" applyProtection="1">
      <alignment horizontal="left" vertical="center"/>
    </xf>
    <xf numFmtId="0" fontId="1" fillId="0" borderId="33" xfId="0" applyNumberFormat="1" applyFont="1" applyFill="1" applyBorder="1" applyAlignment="1" applyProtection="1">
      <alignment horizontal="lef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center" vertical="center"/>
    </xf>
    <xf numFmtId="0" fontId="1" fillId="0" borderId="34" xfId="0" applyNumberFormat="1" applyFont="1" applyFill="1" applyBorder="1" applyAlignment="1" applyProtection="1">
      <alignment horizontal="left" vertical="center"/>
    </xf>
    <xf numFmtId="49" fontId="9" fillId="2" borderId="31" xfId="0" applyNumberFormat="1" applyFont="1" applyFill="1" applyBorder="1" applyAlignment="1" applyProtection="1">
      <alignment horizontal="left" vertical="center"/>
    </xf>
    <xf numFmtId="0" fontId="9" fillId="2" borderId="26" xfId="0" applyNumberFormat="1" applyFont="1" applyFill="1" applyBorder="1" applyAlignment="1" applyProtection="1">
      <alignment horizontal="left" vertical="center"/>
    </xf>
    <xf numFmtId="49" fontId="10" fillId="3" borderId="4" xfId="0" applyNumberFormat="1" applyFont="1" applyFill="1" applyBorder="1" applyAlignment="1" applyProtection="1">
      <alignment horizontal="left" vertical="center"/>
    </xf>
    <xf numFmtId="49" fontId="9" fillId="2" borderId="17" xfId="0" applyNumberFormat="1" applyFont="1" applyFill="1" applyBorder="1" applyAlignment="1" applyProtection="1">
      <alignment horizontal="left" vertical="center"/>
    </xf>
    <xf numFmtId="0" fontId="9" fillId="2" borderId="17" xfId="0" applyNumberFormat="1" applyFont="1" applyFill="1" applyBorder="1" applyAlignment="1" applyProtection="1">
      <alignment horizontal="left" vertical="center"/>
    </xf>
    <xf numFmtId="49" fontId="10" fillId="3" borderId="17" xfId="0" applyNumberFormat="1" applyFont="1" applyFill="1" applyBorder="1" applyAlignment="1" applyProtection="1">
      <alignment horizontal="left" vertical="center"/>
    </xf>
    <xf numFmtId="0" fontId="10" fillId="3" borderId="17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14" fontId="1" fillId="0" borderId="24" xfId="0" applyNumberFormat="1" applyFont="1" applyFill="1" applyBorder="1" applyAlignment="1" applyProtection="1">
      <alignment horizontal="left" vertical="center"/>
    </xf>
    <xf numFmtId="0" fontId="1" fillId="0" borderId="43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49" fontId="11" fillId="0" borderId="40" xfId="0" applyNumberFormat="1" applyFont="1" applyFill="1" applyBorder="1" applyAlignment="1" applyProtection="1">
      <alignment horizontal="center" vertical="center"/>
    </xf>
    <xf numFmtId="0" fontId="11" fillId="0" borderId="40" xfId="0" applyNumberFormat="1" applyFont="1" applyFill="1" applyBorder="1" applyAlignment="1" applyProtection="1">
      <alignment horizontal="center" vertical="center"/>
    </xf>
    <xf numFmtId="49" fontId="15" fillId="0" borderId="39" xfId="0" applyNumberFormat="1" applyFont="1" applyFill="1" applyBorder="1" applyAlignment="1" applyProtection="1">
      <alignment horizontal="left" vertical="center"/>
    </xf>
    <xf numFmtId="0" fontId="15" fillId="0" borderId="25" xfId="0" applyNumberFormat="1" applyFont="1" applyFill="1" applyBorder="1" applyAlignment="1" applyProtection="1">
      <alignment horizontal="left" vertical="center"/>
    </xf>
    <xf numFmtId="49" fontId="14" fillId="0" borderId="39" xfId="0" applyNumberFormat="1" applyFont="1" applyFill="1" applyBorder="1" applyAlignment="1" applyProtection="1">
      <alignment horizontal="left" vertical="center"/>
    </xf>
    <xf numFmtId="0" fontId="14" fillId="0" borderId="25" xfId="0" applyNumberFormat="1" applyFont="1" applyFill="1" applyBorder="1" applyAlignment="1" applyProtection="1">
      <alignment horizontal="left" vertical="center"/>
    </xf>
    <xf numFmtId="49" fontId="13" fillId="0" borderId="39" xfId="0" applyNumberFormat="1" applyFont="1" applyFill="1" applyBorder="1" applyAlignment="1" applyProtection="1">
      <alignment horizontal="left" vertical="center"/>
    </xf>
    <xf numFmtId="0" fontId="13" fillId="0" borderId="25" xfId="0" applyNumberFormat="1" applyFont="1" applyFill="1" applyBorder="1" applyAlignment="1" applyProtection="1">
      <alignment horizontal="left" vertical="center"/>
    </xf>
    <xf numFmtId="49" fontId="13" fillId="4" borderId="39" xfId="0" applyNumberFormat="1" applyFont="1" applyFill="1" applyBorder="1" applyAlignment="1" applyProtection="1">
      <alignment horizontal="left" vertical="center"/>
    </xf>
    <xf numFmtId="0" fontId="13" fillId="4" borderId="40" xfId="0" applyNumberFormat="1" applyFont="1" applyFill="1" applyBorder="1" applyAlignment="1" applyProtection="1">
      <alignment horizontal="left" vertical="center"/>
    </xf>
    <xf numFmtId="49" fontId="14" fillId="0" borderId="41" xfId="0" applyNumberFormat="1" applyFont="1" applyFill="1" applyBorder="1" applyAlignment="1" applyProtection="1">
      <alignment horizontal="left" vertical="center"/>
    </xf>
    <xf numFmtId="0" fontId="14" fillId="0" borderId="3" xfId="0" applyNumberFormat="1" applyFont="1" applyFill="1" applyBorder="1" applyAlignment="1" applyProtection="1">
      <alignment horizontal="left" vertical="center"/>
    </xf>
    <xf numFmtId="0" fontId="14" fillId="0" borderId="42" xfId="0" applyNumberFormat="1" applyFont="1" applyFill="1" applyBorder="1" applyAlignment="1" applyProtection="1">
      <alignment horizontal="left" vertical="center"/>
    </xf>
    <xf numFmtId="49" fontId="14" fillId="0" borderId="16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36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4" fillId="0" borderId="33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_Sešit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86"/>
  <sheetViews>
    <sheetView tabSelected="1" workbookViewId="0">
      <selection activeCell="D12" sqref="D12:G12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104.140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14" width="0" hidden="1" customWidth="1"/>
    <col min="15" max="47" width="12.140625" hidden="1" customWidth="1"/>
  </cols>
  <sheetData>
    <row r="1" spans="1:43" ht="72.95" customHeight="1" x14ac:dyDescent="0.35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43" ht="12.75" customHeight="1" x14ac:dyDescent="0.2">
      <c r="A2" s="81" t="s">
        <v>1</v>
      </c>
      <c r="B2" s="82"/>
      <c r="C2" s="82"/>
      <c r="D2" s="84" t="s">
        <v>282</v>
      </c>
      <c r="E2" s="86" t="s">
        <v>161</v>
      </c>
      <c r="F2" s="82"/>
      <c r="G2" s="86"/>
      <c r="H2" s="82"/>
      <c r="I2" s="87" t="s">
        <v>176</v>
      </c>
      <c r="J2" s="88" t="s">
        <v>264</v>
      </c>
      <c r="K2" s="82"/>
      <c r="L2" s="82"/>
      <c r="M2" s="89"/>
      <c r="N2" s="34"/>
    </row>
    <row r="3" spans="1:43" x14ac:dyDescent="0.2">
      <c r="A3" s="83"/>
      <c r="B3" s="77"/>
      <c r="C3" s="77"/>
      <c r="D3" s="85"/>
      <c r="E3" s="77"/>
      <c r="F3" s="77"/>
      <c r="G3" s="77"/>
      <c r="H3" s="77"/>
      <c r="I3" s="77"/>
      <c r="J3" s="77"/>
      <c r="K3" s="77"/>
      <c r="L3" s="77"/>
      <c r="M3" s="78"/>
      <c r="N3" s="34"/>
    </row>
    <row r="4" spans="1:43" x14ac:dyDescent="0.2">
      <c r="A4" s="90" t="s">
        <v>2</v>
      </c>
      <c r="B4" s="77"/>
      <c r="C4" s="77"/>
      <c r="D4" s="75"/>
      <c r="E4" s="91" t="s">
        <v>162</v>
      </c>
      <c r="F4" s="77"/>
      <c r="G4" s="92"/>
      <c r="H4" s="77"/>
      <c r="I4" s="75" t="s">
        <v>177</v>
      </c>
      <c r="J4" s="75"/>
      <c r="K4" s="77"/>
      <c r="L4" s="77"/>
      <c r="M4" s="78"/>
      <c r="N4" s="34"/>
    </row>
    <row r="5" spans="1:43" x14ac:dyDescent="0.2">
      <c r="A5" s="83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34"/>
    </row>
    <row r="6" spans="1:43" ht="12.75" customHeight="1" x14ac:dyDescent="0.2">
      <c r="A6" s="90" t="s">
        <v>3</v>
      </c>
      <c r="B6" s="77"/>
      <c r="C6" s="77"/>
      <c r="D6" s="75" t="s">
        <v>139</v>
      </c>
      <c r="E6" s="91" t="s">
        <v>163</v>
      </c>
      <c r="F6" s="77"/>
      <c r="G6" s="77"/>
      <c r="H6" s="77"/>
      <c r="I6" s="75" t="s">
        <v>178</v>
      </c>
      <c r="J6" s="75"/>
      <c r="K6" s="75"/>
      <c r="L6" s="75"/>
      <c r="M6" s="76"/>
      <c r="N6" s="34"/>
    </row>
    <row r="7" spans="1:43" x14ac:dyDescent="0.2">
      <c r="A7" s="83"/>
      <c r="B7" s="77"/>
      <c r="C7" s="77"/>
      <c r="D7" s="77"/>
      <c r="E7" s="77"/>
      <c r="F7" s="77"/>
      <c r="G7" s="77"/>
      <c r="H7" s="77"/>
      <c r="I7" s="77"/>
      <c r="J7" s="75"/>
      <c r="K7" s="75"/>
      <c r="L7" s="75"/>
      <c r="M7" s="76"/>
      <c r="N7" s="34"/>
    </row>
    <row r="8" spans="1:43" x14ac:dyDescent="0.2">
      <c r="A8" s="90" t="s">
        <v>4</v>
      </c>
      <c r="B8" s="77"/>
      <c r="C8" s="77"/>
      <c r="D8" s="75"/>
      <c r="E8" s="91" t="s">
        <v>164</v>
      </c>
      <c r="F8" s="77"/>
      <c r="G8" s="92"/>
      <c r="H8" s="77"/>
      <c r="I8" s="75" t="s">
        <v>179</v>
      </c>
      <c r="J8" s="75"/>
      <c r="K8" s="77"/>
      <c r="L8" s="77"/>
      <c r="M8" s="78"/>
      <c r="N8" s="34"/>
    </row>
    <row r="9" spans="1:43" x14ac:dyDescent="0.2">
      <c r="A9" s="93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8"/>
      <c r="N9" s="34"/>
    </row>
    <row r="10" spans="1:43" x14ac:dyDescent="0.2">
      <c r="A10" s="1" t="s">
        <v>5</v>
      </c>
      <c r="B10" s="11" t="s">
        <v>71</v>
      </c>
      <c r="C10" s="11" t="s">
        <v>72</v>
      </c>
      <c r="D10" s="11" t="s">
        <v>140</v>
      </c>
      <c r="E10" s="11" t="s">
        <v>165</v>
      </c>
      <c r="F10" s="17" t="s">
        <v>170</v>
      </c>
      <c r="G10" s="21" t="s">
        <v>171</v>
      </c>
      <c r="H10" s="95" t="s">
        <v>173</v>
      </c>
      <c r="I10" s="96"/>
      <c r="J10" s="97"/>
      <c r="K10" s="95" t="s">
        <v>181</v>
      </c>
      <c r="L10" s="97"/>
      <c r="M10" s="29" t="s">
        <v>182</v>
      </c>
      <c r="N10" s="35"/>
    </row>
    <row r="11" spans="1:43" ht="13.5" thickBot="1" x14ac:dyDescent="0.25">
      <c r="A11" s="2" t="s">
        <v>6</v>
      </c>
      <c r="B11" s="12" t="s">
        <v>6</v>
      </c>
      <c r="C11" s="12" t="s">
        <v>6</v>
      </c>
      <c r="D11" s="16" t="s">
        <v>141</v>
      </c>
      <c r="E11" s="12" t="s">
        <v>6</v>
      </c>
      <c r="F11" s="12" t="s">
        <v>6</v>
      </c>
      <c r="G11" s="22" t="s">
        <v>172</v>
      </c>
      <c r="H11" s="23" t="s">
        <v>174</v>
      </c>
      <c r="I11" s="24" t="s">
        <v>160</v>
      </c>
      <c r="J11" s="25" t="s">
        <v>180</v>
      </c>
      <c r="K11" s="23" t="s">
        <v>171</v>
      </c>
      <c r="L11" s="25" t="s">
        <v>180</v>
      </c>
      <c r="M11" s="30" t="s">
        <v>183</v>
      </c>
      <c r="N11" s="35"/>
      <c r="P11" s="27" t="s">
        <v>188</v>
      </c>
      <c r="Q11" s="27" t="s">
        <v>189</v>
      </c>
      <c r="R11" s="27" t="s">
        <v>191</v>
      </c>
      <c r="S11" s="27" t="s">
        <v>192</v>
      </c>
      <c r="T11" s="27" t="s">
        <v>193</v>
      </c>
      <c r="U11" s="27" t="s">
        <v>194</v>
      </c>
      <c r="V11" s="27" t="s">
        <v>195</v>
      </c>
      <c r="W11" s="27" t="s">
        <v>196</v>
      </c>
      <c r="X11" s="27" t="s">
        <v>197</v>
      </c>
    </row>
    <row r="12" spans="1:43" ht="13.5" thickBot="1" x14ac:dyDescent="0.25">
      <c r="A12" s="3"/>
      <c r="B12" s="13" t="s">
        <v>7</v>
      </c>
      <c r="C12" s="13"/>
      <c r="D12" s="99" t="s">
        <v>282</v>
      </c>
      <c r="E12" s="100"/>
      <c r="F12" s="100"/>
      <c r="G12" s="100"/>
      <c r="H12" s="70">
        <f>H13+H33+H64+H74</f>
        <v>0</v>
      </c>
      <c r="I12" s="70">
        <f>I13+I33+I64+I74</f>
        <v>0</v>
      </c>
      <c r="J12" s="71">
        <f>I12+H12</f>
        <v>0</v>
      </c>
      <c r="K12" s="26"/>
      <c r="L12" s="38">
        <f>L13</f>
        <v>0</v>
      </c>
      <c r="M12" s="26"/>
    </row>
    <row r="13" spans="1:43" x14ac:dyDescent="0.2">
      <c r="A13" s="4"/>
      <c r="B13" s="14" t="s">
        <v>7</v>
      </c>
      <c r="C13" s="14" t="s">
        <v>65</v>
      </c>
      <c r="D13" s="101" t="s">
        <v>272</v>
      </c>
      <c r="E13" s="101"/>
      <c r="F13" s="101"/>
      <c r="G13" s="101"/>
      <c r="H13" s="39">
        <f>SUM(H14:H32)</f>
        <v>0</v>
      </c>
      <c r="I13" s="39">
        <f>SUM(I14:I32)</f>
        <v>0</v>
      </c>
      <c r="J13" s="39">
        <f>H13+I13</f>
        <v>0</v>
      </c>
      <c r="K13" s="27"/>
      <c r="L13" s="39">
        <f>SUM(L14:L32)</f>
        <v>0</v>
      </c>
      <c r="M13" s="27"/>
      <c r="P13" s="39">
        <f>IF(Q13="PR",J13,SUM(O14:O32))</f>
        <v>0</v>
      </c>
      <c r="Q13" s="27" t="s">
        <v>190</v>
      </c>
      <c r="R13" s="39">
        <f>IF(Q13="HS",H13,0)</f>
        <v>0</v>
      </c>
      <c r="S13" s="39">
        <f>IF(Q13="HS",I13-P13,0)</f>
        <v>0</v>
      </c>
      <c r="T13" s="39">
        <f>IF(Q13="PS",H13,0)</f>
        <v>0</v>
      </c>
      <c r="U13" s="39">
        <f>IF(Q13="PS",I13-P13,0)</f>
        <v>0</v>
      </c>
      <c r="V13" s="39">
        <f>IF(Q13="MP",H13,0)</f>
        <v>0</v>
      </c>
      <c r="W13" s="39">
        <f>IF(Q13="MP",I13-P13,0)</f>
        <v>0</v>
      </c>
      <c r="X13" s="39">
        <f>IF(Q13="OM",H13,0)</f>
        <v>0</v>
      </c>
      <c r="Y13" s="27" t="s">
        <v>7</v>
      </c>
      <c r="AI13" s="39">
        <f>SUM(Z14:Z32)</f>
        <v>0</v>
      </c>
      <c r="AJ13" s="39">
        <f>SUM(AA14:AA32)</f>
        <v>0</v>
      </c>
      <c r="AK13" s="39">
        <f>SUM(AB14:AB32)</f>
        <v>0</v>
      </c>
    </row>
    <row r="14" spans="1:43" x14ac:dyDescent="0.2">
      <c r="A14" s="5" t="s">
        <v>7</v>
      </c>
      <c r="B14" s="5" t="s">
        <v>7</v>
      </c>
      <c r="C14" s="5" t="s">
        <v>73</v>
      </c>
      <c r="D14" s="60" t="s">
        <v>274</v>
      </c>
      <c r="E14" s="61" t="s">
        <v>166</v>
      </c>
      <c r="F14" s="61">
        <v>15</v>
      </c>
      <c r="G14" s="72"/>
      <c r="H14" s="62">
        <f>G14*F14</f>
        <v>0</v>
      </c>
      <c r="I14" s="72"/>
      <c r="J14" s="62">
        <f>I14+H14</f>
        <v>0</v>
      </c>
      <c r="K14" s="18">
        <v>0</v>
      </c>
      <c r="L14" s="18">
        <f t="shared" ref="L14:L32" si="0">F14*K14</f>
        <v>0</v>
      </c>
      <c r="M14" s="31" t="s">
        <v>184</v>
      </c>
      <c r="N14" s="31" t="s">
        <v>187</v>
      </c>
      <c r="O14" s="18">
        <f t="shared" ref="O14:O32" si="1">IF(N14="5",I14,0)</f>
        <v>0</v>
      </c>
      <c r="Z14" s="18">
        <f t="shared" ref="Z14:Z32" si="2">IF(AD14=0,J14,0)</f>
        <v>0</v>
      </c>
      <c r="AA14" s="18">
        <f t="shared" ref="AA14:AA32" si="3">IF(AD14=15,J14,0)</f>
        <v>0</v>
      </c>
      <c r="AB14" s="18">
        <f t="shared" ref="AB14:AB32" si="4">IF(AD14=21,J14,0)</f>
        <v>0</v>
      </c>
      <c r="AD14" s="36">
        <v>21</v>
      </c>
      <c r="AE14" s="36">
        <f>G14*1</f>
        <v>0</v>
      </c>
      <c r="AF14" s="36">
        <f>G14*(1-1)</f>
        <v>0</v>
      </c>
      <c r="AM14" s="36">
        <f t="shared" ref="AM14:AM32" si="5">F14*AE14</f>
        <v>0</v>
      </c>
      <c r="AN14" s="36">
        <f t="shared" ref="AN14:AN32" si="6">F14*AF14</f>
        <v>0</v>
      </c>
      <c r="AO14" s="37" t="s">
        <v>198</v>
      </c>
      <c r="AP14" s="37" t="s">
        <v>203</v>
      </c>
      <c r="AQ14" s="27" t="s">
        <v>203</v>
      </c>
    </row>
    <row r="15" spans="1:43" x14ac:dyDescent="0.2">
      <c r="A15" s="6" t="s">
        <v>8</v>
      </c>
      <c r="B15" s="6" t="s">
        <v>7</v>
      </c>
      <c r="C15" s="6" t="s">
        <v>74</v>
      </c>
      <c r="D15" s="60" t="s">
        <v>275</v>
      </c>
      <c r="E15" s="61" t="s">
        <v>166</v>
      </c>
      <c r="F15" s="61">
        <v>13</v>
      </c>
      <c r="G15" s="73"/>
      <c r="H15" s="62">
        <f t="shared" ref="H15:H32" si="7">G15*F15</f>
        <v>0</v>
      </c>
      <c r="I15" s="72"/>
      <c r="J15" s="62">
        <f t="shared" ref="J15:J32" si="8">I15+H15</f>
        <v>0</v>
      </c>
      <c r="K15" s="19">
        <v>0</v>
      </c>
      <c r="L15" s="19">
        <f t="shared" si="0"/>
        <v>0</v>
      </c>
      <c r="M15" s="32" t="s">
        <v>184</v>
      </c>
      <c r="N15" s="32" t="s">
        <v>7</v>
      </c>
      <c r="O15" s="19">
        <f t="shared" si="1"/>
        <v>0</v>
      </c>
      <c r="Z15" s="19">
        <f t="shared" si="2"/>
        <v>0</v>
      </c>
      <c r="AA15" s="19">
        <f t="shared" si="3"/>
        <v>0</v>
      </c>
      <c r="AB15" s="19">
        <f t="shared" si="4"/>
        <v>0</v>
      </c>
      <c r="AD15" s="36">
        <v>21</v>
      </c>
      <c r="AE15" s="36">
        <f>G15*0</f>
        <v>0</v>
      </c>
      <c r="AF15" s="36">
        <f>G15*(1-0)</f>
        <v>0</v>
      </c>
      <c r="AM15" s="36">
        <f t="shared" si="5"/>
        <v>0</v>
      </c>
      <c r="AN15" s="36">
        <f t="shared" si="6"/>
        <v>0</v>
      </c>
      <c r="AO15" s="37" t="s">
        <v>198</v>
      </c>
      <c r="AP15" s="37" t="s">
        <v>203</v>
      </c>
      <c r="AQ15" s="27" t="s">
        <v>203</v>
      </c>
    </row>
    <row r="16" spans="1:43" x14ac:dyDescent="0.2">
      <c r="A16" s="5" t="s">
        <v>9</v>
      </c>
      <c r="B16" s="5" t="s">
        <v>7</v>
      </c>
      <c r="C16" s="5" t="s">
        <v>75</v>
      </c>
      <c r="D16" s="60" t="s">
        <v>276</v>
      </c>
      <c r="E16" s="61" t="s">
        <v>166</v>
      </c>
      <c r="F16" s="61">
        <v>16</v>
      </c>
      <c r="G16" s="72"/>
      <c r="H16" s="62">
        <f t="shared" si="7"/>
        <v>0</v>
      </c>
      <c r="I16" s="72"/>
      <c r="J16" s="62">
        <f t="shared" si="8"/>
        <v>0</v>
      </c>
      <c r="K16" s="18">
        <v>0</v>
      </c>
      <c r="L16" s="18">
        <f t="shared" si="0"/>
        <v>0</v>
      </c>
      <c r="M16" s="31" t="s">
        <v>184</v>
      </c>
      <c r="N16" s="31" t="s">
        <v>187</v>
      </c>
      <c r="O16" s="18">
        <f t="shared" si="1"/>
        <v>0</v>
      </c>
      <c r="Z16" s="18">
        <f t="shared" si="2"/>
        <v>0</v>
      </c>
      <c r="AA16" s="18">
        <f t="shared" si="3"/>
        <v>0</v>
      </c>
      <c r="AB16" s="18">
        <f t="shared" si="4"/>
        <v>0</v>
      </c>
      <c r="AD16" s="36">
        <v>21</v>
      </c>
      <c r="AE16" s="36">
        <f>G16*1</f>
        <v>0</v>
      </c>
      <c r="AF16" s="36">
        <f>G16*(1-1)</f>
        <v>0</v>
      </c>
      <c r="AM16" s="36">
        <f t="shared" si="5"/>
        <v>0</v>
      </c>
      <c r="AN16" s="36">
        <f t="shared" si="6"/>
        <v>0</v>
      </c>
      <c r="AO16" s="37" t="s">
        <v>198</v>
      </c>
      <c r="AP16" s="37" t="s">
        <v>203</v>
      </c>
      <c r="AQ16" s="27" t="s">
        <v>203</v>
      </c>
    </row>
    <row r="17" spans="1:43" x14ac:dyDescent="0.2">
      <c r="A17" s="6" t="s">
        <v>10</v>
      </c>
      <c r="B17" s="6" t="s">
        <v>7</v>
      </c>
      <c r="C17" s="6" t="s">
        <v>76</v>
      </c>
      <c r="D17" s="60" t="s">
        <v>267</v>
      </c>
      <c r="E17" s="61" t="s">
        <v>166</v>
      </c>
      <c r="F17" s="61">
        <v>12</v>
      </c>
      <c r="G17" s="73"/>
      <c r="H17" s="62">
        <f t="shared" si="7"/>
        <v>0</v>
      </c>
      <c r="I17" s="72"/>
      <c r="J17" s="62">
        <f t="shared" si="8"/>
        <v>0</v>
      </c>
      <c r="K17" s="19">
        <v>0</v>
      </c>
      <c r="L17" s="19">
        <f t="shared" si="0"/>
        <v>0</v>
      </c>
      <c r="M17" s="32"/>
      <c r="N17" s="32" t="s">
        <v>7</v>
      </c>
      <c r="O17" s="19">
        <f t="shared" si="1"/>
        <v>0</v>
      </c>
      <c r="Z17" s="19">
        <f t="shared" si="2"/>
        <v>0</v>
      </c>
      <c r="AA17" s="19">
        <f t="shared" si="3"/>
        <v>0</v>
      </c>
      <c r="AB17" s="19">
        <f t="shared" si="4"/>
        <v>0</v>
      </c>
      <c r="AD17" s="36">
        <v>21</v>
      </c>
      <c r="AE17" s="36">
        <f>G17*0</f>
        <v>0</v>
      </c>
      <c r="AF17" s="36">
        <f>G17*(1-0)</f>
        <v>0</v>
      </c>
      <c r="AM17" s="36">
        <f t="shared" si="5"/>
        <v>0</v>
      </c>
      <c r="AN17" s="36">
        <f t="shared" si="6"/>
        <v>0</v>
      </c>
      <c r="AO17" s="37" t="s">
        <v>198</v>
      </c>
      <c r="AP17" s="37" t="s">
        <v>203</v>
      </c>
      <c r="AQ17" s="27" t="s">
        <v>203</v>
      </c>
    </row>
    <row r="18" spans="1:43" x14ac:dyDescent="0.2">
      <c r="A18" s="5" t="s">
        <v>11</v>
      </c>
      <c r="B18" s="5" t="s">
        <v>7</v>
      </c>
      <c r="C18" s="5" t="s">
        <v>77</v>
      </c>
      <c r="D18" s="60" t="s">
        <v>142</v>
      </c>
      <c r="E18" s="61" t="s">
        <v>166</v>
      </c>
      <c r="F18" s="61">
        <v>28</v>
      </c>
      <c r="G18" s="72"/>
      <c r="H18" s="62">
        <f t="shared" si="7"/>
        <v>0</v>
      </c>
      <c r="I18" s="72"/>
      <c r="J18" s="62">
        <f t="shared" si="8"/>
        <v>0</v>
      </c>
      <c r="K18" s="18">
        <v>0</v>
      </c>
      <c r="L18" s="18">
        <f t="shared" si="0"/>
        <v>0</v>
      </c>
      <c r="M18" s="31" t="s">
        <v>184</v>
      </c>
      <c r="N18" s="31" t="s">
        <v>187</v>
      </c>
      <c r="O18" s="18">
        <f t="shared" si="1"/>
        <v>0</v>
      </c>
      <c r="Z18" s="18">
        <f t="shared" si="2"/>
        <v>0</v>
      </c>
      <c r="AA18" s="18">
        <f t="shared" si="3"/>
        <v>0</v>
      </c>
      <c r="AB18" s="18">
        <f t="shared" si="4"/>
        <v>0</v>
      </c>
      <c r="AD18" s="36">
        <v>21</v>
      </c>
      <c r="AE18" s="36">
        <f>G18*1</f>
        <v>0</v>
      </c>
      <c r="AF18" s="36">
        <f>G18*(1-1)</f>
        <v>0</v>
      </c>
      <c r="AM18" s="36">
        <f t="shared" si="5"/>
        <v>0</v>
      </c>
      <c r="AN18" s="36">
        <f t="shared" si="6"/>
        <v>0</v>
      </c>
      <c r="AO18" s="37" t="s">
        <v>198</v>
      </c>
      <c r="AP18" s="37" t="s">
        <v>203</v>
      </c>
      <c r="AQ18" s="27" t="s">
        <v>203</v>
      </c>
    </row>
    <row r="19" spans="1:43" x14ac:dyDescent="0.2">
      <c r="A19" s="6" t="s">
        <v>12</v>
      </c>
      <c r="B19" s="6" t="s">
        <v>7</v>
      </c>
      <c r="C19" s="6" t="s">
        <v>78</v>
      </c>
      <c r="D19" s="60" t="s">
        <v>145</v>
      </c>
      <c r="E19" s="61" t="s">
        <v>166</v>
      </c>
      <c r="F19" s="61">
        <v>114</v>
      </c>
      <c r="G19" s="73"/>
      <c r="H19" s="62">
        <f t="shared" si="7"/>
        <v>0</v>
      </c>
      <c r="I19" s="72"/>
      <c r="J19" s="62">
        <f t="shared" si="8"/>
        <v>0</v>
      </c>
      <c r="K19" s="19">
        <v>0</v>
      </c>
      <c r="L19" s="19">
        <f t="shared" si="0"/>
        <v>0</v>
      </c>
      <c r="M19" s="32"/>
      <c r="N19" s="32" t="s">
        <v>7</v>
      </c>
      <c r="O19" s="19">
        <f t="shared" si="1"/>
        <v>0</v>
      </c>
      <c r="Z19" s="19">
        <f t="shared" si="2"/>
        <v>0</v>
      </c>
      <c r="AA19" s="19">
        <f t="shared" si="3"/>
        <v>0</v>
      </c>
      <c r="AB19" s="19">
        <f t="shared" si="4"/>
        <v>0</v>
      </c>
      <c r="AD19" s="36">
        <v>21</v>
      </c>
      <c r="AE19" s="36">
        <f>G19*0</f>
        <v>0</v>
      </c>
      <c r="AF19" s="36">
        <f>G19*(1-0)</f>
        <v>0</v>
      </c>
      <c r="AM19" s="36">
        <f t="shared" si="5"/>
        <v>0</v>
      </c>
      <c r="AN19" s="36">
        <f t="shared" si="6"/>
        <v>0</v>
      </c>
      <c r="AO19" s="37" t="s">
        <v>198</v>
      </c>
      <c r="AP19" s="37" t="s">
        <v>203</v>
      </c>
      <c r="AQ19" s="27" t="s">
        <v>203</v>
      </c>
    </row>
    <row r="20" spans="1:43" x14ac:dyDescent="0.2">
      <c r="A20" s="5" t="s">
        <v>13</v>
      </c>
      <c r="B20" s="5" t="s">
        <v>7</v>
      </c>
      <c r="C20" s="5" t="s">
        <v>79</v>
      </c>
      <c r="D20" s="60" t="s">
        <v>143</v>
      </c>
      <c r="E20" s="61" t="s">
        <v>166</v>
      </c>
      <c r="F20" s="61">
        <v>342</v>
      </c>
      <c r="G20" s="72"/>
      <c r="H20" s="62">
        <f t="shared" si="7"/>
        <v>0</v>
      </c>
      <c r="I20" s="72"/>
      <c r="J20" s="62">
        <f t="shared" si="8"/>
        <v>0</v>
      </c>
      <c r="K20" s="18">
        <v>0</v>
      </c>
      <c r="L20" s="18">
        <f t="shared" si="0"/>
        <v>0</v>
      </c>
      <c r="M20" s="31" t="s">
        <v>184</v>
      </c>
      <c r="N20" s="31" t="s">
        <v>187</v>
      </c>
      <c r="O20" s="18">
        <f t="shared" si="1"/>
        <v>0</v>
      </c>
      <c r="Z20" s="18">
        <f t="shared" si="2"/>
        <v>0</v>
      </c>
      <c r="AA20" s="18">
        <f t="shared" si="3"/>
        <v>0</v>
      </c>
      <c r="AB20" s="18">
        <f t="shared" si="4"/>
        <v>0</v>
      </c>
      <c r="AD20" s="36">
        <v>21</v>
      </c>
      <c r="AE20" s="36">
        <f>G20*1</f>
        <v>0</v>
      </c>
      <c r="AF20" s="36">
        <f>G20*(1-1)</f>
        <v>0</v>
      </c>
      <c r="AM20" s="36">
        <f t="shared" si="5"/>
        <v>0</v>
      </c>
      <c r="AN20" s="36">
        <f t="shared" si="6"/>
        <v>0</v>
      </c>
      <c r="AO20" s="37" t="s">
        <v>198</v>
      </c>
      <c r="AP20" s="37" t="s">
        <v>203</v>
      </c>
      <c r="AQ20" s="27" t="s">
        <v>203</v>
      </c>
    </row>
    <row r="21" spans="1:43" x14ac:dyDescent="0.2">
      <c r="A21" s="6" t="s">
        <v>14</v>
      </c>
      <c r="B21" s="6" t="s">
        <v>7</v>
      </c>
      <c r="C21" s="6" t="s">
        <v>80</v>
      </c>
      <c r="D21" s="60" t="s">
        <v>146</v>
      </c>
      <c r="E21" s="61" t="s">
        <v>167</v>
      </c>
      <c r="F21" s="61">
        <v>340</v>
      </c>
      <c r="G21" s="73"/>
      <c r="H21" s="62">
        <f t="shared" si="7"/>
        <v>0</v>
      </c>
      <c r="I21" s="72"/>
      <c r="J21" s="62">
        <f t="shared" si="8"/>
        <v>0</v>
      </c>
      <c r="K21" s="19">
        <v>0</v>
      </c>
      <c r="L21" s="19">
        <f t="shared" si="0"/>
        <v>0</v>
      </c>
      <c r="M21" s="32"/>
      <c r="N21" s="32" t="s">
        <v>7</v>
      </c>
      <c r="O21" s="19">
        <f t="shared" si="1"/>
        <v>0</v>
      </c>
      <c r="Z21" s="19">
        <f t="shared" si="2"/>
        <v>0</v>
      </c>
      <c r="AA21" s="19">
        <f t="shared" si="3"/>
        <v>0</v>
      </c>
      <c r="AB21" s="19">
        <f t="shared" si="4"/>
        <v>0</v>
      </c>
      <c r="AD21" s="36">
        <v>21</v>
      </c>
      <c r="AE21" s="36">
        <f>G21*0</f>
        <v>0</v>
      </c>
      <c r="AF21" s="36">
        <f>G21*(1-0)</f>
        <v>0</v>
      </c>
      <c r="AM21" s="36">
        <f t="shared" si="5"/>
        <v>0</v>
      </c>
      <c r="AN21" s="36">
        <f t="shared" si="6"/>
        <v>0</v>
      </c>
      <c r="AO21" s="37" t="s">
        <v>198</v>
      </c>
      <c r="AP21" s="37" t="s">
        <v>203</v>
      </c>
      <c r="AQ21" s="27" t="s">
        <v>203</v>
      </c>
    </row>
    <row r="22" spans="1:43" x14ac:dyDescent="0.2">
      <c r="A22" s="5" t="s">
        <v>15</v>
      </c>
      <c r="B22" s="5" t="s">
        <v>7</v>
      </c>
      <c r="C22" s="5" t="s">
        <v>81</v>
      </c>
      <c r="D22" s="60" t="s">
        <v>277</v>
      </c>
      <c r="E22" s="61" t="s">
        <v>166</v>
      </c>
      <c r="F22" s="61">
        <v>57</v>
      </c>
      <c r="G22" s="72"/>
      <c r="H22" s="62">
        <f t="shared" si="7"/>
        <v>0</v>
      </c>
      <c r="I22" s="72"/>
      <c r="J22" s="62">
        <f t="shared" si="8"/>
        <v>0</v>
      </c>
      <c r="K22" s="18">
        <v>0</v>
      </c>
      <c r="L22" s="18">
        <f t="shared" si="0"/>
        <v>0</v>
      </c>
      <c r="M22" s="31" t="s">
        <v>184</v>
      </c>
      <c r="N22" s="31" t="s">
        <v>187</v>
      </c>
      <c r="O22" s="18">
        <f t="shared" si="1"/>
        <v>0</v>
      </c>
      <c r="Z22" s="18">
        <f t="shared" si="2"/>
        <v>0</v>
      </c>
      <c r="AA22" s="18">
        <f t="shared" si="3"/>
        <v>0</v>
      </c>
      <c r="AB22" s="18">
        <f t="shared" si="4"/>
        <v>0</v>
      </c>
      <c r="AD22" s="36">
        <v>21</v>
      </c>
      <c r="AE22" s="36">
        <f>G22*1</f>
        <v>0</v>
      </c>
      <c r="AF22" s="36">
        <f>G22*(1-1)</f>
        <v>0</v>
      </c>
      <c r="AM22" s="36">
        <f t="shared" si="5"/>
        <v>0</v>
      </c>
      <c r="AN22" s="36">
        <f t="shared" si="6"/>
        <v>0</v>
      </c>
      <c r="AO22" s="37" t="s">
        <v>198</v>
      </c>
      <c r="AP22" s="37" t="s">
        <v>203</v>
      </c>
      <c r="AQ22" s="27" t="s">
        <v>203</v>
      </c>
    </row>
    <row r="23" spans="1:43" x14ac:dyDescent="0.2">
      <c r="A23" s="6" t="s">
        <v>16</v>
      </c>
      <c r="B23" s="6" t="s">
        <v>7</v>
      </c>
      <c r="C23" s="6" t="s">
        <v>82</v>
      </c>
      <c r="D23" s="60" t="s">
        <v>147</v>
      </c>
      <c r="E23" s="61" t="s">
        <v>167</v>
      </c>
      <c r="F23" s="61">
        <v>84</v>
      </c>
      <c r="G23" s="73"/>
      <c r="H23" s="62">
        <f t="shared" si="7"/>
        <v>0</v>
      </c>
      <c r="I23" s="72"/>
      <c r="J23" s="62">
        <f t="shared" si="8"/>
        <v>0</v>
      </c>
      <c r="K23" s="19">
        <v>0</v>
      </c>
      <c r="L23" s="19">
        <f t="shared" si="0"/>
        <v>0</v>
      </c>
      <c r="M23" s="32"/>
      <c r="N23" s="32" t="s">
        <v>7</v>
      </c>
      <c r="O23" s="19">
        <f t="shared" si="1"/>
        <v>0</v>
      </c>
      <c r="Z23" s="19">
        <f t="shared" si="2"/>
        <v>0</v>
      </c>
      <c r="AA23" s="19">
        <f t="shared" si="3"/>
        <v>0</v>
      </c>
      <c r="AB23" s="19">
        <f t="shared" si="4"/>
        <v>0</v>
      </c>
      <c r="AD23" s="36">
        <v>21</v>
      </c>
      <c r="AE23" s="36">
        <f>G23*0</f>
        <v>0</v>
      </c>
      <c r="AF23" s="36">
        <f>G23*(1-0)</f>
        <v>0</v>
      </c>
      <c r="AM23" s="36">
        <f t="shared" si="5"/>
        <v>0</v>
      </c>
      <c r="AN23" s="36">
        <f t="shared" si="6"/>
        <v>0</v>
      </c>
      <c r="AO23" s="37" t="s">
        <v>198</v>
      </c>
      <c r="AP23" s="37" t="s">
        <v>203</v>
      </c>
      <c r="AQ23" s="27" t="s">
        <v>203</v>
      </c>
    </row>
    <row r="24" spans="1:43" x14ac:dyDescent="0.2">
      <c r="A24" s="5" t="s">
        <v>17</v>
      </c>
      <c r="B24" s="5" t="s">
        <v>7</v>
      </c>
      <c r="C24" s="5" t="s">
        <v>83</v>
      </c>
      <c r="D24" s="60" t="s">
        <v>144</v>
      </c>
      <c r="E24" s="61" t="s">
        <v>166</v>
      </c>
      <c r="F24" s="61">
        <v>336</v>
      </c>
      <c r="G24" s="72"/>
      <c r="H24" s="62">
        <f t="shared" si="7"/>
        <v>0</v>
      </c>
      <c r="I24" s="72"/>
      <c r="J24" s="62">
        <f t="shared" si="8"/>
        <v>0</v>
      </c>
      <c r="K24" s="18">
        <v>0</v>
      </c>
      <c r="L24" s="18">
        <f t="shared" si="0"/>
        <v>0</v>
      </c>
      <c r="M24" s="31" t="s">
        <v>184</v>
      </c>
      <c r="N24" s="31" t="s">
        <v>187</v>
      </c>
      <c r="O24" s="18">
        <f t="shared" si="1"/>
        <v>0</v>
      </c>
      <c r="Z24" s="18">
        <f t="shared" si="2"/>
        <v>0</v>
      </c>
      <c r="AA24" s="18">
        <f t="shared" si="3"/>
        <v>0</v>
      </c>
      <c r="AB24" s="18">
        <f t="shared" si="4"/>
        <v>0</v>
      </c>
      <c r="AD24" s="36">
        <v>21</v>
      </c>
      <c r="AE24" s="36">
        <f>G24*1</f>
        <v>0</v>
      </c>
      <c r="AF24" s="36">
        <f>G24*(1-1)</f>
        <v>0</v>
      </c>
      <c r="AM24" s="36">
        <f t="shared" si="5"/>
        <v>0</v>
      </c>
      <c r="AN24" s="36">
        <f t="shared" si="6"/>
        <v>0</v>
      </c>
      <c r="AO24" s="37" t="s">
        <v>198</v>
      </c>
      <c r="AP24" s="37" t="s">
        <v>203</v>
      </c>
      <c r="AQ24" s="27" t="s">
        <v>203</v>
      </c>
    </row>
    <row r="25" spans="1:43" x14ac:dyDescent="0.2">
      <c r="A25" s="6" t="s">
        <v>18</v>
      </c>
      <c r="B25" s="6" t="s">
        <v>7</v>
      </c>
      <c r="C25" s="6" t="s">
        <v>84</v>
      </c>
      <c r="D25" s="60" t="s">
        <v>148</v>
      </c>
      <c r="E25" s="61" t="s">
        <v>167</v>
      </c>
      <c r="F25" s="61">
        <v>43</v>
      </c>
      <c r="G25" s="73"/>
      <c r="H25" s="62">
        <f t="shared" si="7"/>
        <v>0</v>
      </c>
      <c r="I25" s="72"/>
      <c r="J25" s="62">
        <f t="shared" si="8"/>
        <v>0</v>
      </c>
      <c r="K25" s="19">
        <v>0</v>
      </c>
      <c r="L25" s="19">
        <f t="shared" si="0"/>
        <v>0</v>
      </c>
      <c r="M25" s="32"/>
      <c r="N25" s="32" t="s">
        <v>7</v>
      </c>
      <c r="O25" s="19">
        <f t="shared" si="1"/>
        <v>0</v>
      </c>
      <c r="Z25" s="19">
        <f t="shared" si="2"/>
        <v>0</v>
      </c>
      <c r="AA25" s="19">
        <f t="shared" si="3"/>
        <v>0</v>
      </c>
      <c r="AB25" s="19">
        <f t="shared" si="4"/>
        <v>0</v>
      </c>
      <c r="AD25" s="36">
        <v>21</v>
      </c>
      <c r="AE25" s="36">
        <f>G25*0</f>
        <v>0</v>
      </c>
      <c r="AF25" s="36">
        <f>G25*(1-0)</f>
        <v>0</v>
      </c>
      <c r="AM25" s="36">
        <f t="shared" si="5"/>
        <v>0</v>
      </c>
      <c r="AN25" s="36">
        <f t="shared" si="6"/>
        <v>0</v>
      </c>
      <c r="AO25" s="37" t="s">
        <v>198</v>
      </c>
      <c r="AP25" s="37" t="s">
        <v>203</v>
      </c>
      <c r="AQ25" s="27" t="s">
        <v>203</v>
      </c>
    </row>
    <row r="26" spans="1:43" x14ac:dyDescent="0.2">
      <c r="A26" s="5" t="s">
        <v>19</v>
      </c>
      <c r="B26" s="5" t="s">
        <v>7</v>
      </c>
      <c r="C26" s="5" t="s">
        <v>85</v>
      </c>
      <c r="D26" s="60" t="s">
        <v>149</v>
      </c>
      <c r="E26" s="61" t="s">
        <v>168</v>
      </c>
      <c r="F26" s="61">
        <v>1</v>
      </c>
      <c r="G26" s="72"/>
      <c r="H26" s="62">
        <f t="shared" si="7"/>
        <v>0</v>
      </c>
      <c r="I26" s="72"/>
      <c r="J26" s="62">
        <f t="shared" si="8"/>
        <v>0</v>
      </c>
      <c r="K26" s="18">
        <v>0</v>
      </c>
      <c r="L26" s="18">
        <f t="shared" si="0"/>
        <v>0</v>
      </c>
      <c r="M26" s="31" t="s">
        <v>185</v>
      </c>
      <c r="N26" s="31" t="s">
        <v>187</v>
      </c>
      <c r="O26" s="18">
        <f t="shared" si="1"/>
        <v>0</v>
      </c>
      <c r="Z26" s="18">
        <f t="shared" si="2"/>
        <v>0</v>
      </c>
      <c r="AA26" s="18">
        <f t="shared" si="3"/>
        <v>0</v>
      </c>
      <c r="AB26" s="18">
        <f t="shared" si="4"/>
        <v>0</v>
      </c>
      <c r="AD26" s="36">
        <v>21</v>
      </c>
      <c r="AE26" s="36">
        <f>G26*1</f>
        <v>0</v>
      </c>
      <c r="AF26" s="36">
        <f>G26*(1-1)</f>
        <v>0</v>
      </c>
      <c r="AM26" s="36">
        <f t="shared" si="5"/>
        <v>0</v>
      </c>
      <c r="AN26" s="36">
        <f t="shared" si="6"/>
        <v>0</v>
      </c>
      <c r="AO26" s="37" t="s">
        <v>198</v>
      </c>
      <c r="AP26" s="37" t="s">
        <v>203</v>
      </c>
      <c r="AQ26" s="27" t="s">
        <v>203</v>
      </c>
    </row>
    <row r="27" spans="1:43" x14ac:dyDescent="0.2">
      <c r="A27" s="6" t="s">
        <v>20</v>
      </c>
      <c r="B27" s="6" t="s">
        <v>7</v>
      </c>
      <c r="C27" s="6" t="s">
        <v>86</v>
      </c>
      <c r="D27" s="60" t="s">
        <v>268</v>
      </c>
      <c r="E27" s="61" t="s">
        <v>168</v>
      </c>
      <c r="F27" s="61">
        <v>30</v>
      </c>
      <c r="G27" s="73"/>
      <c r="H27" s="62">
        <f t="shared" si="7"/>
        <v>0</v>
      </c>
      <c r="I27" s="72"/>
      <c r="J27" s="62">
        <f t="shared" si="8"/>
        <v>0</v>
      </c>
      <c r="K27" s="19">
        <v>0</v>
      </c>
      <c r="L27" s="19">
        <f t="shared" si="0"/>
        <v>0</v>
      </c>
      <c r="M27" s="32"/>
      <c r="N27" s="32" t="s">
        <v>7</v>
      </c>
      <c r="O27" s="19">
        <f t="shared" si="1"/>
        <v>0</v>
      </c>
      <c r="Z27" s="19">
        <f t="shared" si="2"/>
        <v>0</v>
      </c>
      <c r="AA27" s="19">
        <f t="shared" si="3"/>
        <v>0</v>
      </c>
      <c r="AB27" s="19">
        <f t="shared" si="4"/>
        <v>0</v>
      </c>
      <c r="AD27" s="36">
        <v>21</v>
      </c>
      <c r="AE27" s="36">
        <f>G27*0</f>
        <v>0</v>
      </c>
      <c r="AF27" s="36">
        <f>G27*(1-0)</f>
        <v>0</v>
      </c>
      <c r="AM27" s="36">
        <f t="shared" si="5"/>
        <v>0</v>
      </c>
      <c r="AN27" s="36">
        <f t="shared" si="6"/>
        <v>0</v>
      </c>
      <c r="AO27" s="37" t="s">
        <v>198</v>
      </c>
      <c r="AP27" s="37" t="s">
        <v>203</v>
      </c>
      <c r="AQ27" s="27" t="s">
        <v>203</v>
      </c>
    </row>
    <row r="28" spans="1:43" x14ac:dyDescent="0.2">
      <c r="A28" s="5" t="s">
        <v>21</v>
      </c>
      <c r="B28" s="5" t="s">
        <v>7</v>
      </c>
      <c r="C28" s="5" t="s">
        <v>87</v>
      </c>
      <c r="D28" s="60" t="s">
        <v>269</v>
      </c>
      <c r="E28" s="61" t="s">
        <v>168</v>
      </c>
      <c r="F28" s="61">
        <v>1</v>
      </c>
      <c r="G28" s="72"/>
      <c r="H28" s="62">
        <f t="shared" si="7"/>
        <v>0</v>
      </c>
      <c r="I28" s="72"/>
      <c r="J28" s="62">
        <f t="shared" si="8"/>
        <v>0</v>
      </c>
      <c r="K28" s="18">
        <v>0</v>
      </c>
      <c r="L28" s="18">
        <f t="shared" si="0"/>
        <v>0</v>
      </c>
      <c r="M28" s="31" t="s">
        <v>184</v>
      </c>
      <c r="N28" s="31" t="s">
        <v>187</v>
      </c>
      <c r="O28" s="18">
        <f t="shared" si="1"/>
        <v>0</v>
      </c>
      <c r="Z28" s="18">
        <f t="shared" si="2"/>
        <v>0</v>
      </c>
      <c r="AA28" s="18">
        <f t="shared" si="3"/>
        <v>0</v>
      </c>
      <c r="AB28" s="18">
        <f t="shared" si="4"/>
        <v>0</v>
      </c>
      <c r="AD28" s="36">
        <v>21</v>
      </c>
      <c r="AE28" s="36">
        <f>G28*1</f>
        <v>0</v>
      </c>
      <c r="AF28" s="36">
        <f>G28*(1-1)</f>
        <v>0</v>
      </c>
      <c r="AM28" s="36">
        <f t="shared" si="5"/>
        <v>0</v>
      </c>
      <c r="AN28" s="36">
        <f t="shared" si="6"/>
        <v>0</v>
      </c>
      <c r="AO28" s="37" t="s">
        <v>198</v>
      </c>
      <c r="AP28" s="37" t="s">
        <v>203</v>
      </c>
      <c r="AQ28" s="27" t="s">
        <v>203</v>
      </c>
    </row>
    <row r="29" spans="1:43" x14ac:dyDescent="0.2">
      <c r="A29" s="6" t="s">
        <v>22</v>
      </c>
      <c r="B29" s="6" t="s">
        <v>7</v>
      </c>
      <c r="C29" s="6" t="s">
        <v>88</v>
      </c>
      <c r="D29" s="60" t="s">
        <v>270</v>
      </c>
      <c r="E29" s="61" t="s">
        <v>166</v>
      </c>
      <c r="F29" s="61">
        <v>2</v>
      </c>
      <c r="G29" s="73"/>
      <c r="H29" s="62">
        <f t="shared" si="7"/>
        <v>0</v>
      </c>
      <c r="I29" s="72"/>
      <c r="J29" s="62">
        <f t="shared" si="8"/>
        <v>0</v>
      </c>
      <c r="K29" s="19">
        <v>0</v>
      </c>
      <c r="L29" s="19">
        <f t="shared" si="0"/>
        <v>0</v>
      </c>
      <c r="M29" s="32"/>
      <c r="N29" s="32" t="s">
        <v>7</v>
      </c>
      <c r="O29" s="19">
        <f t="shared" si="1"/>
        <v>0</v>
      </c>
      <c r="Z29" s="19">
        <f t="shared" si="2"/>
        <v>0</v>
      </c>
      <c r="AA29" s="19">
        <f t="shared" si="3"/>
        <v>0</v>
      </c>
      <c r="AB29" s="19">
        <f t="shared" si="4"/>
        <v>0</v>
      </c>
      <c r="AD29" s="36">
        <v>21</v>
      </c>
      <c r="AE29" s="36">
        <f>G29*0</f>
        <v>0</v>
      </c>
      <c r="AF29" s="36">
        <f>G29*(1-0)</f>
        <v>0</v>
      </c>
      <c r="AM29" s="36">
        <f t="shared" si="5"/>
        <v>0</v>
      </c>
      <c r="AN29" s="36">
        <f t="shared" si="6"/>
        <v>0</v>
      </c>
      <c r="AO29" s="37" t="s">
        <v>198</v>
      </c>
      <c r="AP29" s="37" t="s">
        <v>203</v>
      </c>
      <c r="AQ29" s="27" t="s">
        <v>203</v>
      </c>
    </row>
    <row r="30" spans="1:43" x14ac:dyDescent="0.2">
      <c r="A30" s="5" t="s">
        <v>23</v>
      </c>
      <c r="B30" s="5" t="s">
        <v>7</v>
      </c>
      <c r="C30" s="5" t="s">
        <v>89</v>
      </c>
      <c r="D30" s="60" t="s">
        <v>271</v>
      </c>
      <c r="E30" s="61" t="s">
        <v>166</v>
      </c>
      <c r="F30" s="61">
        <v>3</v>
      </c>
      <c r="G30" s="72"/>
      <c r="H30" s="62">
        <f t="shared" si="7"/>
        <v>0</v>
      </c>
      <c r="I30" s="72"/>
      <c r="J30" s="62">
        <f t="shared" si="8"/>
        <v>0</v>
      </c>
      <c r="K30" s="18">
        <v>0</v>
      </c>
      <c r="L30" s="18">
        <f t="shared" si="0"/>
        <v>0</v>
      </c>
      <c r="M30" s="31" t="s">
        <v>184</v>
      </c>
      <c r="N30" s="31" t="s">
        <v>187</v>
      </c>
      <c r="O30" s="18">
        <f t="shared" si="1"/>
        <v>0</v>
      </c>
      <c r="Z30" s="18">
        <f t="shared" si="2"/>
        <v>0</v>
      </c>
      <c r="AA30" s="18">
        <f t="shared" si="3"/>
        <v>0</v>
      </c>
      <c r="AB30" s="18">
        <f t="shared" si="4"/>
        <v>0</v>
      </c>
      <c r="AD30" s="36">
        <v>21</v>
      </c>
      <c r="AE30" s="36">
        <f>G30*1</f>
        <v>0</v>
      </c>
      <c r="AF30" s="36">
        <f>G30*(1-1)</f>
        <v>0</v>
      </c>
      <c r="AM30" s="36">
        <f t="shared" si="5"/>
        <v>0</v>
      </c>
      <c r="AN30" s="36">
        <f t="shared" si="6"/>
        <v>0</v>
      </c>
      <c r="AO30" s="37" t="s">
        <v>198</v>
      </c>
      <c r="AP30" s="37" t="s">
        <v>203</v>
      </c>
      <c r="AQ30" s="27" t="s">
        <v>203</v>
      </c>
    </row>
    <row r="31" spans="1:43" x14ac:dyDescent="0.2">
      <c r="A31" s="6" t="s">
        <v>24</v>
      </c>
      <c r="B31" s="6" t="s">
        <v>7</v>
      </c>
      <c r="C31" s="6" t="s">
        <v>90</v>
      </c>
      <c r="D31" s="60" t="s">
        <v>150</v>
      </c>
      <c r="E31" s="61" t="s">
        <v>168</v>
      </c>
      <c r="F31" s="61">
        <v>1</v>
      </c>
      <c r="G31" s="73"/>
      <c r="H31" s="62">
        <f t="shared" si="7"/>
        <v>0</v>
      </c>
      <c r="I31" s="72"/>
      <c r="J31" s="62">
        <f t="shared" si="8"/>
        <v>0</v>
      </c>
      <c r="K31" s="19">
        <v>0</v>
      </c>
      <c r="L31" s="19">
        <f t="shared" si="0"/>
        <v>0</v>
      </c>
      <c r="M31" s="32"/>
      <c r="N31" s="32" t="s">
        <v>7</v>
      </c>
      <c r="O31" s="19">
        <f t="shared" si="1"/>
        <v>0</v>
      </c>
      <c r="Z31" s="19">
        <f t="shared" si="2"/>
        <v>0</v>
      </c>
      <c r="AA31" s="19">
        <f t="shared" si="3"/>
        <v>0</v>
      </c>
      <c r="AB31" s="19">
        <f t="shared" si="4"/>
        <v>0</v>
      </c>
      <c r="AD31" s="36">
        <v>21</v>
      </c>
      <c r="AE31" s="36">
        <f>G31*0</f>
        <v>0</v>
      </c>
      <c r="AF31" s="36">
        <f>G31*(1-0)</f>
        <v>0</v>
      </c>
      <c r="AM31" s="36">
        <f t="shared" si="5"/>
        <v>0</v>
      </c>
      <c r="AN31" s="36">
        <f t="shared" si="6"/>
        <v>0</v>
      </c>
      <c r="AO31" s="37" t="s">
        <v>198</v>
      </c>
      <c r="AP31" s="37" t="s">
        <v>203</v>
      </c>
      <c r="AQ31" s="27" t="s">
        <v>203</v>
      </c>
    </row>
    <row r="32" spans="1:43" x14ac:dyDescent="0.2">
      <c r="A32" s="5" t="s">
        <v>25</v>
      </c>
      <c r="B32" s="5" t="s">
        <v>7</v>
      </c>
      <c r="C32" s="5" t="s">
        <v>91</v>
      </c>
      <c r="D32" s="60" t="s">
        <v>151</v>
      </c>
      <c r="E32" s="61" t="s">
        <v>168</v>
      </c>
      <c r="F32" s="61">
        <v>1</v>
      </c>
      <c r="G32" s="72"/>
      <c r="H32" s="62">
        <f t="shared" si="7"/>
        <v>0</v>
      </c>
      <c r="I32" s="72"/>
      <c r="J32" s="62">
        <f t="shared" si="8"/>
        <v>0</v>
      </c>
      <c r="K32" s="18">
        <v>0</v>
      </c>
      <c r="L32" s="18">
        <f t="shared" si="0"/>
        <v>0</v>
      </c>
      <c r="M32" s="31" t="s">
        <v>184</v>
      </c>
      <c r="N32" s="31" t="s">
        <v>187</v>
      </c>
      <c r="O32" s="18">
        <f t="shared" si="1"/>
        <v>0</v>
      </c>
      <c r="Z32" s="18">
        <f t="shared" si="2"/>
        <v>0</v>
      </c>
      <c r="AA32" s="18">
        <f t="shared" si="3"/>
        <v>0</v>
      </c>
      <c r="AB32" s="18">
        <f t="shared" si="4"/>
        <v>0</v>
      </c>
      <c r="AD32" s="36">
        <v>21</v>
      </c>
      <c r="AE32" s="36">
        <f>G32*1</f>
        <v>0</v>
      </c>
      <c r="AF32" s="36">
        <f>G32*(1-1)</f>
        <v>0</v>
      </c>
      <c r="AM32" s="36">
        <f t="shared" si="5"/>
        <v>0</v>
      </c>
      <c r="AN32" s="36">
        <f t="shared" si="6"/>
        <v>0</v>
      </c>
      <c r="AO32" s="37" t="s">
        <v>198</v>
      </c>
      <c r="AP32" s="37" t="s">
        <v>203</v>
      </c>
      <c r="AQ32" s="27" t="s">
        <v>203</v>
      </c>
    </row>
    <row r="33" spans="1:43" x14ac:dyDescent="0.2">
      <c r="A33" s="7"/>
      <c r="B33" s="15" t="s">
        <v>8</v>
      </c>
      <c r="C33" s="15"/>
      <c r="D33" s="102" t="s">
        <v>251</v>
      </c>
      <c r="E33" s="103"/>
      <c r="F33" s="103"/>
      <c r="G33" s="103"/>
      <c r="H33" s="64">
        <f>H34+H47</f>
        <v>0</v>
      </c>
      <c r="I33" s="64">
        <f>I34+I47</f>
        <v>0</v>
      </c>
      <c r="J33" s="64">
        <f>H33+I33</f>
        <v>0</v>
      </c>
      <c r="K33" s="28"/>
      <c r="L33" s="40">
        <f>L34+L47</f>
        <v>0</v>
      </c>
      <c r="M33" s="28"/>
    </row>
    <row r="34" spans="1:43" x14ac:dyDescent="0.2">
      <c r="A34" s="4"/>
      <c r="B34" s="14" t="s">
        <v>8</v>
      </c>
      <c r="C34" s="14" t="s">
        <v>92</v>
      </c>
      <c r="D34" s="104" t="s">
        <v>252</v>
      </c>
      <c r="E34" s="105"/>
      <c r="F34" s="105"/>
      <c r="G34" s="105"/>
      <c r="H34" s="65">
        <f>SUM(H35:H46)</f>
        <v>0</v>
      </c>
      <c r="I34" s="65">
        <f>SUM(I35:I46)</f>
        <v>0</v>
      </c>
      <c r="J34" s="65">
        <f>H34+I34</f>
        <v>0</v>
      </c>
      <c r="K34" s="27"/>
      <c r="L34" s="39">
        <f>SUM(L35:L46)</f>
        <v>0</v>
      </c>
      <c r="M34" s="27"/>
      <c r="P34" s="39">
        <f>IF(Q34="PR",J34,SUM(O35:O46))</f>
        <v>0</v>
      </c>
      <c r="Q34" s="27" t="s">
        <v>190</v>
      </c>
      <c r="R34" s="39">
        <f>IF(Q34="HS",H34,0)</f>
        <v>0</v>
      </c>
      <c r="S34" s="39">
        <f>IF(Q34="HS",I34-P34,0)</f>
        <v>0</v>
      </c>
      <c r="T34" s="39">
        <f>IF(Q34="PS",H34,0)</f>
        <v>0</v>
      </c>
      <c r="U34" s="39">
        <f>IF(Q34="PS",I34-P34,0)</f>
        <v>0</v>
      </c>
      <c r="V34" s="39">
        <f>IF(Q34="MP",H34,0)</f>
        <v>0</v>
      </c>
      <c r="W34" s="39">
        <f>IF(Q34="MP",I34-P34,0)</f>
        <v>0</v>
      </c>
      <c r="X34" s="39">
        <f>IF(Q34="OM",H34,0)</f>
        <v>0</v>
      </c>
      <c r="Y34" s="27" t="s">
        <v>8</v>
      </c>
      <c r="AI34" s="39">
        <f>SUM(Z35:Z46)</f>
        <v>0</v>
      </c>
      <c r="AJ34" s="39">
        <f>SUM(AA35:AA46)</f>
        <v>0</v>
      </c>
      <c r="AK34" s="39">
        <f>SUM(AB35:AB46)</f>
        <v>0</v>
      </c>
    </row>
    <row r="35" spans="1:43" x14ac:dyDescent="0.2">
      <c r="A35" s="5" t="s">
        <v>26</v>
      </c>
      <c r="B35" s="5" t="s">
        <v>8</v>
      </c>
      <c r="C35" s="5" t="s">
        <v>93</v>
      </c>
      <c r="D35" s="66" t="s">
        <v>276</v>
      </c>
      <c r="E35" s="66" t="s">
        <v>166</v>
      </c>
      <c r="F35" s="67">
        <v>51</v>
      </c>
      <c r="G35" s="72"/>
      <c r="H35" s="62">
        <f>G35*F35</f>
        <v>0</v>
      </c>
      <c r="I35" s="72"/>
      <c r="J35" s="62">
        <f>I35+H35</f>
        <v>0</v>
      </c>
      <c r="K35" s="18">
        <v>0</v>
      </c>
      <c r="L35" s="18">
        <f t="shared" ref="L35:L46" si="9">F35*K35</f>
        <v>0</v>
      </c>
      <c r="M35" s="31" t="s">
        <v>184</v>
      </c>
      <c r="N35" s="31" t="s">
        <v>187</v>
      </c>
      <c r="O35" s="18">
        <f t="shared" ref="O35:O46" si="10">IF(N35="5",I35,0)</f>
        <v>0</v>
      </c>
      <c r="Z35" s="18">
        <f t="shared" ref="Z35:Z46" si="11">IF(AD35=0,J35,0)</f>
        <v>0</v>
      </c>
      <c r="AA35" s="18">
        <f t="shared" ref="AA35:AA46" si="12">IF(AD35=15,J35,0)</f>
        <v>0</v>
      </c>
      <c r="AB35" s="18">
        <f t="shared" ref="AB35:AB46" si="13">IF(AD35=21,J35,0)</f>
        <v>0</v>
      </c>
      <c r="AD35" s="36">
        <v>21</v>
      </c>
      <c r="AE35" s="36">
        <f>G35*1</f>
        <v>0</v>
      </c>
      <c r="AF35" s="36">
        <f>G35*(1-1)</f>
        <v>0</v>
      </c>
      <c r="AM35" s="36">
        <f t="shared" ref="AM35:AM46" si="14">F35*AE35</f>
        <v>0</v>
      </c>
      <c r="AN35" s="36">
        <f t="shared" ref="AN35:AN46" si="15">F35*AF35</f>
        <v>0</v>
      </c>
      <c r="AO35" s="37" t="s">
        <v>199</v>
      </c>
      <c r="AP35" s="37" t="s">
        <v>204</v>
      </c>
      <c r="AQ35" s="27" t="s">
        <v>204</v>
      </c>
    </row>
    <row r="36" spans="1:43" x14ac:dyDescent="0.2">
      <c r="A36" s="6" t="s">
        <v>27</v>
      </c>
      <c r="B36" s="6" t="s">
        <v>8</v>
      </c>
      <c r="C36" s="6" t="s">
        <v>94</v>
      </c>
      <c r="D36" s="68" t="s">
        <v>145</v>
      </c>
      <c r="E36" s="68" t="s">
        <v>166</v>
      </c>
      <c r="F36" s="69">
        <v>102</v>
      </c>
      <c r="G36" s="73"/>
      <c r="H36" s="62">
        <f t="shared" ref="H36:H46" si="16">G36*F36</f>
        <v>0</v>
      </c>
      <c r="I36" s="73"/>
      <c r="J36" s="62">
        <f t="shared" ref="J36:J46" si="17">I36+H36</f>
        <v>0</v>
      </c>
      <c r="K36" s="19">
        <v>0</v>
      </c>
      <c r="L36" s="19">
        <f t="shared" si="9"/>
        <v>0</v>
      </c>
      <c r="M36" s="32" t="s">
        <v>184</v>
      </c>
      <c r="N36" s="32" t="s">
        <v>7</v>
      </c>
      <c r="O36" s="19">
        <f t="shared" si="10"/>
        <v>0</v>
      </c>
      <c r="Z36" s="19">
        <f t="shared" si="11"/>
        <v>0</v>
      </c>
      <c r="AA36" s="19">
        <f t="shared" si="12"/>
        <v>0</v>
      </c>
      <c r="AB36" s="19">
        <f t="shared" si="13"/>
        <v>0</v>
      </c>
      <c r="AD36" s="36">
        <v>21</v>
      </c>
      <c r="AE36" s="36">
        <f>G36*0</f>
        <v>0</v>
      </c>
      <c r="AF36" s="36">
        <f>G36*(1-0)</f>
        <v>0</v>
      </c>
      <c r="AM36" s="36">
        <f t="shared" si="14"/>
        <v>0</v>
      </c>
      <c r="AN36" s="36">
        <f t="shared" si="15"/>
        <v>0</v>
      </c>
      <c r="AO36" s="37" t="s">
        <v>199</v>
      </c>
      <c r="AP36" s="37" t="s">
        <v>204</v>
      </c>
      <c r="AQ36" s="27" t="s">
        <v>204</v>
      </c>
    </row>
    <row r="37" spans="1:43" x14ac:dyDescent="0.2">
      <c r="A37" s="5" t="s">
        <v>28</v>
      </c>
      <c r="B37" s="5" t="s">
        <v>8</v>
      </c>
      <c r="C37" s="5" t="s">
        <v>95</v>
      </c>
      <c r="D37" s="66" t="s">
        <v>143</v>
      </c>
      <c r="E37" s="66" t="s">
        <v>166</v>
      </c>
      <c r="F37" s="67">
        <v>153</v>
      </c>
      <c r="G37" s="72"/>
      <c r="H37" s="62">
        <f t="shared" si="16"/>
        <v>0</v>
      </c>
      <c r="I37" s="72"/>
      <c r="J37" s="62">
        <f t="shared" si="17"/>
        <v>0</v>
      </c>
      <c r="K37" s="18">
        <v>0</v>
      </c>
      <c r="L37" s="18">
        <f t="shared" si="9"/>
        <v>0</v>
      </c>
      <c r="M37" s="31" t="s">
        <v>184</v>
      </c>
      <c r="N37" s="31" t="s">
        <v>187</v>
      </c>
      <c r="O37" s="18">
        <f t="shared" si="10"/>
        <v>0</v>
      </c>
      <c r="Z37" s="18">
        <f t="shared" si="11"/>
        <v>0</v>
      </c>
      <c r="AA37" s="18">
        <f t="shared" si="12"/>
        <v>0</v>
      </c>
      <c r="AB37" s="18">
        <f t="shared" si="13"/>
        <v>0</v>
      </c>
      <c r="AD37" s="36">
        <v>21</v>
      </c>
      <c r="AE37" s="36">
        <f>G37*1</f>
        <v>0</v>
      </c>
      <c r="AF37" s="36">
        <f>G37*(1-1)</f>
        <v>0</v>
      </c>
      <c r="AM37" s="36">
        <f t="shared" si="14"/>
        <v>0</v>
      </c>
      <c r="AN37" s="36">
        <f t="shared" si="15"/>
        <v>0</v>
      </c>
      <c r="AO37" s="37" t="s">
        <v>199</v>
      </c>
      <c r="AP37" s="37" t="s">
        <v>204</v>
      </c>
      <c r="AQ37" s="27" t="s">
        <v>204</v>
      </c>
    </row>
    <row r="38" spans="1:43" x14ac:dyDescent="0.2">
      <c r="A38" s="6" t="s">
        <v>29</v>
      </c>
      <c r="B38" s="6" t="s">
        <v>8</v>
      </c>
      <c r="C38" s="6" t="s">
        <v>96</v>
      </c>
      <c r="D38" s="68" t="s">
        <v>146</v>
      </c>
      <c r="E38" s="68" t="s">
        <v>167</v>
      </c>
      <c r="F38" s="69">
        <v>120</v>
      </c>
      <c r="G38" s="73"/>
      <c r="H38" s="62">
        <f t="shared" si="16"/>
        <v>0</v>
      </c>
      <c r="I38" s="73"/>
      <c r="J38" s="62">
        <f t="shared" si="17"/>
        <v>0</v>
      </c>
      <c r="K38" s="19">
        <v>0</v>
      </c>
      <c r="L38" s="19">
        <f t="shared" si="9"/>
        <v>0</v>
      </c>
      <c r="M38" s="32" t="s">
        <v>184</v>
      </c>
      <c r="N38" s="32" t="s">
        <v>7</v>
      </c>
      <c r="O38" s="19">
        <f t="shared" si="10"/>
        <v>0</v>
      </c>
      <c r="Z38" s="19">
        <f t="shared" si="11"/>
        <v>0</v>
      </c>
      <c r="AA38" s="19">
        <f t="shared" si="12"/>
        <v>0</v>
      </c>
      <c r="AB38" s="19">
        <f t="shared" si="13"/>
        <v>0</v>
      </c>
      <c r="AD38" s="36">
        <v>21</v>
      </c>
      <c r="AE38" s="36">
        <f>G38*0</f>
        <v>0</v>
      </c>
      <c r="AF38" s="36">
        <f>G38*(1-0)</f>
        <v>0</v>
      </c>
      <c r="AM38" s="36">
        <f t="shared" si="14"/>
        <v>0</v>
      </c>
      <c r="AN38" s="36">
        <f t="shared" si="15"/>
        <v>0</v>
      </c>
      <c r="AO38" s="37" t="s">
        <v>199</v>
      </c>
      <c r="AP38" s="37" t="s">
        <v>204</v>
      </c>
      <c r="AQ38" s="27" t="s">
        <v>204</v>
      </c>
    </row>
    <row r="39" spans="1:43" x14ac:dyDescent="0.2">
      <c r="A39" s="5" t="s">
        <v>30</v>
      </c>
      <c r="B39" s="5" t="s">
        <v>8</v>
      </c>
      <c r="C39" s="5" t="s">
        <v>97</v>
      </c>
      <c r="D39" s="66" t="s">
        <v>277</v>
      </c>
      <c r="E39" s="66" t="s">
        <v>166</v>
      </c>
      <c r="F39" s="67">
        <v>51</v>
      </c>
      <c r="G39" s="72"/>
      <c r="H39" s="62">
        <f t="shared" si="16"/>
        <v>0</v>
      </c>
      <c r="I39" s="72"/>
      <c r="J39" s="62">
        <f t="shared" si="17"/>
        <v>0</v>
      </c>
      <c r="K39" s="18">
        <v>0</v>
      </c>
      <c r="L39" s="18">
        <f t="shared" si="9"/>
        <v>0</v>
      </c>
      <c r="M39" s="31" t="s">
        <v>184</v>
      </c>
      <c r="N39" s="31" t="s">
        <v>187</v>
      </c>
      <c r="O39" s="18">
        <f t="shared" si="10"/>
        <v>0</v>
      </c>
      <c r="Z39" s="18">
        <f t="shared" si="11"/>
        <v>0</v>
      </c>
      <c r="AA39" s="18">
        <f t="shared" si="12"/>
        <v>0</v>
      </c>
      <c r="AB39" s="18">
        <f t="shared" si="13"/>
        <v>0</v>
      </c>
      <c r="AD39" s="36">
        <v>21</v>
      </c>
      <c r="AE39" s="36">
        <f>G39*1</f>
        <v>0</v>
      </c>
      <c r="AF39" s="36">
        <f>G39*(1-1)</f>
        <v>0</v>
      </c>
      <c r="AM39" s="36">
        <f t="shared" si="14"/>
        <v>0</v>
      </c>
      <c r="AN39" s="36">
        <f t="shared" si="15"/>
        <v>0</v>
      </c>
      <c r="AO39" s="37" t="s">
        <v>199</v>
      </c>
      <c r="AP39" s="37" t="s">
        <v>204</v>
      </c>
      <c r="AQ39" s="27" t="s">
        <v>204</v>
      </c>
    </row>
    <row r="40" spans="1:43" x14ac:dyDescent="0.2">
      <c r="A40" s="6" t="s">
        <v>31</v>
      </c>
      <c r="B40" s="6" t="s">
        <v>8</v>
      </c>
      <c r="C40" s="6" t="s">
        <v>98</v>
      </c>
      <c r="D40" s="68" t="s">
        <v>147</v>
      </c>
      <c r="E40" s="68" t="s">
        <v>167</v>
      </c>
      <c r="F40" s="69">
        <v>34</v>
      </c>
      <c r="G40" s="73"/>
      <c r="H40" s="62">
        <f t="shared" si="16"/>
        <v>0</v>
      </c>
      <c r="I40" s="73"/>
      <c r="J40" s="62">
        <f t="shared" si="17"/>
        <v>0</v>
      </c>
      <c r="K40" s="19">
        <v>0</v>
      </c>
      <c r="L40" s="19">
        <f t="shared" si="9"/>
        <v>0</v>
      </c>
      <c r="M40" s="32" t="s">
        <v>184</v>
      </c>
      <c r="N40" s="32" t="s">
        <v>7</v>
      </c>
      <c r="O40" s="19">
        <f t="shared" si="10"/>
        <v>0</v>
      </c>
      <c r="Z40" s="19">
        <f t="shared" si="11"/>
        <v>0</v>
      </c>
      <c r="AA40" s="19">
        <f t="shared" si="12"/>
        <v>0</v>
      </c>
      <c r="AB40" s="19">
        <f t="shared" si="13"/>
        <v>0</v>
      </c>
      <c r="AD40" s="36">
        <v>21</v>
      </c>
      <c r="AE40" s="36">
        <f>G40*0</f>
        <v>0</v>
      </c>
      <c r="AF40" s="36">
        <f>G40*(1-0)</f>
        <v>0</v>
      </c>
      <c r="AM40" s="36">
        <f t="shared" si="14"/>
        <v>0</v>
      </c>
      <c r="AN40" s="36">
        <f t="shared" si="15"/>
        <v>0</v>
      </c>
      <c r="AO40" s="37" t="s">
        <v>199</v>
      </c>
      <c r="AP40" s="37" t="s">
        <v>204</v>
      </c>
      <c r="AQ40" s="27" t="s">
        <v>204</v>
      </c>
    </row>
    <row r="41" spans="1:43" x14ac:dyDescent="0.2">
      <c r="A41" s="5" t="s">
        <v>32</v>
      </c>
      <c r="B41" s="5" t="s">
        <v>8</v>
      </c>
      <c r="C41" s="5" t="s">
        <v>99</v>
      </c>
      <c r="D41" s="66" t="s">
        <v>144</v>
      </c>
      <c r="E41" s="66" t="s">
        <v>166</v>
      </c>
      <c r="F41" s="67">
        <v>136</v>
      </c>
      <c r="G41" s="72"/>
      <c r="H41" s="62">
        <f t="shared" si="16"/>
        <v>0</v>
      </c>
      <c r="I41" s="72"/>
      <c r="J41" s="62">
        <f t="shared" si="17"/>
        <v>0</v>
      </c>
      <c r="K41" s="18">
        <v>0</v>
      </c>
      <c r="L41" s="18">
        <f t="shared" si="9"/>
        <v>0</v>
      </c>
      <c r="M41" s="31" t="s">
        <v>184</v>
      </c>
      <c r="N41" s="31" t="s">
        <v>187</v>
      </c>
      <c r="O41" s="18">
        <f t="shared" si="10"/>
        <v>0</v>
      </c>
      <c r="Z41" s="18">
        <f t="shared" si="11"/>
        <v>0</v>
      </c>
      <c r="AA41" s="18">
        <f t="shared" si="12"/>
        <v>0</v>
      </c>
      <c r="AB41" s="18">
        <f t="shared" si="13"/>
        <v>0</v>
      </c>
      <c r="AD41" s="36">
        <v>21</v>
      </c>
      <c r="AE41" s="36">
        <f>G41*1</f>
        <v>0</v>
      </c>
      <c r="AF41" s="36">
        <f>G41*(1-1)</f>
        <v>0</v>
      </c>
      <c r="AM41" s="36">
        <f t="shared" si="14"/>
        <v>0</v>
      </c>
      <c r="AN41" s="36">
        <f t="shared" si="15"/>
        <v>0</v>
      </c>
      <c r="AO41" s="37" t="s">
        <v>199</v>
      </c>
      <c r="AP41" s="37" t="s">
        <v>204</v>
      </c>
      <c r="AQ41" s="27" t="s">
        <v>204</v>
      </c>
    </row>
    <row r="42" spans="1:43" x14ac:dyDescent="0.2">
      <c r="A42" s="6" t="s">
        <v>33</v>
      </c>
      <c r="B42" s="6" t="s">
        <v>8</v>
      </c>
      <c r="C42" s="6" t="s">
        <v>100</v>
      </c>
      <c r="D42" s="68" t="s">
        <v>148</v>
      </c>
      <c r="E42" s="68" t="s">
        <v>167</v>
      </c>
      <c r="F42" s="69">
        <v>38</v>
      </c>
      <c r="G42" s="73"/>
      <c r="H42" s="62">
        <f t="shared" si="16"/>
        <v>0</v>
      </c>
      <c r="I42" s="73"/>
      <c r="J42" s="62">
        <f t="shared" si="17"/>
        <v>0</v>
      </c>
      <c r="K42" s="19">
        <v>0</v>
      </c>
      <c r="L42" s="19">
        <f t="shared" si="9"/>
        <v>0</v>
      </c>
      <c r="M42" s="32" t="s">
        <v>184</v>
      </c>
      <c r="N42" s="32" t="s">
        <v>7</v>
      </c>
      <c r="O42" s="19">
        <f t="shared" si="10"/>
        <v>0</v>
      </c>
      <c r="Z42" s="19">
        <f t="shared" si="11"/>
        <v>0</v>
      </c>
      <c r="AA42" s="19">
        <f t="shared" si="12"/>
        <v>0</v>
      </c>
      <c r="AB42" s="19">
        <f t="shared" si="13"/>
        <v>0</v>
      </c>
      <c r="AD42" s="36">
        <v>21</v>
      </c>
      <c r="AE42" s="36">
        <f>G42*0</f>
        <v>0</v>
      </c>
      <c r="AF42" s="36">
        <f>G42*(1-0)</f>
        <v>0</v>
      </c>
      <c r="AM42" s="36">
        <f t="shared" si="14"/>
        <v>0</v>
      </c>
      <c r="AN42" s="36">
        <f t="shared" si="15"/>
        <v>0</v>
      </c>
      <c r="AO42" s="37" t="s">
        <v>199</v>
      </c>
      <c r="AP42" s="37" t="s">
        <v>204</v>
      </c>
      <c r="AQ42" s="27" t="s">
        <v>204</v>
      </c>
    </row>
    <row r="43" spans="1:43" x14ac:dyDescent="0.2">
      <c r="A43" s="5" t="s">
        <v>34</v>
      </c>
      <c r="B43" s="5" t="s">
        <v>8</v>
      </c>
      <c r="C43" s="5" t="s">
        <v>101</v>
      </c>
      <c r="D43" s="66" t="s">
        <v>149</v>
      </c>
      <c r="E43" s="66" t="s">
        <v>168</v>
      </c>
      <c r="F43" s="67">
        <v>1</v>
      </c>
      <c r="G43" s="72"/>
      <c r="H43" s="62">
        <f t="shared" si="16"/>
        <v>0</v>
      </c>
      <c r="I43" s="72"/>
      <c r="J43" s="62">
        <f t="shared" si="17"/>
        <v>0</v>
      </c>
      <c r="K43" s="18">
        <v>0</v>
      </c>
      <c r="L43" s="18">
        <f t="shared" si="9"/>
        <v>0</v>
      </c>
      <c r="M43" s="31" t="s">
        <v>184</v>
      </c>
      <c r="N43" s="31" t="s">
        <v>187</v>
      </c>
      <c r="O43" s="18">
        <f t="shared" si="10"/>
        <v>0</v>
      </c>
      <c r="Z43" s="18">
        <f t="shared" si="11"/>
        <v>0</v>
      </c>
      <c r="AA43" s="18">
        <f t="shared" si="12"/>
        <v>0</v>
      </c>
      <c r="AB43" s="18">
        <f t="shared" si="13"/>
        <v>0</v>
      </c>
      <c r="AD43" s="36">
        <v>21</v>
      </c>
      <c r="AE43" s="36">
        <f>G43*1</f>
        <v>0</v>
      </c>
      <c r="AF43" s="36">
        <f>G43*(1-1)</f>
        <v>0</v>
      </c>
      <c r="AM43" s="36">
        <f t="shared" si="14"/>
        <v>0</v>
      </c>
      <c r="AN43" s="36">
        <f t="shared" si="15"/>
        <v>0</v>
      </c>
      <c r="AO43" s="37" t="s">
        <v>199</v>
      </c>
      <c r="AP43" s="37" t="s">
        <v>204</v>
      </c>
      <c r="AQ43" s="27" t="s">
        <v>204</v>
      </c>
    </row>
    <row r="44" spans="1:43" x14ac:dyDescent="0.2">
      <c r="A44" s="6" t="s">
        <v>35</v>
      </c>
      <c r="B44" s="6" t="s">
        <v>8</v>
      </c>
      <c r="C44" s="6" t="s">
        <v>102</v>
      </c>
      <c r="D44" s="68" t="s">
        <v>268</v>
      </c>
      <c r="E44" s="68" t="s">
        <v>168</v>
      </c>
      <c r="F44" s="69">
        <v>9</v>
      </c>
      <c r="G44" s="73"/>
      <c r="H44" s="62">
        <f t="shared" si="16"/>
        <v>0</v>
      </c>
      <c r="I44" s="73"/>
      <c r="J44" s="62">
        <f t="shared" si="17"/>
        <v>0</v>
      </c>
      <c r="K44" s="19">
        <v>0</v>
      </c>
      <c r="L44" s="19">
        <f t="shared" si="9"/>
        <v>0</v>
      </c>
      <c r="M44" s="32" t="s">
        <v>184</v>
      </c>
      <c r="N44" s="32" t="s">
        <v>7</v>
      </c>
      <c r="O44" s="19">
        <f t="shared" si="10"/>
        <v>0</v>
      </c>
      <c r="Z44" s="19">
        <f t="shared" si="11"/>
        <v>0</v>
      </c>
      <c r="AA44" s="19">
        <f t="shared" si="12"/>
        <v>0</v>
      </c>
      <c r="AB44" s="19">
        <f t="shared" si="13"/>
        <v>0</v>
      </c>
      <c r="AD44" s="36">
        <v>21</v>
      </c>
      <c r="AE44" s="36">
        <f>G44*0</f>
        <v>0</v>
      </c>
      <c r="AF44" s="36">
        <f>G44*(1-0)</f>
        <v>0</v>
      </c>
      <c r="AM44" s="36">
        <f t="shared" si="14"/>
        <v>0</v>
      </c>
      <c r="AN44" s="36">
        <f t="shared" si="15"/>
        <v>0</v>
      </c>
      <c r="AO44" s="37" t="s">
        <v>199</v>
      </c>
      <c r="AP44" s="37" t="s">
        <v>204</v>
      </c>
      <c r="AQ44" s="27" t="s">
        <v>204</v>
      </c>
    </row>
    <row r="45" spans="1:43" x14ac:dyDescent="0.2">
      <c r="A45" s="5" t="s">
        <v>36</v>
      </c>
      <c r="B45" s="5" t="s">
        <v>8</v>
      </c>
      <c r="C45" s="5" t="s">
        <v>103</v>
      </c>
      <c r="D45" s="66" t="s">
        <v>150</v>
      </c>
      <c r="E45" s="66" t="s">
        <v>168</v>
      </c>
      <c r="F45" s="67">
        <v>1</v>
      </c>
      <c r="G45" s="72"/>
      <c r="H45" s="62">
        <f t="shared" si="16"/>
        <v>0</v>
      </c>
      <c r="I45" s="72"/>
      <c r="J45" s="62">
        <f t="shared" si="17"/>
        <v>0</v>
      </c>
      <c r="K45" s="18">
        <v>0</v>
      </c>
      <c r="L45" s="18">
        <f t="shared" si="9"/>
        <v>0</v>
      </c>
      <c r="M45" s="31" t="s">
        <v>184</v>
      </c>
      <c r="N45" s="31" t="s">
        <v>187</v>
      </c>
      <c r="O45" s="18">
        <f t="shared" si="10"/>
        <v>0</v>
      </c>
      <c r="Z45" s="18">
        <f t="shared" si="11"/>
        <v>0</v>
      </c>
      <c r="AA45" s="18">
        <f t="shared" si="12"/>
        <v>0</v>
      </c>
      <c r="AB45" s="18">
        <f t="shared" si="13"/>
        <v>0</v>
      </c>
      <c r="AD45" s="36">
        <v>21</v>
      </c>
      <c r="AE45" s="36">
        <f>G45*1</f>
        <v>0</v>
      </c>
      <c r="AF45" s="36">
        <f>G45*(1-1)</f>
        <v>0</v>
      </c>
      <c r="AM45" s="36">
        <f t="shared" si="14"/>
        <v>0</v>
      </c>
      <c r="AN45" s="36">
        <f t="shared" si="15"/>
        <v>0</v>
      </c>
      <c r="AO45" s="37" t="s">
        <v>199</v>
      </c>
      <c r="AP45" s="37" t="s">
        <v>204</v>
      </c>
      <c r="AQ45" s="27" t="s">
        <v>204</v>
      </c>
    </row>
    <row r="46" spans="1:43" x14ac:dyDescent="0.2">
      <c r="A46" s="6" t="s">
        <v>37</v>
      </c>
      <c r="B46" s="6" t="s">
        <v>8</v>
      </c>
      <c r="C46" s="6" t="s">
        <v>104</v>
      </c>
      <c r="D46" s="68" t="s">
        <v>151</v>
      </c>
      <c r="E46" s="68" t="s">
        <v>168</v>
      </c>
      <c r="F46" s="69">
        <v>1</v>
      </c>
      <c r="G46" s="73"/>
      <c r="H46" s="62">
        <f t="shared" si="16"/>
        <v>0</v>
      </c>
      <c r="I46" s="73"/>
      <c r="J46" s="62">
        <f t="shared" si="17"/>
        <v>0</v>
      </c>
      <c r="K46" s="19">
        <v>0</v>
      </c>
      <c r="L46" s="19">
        <f t="shared" si="9"/>
        <v>0</v>
      </c>
      <c r="M46" s="32" t="s">
        <v>184</v>
      </c>
      <c r="N46" s="32" t="s">
        <v>7</v>
      </c>
      <c r="O46" s="19">
        <f t="shared" si="10"/>
        <v>0</v>
      </c>
      <c r="Z46" s="19">
        <f t="shared" si="11"/>
        <v>0</v>
      </c>
      <c r="AA46" s="19">
        <f t="shared" si="12"/>
        <v>0</v>
      </c>
      <c r="AB46" s="19">
        <f t="shared" si="13"/>
        <v>0</v>
      </c>
      <c r="AD46" s="36">
        <v>21</v>
      </c>
      <c r="AE46" s="36">
        <f>G46*0</f>
        <v>0</v>
      </c>
      <c r="AF46" s="36">
        <f>G46*(1-0)</f>
        <v>0</v>
      </c>
      <c r="AM46" s="36">
        <f t="shared" si="14"/>
        <v>0</v>
      </c>
      <c r="AN46" s="36">
        <f t="shared" si="15"/>
        <v>0</v>
      </c>
      <c r="AO46" s="37" t="s">
        <v>199</v>
      </c>
      <c r="AP46" s="37" t="s">
        <v>204</v>
      </c>
      <c r="AQ46" s="27" t="s">
        <v>204</v>
      </c>
    </row>
    <row r="47" spans="1:43" x14ac:dyDescent="0.2">
      <c r="A47" s="4"/>
      <c r="B47" s="14" t="s">
        <v>8</v>
      </c>
      <c r="C47" s="14" t="s">
        <v>105</v>
      </c>
      <c r="D47" s="104" t="s">
        <v>253</v>
      </c>
      <c r="E47" s="105"/>
      <c r="F47" s="105"/>
      <c r="G47" s="105"/>
      <c r="H47" s="65">
        <f>SUM(H48:H62)</f>
        <v>0</v>
      </c>
      <c r="I47" s="65">
        <f>SUM(I48:I62)</f>
        <v>0</v>
      </c>
      <c r="J47" s="65">
        <f>H47+I47</f>
        <v>0</v>
      </c>
      <c r="K47" s="27"/>
      <c r="L47" s="39">
        <f>SUM(L48:L62)</f>
        <v>0</v>
      </c>
      <c r="M47" s="27"/>
      <c r="P47" s="39">
        <f>IF(Q47="PR",J47,SUM(O48:O62))</f>
        <v>0</v>
      </c>
      <c r="Q47" s="27" t="s">
        <v>190</v>
      </c>
      <c r="R47" s="39">
        <f>IF(Q47="HS",H47,0)</f>
        <v>0</v>
      </c>
      <c r="S47" s="39">
        <f>IF(Q47="HS",I47-P47,0)</f>
        <v>0</v>
      </c>
      <c r="T47" s="39">
        <f>IF(Q47="PS",H47,0)</f>
        <v>0</v>
      </c>
      <c r="U47" s="39">
        <f>IF(Q47="PS",I47-P47,0)</f>
        <v>0</v>
      </c>
      <c r="V47" s="39">
        <f>IF(Q47="MP",H47,0)</f>
        <v>0</v>
      </c>
      <c r="W47" s="39">
        <f>IF(Q47="MP",I47-P47,0)</f>
        <v>0</v>
      </c>
      <c r="X47" s="39">
        <f>IF(Q47="OM",H47,0)</f>
        <v>0</v>
      </c>
      <c r="Y47" s="27" t="s">
        <v>8</v>
      </c>
      <c r="AI47" s="39">
        <f>SUM(Z48:Z62)</f>
        <v>0</v>
      </c>
      <c r="AJ47" s="39">
        <f>SUM(AA48:AA62)</f>
        <v>0</v>
      </c>
      <c r="AK47" s="39">
        <f>SUM(AB48:AB62)</f>
        <v>0</v>
      </c>
    </row>
    <row r="48" spans="1:43" x14ac:dyDescent="0.2">
      <c r="A48" s="5" t="s">
        <v>38</v>
      </c>
      <c r="B48" s="5" t="s">
        <v>8</v>
      </c>
      <c r="C48" s="5" t="s">
        <v>106</v>
      </c>
      <c r="D48" s="66" t="s">
        <v>276</v>
      </c>
      <c r="E48" s="66" t="s">
        <v>166</v>
      </c>
      <c r="F48" s="61">
        <v>97</v>
      </c>
      <c r="G48" s="72"/>
      <c r="H48" s="62">
        <f>G48*F48</f>
        <v>0</v>
      </c>
      <c r="I48" s="72"/>
      <c r="J48" s="62">
        <f>I48+H48</f>
        <v>0</v>
      </c>
      <c r="K48" s="18">
        <v>0</v>
      </c>
      <c r="L48" s="18">
        <f t="shared" ref="L48:L62" si="18">F48*K48</f>
        <v>0</v>
      </c>
      <c r="M48" s="31" t="s">
        <v>184</v>
      </c>
      <c r="N48" s="31" t="s">
        <v>187</v>
      </c>
      <c r="O48" s="18">
        <f t="shared" ref="O48:O62" si="19">IF(N48="5",I48,0)</f>
        <v>0</v>
      </c>
      <c r="Z48" s="18">
        <f t="shared" ref="Z48:Z62" si="20">IF(AD48=0,J48,0)</f>
        <v>0</v>
      </c>
      <c r="AA48" s="18">
        <f t="shared" ref="AA48:AA62" si="21">IF(AD48=15,J48,0)</f>
        <v>0</v>
      </c>
      <c r="AB48" s="18">
        <f t="shared" ref="AB48:AB62" si="22">IF(AD48=21,J48,0)</f>
        <v>0</v>
      </c>
      <c r="AD48" s="36">
        <v>21</v>
      </c>
      <c r="AE48" s="36">
        <f>G48*1</f>
        <v>0</v>
      </c>
      <c r="AF48" s="36">
        <f>G48*(1-1)</f>
        <v>0</v>
      </c>
      <c r="AM48" s="36">
        <f t="shared" ref="AM48:AM62" si="23">F48*AE48</f>
        <v>0</v>
      </c>
      <c r="AN48" s="36">
        <f t="shared" ref="AN48:AN62" si="24">F48*AF48</f>
        <v>0</v>
      </c>
      <c r="AO48" s="37" t="s">
        <v>200</v>
      </c>
      <c r="AP48" s="37" t="s">
        <v>205</v>
      </c>
      <c r="AQ48" s="27" t="s">
        <v>204</v>
      </c>
    </row>
    <row r="49" spans="1:43" x14ac:dyDescent="0.2">
      <c r="A49" s="6" t="s">
        <v>39</v>
      </c>
      <c r="B49" s="6" t="s">
        <v>8</v>
      </c>
      <c r="C49" s="6" t="s">
        <v>107</v>
      </c>
      <c r="D49" s="68" t="s">
        <v>278</v>
      </c>
      <c r="E49" s="68" t="s">
        <v>166</v>
      </c>
      <c r="F49" s="61">
        <v>14</v>
      </c>
      <c r="G49" s="73"/>
      <c r="H49" s="62">
        <f t="shared" ref="H49:H62" si="25">G49*F49</f>
        <v>0</v>
      </c>
      <c r="I49" s="73"/>
      <c r="J49" s="62">
        <f t="shared" ref="J49:J62" si="26">I49+H49</f>
        <v>0</v>
      </c>
      <c r="K49" s="19">
        <v>0</v>
      </c>
      <c r="L49" s="19">
        <f t="shared" si="18"/>
        <v>0</v>
      </c>
      <c r="M49" s="32" t="s">
        <v>184</v>
      </c>
      <c r="N49" s="32" t="s">
        <v>7</v>
      </c>
      <c r="O49" s="19">
        <f t="shared" si="19"/>
        <v>0</v>
      </c>
      <c r="Z49" s="19">
        <f t="shared" si="20"/>
        <v>0</v>
      </c>
      <c r="AA49" s="19">
        <f t="shared" si="21"/>
        <v>0</v>
      </c>
      <c r="AB49" s="19">
        <f t="shared" si="22"/>
        <v>0</v>
      </c>
      <c r="AD49" s="36">
        <v>21</v>
      </c>
      <c r="AE49" s="36">
        <f>G49*0</f>
        <v>0</v>
      </c>
      <c r="AF49" s="36">
        <f>G49*(1-0)</f>
        <v>0</v>
      </c>
      <c r="AM49" s="36">
        <f t="shared" si="23"/>
        <v>0</v>
      </c>
      <c r="AN49" s="36">
        <f t="shared" si="24"/>
        <v>0</v>
      </c>
      <c r="AO49" s="37" t="s">
        <v>200</v>
      </c>
      <c r="AP49" s="37" t="s">
        <v>205</v>
      </c>
      <c r="AQ49" s="27" t="s">
        <v>204</v>
      </c>
    </row>
    <row r="50" spans="1:43" x14ac:dyDescent="0.2">
      <c r="A50" s="5" t="s">
        <v>40</v>
      </c>
      <c r="B50" s="5" t="s">
        <v>8</v>
      </c>
      <c r="C50" s="5" t="s">
        <v>108</v>
      </c>
      <c r="D50" s="66" t="s">
        <v>267</v>
      </c>
      <c r="E50" s="66" t="s">
        <v>166</v>
      </c>
      <c r="F50" s="61">
        <v>9</v>
      </c>
      <c r="G50" s="72"/>
      <c r="H50" s="62">
        <f t="shared" si="25"/>
        <v>0</v>
      </c>
      <c r="I50" s="72"/>
      <c r="J50" s="62">
        <f t="shared" si="26"/>
        <v>0</v>
      </c>
      <c r="K50" s="18">
        <v>0</v>
      </c>
      <c r="L50" s="18">
        <f t="shared" si="18"/>
        <v>0</v>
      </c>
      <c r="M50" s="31" t="s">
        <v>184</v>
      </c>
      <c r="N50" s="31" t="s">
        <v>187</v>
      </c>
      <c r="O50" s="18">
        <f t="shared" si="19"/>
        <v>0</v>
      </c>
      <c r="Z50" s="18">
        <f t="shared" si="20"/>
        <v>0</v>
      </c>
      <c r="AA50" s="18">
        <f t="shared" si="21"/>
        <v>0</v>
      </c>
      <c r="AB50" s="18">
        <f t="shared" si="22"/>
        <v>0</v>
      </c>
      <c r="AD50" s="36">
        <v>21</v>
      </c>
      <c r="AE50" s="36">
        <f>G50*1</f>
        <v>0</v>
      </c>
      <c r="AF50" s="36">
        <f>G50*(1-1)</f>
        <v>0</v>
      </c>
      <c r="AM50" s="36">
        <f t="shared" si="23"/>
        <v>0</v>
      </c>
      <c r="AN50" s="36">
        <f t="shared" si="24"/>
        <v>0</v>
      </c>
      <c r="AO50" s="37" t="s">
        <v>200</v>
      </c>
      <c r="AP50" s="37" t="s">
        <v>205</v>
      </c>
      <c r="AQ50" s="27" t="s">
        <v>204</v>
      </c>
    </row>
    <row r="51" spans="1:43" x14ac:dyDescent="0.2">
      <c r="A51" s="6" t="s">
        <v>41</v>
      </c>
      <c r="B51" s="6" t="s">
        <v>8</v>
      </c>
      <c r="C51" s="6" t="s">
        <v>109</v>
      </c>
      <c r="D51" s="68" t="s">
        <v>279</v>
      </c>
      <c r="E51" s="68" t="s">
        <v>166</v>
      </c>
      <c r="F51" s="61">
        <v>2</v>
      </c>
      <c r="G51" s="73"/>
      <c r="H51" s="62">
        <f t="shared" si="25"/>
        <v>0</v>
      </c>
      <c r="I51" s="73"/>
      <c r="J51" s="62">
        <f t="shared" si="26"/>
        <v>0</v>
      </c>
      <c r="K51" s="19">
        <v>0</v>
      </c>
      <c r="L51" s="19">
        <f t="shared" si="18"/>
        <v>0</v>
      </c>
      <c r="M51" s="32" t="s">
        <v>184</v>
      </c>
      <c r="N51" s="32" t="s">
        <v>7</v>
      </c>
      <c r="O51" s="19">
        <f t="shared" si="19"/>
        <v>0</v>
      </c>
      <c r="Z51" s="19">
        <f t="shared" si="20"/>
        <v>0</v>
      </c>
      <c r="AA51" s="19">
        <f t="shared" si="21"/>
        <v>0</v>
      </c>
      <c r="AB51" s="19">
        <f t="shared" si="22"/>
        <v>0</v>
      </c>
      <c r="AD51" s="36">
        <v>21</v>
      </c>
      <c r="AE51" s="36">
        <f>G51*0</f>
        <v>0</v>
      </c>
      <c r="AF51" s="36">
        <f>G51*(1-0)</f>
        <v>0</v>
      </c>
      <c r="AM51" s="36">
        <f t="shared" si="23"/>
        <v>0</v>
      </c>
      <c r="AN51" s="36">
        <f t="shared" si="24"/>
        <v>0</v>
      </c>
      <c r="AO51" s="37" t="s">
        <v>200</v>
      </c>
      <c r="AP51" s="37" t="s">
        <v>205</v>
      </c>
      <c r="AQ51" s="27" t="s">
        <v>204</v>
      </c>
    </row>
    <row r="52" spans="1:43" x14ac:dyDescent="0.2">
      <c r="A52" s="5" t="s">
        <v>42</v>
      </c>
      <c r="B52" s="5" t="s">
        <v>8</v>
      </c>
      <c r="C52" s="5" t="s">
        <v>110</v>
      </c>
      <c r="D52" s="66" t="s">
        <v>145</v>
      </c>
      <c r="E52" s="66" t="s">
        <v>166</v>
      </c>
      <c r="F52" s="61">
        <v>222</v>
      </c>
      <c r="G52" s="72"/>
      <c r="H52" s="62">
        <f t="shared" si="25"/>
        <v>0</v>
      </c>
      <c r="I52" s="72"/>
      <c r="J52" s="62">
        <f t="shared" si="26"/>
        <v>0</v>
      </c>
      <c r="K52" s="18">
        <v>0</v>
      </c>
      <c r="L52" s="18">
        <f t="shared" si="18"/>
        <v>0</v>
      </c>
      <c r="M52" s="31" t="s">
        <v>184</v>
      </c>
      <c r="N52" s="31" t="s">
        <v>187</v>
      </c>
      <c r="O52" s="18">
        <f t="shared" si="19"/>
        <v>0</v>
      </c>
      <c r="Z52" s="18">
        <f t="shared" si="20"/>
        <v>0</v>
      </c>
      <c r="AA52" s="18">
        <f t="shared" si="21"/>
        <v>0</v>
      </c>
      <c r="AB52" s="18">
        <f t="shared" si="22"/>
        <v>0</v>
      </c>
      <c r="AD52" s="36">
        <v>21</v>
      </c>
      <c r="AE52" s="36">
        <f>G52*1</f>
        <v>0</v>
      </c>
      <c r="AF52" s="36">
        <f>G52*(1-1)</f>
        <v>0</v>
      </c>
      <c r="AM52" s="36">
        <f t="shared" si="23"/>
        <v>0</v>
      </c>
      <c r="AN52" s="36">
        <f t="shared" si="24"/>
        <v>0</v>
      </c>
      <c r="AO52" s="37" t="s">
        <v>200</v>
      </c>
      <c r="AP52" s="37" t="s">
        <v>205</v>
      </c>
      <c r="AQ52" s="27" t="s">
        <v>204</v>
      </c>
    </row>
    <row r="53" spans="1:43" x14ac:dyDescent="0.2">
      <c r="A53" s="6" t="s">
        <v>43</v>
      </c>
      <c r="B53" s="6" t="s">
        <v>8</v>
      </c>
      <c r="C53" s="6" t="s">
        <v>111</v>
      </c>
      <c r="D53" s="68" t="s">
        <v>143</v>
      </c>
      <c r="E53" s="68" t="s">
        <v>166</v>
      </c>
      <c r="F53" s="61">
        <v>366</v>
      </c>
      <c r="G53" s="73"/>
      <c r="H53" s="62">
        <f t="shared" si="25"/>
        <v>0</v>
      </c>
      <c r="I53" s="73"/>
      <c r="J53" s="62">
        <f t="shared" si="26"/>
        <v>0</v>
      </c>
      <c r="K53" s="19">
        <v>0</v>
      </c>
      <c r="L53" s="19">
        <f t="shared" si="18"/>
        <v>0</v>
      </c>
      <c r="M53" s="32" t="s">
        <v>184</v>
      </c>
      <c r="N53" s="32" t="s">
        <v>7</v>
      </c>
      <c r="O53" s="19">
        <f t="shared" si="19"/>
        <v>0</v>
      </c>
      <c r="Z53" s="19">
        <f t="shared" si="20"/>
        <v>0</v>
      </c>
      <c r="AA53" s="19">
        <f t="shared" si="21"/>
        <v>0</v>
      </c>
      <c r="AB53" s="19">
        <f t="shared" si="22"/>
        <v>0</v>
      </c>
      <c r="AD53" s="36">
        <v>21</v>
      </c>
      <c r="AE53" s="36">
        <f>G53*0</f>
        <v>0</v>
      </c>
      <c r="AF53" s="36">
        <f>G53*(1-0)</f>
        <v>0</v>
      </c>
      <c r="AM53" s="36">
        <f t="shared" si="23"/>
        <v>0</v>
      </c>
      <c r="AN53" s="36">
        <f t="shared" si="24"/>
        <v>0</v>
      </c>
      <c r="AO53" s="37" t="s">
        <v>200</v>
      </c>
      <c r="AP53" s="37" t="s">
        <v>205</v>
      </c>
      <c r="AQ53" s="27" t="s">
        <v>204</v>
      </c>
    </row>
    <row r="54" spans="1:43" x14ac:dyDescent="0.2">
      <c r="A54" s="5" t="s">
        <v>44</v>
      </c>
      <c r="B54" s="5" t="s">
        <v>8</v>
      </c>
      <c r="C54" s="5" t="s">
        <v>112</v>
      </c>
      <c r="D54" s="66" t="s">
        <v>146</v>
      </c>
      <c r="E54" s="66" t="s">
        <v>167</v>
      </c>
      <c r="F54" s="61">
        <v>210</v>
      </c>
      <c r="G54" s="72"/>
      <c r="H54" s="62">
        <f t="shared" si="25"/>
        <v>0</v>
      </c>
      <c r="I54" s="72"/>
      <c r="J54" s="62">
        <f t="shared" si="26"/>
        <v>0</v>
      </c>
      <c r="K54" s="18">
        <v>0</v>
      </c>
      <c r="L54" s="18">
        <f t="shared" si="18"/>
        <v>0</v>
      </c>
      <c r="M54" s="31" t="s">
        <v>184</v>
      </c>
      <c r="N54" s="31" t="s">
        <v>187</v>
      </c>
      <c r="O54" s="18">
        <f t="shared" si="19"/>
        <v>0</v>
      </c>
      <c r="Z54" s="18">
        <f t="shared" si="20"/>
        <v>0</v>
      </c>
      <c r="AA54" s="18">
        <f t="shared" si="21"/>
        <v>0</v>
      </c>
      <c r="AB54" s="18">
        <f t="shared" si="22"/>
        <v>0</v>
      </c>
      <c r="AD54" s="36">
        <v>21</v>
      </c>
      <c r="AE54" s="36">
        <f>G54*1</f>
        <v>0</v>
      </c>
      <c r="AF54" s="36">
        <f>G54*(1-1)</f>
        <v>0</v>
      </c>
      <c r="AM54" s="36">
        <f t="shared" si="23"/>
        <v>0</v>
      </c>
      <c r="AN54" s="36">
        <f t="shared" si="24"/>
        <v>0</v>
      </c>
      <c r="AO54" s="37" t="s">
        <v>200</v>
      </c>
      <c r="AP54" s="37" t="s">
        <v>205</v>
      </c>
      <c r="AQ54" s="27" t="s">
        <v>204</v>
      </c>
    </row>
    <row r="55" spans="1:43" x14ac:dyDescent="0.2">
      <c r="A55" s="6" t="s">
        <v>45</v>
      </c>
      <c r="B55" s="6" t="s">
        <v>8</v>
      </c>
      <c r="C55" s="6" t="s">
        <v>113</v>
      </c>
      <c r="D55" s="68" t="s">
        <v>277</v>
      </c>
      <c r="E55" s="68" t="s">
        <v>166</v>
      </c>
      <c r="F55" s="61">
        <v>32</v>
      </c>
      <c r="G55" s="73"/>
      <c r="H55" s="62">
        <f t="shared" si="25"/>
        <v>0</v>
      </c>
      <c r="I55" s="73"/>
      <c r="J55" s="62">
        <f t="shared" si="26"/>
        <v>0</v>
      </c>
      <c r="K55" s="19">
        <v>0</v>
      </c>
      <c r="L55" s="19">
        <f t="shared" si="18"/>
        <v>0</v>
      </c>
      <c r="M55" s="32" t="s">
        <v>184</v>
      </c>
      <c r="N55" s="32" t="s">
        <v>7</v>
      </c>
      <c r="O55" s="19">
        <f t="shared" si="19"/>
        <v>0</v>
      </c>
      <c r="Z55" s="19">
        <f t="shared" si="20"/>
        <v>0</v>
      </c>
      <c r="AA55" s="19">
        <f t="shared" si="21"/>
        <v>0</v>
      </c>
      <c r="AB55" s="19">
        <f t="shared" si="22"/>
        <v>0</v>
      </c>
      <c r="AD55" s="36">
        <v>21</v>
      </c>
      <c r="AE55" s="36">
        <f>G55*0</f>
        <v>0</v>
      </c>
      <c r="AF55" s="36">
        <f>G55*(1-0)</f>
        <v>0</v>
      </c>
      <c r="AM55" s="36">
        <f t="shared" si="23"/>
        <v>0</v>
      </c>
      <c r="AN55" s="36">
        <f t="shared" si="24"/>
        <v>0</v>
      </c>
      <c r="AO55" s="37" t="s">
        <v>200</v>
      </c>
      <c r="AP55" s="37" t="s">
        <v>205</v>
      </c>
      <c r="AQ55" s="27" t="s">
        <v>204</v>
      </c>
    </row>
    <row r="56" spans="1:43" x14ac:dyDescent="0.2">
      <c r="A56" s="5" t="s">
        <v>46</v>
      </c>
      <c r="B56" s="5" t="s">
        <v>8</v>
      </c>
      <c r="C56" s="5" t="s">
        <v>114</v>
      </c>
      <c r="D56" s="66" t="s">
        <v>147</v>
      </c>
      <c r="E56" s="66" t="s">
        <v>167</v>
      </c>
      <c r="F56" s="61">
        <v>52</v>
      </c>
      <c r="G56" s="72"/>
      <c r="H56" s="62">
        <f t="shared" si="25"/>
        <v>0</v>
      </c>
      <c r="I56" s="72"/>
      <c r="J56" s="62">
        <f t="shared" si="26"/>
        <v>0</v>
      </c>
      <c r="K56" s="18">
        <v>0</v>
      </c>
      <c r="L56" s="18">
        <f t="shared" si="18"/>
        <v>0</v>
      </c>
      <c r="M56" s="31" t="s">
        <v>184</v>
      </c>
      <c r="N56" s="31" t="s">
        <v>187</v>
      </c>
      <c r="O56" s="18">
        <f t="shared" si="19"/>
        <v>0</v>
      </c>
      <c r="Z56" s="18">
        <f t="shared" si="20"/>
        <v>0</v>
      </c>
      <c r="AA56" s="18">
        <f t="shared" si="21"/>
        <v>0</v>
      </c>
      <c r="AB56" s="18">
        <f t="shared" si="22"/>
        <v>0</v>
      </c>
      <c r="AD56" s="36">
        <v>21</v>
      </c>
      <c r="AE56" s="36">
        <f>G56*1</f>
        <v>0</v>
      </c>
      <c r="AF56" s="36">
        <f>G56*(1-1)</f>
        <v>0</v>
      </c>
      <c r="AM56" s="36">
        <f t="shared" si="23"/>
        <v>0</v>
      </c>
      <c r="AN56" s="36">
        <f t="shared" si="24"/>
        <v>0</v>
      </c>
      <c r="AO56" s="37" t="s">
        <v>200</v>
      </c>
      <c r="AP56" s="37" t="s">
        <v>205</v>
      </c>
      <c r="AQ56" s="27" t="s">
        <v>204</v>
      </c>
    </row>
    <row r="57" spans="1:43" x14ac:dyDescent="0.2">
      <c r="A57" s="6" t="s">
        <v>47</v>
      </c>
      <c r="B57" s="6" t="s">
        <v>8</v>
      </c>
      <c r="C57" s="6" t="s">
        <v>115</v>
      </c>
      <c r="D57" s="68" t="s">
        <v>144</v>
      </c>
      <c r="E57" s="68" t="s">
        <v>166</v>
      </c>
      <c r="F57" s="61">
        <v>208</v>
      </c>
      <c r="G57" s="73"/>
      <c r="H57" s="62">
        <f t="shared" si="25"/>
        <v>0</v>
      </c>
      <c r="I57" s="73"/>
      <c r="J57" s="62">
        <f t="shared" si="26"/>
        <v>0</v>
      </c>
      <c r="K57" s="19">
        <v>0</v>
      </c>
      <c r="L57" s="19">
        <f t="shared" si="18"/>
        <v>0</v>
      </c>
      <c r="M57" s="32" t="s">
        <v>184</v>
      </c>
      <c r="N57" s="32" t="s">
        <v>7</v>
      </c>
      <c r="O57" s="19">
        <f t="shared" si="19"/>
        <v>0</v>
      </c>
      <c r="Z57" s="19">
        <f t="shared" si="20"/>
        <v>0</v>
      </c>
      <c r="AA57" s="19">
        <f t="shared" si="21"/>
        <v>0</v>
      </c>
      <c r="AB57" s="19">
        <f t="shared" si="22"/>
        <v>0</v>
      </c>
      <c r="AD57" s="36">
        <v>21</v>
      </c>
      <c r="AE57" s="36">
        <f>G57*0</f>
        <v>0</v>
      </c>
      <c r="AF57" s="36">
        <f>G57*(1-0)</f>
        <v>0</v>
      </c>
      <c r="AM57" s="36">
        <f t="shared" si="23"/>
        <v>0</v>
      </c>
      <c r="AN57" s="36">
        <f t="shared" si="24"/>
        <v>0</v>
      </c>
      <c r="AO57" s="37" t="s">
        <v>200</v>
      </c>
      <c r="AP57" s="37" t="s">
        <v>205</v>
      </c>
      <c r="AQ57" s="27" t="s">
        <v>204</v>
      </c>
    </row>
    <row r="58" spans="1:43" x14ac:dyDescent="0.2">
      <c r="A58" s="5" t="s">
        <v>48</v>
      </c>
      <c r="B58" s="5" t="s">
        <v>8</v>
      </c>
      <c r="C58" s="5" t="s">
        <v>116</v>
      </c>
      <c r="D58" s="66" t="s">
        <v>148</v>
      </c>
      <c r="E58" s="66" t="s">
        <v>167</v>
      </c>
      <c r="F58" s="61">
        <v>36</v>
      </c>
      <c r="G58" s="72"/>
      <c r="H58" s="62">
        <f t="shared" si="25"/>
        <v>0</v>
      </c>
      <c r="I58" s="72"/>
      <c r="J58" s="62">
        <f t="shared" si="26"/>
        <v>0</v>
      </c>
      <c r="K58" s="18">
        <v>0</v>
      </c>
      <c r="L58" s="18">
        <f t="shared" si="18"/>
        <v>0</v>
      </c>
      <c r="M58" s="31" t="s">
        <v>184</v>
      </c>
      <c r="N58" s="31" t="s">
        <v>187</v>
      </c>
      <c r="O58" s="18">
        <f t="shared" si="19"/>
        <v>0</v>
      </c>
      <c r="Z58" s="18">
        <f t="shared" si="20"/>
        <v>0</v>
      </c>
      <c r="AA58" s="18">
        <f t="shared" si="21"/>
        <v>0</v>
      </c>
      <c r="AB58" s="18">
        <f t="shared" si="22"/>
        <v>0</v>
      </c>
      <c r="AD58" s="36">
        <v>21</v>
      </c>
      <c r="AE58" s="36">
        <f>G58*1</f>
        <v>0</v>
      </c>
      <c r="AF58" s="36">
        <f>G58*(1-1)</f>
        <v>0</v>
      </c>
      <c r="AM58" s="36">
        <f t="shared" si="23"/>
        <v>0</v>
      </c>
      <c r="AN58" s="36">
        <f t="shared" si="24"/>
        <v>0</v>
      </c>
      <c r="AO58" s="37" t="s">
        <v>200</v>
      </c>
      <c r="AP58" s="37" t="s">
        <v>205</v>
      </c>
      <c r="AQ58" s="27" t="s">
        <v>204</v>
      </c>
    </row>
    <row r="59" spans="1:43" x14ac:dyDescent="0.2">
      <c r="A59" s="6" t="s">
        <v>49</v>
      </c>
      <c r="B59" s="6" t="s">
        <v>8</v>
      </c>
      <c r="C59" s="6" t="s">
        <v>117</v>
      </c>
      <c r="D59" s="68" t="s">
        <v>149</v>
      </c>
      <c r="E59" s="68" t="s">
        <v>168</v>
      </c>
      <c r="F59" s="61">
        <v>1</v>
      </c>
      <c r="G59" s="73"/>
      <c r="H59" s="62">
        <f t="shared" si="25"/>
        <v>0</v>
      </c>
      <c r="I59" s="73"/>
      <c r="J59" s="62">
        <f t="shared" si="26"/>
        <v>0</v>
      </c>
      <c r="K59" s="19">
        <v>0</v>
      </c>
      <c r="L59" s="19">
        <f t="shared" si="18"/>
        <v>0</v>
      </c>
      <c r="M59" s="32" t="s">
        <v>184</v>
      </c>
      <c r="N59" s="32" t="s">
        <v>7</v>
      </c>
      <c r="O59" s="19">
        <f t="shared" si="19"/>
        <v>0</v>
      </c>
      <c r="Z59" s="19">
        <f t="shared" si="20"/>
        <v>0</v>
      </c>
      <c r="AA59" s="19">
        <f t="shared" si="21"/>
        <v>0</v>
      </c>
      <c r="AB59" s="19">
        <f t="shared" si="22"/>
        <v>0</v>
      </c>
      <c r="AD59" s="36">
        <v>21</v>
      </c>
      <c r="AE59" s="36">
        <f>G59*0</f>
        <v>0</v>
      </c>
      <c r="AF59" s="36">
        <f>G59*(1-0)</f>
        <v>0</v>
      </c>
      <c r="AM59" s="36">
        <f t="shared" si="23"/>
        <v>0</v>
      </c>
      <c r="AN59" s="36">
        <f t="shared" si="24"/>
        <v>0</v>
      </c>
      <c r="AO59" s="37" t="s">
        <v>200</v>
      </c>
      <c r="AP59" s="37" t="s">
        <v>205</v>
      </c>
      <c r="AQ59" s="27" t="s">
        <v>204</v>
      </c>
    </row>
    <row r="60" spans="1:43" x14ac:dyDescent="0.2">
      <c r="A60" s="5" t="s">
        <v>50</v>
      </c>
      <c r="B60" s="5" t="s">
        <v>8</v>
      </c>
      <c r="C60" s="5" t="s">
        <v>118</v>
      </c>
      <c r="D60" s="66" t="s">
        <v>268</v>
      </c>
      <c r="E60" s="66" t="s">
        <v>168</v>
      </c>
      <c r="F60" s="61">
        <v>14</v>
      </c>
      <c r="G60" s="72"/>
      <c r="H60" s="62">
        <f t="shared" si="25"/>
        <v>0</v>
      </c>
      <c r="I60" s="72"/>
      <c r="J60" s="62">
        <f t="shared" si="26"/>
        <v>0</v>
      </c>
      <c r="K60" s="18">
        <v>0</v>
      </c>
      <c r="L60" s="18">
        <f t="shared" si="18"/>
        <v>0</v>
      </c>
      <c r="M60" s="31" t="s">
        <v>184</v>
      </c>
      <c r="N60" s="31" t="s">
        <v>187</v>
      </c>
      <c r="O60" s="18">
        <f t="shared" si="19"/>
        <v>0</v>
      </c>
      <c r="Z60" s="18">
        <f t="shared" si="20"/>
        <v>0</v>
      </c>
      <c r="AA60" s="18">
        <f t="shared" si="21"/>
        <v>0</v>
      </c>
      <c r="AB60" s="18">
        <f t="shared" si="22"/>
        <v>0</v>
      </c>
      <c r="AD60" s="36">
        <v>21</v>
      </c>
      <c r="AE60" s="36">
        <f>G60*1</f>
        <v>0</v>
      </c>
      <c r="AF60" s="36">
        <f>G60*(1-1)</f>
        <v>0</v>
      </c>
      <c r="AM60" s="36">
        <f t="shared" si="23"/>
        <v>0</v>
      </c>
      <c r="AN60" s="36">
        <f t="shared" si="24"/>
        <v>0</v>
      </c>
      <c r="AO60" s="37" t="s">
        <v>200</v>
      </c>
      <c r="AP60" s="37" t="s">
        <v>205</v>
      </c>
      <c r="AQ60" s="27" t="s">
        <v>204</v>
      </c>
    </row>
    <row r="61" spans="1:43" x14ac:dyDescent="0.2">
      <c r="A61" s="6" t="s">
        <v>51</v>
      </c>
      <c r="B61" s="6" t="s">
        <v>8</v>
      </c>
      <c r="C61" s="6" t="s">
        <v>119</v>
      </c>
      <c r="D61" s="68" t="s">
        <v>150</v>
      </c>
      <c r="E61" s="68" t="s">
        <v>168</v>
      </c>
      <c r="F61" s="61">
        <v>1</v>
      </c>
      <c r="G61" s="73"/>
      <c r="H61" s="62">
        <f t="shared" si="25"/>
        <v>0</v>
      </c>
      <c r="I61" s="73"/>
      <c r="J61" s="62">
        <f t="shared" si="26"/>
        <v>0</v>
      </c>
      <c r="K61" s="19">
        <v>0</v>
      </c>
      <c r="L61" s="19">
        <f t="shared" si="18"/>
        <v>0</v>
      </c>
      <c r="M61" s="32" t="s">
        <v>184</v>
      </c>
      <c r="N61" s="32" t="s">
        <v>7</v>
      </c>
      <c r="O61" s="19">
        <f t="shared" si="19"/>
        <v>0</v>
      </c>
      <c r="Z61" s="19">
        <f t="shared" si="20"/>
        <v>0</v>
      </c>
      <c r="AA61" s="19">
        <f t="shared" si="21"/>
        <v>0</v>
      </c>
      <c r="AB61" s="19">
        <f t="shared" si="22"/>
        <v>0</v>
      </c>
      <c r="AD61" s="36">
        <v>21</v>
      </c>
      <c r="AE61" s="36">
        <f>G61*0</f>
        <v>0</v>
      </c>
      <c r="AF61" s="36">
        <f>G61*(1-0)</f>
        <v>0</v>
      </c>
      <c r="AM61" s="36">
        <f t="shared" si="23"/>
        <v>0</v>
      </c>
      <c r="AN61" s="36">
        <f t="shared" si="24"/>
        <v>0</v>
      </c>
      <c r="AO61" s="37" t="s">
        <v>200</v>
      </c>
      <c r="AP61" s="37" t="s">
        <v>205</v>
      </c>
      <c r="AQ61" s="27" t="s">
        <v>204</v>
      </c>
    </row>
    <row r="62" spans="1:43" x14ac:dyDescent="0.2">
      <c r="A62" s="5" t="s">
        <v>52</v>
      </c>
      <c r="B62" s="5" t="s">
        <v>8</v>
      </c>
      <c r="C62" s="5" t="s">
        <v>120</v>
      </c>
      <c r="D62" s="66" t="s">
        <v>151</v>
      </c>
      <c r="E62" s="66" t="s">
        <v>168</v>
      </c>
      <c r="F62" s="61">
        <v>1</v>
      </c>
      <c r="G62" s="72"/>
      <c r="H62" s="62">
        <f t="shared" si="25"/>
        <v>0</v>
      </c>
      <c r="I62" s="72"/>
      <c r="J62" s="62">
        <f t="shared" si="26"/>
        <v>0</v>
      </c>
      <c r="K62" s="18">
        <v>0</v>
      </c>
      <c r="L62" s="18">
        <f t="shared" si="18"/>
        <v>0</v>
      </c>
      <c r="M62" s="31" t="s">
        <v>184</v>
      </c>
      <c r="N62" s="31" t="s">
        <v>187</v>
      </c>
      <c r="O62" s="18">
        <f t="shared" si="19"/>
        <v>0</v>
      </c>
      <c r="Z62" s="18">
        <f t="shared" si="20"/>
        <v>0</v>
      </c>
      <c r="AA62" s="18">
        <f t="shared" si="21"/>
        <v>0</v>
      </c>
      <c r="AB62" s="18">
        <f t="shared" si="22"/>
        <v>0</v>
      </c>
      <c r="AD62" s="36">
        <v>21</v>
      </c>
      <c r="AE62" s="36">
        <f>G62*1</f>
        <v>0</v>
      </c>
      <c r="AF62" s="36">
        <f>G62*(1-1)</f>
        <v>0</v>
      </c>
      <c r="AM62" s="36">
        <f t="shared" si="23"/>
        <v>0</v>
      </c>
      <c r="AN62" s="36">
        <f t="shared" si="24"/>
        <v>0</v>
      </c>
      <c r="AO62" s="37" t="s">
        <v>200</v>
      </c>
      <c r="AP62" s="37" t="s">
        <v>205</v>
      </c>
      <c r="AQ62" s="27" t="s">
        <v>204</v>
      </c>
    </row>
    <row r="63" spans="1:43" x14ac:dyDescent="0.2">
      <c r="A63" s="7"/>
      <c r="B63" s="15" t="s">
        <v>9</v>
      </c>
      <c r="C63" s="15"/>
      <c r="D63" s="102"/>
      <c r="E63" s="103"/>
      <c r="F63" s="103"/>
      <c r="G63" s="103"/>
      <c r="H63" s="64"/>
      <c r="I63" s="64"/>
      <c r="J63" s="64"/>
      <c r="K63" s="28"/>
      <c r="L63" s="40">
        <f>L64</f>
        <v>0</v>
      </c>
      <c r="M63" s="28"/>
    </row>
    <row r="64" spans="1:43" x14ac:dyDescent="0.2">
      <c r="A64" s="4"/>
      <c r="B64" s="14" t="s">
        <v>9</v>
      </c>
      <c r="C64" s="14" t="s">
        <v>121</v>
      </c>
      <c r="D64" s="104" t="s">
        <v>273</v>
      </c>
      <c r="E64" s="105"/>
      <c r="F64" s="105"/>
      <c r="G64" s="105"/>
      <c r="H64" s="65">
        <f>SUM(H65:H72)</f>
        <v>0</v>
      </c>
      <c r="I64" s="65">
        <f>SUM(I65:I72)</f>
        <v>0</v>
      </c>
      <c r="J64" s="65">
        <f>H64+I64</f>
        <v>0</v>
      </c>
      <c r="K64" s="27"/>
      <c r="L64" s="39">
        <f>SUM(L65:L72)</f>
        <v>0</v>
      </c>
      <c r="M64" s="27"/>
      <c r="P64" s="39">
        <f>IF(Q64="PR",J64,SUM(O65:O72))</f>
        <v>0</v>
      </c>
      <c r="Q64" s="27" t="s">
        <v>190</v>
      </c>
      <c r="R64" s="39">
        <f>IF(Q64="HS",H64,0)</f>
        <v>0</v>
      </c>
      <c r="S64" s="39">
        <f>IF(Q64="HS",I64-P64,0)</f>
        <v>0</v>
      </c>
      <c r="T64" s="39">
        <f>IF(Q64="PS",H64,0)</f>
        <v>0</v>
      </c>
      <c r="U64" s="39">
        <f>IF(Q64="PS",I64-P64,0)</f>
        <v>0</v>
      </c>
      <c r="V64" s="39">
        <f>IF(Q64="MP",H64,0)</f>
        <v>0</v>
      </c>
      <c r="W64" s="39">
        <f>IF(Q64="MP",I64-P64,0)</f>
        <v>0</v>
      </c>
      <c r="X64" s="39">
        <f>IF(Q64="OM",H64,0)</f>
        <v>0</v>
      </c>
      <c r="Y64" s="27" t="s">
        <v>9</v>
      </c>
      <c r="AI64" s="39">
        <f>SUM(Z65:Z72)</f>
        <v>0</v>
      </c>
      <c r="AJ64" s="39">
        <f>SUM(AA65:AA72)</f>
        <v>0</v>
      </c>
      <c r="AK64" s="39">
        <f>SUM(AB65:AB72)</f>
        <v>0</v>
      </c>
    </row>
    <row r="65" spans="1:43" x14ac:dyDescent="0.2">
      <c r="A65" s="5" t="s">
        <v>53</v>
      </c>
      <c r="B65" s="5" t="s">
        <v>9</v>
      </c>
      <c r="C65" s="5" t="s">
        <v>122</v>
      </c>
      <c r="D65" s="66" t="s">
        <v>152</v>
      </c>
      <c r="E65" s="66" t="s">
        <v>166</v>
      </c>
      <c r="F65" s="62">
        <v>1</v>
      </c>
      <c r="G65" s="72"/>
      <c r="H65" s="62">
        <f>G65*F65</f>
        <v>0</v>
      </c>
      <c r="I65" s="72"/>
      <c r="J65" s="62">
        <f>I65+H65</f>
        <v>0</v>
      </c>
      <c r="K65" s="18">
        <v>0</v>
      </c>
      <c r="L65" s="18">
        <f t="shared" ref="L65:L72" si="27">F65*K65</f>
        <v>0</v>
      </c>
      <c r="M65" s="31" t="s">
        <v>184</v>
      </c>
      <c r="N65" s="31" t="s">
        <v>187</v>
      </c>
      <c r="O65" s="18">
        <f t="shared" ref="O65:O72" si="28">IF(N65="5",I65,0)</f>
        <v>0</v>
      </c>
      <c r="Z65" s="18">
        <f t="shared" ref="Z65:Z72" si="29">IF(AD65=0,J65,0)</f>
        <v>0</v>
      </c>
      <c r="AA65" s="18">
        <f t="shared" ref="AA65:AA72" si="30">IF(AD65=15,J65,0)</f>
        <v>0</v>
      </c>
      <c r="AB65" s="18">
        <f t="shared" ref="AB65:AB72" si="31">IF(AD65=21,J65,0)</f>
        <v>0</v>
      </c>
      <c r="AD65" s="36">
        <v>21</v>
      </c>
      <c r="AE65" s="36">
        <f>G65*1</f>
        <v>0</v>
      </c>
      <c r="AF65" s="36">
        <f>G65*(1-1)</f>
        <v>0</v>
      </c>
      <c r="AM65" s="36">
        <f t="shared" ref="AM65:AM72" si="32">F65*AE65</f>
        <v>0</v>
      </c>
      <c r="AN65" s="36">
        <f t="shared" ref="AN65:AN72" si="33">F65*AF65</f>
        <v>0</v>
      </c>
      <c r="AO65" s="37" t="s">
        <v>201</v>
      </c>
      <c r="AP65" s="37" t="s">
        <v>206</v>
      </c>
      <c r="AQ65" s="27" t="s">
        <v>205</v>
      </c>
    </row>
    <row r="66" spans="1:43" x14ac:dyDescent="0.2">
      <c r="A66" s="5" t="s">
        <v>54</v>
      </c>
      <c r="B66" s="5" t="s">
        <v>9</v>
      </c>
      <c r="C66" s="5" t="s">
        <v>123</v>
      </c>
      <c r="D66" s="66" t="s">
        <v>153</v>
      </c>
      <c r="E66" s="66" t="s">
        <v>166</v>
      </c>
      <c r="F66" s="62">
        <v>1</v>
      </c>
      <c r="G66" s="72"/>
      <c r="H66" s="62">
        <v>0</v>
      </c>
      <c r="I66" s="72"/>
      <c r="J66" s="62">
        <f t="shared" ref="J66:J72" si="34">F66*G66</f>
        <v>0</v>
      </c>
      <c r="K66" s="18">
        <v>0</v>
      </c>
      <c r="L66" s="18">
        <f t="shared" si="27"/>
        <v>0</v>
      </c>
      <c r="M66" s="31" t="s">
        <v>184</v>
      </c>
      <c r="N66" s="31" t="s">
        <v>187</v>
      </c>
      <c r="O66" s="18">
        <f t="shared" si="28"/>
        <v>0</v>
      </c>
      <c r="Z66" s="18">
        <f t="shared" si="29"/>
        <v>0</v>
      </c>
      <c r="AA66" s="18">
        <f t="shared" si="30"/>
        <v>0</v>
      </c>
      <c r="AB66" s="18">
        <f t="shared" si="31"/>
        <v>0</v>
      </c>
      <c r="AD66" s="36">
        <v>21</v>
      </c>
      <c r="AE66" s="36">
        <f t="shared" ref="AE66:AE72" si="35">G66*1</f>
        <v>0</v>
      </c>
      <c r="AF66" s="36">
        <f t="shared" ref="AF66:AF72" si="36">G66*(1-1)</f>
        <v>0</v>
      </c>
      <c r="AM66" s="36">
        <f t="shared" si="32"/>
        <v>0</v>
      </c>
      <c r="AN66" s="36">
        <f t="shared" si="33"/>
        <v>0</v>
      </c>
      <c r="AO66" s="37" t="s">
        <v>201</v>
      </c>
      <c r="AP66" s="37" t="s">
        <v>206</v>
      </c>
      <c r="AQ66" s="27" t="s">
        <v>205</v>
      </c>
    </row>
    <row r="67" spans="1:43" x14ac:dyDescent="0.2">
      <c r="A67" s="5" t="s">
        <v>55</v>
      </c>
      <c r="B67" s="5" t="s">
        <v>9</v>
      </c>
      <c r="C67" s="5" t="s">
        <v>124</v>
      </c>
      <c r="D67" s="66" t="s">
        <v>154</v>
      </c>
      <c r="E67" s="66" t="s">
        <v>166</v>
      </c>
      <c r="F67" s="62">
        <v>1</v>
      </c>
      <c r="G67" s="72"/>
      <c r="H67" s="62">
        <f>G67*F67</f>
        <v>0</v>
      </c>
      <c r="I67" s="72"/>
      <c r="J67" s="62">
        <f t="shared" si="34"/>
        <v>0</v>
      </c>
      <c r="K67" s="18">
        <v>0</v>
      </c>
      <c r="L67" s="18">
        <f t="shared" si="27"/>
        <v>0</v>
      </c>
      <c r="M67" s="31" t="s">
        <v>184</v>
      </c>
      <c r="N67" s="31" t="s">
        <v>187</v>
      </c>
      <c r="O67" s="18">
        <f t="shared" si="28"/>
        <v>0</v>
      </c>
      <c r="Z67" s="18">
        <f t="shared" si="29"/>
        <v>0</v>
      </c>
      <c r="AA67" s="18">
        <f t="shared" si="30"/>
        <v>0</v>
      </c>
      <c r="AB67" s="18">
        <f t="shared" si="31"/>
        <v>0</v>
      </c>
      <c r="AD67" s="36">
        <v>21</v>
      </c>
      <c r="AE67" s="36">
        <f t="shared" si="35"/>
        <v>0</v>
      </c>
      <c r="AF67" s="36">
        <f t="shared" si="36"/>
        <v>0</v>
      </c>
      <c r="AM67" s="36">
        <f t="shared" si="32"/>
        <v>0</v>
      </c>
      <c r="AN67" s="36">
        <f t="shared" si="33"/>
        <v>0</v>
      </c>
      <c r="AO67" s="37" t="s">
        <v>201</v>
      </c>
      <c r="AP67" s="37" t="s">
        <v>206</v>
      </c>
      <c r="AQ67" s="27" t="s">
        <v>205</v>
      </c>
    </row>
    <row r="68" spans="1:43" x14ac:dyDescent="0.2">
      <c r="A68" s="5" t="s">
        <v>56</v>
      </c>
      <c r="B68" s="5" t="s">
        <v>9</v>
      </c>
      <c r="C68" s="5" t="s">
        <v>125</v>
      </c>
      <c r="D68" s="66" t="s">
        <v>155</v>
      </c>
      <c r="E68" s="66" t="s">
        <v>166</v>
      </c>
      <c r="F68" s="62">
        <v>4</v>
      </c>
      <c r="G68" s="72"/>
      <c r="H68" s="62">
        <f>G68*F68</f>
        <v>0</v>
      </c>
      <c r="I68" s="72"/>
      <c r="J68" s="62">
        <f t="shared" si="34"/>
        <v>0</v>
      </c>
      <c r="K68" s="18">
        <v>0</v>
      </c>
      <c r="L68" s="18">
        <f t="shared" si="27"/>
        <v>0</v>
      </c>
      <c r="M68" s="31" t="s">
        <v>186</v>
      </c>
      <c r="N68" s="31" t="s">
        <v>187</v>
      </c>
      <c r="O68" s="18">
        <f t="shared" si="28"/>
        <v>0</v>
      </c>
      <c r="Z68" s="18">
        <f t="shared" si="29"/>
        <v>0</v>
      </c>
      <c r="AA68" s="18">
        <f t="shared" si="30"/>
        <v>0</v>
      </c>
      <c r="AB68" s="18">
        <f t="shared" si="31"/>
        <v>0</v>
      </c>
      <c r="AD68" s="36">
        <v>21</v>
      </c>
      <c r="AE68" s="36">
        <f t="shared" si="35"/>
        <v>0</v>
      </c>
      <c r="AF68" s="36">
        <f t="shared" si="36"/>
        <v>0</v>
      </c>
      <c r="AM68" s="36">
        <f t="shared" si="32"/>
        <v>0</v>
      </c>
      <c r="AN68" s="36">
        <f t="shared" si="33"/>
        <v>0</v>
      </c>
      <c r="AO68" s="37" t="s">
        <v>201</v>
      </c>
      <c r="AP68" s="37" t="s">
        <v>206</v>
      </c>
      <c r="AQ68" s="27" t="s">
        <v>205</v>
      </c>
    </row>
    <row r="69" spans="1:43" x14ac:dyDescent="0.2">
      <c r="A69" s="5" t="s">
        <v>57</v>
      </c>
      <c r="B69" s="5" t="s">
        <v>9</v>
      </c>
      <c r="C69" s="5" t="s">
        <v>126</v>
      </c>
      <c r="D69" s="66" t="s">
        <v>156</v>
      </c>
      <c r="E69" s="66" t="s">
        <v>167</v>
      </c>
      <c r="F69" s="62">
        <v>100</v>
      </c>
      <c r="G69" s="72"/>
      <c r="H69" s="62">
        <f>G69*F69</f>
        <v>0</v>
      </c>
      <c r="I69" s="72"/>
      <c r="J69" s="62">
        <f t="shared" si="34"/>
        <v>0</v>
      </c>
      <c r="K69" s="18">
        <v>0</v>
      </c>
      <c r="L69" s="18">
        <f t="shared" si="27"/>
        <v>0</v>
      </c>
      <c r="M69" s="31" t="s">
        <v>186</v>
      </c>
      <c r="N69" s="31" t="s">
        <v>187</v>
      </c>
      <c r="O69" s="18">
        <f t="shared" si="28"/>
        <v>0</v>
      </c>
      <c r="Z69" s="18">
        <f t="shared" si="29"/>
        <v>0</v>
      </c>
      <c r="AA69" s="18">
        <f t="shared" si="30"/>
        <v>0</v>
      </c>
      <c r="AB69" s="18">
        <f t="shared" si="31"/>
        <v>0</v>
      </c>
      <c r="AD69" s="36">
        <v>21</v>
      </c>
      <c r="AE69" s="36">
        <f t="shared" si="35"/>
        <v>0</v>
      </c>
      <c r="AF69" s="36">
        <f t="shared" si="36"/>
        <v>0</v>
      </c>
      <c r="AM69" s="36">
        <f t="shared" si="32"/>
        <v>0</v>
      </c>
      <c r="AN69" s="36">
        <f t="shared" si="33"/>
        <v>0</v>
      </c>
      <c r="AO69" s="37" t="s">
        <v>201</v>
      </c>
      <c r="AP69" s="37" t="s">
        <v>206</v>
      </c>
      <c r="AQ69" s="27" t="s">
        <v>205</v>
      </c>
    </row>
    <row r="70" spans="1:43" x14ac:dyDescent="0.2">
      <c r="A70" s="5" t="s">
        <v>58</v>
      </c>
      <c r="B70" s="5" t="s">
        <v>9</v>
      </c>
      <c r="C70" s="5" t="s">
        <v>127</v>
      </c>
      <c r="D70" s="66" t="s">
        <v>157</v>
      </c>
      <c r="E70" s="66" t="s">
        <v>166</v>
      </c>
      <c r="F70" s="62">
        <v>1</v>
      </c>
      <c r="G70" s="72"/>
      <c r="H70" s="62">
        <f>G70*F70</f>
        <v>0</v>
      </c>
      <c r="I70" s="72"/>
      <c r="J70" s="62">
        <f t="shared" si="34"/>
        <v>0</v>
      </c>
      <c r="K70" s="18">
        <v>0</v>
      </c>
      <c r="L70" s="18">
        <f t="shared" si="27"/>
        <v>0</v>
      </c>
      <c r="M70" s="31" t="s">
        <v>186</v>
      </c>
      <c r="N70" s="31" t="s">
        <v>187</v>
      </c>
      <c r="O70" s="18">
        <f t="shared" si="28"/>
        <v>0</v>
      </c>
      <c r="Z70" s="18">
        <f t="shared" si="29"/>
        <v>0</v>
      </c>
      <c r="AA70" s="18">
        <f t="shared" si="30"/>
        <v>0</v>
      </c>
      <c r="AB70" s="18">
        <f t="shared" si="31"/>
        <v>0</v>
      </c>
      <c r="AD70" s="36">
        <v>21</v>
      </c>
      <c r="AE70" s="36">
        <f t="shared" si="35"/>
        <v>0</v>
      </c>
      <c r="AF70" s="36">
        <f t="shared" si="36"/>
        <v>0</v>
      </c>
      <c r="AM70" s="36">
        <f t="shared" si="32"/>
        <v>0</v>
      </c>
      <c r="AN70" s="36">
        <f t="shared" si="33"/>
        <v>0</v>
      </c>
      <c r="AO70" s="37" t="s">
        <v>201</v>
      </c>
      <c r="AP70" s="37" t="s">
        <v>206</v>
      </c>
      <c r="AQ70" s="27" t="s">
        <v>205</v>
      </c>
    </row>
    <row r="71" spans="1:43" x14ac:dyDescent="0.2">
      <c r="A71" s="5" t="s">
        <v>59</v>
      </c>
      <c r="B71" s="5" t="s">
        <v>9</v>
      </c>
      <c r="C71" s="5" t="s">
        <v>128</v>
      </c>
      <c r="D71" s="66" t="s">
        <v>158</v>
      </c>
      <c r="E71" s="66" t="s">
        <v>169</v>
      </c>
      <c r="F71" s="62">
        <v>20</v>
      </c>
      <c r="G71" s="72"/>
      <c r="H71" s="62"/>
      <c r="I71" s="72"/>
      <c r="J71" s="62">
        <f t="shared" si="34"/>
        <v>0</v>
      </c>
      <c r="K71" s="18">
        <v>0</v>
      </c>
      <c r="L71" s="18">
        <f t="shared" si="27"/>
        <v>0</v>
      </c>
      <c r="M71" s="31" t="s">
        <v>186</v>
      </c>
      <c r="N71" s="31" t="s">
        <v>187</v>
      </c>
      <c r="O71" s="18">
        <f t="shared" si="28"/>
        <v>0</v>
      </c>
      <c r="Z71" s="18">
        <f t="shared" si="29"/>
        <v>0</v>
      </c>
      <c r="AA71" s="18">
        <f t="shared" si="30"/>
        <v>0</v>
      </c>
      <c r="AB71" s="18">
        <f t="shared" si="31"/>
        <v>0</v>
      </c>
      <c r="AD71" s="36">
        <v>21</v>
      </c>
      <c r="AE71" s="36">
        <f t="shared" si="35"/>
        <v>0</v>
      </c>
      <c r="AF71" s="36">
        <f t="shared" si="36"/>
        <v>0</v>
      </c>
      <c r="AM71" s="36">
        <f t="shared" si="32"/>
        <v>0</v>
      </c>
      <c r="AN71" s="36">
        <f t="shared" si="33"/>
        <v>0</v>
      </c>
      <c r="AO71" s="37" t="s">
        <v>201</v>
      </c>
      <c r="AP71" s="37" t="s">
        <v>206</v>
      </c>
      <c r="AQ71" s="27" t="s">
        <v>205</v>
      </c>
    </row>
    <row r="72" spans="1:43" x14ac:dyDescent="0.2">
      <c r="A72" s="5" t="s">
        <v>60</v>
      </c>
      <c r="B72" s="5" t="s">
        <v>9</v>
      </c>
      <c r="C72" s="5" t="s">
        <v>129</v>
      </c>
      <c r="D72" s="66" t="s">
        <v>159</v>
      </c>
      <c r="E72" s="66" t="s">
        <v>166</v>
      </c>
      <c r="F72" s="62">
        <v>1</v>
      </c>
      <c r="G72" s="72"/>
      <c r="H72" s="62"/>
      <c r="I72" s="72"/>
      <c r="J72" s="62">
        <f t="shared" si="34"/>
        <v>0</v>
      </c>
      <c r="K72" s="18">
        <v>0</v>
      </c>
      <c r="L72" s="18">
        <f t="shared" si="27"/>
        <v>0</v>
      </c>
      <c r="M72" s="31" t="s">
        <v>186</v>
      </c>
      <c r="N72" s="31" t="s">
        <v>187</v>
      </c>
      <c r="O72" s="18">
        <f t="shared" si="28"/>
        <v>0</v>
      </c>
      <c r="Z72" s="18">
        <f t="shared" si="29"/>
        <v>0</v>
      </c>
      <c r="AA72" s="18">
        <f t="shared" si="30"/>
        <v>0</v>
      </c>
      <c r="AB72" s="18">
        <f t="shared" si="31"/>
        <v>0</v>
      </c>
      <c r="AD72" s="36">
        <v>21</v>
      </c>
      <c r="AE72" s="36">
        <f t="shared" si="35"/>
        <v>0</v>
      </c>
      <c r="AF72" s="36">
        <f t="shared" si="36"/>
        <v>0</v>
      </c>
      <c r="AM72" s="36">
        <f t="shared" si="32"/>
        <v>0</v>
      </c>
      <c r="AN72" s="36">
        <f t="shared" si="33"/>
        <v>0</v>
      </c>
      <c r="AO72" s="37" t="s">
        <v>201</v>
      </c>
      <c r="AP72" s="37" t="s">
        <v>206</v>
      </c>
      <c r="AQ72" s="27" t="s">
        <v>205</v>
      </c>
    </row>
    <row r="73" spans="1:43" x14ac:dyDescent="0.2">
      <c r="A73" s="7"/>
      <c r="B73" s="15" t="s">
        <v>10</v>
      </c>
      <c r="C73" s="15"/>
      <c r="D73" s="102"/>
      <c r="E73" s="103"/>
      <c r="F73" s="103"/>
      <c r="G73" s="103"/>
      <c r="H73" s="64"/>
      <c r="I73" s="64"/>
      <c r="J73" s="64"/>
      <c r="K73" s="28"/>
      <c r="L73" s="40">
        <f>L74</f>
        <v>0</v>
      </c>
      <c r="M73" s="28"/>
    </row>
    <row r="74" spans="1:43" x14ac:dyDescent="0.2">
      <c r="A74" s="4"/>
      <c r="B74" s="14" t="s">
        <v>10</v>
      </c>
      <c r="C74" s="14" t="s">
        <v>130</v>
      </c>
      <c r="D74" s="104" t="s">
        <v>281</v>
      </c>
      <c r="E74" s="105"/>
      <c r="F74" s="105"/>
      <c r="G74" s="105"/>
      <c r="H74" s="65">
        <f>SUM(H75:H83)</f>
        <v>0</v>
      </c>
      <c r="I74" s="65">
        <f>SUM(I75:I83)</f>
        <v>0</v>
      </c>
      <c r="J74" s="65">
        <f>H74+I74</f>
        <v>0</v>
      </c>
      <c r="K74" s="27"/>
      <c r="L74" s="39">
        <f>SUM(L75:L83)</f>
        <v>0</v>
      </c>
      <c r="M74" s="27"/>
      <c r="P74" s="39">
        <f>IF(Q74="PR",J74,SUM(O75:O83))</f>
        <v>0</v>
      </c>
      <c r="Q74" s="27" t="s">
        <v>190</v>
      </c>
      <c r="R74" s="39">
        <f>IF(Q74="HS",H74,0)</f>
        <v>0</v>
      </c>
      <c r="S74" s="39">
        <f>IF(Q74="HS",I74-P74,0)</f>
        <v>0</v>
      </c>
      <c r="T74" s="39">
        <f>IF(Q74="PS",H74,0)</f>
        <v>0</v>
      </c>
      <c r="U74" s="39">
        <f>IF(Q74="PS",I74-P74,0)</f>
        <v>0</v>
      </c>
      <c r="V74" s="39">
        <f>IF(Q74="MP",H74,0)</f>
        <v>0</v>
      </c>
      <c r="W74" s="39">
        <f>IF(Q74="MP",I74-P74,0)</f>
        <v>0</v>
      </c>
      <c r="X74" s="39">
        <f>IF(Q74="OM",H74,0)</f>
        <v>0</v>
      </c>
      <c r="Y74" s="27" t="s">
        <v>10</v>
      </c>
      <c r="AI74" s="39">
        <f>SUM(Z75:Z83)</f>
        <v>0</v>
      </c>
      <c r="AJ74" s="39">
        <f>SUM(AA75:AA83)</f>
        <v>0</v>
      </c>
      <c r="AK74" s="39">
        <f>SUM(AB75:AB83)</f>
        <v>0</v>
      </c>
    </row>
    <row r="75" spans="1:43" x14ac:dyDescent="0.2">
      <c r="A75" s="5" t="s">
        <v>61</v>
      </c>
      <c r="B75" s="5" t="s">
        <v>10</v>
      </c>
      <c r="C75" s="5" t="s">
        <v>121</v>
      </c>
      <c r="D75" s="66" t="s">
        <v>256</v>
      </c>
      <c r="E75" s="66" t="s">
        <v>166</v>
      </c>
      <c r="F75" s="62">
        <v>2</v>
      </c>
      <c r="G75" s="72"/>
      <c r="H75" s="62">
        <f t="shared" ref="H75:H80" si="37">G75*F75</f>
        <v>0</v>
      </c>
      <c r="I75" s="72"/>
      <c r="J75" s="62">
        <f>I75+H75</f>
        <v>0</v>
      </c>
      <c r="K75" s="18">
        <v>0</v>
      </c>
      <c r="L75" s="18">
        <f t="shared" ref="L75:L83" si="38">F75*K75</f>
        <v>0</v>
      </c>
      <c r="M75" s="31" t="s">
        <v>184</v>
      </c>
      <c r="N75" s="31" t="s">
        <v>187</v>
      </c>
      <c r="O75" s="18">
        <f t="shared" ref="O75:O83" si="39">IF(N75="5",I75,0)</f>
        <v>0</v>
      </c>
      <c r="Z75" s="18">
        <f t="shared" ref="Z75:Z83" si="40">IF(AD75=0,J75,0)</f>
        <v>0</v>
      </c>
      <c r="AA75" s="18">
        <f t="shared" ref="AA75:AA83" si="41">IF(AD75=15,J75,0)</f>
        <v>0</v>
      </c>
      <c r="AB75" s="18">
        <f t="shared" ref="AB75:AB83" si="42">IF(AD75=21,J75,0)</f>
        <v>0</v>
      </c>
      <c r="AD75" s="36">
        <v>21</v>
      </c>
      <c r="AE75" s="36">
        <f t="shared" ref="AE75:AE82" si="43">G75*1</f>
        <v>0</v>
      </c>
      <c r="AF75" s="36">
        <f t="shared" ref="AF75:AF82" si="44">G75*(1-1)</f>
        <v>0</v>
      </c>
      <c r="AM75" s="36">
        <f t="shared" ref="AM75:AM83" si="45">F75*AE75</f>
        <v>0</v>
      </c>
      <c r="AN75" s="36">
        <f t="shared" ref="AN75:AN83" si="46">F75*AF75</f>
        <v>0</v>
      </c>
      <c r="AO75" s="37" t="s">
        <v>202</v>
      </c>
      <c r="AP75" s="37" t="s">
        <v>206</v>
      </c>
      <c r="AQ75" s="27" t="s">
        <v>206</v>
      </c>
    </row>
    <row r="76" spans="1:43" x14ac:dyDescent="0.2">
      <c r="A76" s="5" t="s">
        <v>62</v>
      </c>
      <c r="B76" s="5" t="s">
        <v>10</v>
      </c>
      <c r="C76" s="5" t="s">
        <v>131</v>
      </c>
      <c r="D76" s="66" t="s">
        <v>254</v>
      </c>
      <c r="E76" s="66" t="s">
        <v>166</v>
      </c>
      <c r="F76" s="62">
        <v>2</v>
      </c>
      <c r="G76" s="72"/>
      <c r="H76" s="62">
        <f t="shared" si="37"/>
        <v>0</v>
      </c>
      <c r="I76" s="72"/>
      <c r="J76" s="62">
        <f t="shared" ref="J76:J83" si="47">I76+H76</f>
        <v>0</v>
      </c>
      <c r="K76" s="18">
        <v>0</v>
      </c>
      <c r="L76" s="18">
        <f t="shared" si="38"/>
        <v>0</v>
      </c>
      <c r="M76" s="31" t="s">
        <v>184</v>
      </c>
      <c r="N76" s="31" t="s">
        <v>187</v>
      </c>
      <c r="O76" s="18">
        <f t="shared" si="39"/>
        <v>0</v>
      </c>
      <c r="Z76" s="18">
        <f t="shared" si="40"/>
        <v>0</v>
      </c>
      <c r="AA76" s="18">
        <f t="shared" si="41"/>
        <v>0</v>
      </c>
      <c r="AB76" s="18">
        <f t="shared" si="42"/>
        <v>0</v>
      </c>
      <c r="AD76" s="36">
        <v>21</v>
      </c>
      <c r="AE76" s="36">
        <f t="shared" si="43"/>
        <v>0</v>
      </c>
      <c r="AF76" s="36">
        <f t="shared" si="44"/>
        <v>0</v>
      </c>
      <c r="AM76" s="36">
        <f t="shared" si="45"/>
        <v>0</v>
      </c>
      <c r="AN76" s="36">
        <f t="shared" si="46"/>
        <v>0</v>
      </c>
      <c r="AO76" s="37" t="s">
        <v>202</v>
      </c>
      <c r="AP76" s="37" t="s">
        <v>206</v>
      </c>
      <c r="AQ76" s="27" t="s">
        <v>206</v>
      </c>
    </row>
    <row r="77" spans="1:43" x14ac:dyDescent="0.2">
      <c r="A77" s="5" t="s">
        <v>63</v>
      </c>
      <c r="B77" s="5" t="s">
        <v>10</v>
      </c>
      <c r="C77" s="5" t="s">
        <v>132</v>
      </c>
      <c r="D77" s="66" t="s">
        <v>255</v>
      </c>
      <c r="E77" s="66" t="s">
        <v>166</v>
      </c>
      <c r="F77" s="62">
        <v>2</v>
      </c>
      <c r="G77" s="72"/>
      <c r="H77" s="62">
        <f t="shared" si="37"/>
        <v>0</v>
      </c>
      <c r="I77" s="72"/>
      <c r="J77" s="62">
        <f t="shared" si="47"/>
        <v>0</v>
      </c>
      <c r="K77" s="18">
        <v>0</v>
      </c>
      <c r="L77" s="18">
        <f t="shared" si="38"/>
        <v>0</v>
      </c>
      <c r="M77" s="31" t="s">
        <v>184</v>
      </c>
      <c r="N77" s="31" t="s">
        <v>187</v>
      </c>
      <c r="O77" s="18">
        <f t="shared" si="39"/>
        <v>0</v>
      </c>
      <c r="Z77" s="18">
        <f t="shared" si="40"/>
        <v>0</v>
      </c>
      <c r="AA77" s="18">
        <f t="shared" si="41"/>
        <v>0</v>
      </c>
      <c r="AB77" s="18">
        <f t="shared" si="42"/>
        <v>0</v>
      </c>
      <c r="AD77" s="36">
        <v>21</v>
      </c>
      <c r="AE77" s="36">
        <f t="shared" si="43"/>
        <v>0</v>
      </c>
      <c r="AF77" s="36">
        <f t="shared" si="44"/>
        <v>0</v>
      </c>
      <c r="AM77" s="36">
        <f t="shared" si="45"/>
        <v>0</v>
      </c>
      <c r="AN77" s="36">
        <f t="shared" si="46"/>
        <v>0</v>
      </c>
      <c r="AO77" s="37" t="s">
        <v>202</v>
      </c>
      <c r="AP77" s="37" t="s">
        <v>206</v>
      </c>
      <c r="AQ77" s="27" t="s">
        <v>206</v>
      </c>
    </row>
    <row r="78" spans="1:43" x14ac:dyDescent="0.2">
      <c r="A78" s="5" t="s">
        <v>64</v>
      </c>
      <c r="B78" s="5" t="s">
        <v>10</v>
      </c>
      <c r="C78" s="5" t="s">
        <v>133</v>
      </c>
      <c r="D78" s="66" t="s">
        <v>257</v>
      </c>
      <c r="E78" s="66" t="s">
        <v>166</v>
      </c>
      <c r="F78" s="62">
        <v>2</v>
      </c>
      <c r="G78" s="72"/>
      <c r="H78" s="62">
        <f t="shared" si="37"/>
        <v>0</v>
      </c>
      <c r="I78" s="72"/>
      <c r="J78" s="62">
        <f t="shared" si="47"/>
        <v>0</v>
      </c>
      <c r="K78" s="18">
        <v>0</v>
      </c>
      <c r="L78" s="18">
        <f t="shared" si="38"/>
        <v>0</v>
      </c>
      <c r="M78" s="31" t="s">
        <v>184</v>
      </c>
      <c r="N78" s="31" t="s">
        <v>187</v>
      </c>
      <c r="O78" s="18">
        <f t="shared" si="39"/>
        <v>0</v>
      </c>
      <c r="Z78" s="18">
        <f t="shared" si="40"/>
        <v>0</v>
      </c>
      <c r="AA78" s="18">
        <f t="shared" si="41"/>
        <v>0</v>
      </c>
      <c r="AB78" s="18">
        <f t="shared" si="42"/>
        <v>0</v>
      </c>
      <c r="AD78" s="36">
        <v>21</v>
      </c>
      <c r="AE78" s="36">
        <f t="shared" si="43"/>
        <v>0</v>
      </c>
      <c r="AF78" s="36">
        <f t="shared" si="44"/>
        <v>0</v>
      </c>
      <c r="AM78" s="36">
        <f t="shared" si="45"/>
        <v>0</v>
      </c>
      <c r="AN78" s="36">
        <f t="shared" si="46"/>
        <v>0</v>
      </c>
      <c r="AO78" s="37" t="s">
        <v>202</v>
      </c>
      <c r="AP78" s="37" t="s">
        <v>206</v>
      </c>
      <c r="AQ78" s="27" t="s">
        <v>206</v>
      </c>
    </row>
    <row r="79" spans="1:43" x14ac:dyDescent="0.2">
      <c r="A79" s="5" t="s">
        <v>65</v>
      </c>
      <c r="B79" s="5" t="s">
        <v>10</v>
      </c>
      <c r="C79" s="5" t="s">
        <v>134</v>
      </c>
      <c r="D79" s="66" t="s">
        <v>258</v>
      </c>
      <c r="E79" s="66" t="s">
        <v>166</v>
      </c>
      <c r="F79" s="62">
        <v>4</v>
      </c>
      <c r="G79" s="72"/>
      <c r="H79" s="62">
        <f t="shared" si="37"/>
        <v>0</v>
      </c>
      <c r="I79" s="72"/>
      <c r="J79" s="62">
        <f t="shared" si="47"/>
        <v>0</v>
      </c>
      <c r="K79" s="18">
        <v>0</v>
      </c>
      <c r="L79" s="18">
        <f t="shared" si="38"/>
        <v>0</v>
      </c>
      <c r="M79" s="31" t="s">
        <v>184</v>
      </c>
      <c r="N79" s="31" t="s">
        <v>187</v>
      </c>
      <c r="O79" s="18">
        <f t="shared" si="39"/>
        <v>0</v>
      </c>
      <c r="Z79" s="18">
        <f t="shared" si="40"/>
        <v>0</v>
      </c>
      <c r="AA79" s="18">
        <f t="shared" si="41"/>
        <v>0</v>
      </c>
      <c r="AB79" s="18">
        <f t="shared" si="42"/>
        <v>0</v>
      </c>
      <c r="AD79" s="36">
        <v>21</v>
      </c>
      <c r="AE79" s="36">
        <f t="shared" si="43"/>
        <v>0</v>
      </c>
      <c r="AF79" s="36">
        <f t="shared" si="44"/>
        <v>0</v>
      </c>
      <c r="AM79" s="36">
        <f t="shared" si="45"/>
        <v>0</v>
      </c>
      <c r="AN79" s="36">
        <f t="shared" si="46"/>
        <v>0</v>
      </c>
      <c r="AO79" s="37" t="s">
        <v>202</v>
      </c>
      <c r="AP79" s="37" t="s">
        <v>206</v>
      </c>
      <c r="AQ79" s="27" t="s">
        <v>206</v>
      </c>
    </row>
    <row r="80" spans="1:43" x14ac:dyDescent="0.2">
      <c r="A80" s="5" t="s">
        <v>66</v>
      </c>
      <c r="B80" s="5" t="s">
        <v>10</v>
      </c>
      <c r="C80" s="5" t="s">
        <v>135</v>
      </c>
      <c r="D80" s="66" t="s">
        <v>259</v>
      </c>
      <c r="E80" s="66" t="s">
        <v>260</v>
      </c>
      <c r="F80" s="62">
        <v>2</v>
      </c>
      <c r="G80" s="72"/>
      <c r="H80" s="62">
        <f t="shared" si="37"/>
        <v>0</v>
      </c>
      <c r="I80" s="72"/>
      <c r="J80" s="62">
        <f t="shared" si="47"/>
        <v>0</v>
      </c>
      <c r="K80" s="18">
        <v>0</v>
      </c>
      <c r="L80" s="18">
        <f t="shared" si="38"/>
        <v>0</v>
      </c>
      <c r="M80" s="31" t="s">
        <v>184</v>
      </c>
      <c r="N80" s="31" t="s">
        <v>187</v>
      </c>
      <c r="O80" s="18">
        <f t="shared" si="39"/>
        <v>0</v>
      </c>
      <c r="Z80" s="18">
        <f t="shared" si="40"/>
        <v>0</v>
      </c>
      <c r="AA80" s="18">
        <f t="shared" si="41"/>
        <v>0</v>
      </c>
      <c r="AB80" s="18">
        <f t="shared" si="42"/>
        <v>0</v>
      </c>
      <c r="AD80" s="36">
        <v>21</v>
      </c>
      <c r="AE80" s="36">
        <f t="shared" si="43"/>
        <v>0</v>
      </c>
      <c r="AF80" s="36">
        <f t="shared" si="44"/>
        <v>0</v>
      </c>
      <c r="AM80" s="36">
        <f t="shared" si="45"/>
        <v>0</v>
      </c>
      <c r="AN80" s="36">
        <f t="shared" si="46"/>
        <v>0</v>
      </c>
      <c r="AO80" s="37" t="s">
        <v>202</v>
      </c>
      <c r="AP80" s="37" t="s">
        <v>206</v>
      </c>
      <c r="AQ80" s="27" t="s">
        <v>206</v>
      </c>
    </row>
    <row r="81" spans="1:43" x14ac:dyDescent="0.2">
      <c r="A81" s="5" t="s">
        <v>67</v>
      </c>
      <c r="B81" s="5" t="s">
        <v>10</v>
      </c>
      <c r="C81" s="5" t="s">
        <v>136</v>
      </c>
      <c r="D81" s="66" t="s">
        <v>261</v>
      </c>
      <c r="E81" s="66" t="s">
        <v>166</v>
      </c>
      <c r="F81" s="62">
        <v>2</v>
      </c>
      <c r="G81" s="72"/>
      <c r="H81" s="62">
        <v>0</v>
      </c>
      <c r="I81" s="72"/>
      <c r="J81" s="62">
        <f t="shared" si="47"/>
        <v>0</v>
      </c>
      <c r="K81" s="18">
        <v>0</v>
      </c>
      <c r="L81" s="18">
        <f t="shared" si="38"/>
        <v>0</v>
      </c>
      <c r="M81" s="31" t="s">
        <v>184</v>
      </c>
      <c r="N81" s="31" t="s">
        <v>187</v>
      </c>
      <c r="O81" s="18">
        <f t="shared" si="39"/>
        <v>0</v>
      </c>
      <c r="Z81" s="18">
        <f t="shared" si="40"/>
        <v>0</v>
      </c>
      <c r="AA81" s="18">
        <f t="shared" si="41"/>
        <v>0</v>
      </c>
      <c r="AB81" s="18">
        <f t="shared" si="42"/>
        <v>0</v>
      </c>
      <c r="AD81" s="36">
        <v>21</v>
      </c>
      <c r="AE81" s="36">
        <f t="shared" si="43"/>
        <v>0</v>
      </c>
      <c r="AF81" s="36">
        <f t="shared" si="44"/>
        <v>0</v>
      </c>
      <c r="AM81" s="36">
        <f t="shared" si="45"/>
        <v>0</v>
      </c>
      <c r="AN81" s="36">
        <f t="shared" si="46"/>
        <v>0</v>
      </c>
      <c r="AO81" s="37" t="s">
        <v>202</v>
      </c>
      <c r="AP81" s="37" t="s">
        <v>206</v>
      </c>
      <c r="AQ81" s="27" t="s">
        <v>206</v>
      </c>
    </row>
    <row r="82" spans="1:43" x14ac:dyDescent="0.2">
      <c r="A82" s="5" t="s">
        <v>68</v>
      </c>
      <c r="B82" s="5" t="s">
        <v>10</v>
      </c>
      <c r="C82" s="5" t="s">
        <v>137</v>
      </c>
      <c r="D82" s="66" t="s">
        <v>262</v>
      </c>
      <c r="E82" s="66" t="s">
        <v>166</v>
      </c>
      <c r="F82" s="62">
        <v>2</v>
      </c>
      <c r="G82" s="72"/>
      <c r="H82" s="62">
        <v>0</v>
      </c>
      <c r="I82" s="72"/>
      <c r="J82" s="62">
        <f t="shared" si="47"/>
        <v>0</v>
      </c>
      <c r="K82" s="18">
        <v>0</v>
      </c>
      <c r="L82" s="18">
        <f t="shared" si="38"/>
        <v>0</v>
      </c>
      <c r="M82" s="31" t="s">
        <v>184</v>
      </c>
      <c r="N82" s="31" t="s">
        <v>187</v>
      </c>
      <c r="O82" s="18">
        <f t="shared" si="39"/>
        <v>0</v>
      </c>
      <c r="Z82" s="18">
        <f t="shared" si="40"/>
        <v>0</v>
      </c>
      <c r="AA82" s="18">
        <f t="shared" si="41"/>
        <v>0</v>
      </c>
      <c r="AB82" s="18">
        <f t="shared" si="42"/>
        <v>0</v>
      </c>
      <c r="AD82" s="36">
        <v>21</v>
      </c>
      <c r="AE82" s="36">
        <f t="shared" si="43"/>
        <v>0</v>
      </c>
      <c r="AF82" s="36">
        <f t="shared" si="44"/>
        <v>0</v>
      </c>
      <c r="AM82" s="36">
        <f t="shared" si="45"/>
        <v>0</v>
      </c>
      <c r="AN82" s="36">
        <f t="shared" si="46"/>
        <v>0</v>
      </c>
      <c r="AO82" s="37" t="s">
        <v>202</v>
      </c>
      <c r="AP82" s="37" t="s">
        <v>206</v>
      </c>
      <c r="AQ82" s="27" t="s">
        <v>206</v>
      </c>
    </row>
    <row r="83" spans="1:43" x14ac:dyDescent="0.2">
      <c r="A83" s="8" t="s">
        <v>69</v>
      </c>
      <c r="B83" s="8" t="s">
        <v>10</v>
      </c>
      <c r="C83" s="8" t="s">
        <v>138</v>
      </c>
      <c r="D83" s="68" t="s">
        <v>263</v>
      </c>
      <c r="E83" s="68" t="s">
        <v>168</v>
      </c>
      <c r="F83" s="63">
        <v>2</v>
      </c>
      <c r="G83" s="73"/>
      <c r="H83" s="63">
        <v>0</v>
      </c>
      <c r="I83" s="72"/>
      <c r="J83" s="62">
        <f t="shared" si="47"/>
        <v>0</v>
      </c>
      <c r="K83" s="20">
        <v>0</v>
      </c>
      <c r="L83" s="20">
        <f t="shared" si="38"/>
        <v>0</v>
      </c>
      <c r="M83" s="33" t="s">
        <v>184</v>
      </c>
      <c r="N83" s="32" t="s">
        <v>7</v>
      </c>
      <c r="O83" s="19">
        <f t="shared" si="39"/>
        <v>0</v>
      </c>
      <c r="Z83" s="19">
        <f t="shared" si="40"/>
        <v>0</v>
      </c>
      <c r="AA83" s="19">
        <f t="shared" si="41"/>
        <v>0</v>
      </c>
      <c r="AB83" s="19">
        <f t="shared" si="42"/>
        <v>0</v>
      </c>
      <c r="AD83" s="36">
        <v>21</v>
      </c>
      <c r="AE83" s="36">
        <f>G83*0</f>
        <v>0</v>
      </c>
      <c r="AF83" s="36">
        <f>G83*(1-0)</f>
        <v>0</v>
      </c>
      <c r="AM83" s="36">
        <f t="shared" si="45"/>
        <v>0</v>
      </c>
      <c r="AN83" s="36">
        <f t="shared" si="46"/>
        <v>0</v>
      </c>
      <c r="AO83" s="37" t="s">
        <v>202</v>
      </c>
      <c r="AP83" s="37" t="s">
        <v>206</v>
      </c>
      <c r="AQ83" s="27" t="s">
        <v>206</v>
      </c>
    </row>
    <row r="84" spans="1:43" x14ac:dyDescent="0.2">
      <c r="A84" s="9"/>
      <c r="B84" s="9"/>
      <c r="C84" s="9"/>
      <c r="D84" s="9"/>
      <c r="E84" s="9"/>
      <c r="F84" s="9"/>
      <c r="G84" s="9"/>
      <c r="H84" s="106" t="s">
        <v>175</v>
      </c>
      <c r="I84" s="107"/>
      <c r="J84" s="41">
        <f>J13+J34+J47+J64+J74</f>
        <v>0</v>
      </c>
      <c r="K84" s="9"/>
      <c r="L84" s="9"/>
      <c r="M84" s="9"/>
      <c r="Z84" s="42">
        <f>SUM(Z13:Z83)</f>
        <v>0</v>
      </c>
      <c r="AA84" s="42">
        <f>SUM(AA13:AA83)</f>
        <v>0</v>
      </c>
      <c r="AB84" s="42">
        <f>SUM(AB13:AB83)</f>
        <v>0</v>
      </c>
    </row>
    <row r="85" spans="1:43" ht="39.950000000000003" customHeight="1" x14ac:dyDescent="0.2">
      <c r="A85" s="10" t="s">
        <v>70</v>
      </c>
      <c r="D85" s="74" t="s">
        <v>280</v>
      </c>
    </row>
    <row r="86" spans="1:43" ht="409.6" hidden="1" customHeight="1" x14ac:dyDescent="0.2">
      <c r="A86" s="75"/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</row>
  </sheetData>
  <mergeCells count="38">
    <mergeCell ref="D13:G13"/>
    <mergeCell ref="D33:G33"/>
    <mergeCell ref="A86:M86"/>
    <mergeCell ref="D47:G47"/>
    <mergeCell ref="D63:G63"/>
    <mergeCell ref="D64:G64"/>
    <mergeCell ref="D73:G73"/>
    <mergeCell ref="D74:G74"/>
    <mergeCell ref="H84:I84"/>
    <mergeCell ref="D34:G34"/>
    <mergeCell ref="H10:J10"/>
    <mergeCell ref="I8:I9"/>
    <mergeCell ref="J8:M9"/>
    <mergeCell ref="K10:L10"/>
    <mergeCell ref="D12:G12"/>
    <mergeCell ref="E6:F7"/>
    <mergeCell ref="G6:H7"/>
    <mergeCell ref="I6:I7"/>
    <mergeCell ref="A8:C9"/>
    <mergeCell ref="D8:D9"/>
    <mergeCell ref="E8:F9"/>
    <mergeCell ref="G8:H9"/>
    <mergeCell ref="J6:M7"/>
    <mergeCell ref="J4:M5"/>
    <mergeCell ref="A1:M1"/>
    <mergeCell ref="A2:C3"/>
    <mergeCell ref="D2:D3"/>
    <mergeCell ref="E2:F3"/>
    <mergeCell ref="G2:H3"/>
    <mergeCell ref="I2:I3"/>
    <mergeCell ref="J2:M3"/>
    <mergeCell ref="A4:C5"/>
    <mergeCell ref="D4:D5"/>
    <mergeCell ref="E4:F5"/>
    <mergeCell ref="G4:H5"/>
    <mergeCell ref="I4:I5"/>
    <mergeCell ref="A6:C7"/>
    <mergeCell ref="D6:D7"/>
  </mergeCells>
  <pageMargins left="0.39400000000000002" right="0.39400000000000002" top="0.59099999999999997" bottom="0.59099999999999997" header="0.5" footer="0.5"/>
  <pageSetup paperSize="8" scale="8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workbookViewId="0">
      <selection activeCell="C4" sqref="C4:D5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9"/>
      <c r="B1" s="43"/>
      <c r="C1" s="108" t="s">
        <v>222</v>
      </c>
      <c r="D1" s="109"/>
      <c r="E1" s="109"/>
      <c r="F1" s="109"/>
      <c r="G1" s="109"/>
      <c r="H1" s="109"/>
      <c r="I1" s="109"/>
    </row>
    <row r="2" spans="1:10" ht="12.75" customHeight="1" x14ac:dyDescent="0.2">
      <c r="A2" s="81" t="s">
        <v>1</v>
      </c>
      <c r="B2" s="82"/>
      <c r="C2" s="84" t="s">
        <v>282</v>
      </c>
      <c r="D2" s="107"/>
      <c r="E2" s="87" t="s">
        <v>176</v>
      </c>
      <c r="F2" s="87" t="s">
        <v>266</v>
      </c>
      <c r="G2" s="87"/>
      <c r="H2" s="87" t="s">
        <v>247</v>
      </c>
      <c r="I2" s="110" t="s">
        <v>265</v>
      </c>
      <c r="J2" s="34"/>
    </row>
    <row r="3" spans="1:10" x14ac:dyDescent="0.2">
      <c r="A3" s="83"/>
      <c r="B3" s="77"/>
      <c r="C3" s="85"/>
      <c r="D3" s="85"/>
      <c r="E3" s="77"/>
      <c r="F3" s="75"/>
      <c r="G3" s="75"/>
      <c r="H3" s="75"/>
      <c r="I3" s="111"/>
      <c r="J3" s="34"/>
    </row>
    <row r="4" spans="1:10" x14ac:dyDescent="0.2">
      <c r="A4" s="90" t="s">
        <v>2</v>
      </c>
      <c r="B4" s="77"/>
      <c r="C4" s="75"/>
      <c r="D4" s="77"/>
      <c r="E4" s="75" t="s">
        <v>177</v>
      </c>
      <c r="F4" s="75"/>
      <c r="G4" s="77"/>
      <c r="H4" s="75" t="s">
        <v>247</v>
      </c>
      <c r="I4" s="111"/>
      <c r="J4" s="34"/>
    </row>
    <row r="5" spans="1:10" x14ac:dyDescent="0.2">
      <c r="A5" s="83"/>
      <c r="B5" s="77"/>
      <c r="C5" s="77"/>
      <c r="D5" s="77"/>
      <c r="E5" s="77"/>
      <c r="F5" s="77"/>
      <c r="G5" s="77"/>
      <c r="H5" s="77"/>
      <c r="I5" s="78"/>
      <c r="J5" s="34"/>
    </row>
    <row r="6" spans="1:10" x14ac:dyDescent="0.2">
      <c r="A6" s="90" t="s">
        <v>3</v>
      </c>
      <c r="B6" s="77"/>
      <c r="C6" s="75" t="s">
        <v>139</v>
      </c>
      <c r="D6" s="77"/>
      <c r="E6" s="75" t="s">
        <v>178</v>
      </c>
      <c r="F6" s="75"/>
      <c r="G6" s="77"/>
      <c r="H6" s="75" t="s">
        <v>247</v>
      </c>
      <c r="I6" s="111"/>
      <c r="J6" s="34"/>
    </row>
    <row r="7" spans="1:10" x14ac:dyDescent="0.2">
      <c r="A7" s="83"/>
      <c r="B7" s="77"/>
      <c r="C7" s="77"/>
      <c r="D7" s="77"/>
      <c r="E7" s="77"/>
      <c r="F7" s="77"/>
      <c r="G7" s="77"/>
      <c r="H7" s="77"/>
      <c r="I7" s="78"/>
      <c r="J7" s="34"/>
    </row>
    <row r="8" spans="1:10" x14ac:dyDescent="0.2">
      <c r="A8" s="90" t="s">
        <v>162</v>
      </c>
      <c r="B8" s="77"/>
      <c r="C8" s="92"/>
      <c r="D8" s="77"/>
      <c r="E8" s="75" t="s">
        <v>163</v>
      </c>
      <c r="F8" s="77"/>
      <c r="G8" s="77"/>
      <c r="H8" s="91" t="s">
        <v>248</v>
      </c>
      <c r="I8" s="111"/>
      <c r="J8" s="34"/>
    </row>
    <row r="9" spans="1:10" x14ac:dyDescent="0.2">
      <c r="A9" s="83"/>
      <c r="B9" s="77"/>
      <c r="C9" s="77"/>
      <c r="D9" s="77"/>
      <c r="E9" s="77"/>
      <c r="F9" s="77"/>
      <c r="G9" s="77"/>
      <c r="H9" s="77"/>
      <c r="I9" s="78"/>
      <c r="J9" s="34"/>
    </row>
    <row r="10" spans="1:10" x14ac:dyDescent="0.2">
      <c r="A10" s="90" t="s">
        <v>4</v>
      </c>
      <c r="B10" s="77"/>
      <c r="C10" s="75"/>
      <c r="D10" s="77"/>
      <c r="E10" s="75" t="s">
        <v>179</v>
      </c>
      <c r="F10" s="75"/>
      <c r="G10" s="77"/>
      <c r="H10" s="91" t="s">
        <v>249</v>
      </c>
      <c r="I10" s="112"/>
      <c r="J10" s="34"/>
    </row>
    <row r="11" spans="1:10" x14ac:dyDescent="0.2">
      <c r="A11" s="114"/>
      <c r="B11" s="115"/>
      <c r="C11" s="115"/>
      <c r="D11" s="115"/>
      <c r="E11" s="115"/>
      <c r="F11" s="115"/>
      <c r="G11" s="115"/>
      <c r="H11" s="115"/>
      <c r="I11" s="113"/>
      <c r="J11" s="34"/>
    </row>
    <row r="12" spans="1:10" ht="23.45" customHeight="1" x14ac:dyDescent="0.2">
      <c r="A12" s="116" t="s">
        <v>207</v>
      </c>
      <c r="B12" s="117"/>
      <c r="C12" s="117"/>
      <c r="D12" s="117"/>
      <c r="E12" s="117"/>
      <c r="F12" s="117"/>
      <c r="G12" s="117"/>
      <c r="H12" s="117"/>
      <c r="I12" s="117"/>
    </row>
    <row r="13" spans="1:10" ht="26.45" customHeight="1" x14ac:dyDescent="0.2">
      <c r="A13" s="44" t="s">
        <v>208</v>
      </c>
      <c r="B13" s="118" t="s">
        <v>220</v>
      </c>
      <c r="C13" s="119"/>
      <c r="D13" s="44" t="s">
        <v>223</v>
      </c>
      <c r="E13" s="118" t="s">
        <v>232</v>
      </c>
      <c r="F13" s="119"/>
      <c r="G13" s="44" t="s">
        <v>233</v>
      </c>
      <c r="H13" s="118" t="s">
        <v>250</v>
      </c>
      <c r="I13" s="119"/>
      <c r="J13" s="34"/>
    </row>
    <row r="14" spans="1:10" ht="15.2" customHeight="1" x14ac:dyDescent="0.2">
      <c r="A14" s="45" t="s">
        <v>209</v>
      </c>
      <c r="B14" s="49" t="s">
        <v>221</v>
      </c>
      <c r="C14" s="53">
        <f>SUM('Stavební rozpočet'!R12:R83)</f>
        <v>0</v>
      </c>
      <c r="D14" s="120" t="s">
        <v>224</v>
      </c>
      <c r="E14" s="121"/>
      <c r="F14" s="53">
        <v>0</v>
      </c>
      <c r="G14" s="120" t="s">
        <v>234</v>
      </c>
      <c r="H14" s="121"/>
      <c r="I14" s="53">
        <v>0</v>
      </c>
      <c r="J14" s="34"/>
    </row>
    <row r="15" spans="1:10" ht="15.2" customHeight="1" x14ac:dyDescent="0.2">
      <c r="A15" s="46"/>
      <c r="B15" s="49" t="s">
        <v>160</v>
      </c>
      <c r="C15" s="53">
        <f>SUM('Stavební rozpočet'!S12:S83)</f>
        <v>0</v>
      </c>
      <c r="D15" s="120" t="s">
        <v>225</v>
      </c>
      <c r="E15" s="121"/>
      <c r="F15" s="53">
        <v>0</v>
      </c>
      <c r="G15" s="120" t="s">
        <v>235</v>
      </c>
      <c r="H15" s="121"/>
      <c r="I15" s="53">
        <v>0</v>
      </c>
      <c r="J15" s="34"/>
    </row>
    <row r="16" spans="1:10" ht="15.2" customHeight="1" x14ac:dyDescent="0.2">
      <c r="A16" s="45" t="s">
        <v>210</v>
      </c>
      <c r="B16" s="49" t="s">
        <v>221</v>
      </c>
      <c r="C16" s="53">
        <f>SUM('Stavební rozpočet'!T12:T83)</f>
        <v>0</v>
      </c>
      <c r="D16" s="120" t="s">
        <v>226</v>
      </c>
      <c r="E16" s="121"/>
      <c r="F16" s="53">
        <v>0</v>
      </c>
      <c r="G16" s="120" t="s">
        <v>236</v>
      </c>
      <c r="H16" s="121"/>
      <c r="I16" s="53">
        <v>0</v>
      </c>
      <c r="J16" s="34"/>
    </row>
    <row r="17" spans="1:10" ht="15.2" customHeight="1" x14ac:dyDescent="0.2">
      <c r="A17" s="46"/>
      <c r="B17" s="49" t="s">
        <v>160</v>
      </c>
      <c r="C17" s="53">
        <f>SUM('Stavební rozpočet'!U12:U83)</f>
        <v>0</v>
      </c>
      <c r="D17" s="120"/>
      <c r="E17" s="121"/>
      <c r="F17" s="54"/>
      <c r="G17" s="120" t="s">
        <v>237</v>
      </c>
      <c r="H17" s="121"/>
      <c r="I17" s="53">
        <v>0</v>
      </c>
      <c r="J17" s="34"/>
    </row>
    <row r="18" spans="1:10" ht="15.2" customHeight="1" x14ac:dyDescent="0.2">
      <c r="A18" s="45" t="s">
        <v>211</v>
      </c>
      <c r="B18" s="49" t="s">
        <v>221</v>
      </c>
      <c r="C18" s="53">
        <f>SUM('Stavební rozpočet'!V12:V83)</f>
        <v>0</v>
      </c>
      <c r="D18" s="120"/>
      <c r="E18" s="121"/>
      <c r="F18" s="54"/>
      <c r="G18" s="120" t="s">
        <v>238</v>
      </c>
      <c r="H18" s="121"/>
      <c r="I18" s="53">
        <v>0</v>
      </c>
      <c r="J18" s="34"/>
    </row>
    <row r="19" spans="1:10" ht="15.2" customHeight="1" x14ac:dyDescent="0.2">
      <c r="A19" s="46"/>
      <c r="B19" s="49" t="s">
        <v>160</v>
      </c>
      <c r="C19" s="53">
        <f>SUM('Stavební rozpočet'!W12:W83)</f>
        <v>0</v>
      </c>
      <c r="D19" s="120"/>
      <c r="E19" s="121"/>
      <c r="F19" s="54"/>
      <c r="G19" s="120" t="s">
        <v>239</v>
      </c>
      <c r="H19" s="121"/>
      <c r="I19" s="53">
        <v>0</v>
      </c>
      <c r="J19" s="34"/>
    </row>
    <row r="20" spans="1:10" ht="15.2" customHeight="1" x14ac:dyDescent="0.2">
      <c r="A20" s="122" t="s">
        <v>212</v>
      </c>
      <c r="B20" s="123"/>
      <c r="C20" s="53">
        <f>SUM('Stavební rozpočet'!X12:X83)</f>
        <v>0</v>
      </c>
      <c r="D20" s="120"/>
      <c r="E20" s="121"/>
      <c r="F20" s="54"/>
      <c r="G20" s="120"/>
      <c r="H20" s="121"/>
      <c r="I20" s="54"/>
      <c r="J20" s="34"/>
    </row>
    <row r="21" spans="1:10" ht="15.2" customHeight="1" x14ac:dyDescent="0.2">
      <c r="A21" s="122" t="s">
        <v>213</v>
      </c>
      <c r="B21" s="123"/>
      <c r="C21" s="53">
        <f>SUM('Stavební rozpočet'!P12:P83)</f>
        <v>0</v>
      </c>
      <c r="D21" s="120"/>
      <c r="E21" s="121"/>
      <c r="F21" s="54"/>
      <c r="G21" s="120"/>
      <c r="H21" s="121"/>
      <c r="I21" s="54"/>
      <c r="J21" s="34"/>
    </row>
    <row r="22" spans="1:10" ht="16.7" customHeight="1" x14ac:dyDescent="0.2">
      <c r="A22" s="122" t="s">
        <v>214</v>
      </c>
      <c r="B22" s="123"/>
      <c r="C22" s="53">
        <f>SUM(C14:C21)</f>
        <v>0</v>
      </c>
      <c r="D22" s="122" t="s">
        <v>227</v>
      </c>
      <c r="E22" s="123"/>
      <c r="F22" s="53">
        <f>SUM(F14:F21)</f>
        <v>0</v>
      </c>
      <c r="G22" s="122" t="s">
        <v>240</v>
      </c>
      <c r="H22" s="123"/>
      <c r="I22" s="53">
        <f>SUM(I14:I21)</f>
        <v>0</v>
      </c>
      <c r="J22" s="34"/>
    </row>
    <row r="23" spans="1:10" ht="15.2" customHeight="1" x14ac:dyDescent="0.2">
      <c r="A23" s="9"/>
      <c r="B23" s="9"/>
      <c r="C23" s="51"/>
      <c r="D23" s="122" t="s">
        <v>228</v>
      </c>
      <c r="E23" s="123"/>
      <c r="F23" s="55">
        <v>0</v>
      </c>
      <c r="G23" s="122" t="s">
        <v>241</v>
      </c>
      <c r="H23" s="123"/>
      <c r="I23" s="53">
        <v>0</v>
      </c>
      <c r="J23" s="34"/>
    </row>
    <row r="24" spans="1:10" ht="15.2" customHeight="1" x14ac:dyDescent="0.2">
      <c r="D24" s="9"/>
      <c r="E24" s="9"/>
      <c r="F24" s="56"/>
      <c r="G24" s="122" t="s">
        <v>242</v>
      </c>
      <c r="H24" s="123"/>
      <c r="I24" s="53">
        <v>0</v>
      </c>
      <c r="J24" s="34"/>
    </row>
    <row r="25" spans="1:10" ht="15.2" customHeight="1" x14ac:dyDescent="0.2">
      <c r="F25" s="57"/>
      <c r="G25" s="122" t="s">
        <v>243</v>
      </c>
      <c r="H25" s="123"/>
      <c r="I25" s="53">
        <v>0</v>
      </c>
      <c r="J25" s="34"/>
    </row>
    <row r="26" spans="1:10" x14ac:dyDescent="0.2">
      <c r="A26" s="43"/>
      <c r="B26" s="43"/>
      <c r="C26" s="43"/>
      <c r="G26" s="9"/>
      <c r="H26" s="9"/>
      <c r="I26" s="9"/>
    </row>
    <row r="27" spans="1:10" ht="15.2" customHeight="1" x14ac:dyDescent="0.2">
      <c r="A27" s="124" t="s">
        <v>215</v>
      </c>
      <c r="B27" s="125"/>
      <c r="C27" s="58">
        <f>SUM('Stavební rozpočet'!Z12:Z83)</f>
        <v>0</v>
      </c>
      <c r="D27" s="52"/>
      <c r="E27" s="43"/>
      <c r="F27" s="43"/>
      <c r="G27" s="43"/>
      <c r="H27" s="43"/>
      <c r="I27" s="43"/>
    </row>
    <row r="28" spans="1:10" ht="15.2" customHeight="1" x14ac:dyDescent="0.2">
      <c r="A28" s="124" t="s">
        <v>216</v>
      </c>
      <c r="B28" s="125"/>
      <c r="C28" s="58">
        <f>SUM('Stavební rozpočet'!AA12:AA83)</f>
        <v>0</v>
      </c>
      <c r="D28" s="124" t="s">
        <v>229</v>
      </c>
      <c r="E28" s="125"/>
      <c r="F28" s="58">
        <f>ROUND(C28*(15/100),2)</f>
        <v>0</v>
      </c>
      <c r="G28" s="124" t="s">
        <v>244</v>
      </c>
      <c r="H28" s="125"/>
      <c r="I28" s="58">
        <f>SUM(C27:C29)</f>
        <v>0</v>
      </c>
      <c r="J28" s="34"/>
    </row>
    <row r="29" spans="1:10" ht="15.2" customHeight="1" x14ac:dyDescent="0.2">
      <c r="A29" s="124" t="s">
        <v>217</v>
      </c>
      <c r="B29" s="125"/>
      <c r="C29" s="58">
        <f>C22</f>
        <v>0</v>
      </c>
      <c r="D29" s="124" t="s">
        <v>230</v>
      </c>
      <c r="E29" s="125"/>
      <c r="F29" s="58">
        <f>ROUND(C29*(21/100),2)</f>
        <v>0</v>
      </c>
      <c r="G29" s="124" t="s">
        <v>245</v>
      </c>
      <c r="H29" s="125"/>
      <c r="I29" s="58">
        <f>SUM(F28:F29)+I28</f>
        <v>0</v>
      </c>
      <c r="J29" s="34"/>
    </row>
    <row r="30" spans="1:10" x14ac:dyDescent="0.2">
      <c r="A30" s="47"/>
      <c r="B30" s="47"/>
      <c r="C30" s="47"/>
      <c r="D30" s="47"/>
      <c r="E30" s="47"/>
      <c r="F30" s="47"/>
      <c r="G30" s="47"/>
      <c r="H30" s="47"/>
      <c r="I30" s="47"/>
    </row>
    <row r="31" spans="1:10" ht="14.45" customHeight="1" x14ac:dyDescent="0.2">
      <c r="A31" s="126" t="s">
        <v>218</v>
      </c>
      <c r="B31" s="127"/>
      <c r="C31" s="128"/>
      <c r="D31" s="126" t="s">
        <v>231</v>
      </c>
      <c r="E31" s="127"/>
      <c r="F31" s="128"/>
      <c r="G31" s="126" t="s">
        <v>246</v>
      </c>
      <c r="H31" s="127"/>
      <c r="I31" s="128"/>
      <c r="J31" s="35"/>
    </row>
    <row r="32" spans="1:10" ht="14.45" customHeight="1" x14ac:dyDescent="0.2">
      <c r="A32" s="129"/>
      <c r="B32" s="130"/>
      <c r="C32" s="131"/>
      <c r="D32" s="129"/>
      <c r="E32" s="130"/>
      <c r="F32" s="131"/>
      <c r="G32" s="129"/>
      <c r="H32" s="130"/>
      <c r="I32" s="131"/>
      <c r="J32" s="35"/>
    </row>
    <row r="33" spans="1:10" ht="14.45" customHeight="1" x14ac:dyDescent="0.2">
      <c r="A33" s="129"/>
      <c r="B33" s="130"/>
      <c r="C33" s="131"/>
      <c r="D33" s="129"/>
      <c r="E33" s="130"/>
      <c r="F33" s="131"/>
      <c r="G33" s="129"/>
      <c r="H33" s="130"/>
      <c r="I33" s="131"/>
      <c r="J33" s="35"/>
    </row>
    <row r="34" spans="1:10" ht="14.45" customHeight="1" x14ac:dyDescent="0.2">
      <c r="A34" s="129"/>
      <c r="B34" s="130"/>
      <c r="C34" s="131"/>
      <c r="D34" s="129"/>
      <c r="E34" s="130"/>
      <c r="F34" s="131"/>
      <c r="G34" s="129"/>
      <c r="H34" s="130"/>
      <c r="I34" s="131"/>
      <c r="J34" s="35"/>
    </row>
    <row r="35" spans="1:10" ht="14.45" customHeight="1" x14ac:dyDescent="0.2">
      <c r="A35" s="132" t="s">
        <v>219</v>
      </c>
      <c r="B35" s="133"/>
      <c r="C35" s="134"/>
      <c r="D35" s="132" t="s">
        <v>219</v>
      </c>
      <c r="E35" s="133"/>
      <c r="F35" s="134"/>
      <c r="G35" s="132" t="s">
        <v>219</v>
      </c>
      <c r="H35" s="133"/>
      <c r="I35" s="134"/>
      <c r="J35" s="35"/>
    </row>
    <row r="36" spans="1:10" ht="11.25" customHeight="1" x14ac:dyDescent="0.2">
      <c r="A36" s="48" t="s">
        <v>70</v>
      </c>
      <c r="B36" s="50"/>
      <c r="C36" s="50"/>
      <c r="D36" s="50"/>
      <c r="E36" s="50"/>
      <c r="F36" s="50"/>
      <c r="G36" s="50"/>
      <c r="H36" s="50"/>
      <c r="I36" s="50"/>
    </row>
    <row r="37" spans="1:10" ht="409.6" hidden="1" customHeight="1" x14ac:dyDescent="0.2">
      <c r="A37" s="75"/>
      <c r="B37" s="77"/>
      <c r="C37" s="77"/>
      <c r="D37" s="77"/>
      <c r="E37" s="77"/>
      <c r="F37" s="77"/>
      <c r="G37" s="77"/>
      <c r="H37" s="77"/>
      <c r="I37" s="77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Kudláč</dc:creator>
  <cp:lastModifiedBy>Aleš Kudláč</cp:lastModifiedBy>
  <cp:lastPrinted>2017-07-20T14:25:47Z</cp:lastPrinted>
  <dcterms:created xsi:type="dcterms:W3CDTF">2017-04-04T14:30:23Z</dcterms:created>
  <dcterms:modified xsi:type="dcterms:W3CDTF">2018-06-26T12:44:27Z</dcterms:modified>
</cp:coreProperties>
</file>