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570" windowWidth="18855" windowHeight="11700"/>
  </bookViews>
  <sheets>
    <sheet name="Rekapitulace stavby" sheetId="1" r:id="rId1"/>
    <sheet name="01-1 - Rozvody" sheetId="2" r:id="rId2"/>
    <sheet name="01-2 - Přivaděč" sheetId="3" r:id="rId3"/>
    <sheet name="Pokyny pro vyplnění" sheetId="4" r:id="rId4"/>
  </sheets>
  <definedNames>
    <definedName name="_xlnm._FilterDatabase" localSheetId="1" hidden="1">'01-1 - Rozvody'!$C$102:$K$453</definedName>
    <definedName name="_xlnm._FilterDatabase" localSheetId="2" hidden="1">'01-2 - Přivaděč'!$C$103:$K$525</definedName>
    <definedName name="_xlnm.Print_Titles" localSheetId="1">'01-1 - Rozvody'!$102:$102</definedName>
    <definedName name="_xlnm.Print_Titles" localSheetId="2">'01-2 - Přivaděč'!$103:$103</definedName>
    <definedName name="_xlnm.Print_Titles" localSheetId="0">'Rekapitulace stavby'!$52:$52</definedName>
    <definedName name="_xlnm.Print_Area" localSheetId="1">'01-1 - Rozvody'!$C$4:$J$41,'01-1 - Rozvody'!$C$47:$J$82,'01-1 - Rozvody'!$C$88:$K$453</definedName>
    <definedName name="_xlnm.Print_Area" localSheetId="2">'01-2 - Přivaděč'!$C$4:$J$41,'01-2 - Přivaděč'!$C$47:$J$83,'01-2 - Přivaděč'!$C$89:$K$525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</definedNames>
  <calcPr calcId="125725"/>
</workbook>
</file>

<file path=xl/calcChain.xml><?xml version="1.0" encoding="utf-8"?>
<calcChain xmlns="http://schemas.openxmlformats.org/spreadsheetml/2006/main">
  <c r="J39" i="3"/>
  <c r="J38"/>
  <c r="AY57" i="1"/>
  <c r="J37" i="3"/>
  <c r="AX57" i="1" s="1"/>
  <c r="BI519" i="3"/>
  <c r="BH519"/>
  <c r="BG519"/>
  <c r="BF519"/>
  <c r="T519"/>
  <c r="T518" s="1"/>
  <c r="R519"/>
  <c r="R518" s="1"/>
  <c r="P519"/>
  <c r="P518" s="1"/>
  <c r="BI515"/>
  <c r="BH515"/>
  <c r="BG515"/>
  <c r="BF515"/>
  <c r="T515"/>
  <c r="T514"/>
  <c r="R515"/>
  <c r="R514" s="1"/>
  <c r="P515"/>
  <c r="P514" s="1"/>
  <c r="BI511"/>
  <c r="BH511"/>
  <c r="BG511"/>
  <c r="BF511"/>
  <c r="T511"/>
  <c r="T510" s="1"/>
  <c r="R511"/>
  <c r="R510" s="1"/>
  <c r="P511"/>
  <c r="P510" s="1"/>
  <c r="BI507"/>
  <c r="BH507"/>
  <c r="BG507"/>
  <c r="BF507"/>
  <c r="T507"/>
  <c r="R507"/>
  <c r="P507"/>
  <c r="BI504"/>
  <c r="BH504"/>
  <c r="BG504"/>
  <c r="BF504"/>
  <c r="T504"/>
  <c r="R504"/>
  <c r="P504"/>
  <c r="BI493"/>
  <c r="BH493"/>
  <c r="BG493"/>
  <c r="BF493"/>
  <c r="T493"/>
  <c r="T492" s="1"/>
  <c r="T491" s="1"/>
  <c r="R493"/>
  <c r="R492"/>
  <c r="R491" s="1"/>
  <c r="P493"/>
  <c r="P492" s="1"/>
  <c r="P491" s="1"/>
  <c r="BI488"/>
  <c r="BH488"/>
  <c r="BG488"/>
  <c r="BF488"/>
  <c r="T488"/>
  <c r="R488"/>
  <c r="P488"/>
  <c r="BI485"/>
  <c r="BH485"/>
  <c r="BG485"/>
  <c r="BF485"/>
  <c r="T485"/>
  <c r="R485"/>
  <c r="P485"/>
  <c r="BI482"/>
  <c r="BH482"/>
  <c r="BG482"/>
  <c r="BF482"/>
  <c r="T482"/>
  <c r="R482"/>
  <c r="P482"/>
  <c r="BI477"/>
  <c r="BH477"/>
  <c r="BG477"/>
  <c r="BF477"/>
  <c r="T477"/>
  <c r="R477"/>
  <c r="P477"/>
  <c r="BI471"/>
  <c r="BH471"/>
  <c r="BG471"/>
  <c r="BF471"/>
  <c r="T471"/>
  <c r="R471"/>
  <c r="P471"/>
  <c r="BI466"/>
  <c r="BH466"/>
  <c r="BG466"/>
  <c r="BF466"/>
  <c r="T466"/>
  <c r="R466"/>
  <c r="P466"/>
  <c r="BI460"/>
  <c r="BH460"/>
  <c r="BG460"/>
  <c r="BF460"/>
  <c r="T460"/>
  <c r="T459"/>
  <c r="R460"/>
  <c r="R459" s="1"/>
  <c r="P460"/>
  <c r="P459"/>
  <c r="BI455"/>
  <c r="BH455"/>
  <c r="BG455"/>
  <c r="BF455"/>
  <c r="T455"/>
  <c r="T454" s="1"/>
  <c r="R455"/>
  <c r="R454"/>
  <c r="P455"/>
  <c r="P454" s="1"/>
  <c r="BI451"/>
  <c r="BH451"/>
  <c r="BG451"/>
  <c r="BF451"/>
  <c r="T451"/>
  <c r="R451"/>
  <c r="P451"/>
  <c r="BI448"/>
  <c r="BH448"/>
  <c r="BG448"/>
  <c r="BF448"/>
  <c r="T448"/>
  <c r="R448"/>
  <c r="P448"/>
  <c r="BI443"/>
  <c r="BH443"/>
  <c r="BG443"/>
  <c r="BF443"/>
  <c r="T443"/>
  <c r="R443"/>
  <c r="P443"/>
  <c r="BI438"/>
  <c r="BH438"/>
  <c r="BG438"/>
  <c r="BF438"/>
  <c r="T438"/>
  <c r="R438"/>
  <c r="P438"/>
  <c r="BI433"/>
  <c r="BH433"/>
  <c r="BG433"/>
  <c r="BF433"/>
  <c r="T433"/>
  <c r="R433"/>
  <c r="P433"/>
  <c r="BI428"/>
  <c r="BH428"/>
  <c r="BG428"/>
  <c r="BF428"/>
  <c r="T428"/>
  <c r="R428"/>
  <c r="P428"/>
  <c r="BI422"/>
  <c r="BH422"/>
  <c r="BG422"/>
  <c r="BF422"/>
  <c r="T422"/>
  <c r="T421" s="1"/>
  <c r="R422"/>
  <c r="R421" s="1"/>
  <c r="P422"/>
  <c r="P421" s="1"/>
  <c r="BI416"/>
  <c r="BH416"/>
  <c r="BG416"/>
  <c r="BF416"/>
  <c r="T416"/>
  <c r="R416"/>
  <c r="P416"/>
  <c r="BI411"/>
  <c r="BH411"/>
  <c r="BG411"/>
  <c r="BF411"/>
  <c r="T411"/>
  <c r="R411"/>
  <c r="P411"/>
  <c r="BI406"/>
  <c r="BH406"/>
  <c r="BG406"/>
  <c r="BF406"/>
  <c r="T406"/>
  <c r="R406"/>
  <c r="P406"/>
  <c r="BI404"/>
  <c r="BH404"/>
  <c r="BG404"/>
  <c r="BF404"/>
  <c r="T404"/>
  <c r="R404"/>
  <c r="P404"/>
  <c r="BI402"/>
  <c r="BH402"/>
  <c r="BG402"/>
  <c r="BF402"/>
  <c r="T402"/>
  <c r="R402"/>
  <c r="P402"/>
  <c r="BI394"/>
  <c r="BH394"/>
  <c r="BG394"/>
  <c r="BF394"/>
  <c r="T394"/>
  <c r="R394"/>
  <c r="P394"/>
  <c r="BI392"/>
  <c r="BH392"/>
  <c r="BG392"/>
  <c r="BF392"/>
  <c r="T392"/>
  <c r="R392"/>
  <c r="P392"/>
  <c r="BI385"/>
  <c r="BH385"/>
  <c r="BG385"/>
  <c r="BF385"/>
  <c r="T385"/>
  <c r="R385"/>
  <c r="P385"/>
  <c r="BI382"/>
  <c r="BH382"/>
  <c r="BG382"/>
  <c r="BF382"/>
  <c r="T382"/>
  <c r="R382"/>
  <c r="P382"/>
  <c r="BI377"/>
  <c r="BH377"/>
  <c r="BG377"/>
  <c r="BF377"/>
  <c r="T377"/>
  <c r="R377"/>
  <c r="P377"/>
  <c r="BI374"/>
  <c r="BH374"/>
  <c r="BG374"/>
  <c r="BF374"/>
  <c r="T374"/>
  <c r="R374"/>
  <c r="P374"/>
  <c r="BI368"/>
  <c r="BH368"/>
  <c r="BG368"/>
  <c r="BF368"/>
  <c r="T368"/>
  <c r="R368"/>
  <c r="P368"/>
  <c r="BI363"/>
  <c r="BH363"/>
  <c r="BG363"/>
  <c r="BF363"/>
  <c r="T363"/>
  <c r="R363"/>
  <c r="P363"/>
  <c r="BI361"/>
  <c r="BH361"/>
  <c r="BG361"/>
  <c r="BF361"/>
  <c r="T361"/>
  <c r="R361"/>
  <c r="P361"/>
  <c r="BI358"/>
  <c r="BH358"/>
  <c r="BG358"/>
  <c r="BF358"/>
  <c r="T358"/>
  <c r="R358"/>
  <c r="P358"/>
  <c r="BI355"/>
  <c r="BH355"/>
  <c r="BG355"/>
  <c r="BF355"/>
  <c r="T355"/>
  <c r="R355"/>
  <c r="P355"/>
  <c r="BI353"/>
  <c r="BH353"/>
  <c r="BG353"/>
  <c r="BF353"/>
  <c r="T353"/>
  <c r="R353"/>
  <c r="P353"/>
  <c r="BI350"/>
  <c r="BH350"/>
  <c r="BG350"/>
  <c r="BF350"/>
  <c r="T350"/>
  <c r="R350"/>
  <c r="P350"/>
  <c r="BI348"/>
  <c r="BH348"/>
  <c r="BG348"/>
  <c r="BF348"/>
  <c r="T348"/>
  <c r="R348"/>
  <c r="P348"/>
  <c r="BI346"/>
  <c r="BH346"/>
  <c r="BG346"/>
  <c r="BF346"/>
  <c r="T346"/>
  <c r="R346"/>
  <c r="P346"/>
  <c r="BI342"/>
  <c r="BH342"/>
  <c r="BG342"/>
  <c r="BF342"/>
  <c r="T342"/>
  <c r="R342"/>
  <c r="P342"/>
  <c r="BI338"/>
  <c r="BH338"/>
  <c r="BG338"/>
  <c r="BF338"/>
  <c r="T338"/>
  <c r="R338"/>
  <c r="P338"/>
  <c r="BI333"/>
  <c r="BH333"/>
  <c r="BG333"/>
  <c r="BF333"/>
  <c r="T333"/>
  <c r="R333"/>
  <c r="P333"/>
  <c r="BI329"/>
  <c r="BH329"/>
  <c r="BG329"/>
  <c r="BF329"/>
  <c r="T329"/>
  <c r="R329"/>
  <c r="P329"/>
  <c r="BI320"/>
  <c r="BH320"/>
  <c r="BG320"/>
  <c r="BF320"/>
  <c r="T320"/>
  <c r="R320"/>
  <c r="P320"/>
  <c r="BI318"/>
  <c r="BH318"/>
  <c r="BG318"/>
  <c r="BF318"/>
  <c r="T318"/>
  <c r="R318"/>
  <c r="P318"/>
  <c r="BI316"/>
  <c r="BH316"/>
  <c r="BG316"/>
  <c r="BF316"/>
  <c r="T316"/>
  <c r="R316"/>
  <c r="P316"/>
  <c r="BI314"/>
  <c r="BH314"/>
  <c r="BG314"/>
  <c r="BF314"/>
  <c r="T314"/>
  <c r="R314"/>
  <c r="P314"/>
  <c r="BI310"/>
  <c r="BH310"/>
  <c r="BG310"/>
  <c r="BF310"/>
  <c r="T310"/>
  <c r="R310"/>
  <c r="P310"/>
  <c r="BI308"/>
  <c r="BH308"/>
  <c r="BG308"/>
  <c r="BF308"/>
  <c r="T308"/>
  <c r="R308"/>
  <c r="P308"/>
  <c r="BI306"/>
  <c r="BH306"/>
  <c r="BG306"/>
  <c r="BF306"/>
  <c r="T306"/>
  <c r="R306"/>
  <c r="P306"/>
  <c r="BI303"/>
  <c r="BH303"/>
  <c r="BG303"/>
  <c r="BF303"/>
  <c r="T303"/>
  <c r="R303"/>
  <c r="P303"/>
  <c r="BI298"/>
  <c r="BH298"/>
  <c r="BG298"/>
  <c r="BF298"/>
  <c r="T298"/>
  <c r="R298"/>
  <c r="P298"/>
  <c r="BI293"/>
  <c r="BH293"/>
  <c r="BG293"/>
  <c r="BF293"/>
  <c r="T293"/>
  <c r="R293"/>
  <c r="P293"/>
  <c r="BI285"/>
  <c r="BH285"/>
  <c r="BG285"/>
  <c r="BF285"/>
  <c r="T285"/>
  <c r="R285"/>
  <c r="P285"/>
  <c r="BI279"/>
  <c r="BH279"/>
  <c r="BG279"/>
  <c r="BF279"/>
  <c r="T279"/>
  <c r="T278" s="1"/>
  <c r="R279"/>
  <c r="R278" s="1"/>
  <c r="P279"/>
  <c r="P278" s="1"/>
  <c r="BI272"/>
  <c r="BH272"/>
  <c r="BG272"/>
  <c r="BF272"/>
  <c r="T272"/>
  <c r="R272"/>
  <c r="P272"/>
  <c r="BI267"/>
  <c r="BH267"/>
  <c r="BG267"/>
  <c r="BF267"/>
  <c r="T267"/>
  <c r="R267"/>
  <c r="P267"/>
  <c r="BI258"/>
  <c r="BH258"/>
  <c r="BG258"/>
  <c r="BF258"/>
  <c r="T258"/>
  <c r="R258"/>
  <c r="P258"/>
  <c r="BI253"/>
  <c r="BH253"/>
  <c r="BG253"/>
  <c r="BF253"/>
  <c r="T253"/>
  <c r="R253"/>
  <c r="P253"/>
  <c r="BI248"/>
  <c r="BH248"/>
  <c r="BG248"/>
  <c r="BF248"/>
  <c r="T248"/>
  <c r="R248"/>
  <c r="P248"/>
  <c r="BI236"/>
  <c r="BH236"/>
  <c r="BG236"/>
  <c r="BF236"/>
  <c r="T236"/>
  <c r="R236"/>
  <c r="P236"/>
  <c r="BI231"/>
  <c r="BH231"/>
  <c r="BG231"/>
  <c r="BF231"/>
  <c r="T231"/>
  <c r="R231"/>
  <c r="P231"/>
  <c r="BI220"/>
  <c r="BH220"/>
  <c r="BG220"/>
  <c r="BF220"/>
  <c r="T220"/>
  <c r="R220"/>
  <c r="P220"/>
  <c r="BI214"/>
  <c r="BH214"/>
  <c r="BG214"/>
  <c r="BF214"/>
  <c r="T214"/>
  <c r="R214"/>
  <c r="P214"/>
  <c r="BI195"/>
  <c r="BH195"/>
  <c r="BG195"/>
  <c r="BF195"/>
  <c r="T195"/>
  <c r="R195"/>
  <c r="P195"/>
  <c r="BI192"/>
  <c r="BH192"/>
  <c r="BG192"/>
  <c r="BF192"/>
  <c r="T192"/>
  <c r="R192"/>
  <c r="P192"/>
  <c r="BI187"/>
  <c r="BH187"/>
  <c r="BG187"/>
  <c r="BF187"/>
  <c r="T187"/>
  <c r="R187"/>
  <c r="P187"/>
  <c r="BI182"/>
  <c r="BH182"/>
  <c r="BG182"/>
  <c r="BF182"/>
  <c r="T182"/>
  <c r="R182"/>
  <c r="P182"/>
  <c r="BI177"/>
  <c r="BH177"/>
  <c r="BG177"/>
  <c r="BF177"/>
  <c r="T177"/>
  <c r="R177"/>
  <c r="P177"/>
  <c r="BI174"/>
  <c r="BH174"/>
  <c r="BG174"/>
  <c r="BF174"/>
  <c r="T174"/>
  <c r="R174"/>
  <c r="P174"/>
  <c r="BI164"/>
  <c r="BH164"/>
  <c r="BG164"/>
  <c r="BF164"/>
  <c r="T164"/>
  <c r="R164"/>
  <c r="P164"/>
  <c r="BI153"/>
  <c r="BH153"/>
  <c r="BG153"/>
  <c r="BF153"/>
  <c r="T153"/>
  <c r="R153"/>
  <c r="P153"/>
  <c r="BI145"/>
  <c r="BH145"/>
  <c r="BG145"/>
  <c r="BF145"/>
  <c r="T145"/>
  <c r="R145"/>
  <c r="P145"/>
  <c r="BI135"/>
  <c r="BH135"/>
  <c r="BG135"/>
  <c r="BF135"/>
  <c r="T135"/>
  <c r="R135"/>
  <c r="P135"/>
  <c r="BI130"/>
  <c r="BH130"/>
  <c r="BG130"/>
  <c r="BF130"/>
  <c r="T130"/>
  <c r="R130"/>
  <c r="P130"/>
  <c r="BI117"/>
  <c r="BH117"/>
  <c r="BG117"/>
  <c r="BF117"/>
  <c r="T117"/>
  <c r="R117"/>
  <c r="P117"/>
  <c r="BI112"/>
  <c r="BH112"/>
  <c r="BG112"/>
  <c r="BF112"/>
  <c r="T112"/>
  <c r="R112"/>
  <c r="P112"/>
  <c r="BI107"/>
  <c r="BH107"/>
  <c r="BG107"/>
  <c r="BF107"/>
  <c r="T107"/>
  <c r="R107"/>
  <c r="P107"/>
  <c r="J100"/>
  <c r="F100"/>
  <c r="F98"/>
  <c r="E96"/>
  <c r="J58"/>
  <c r="F58"/>
  <c r="F56"/>
  <c r="E54"/>
  <c r="J26"/>
  <c r="E26"/>
  <c r="J101" s="1"/>
  <c r="J25"/>
  <c r="J20"/>
  <c r="E20"/>
  <c r="F101" s="1"/>
  <c r="J19"/>
  <c r="J14"/>
  <c r="J98" s="1"/>
  <c r="E7"/>
  <c r="E92" s="1"/>
  <c r="J39" i="2"/>
  <c r="J38"/>
  <c r="AY56" i="1"/>
  <c r="J37" i="2"/>
  <c r="AX56" i="1"/>
  <c r="BI448" i="2"/>
  <c r="BH448"/>
  <c r="BG448"/>
  <c r="BF448"/>
  <c r="T448"/>
  <c r="T447"/>
  <c r="R448"/>
  <c r="R447"/>
  <c r="P448"/>
  <c r="P447"/>
  <c r="BI444"/>
  <c r="BH444"/>
  <c r="BG444"/>
  <c r="BF444"/>
  <c r="T444"/>
  <c r="T443"/>
  <c r="R444"/>
  <c r="R443"/>
  <c r="P444"/>
  <c r="P443"/>
  <c r="BI440"/>
  <c r="BH440"/>
  <c r="BG440"/>
  <c r="BF440"/>
  <c r="T440"/>
  <c r="T439"/>
  <c r="R440"/>
  <c r="R439"/>
  <c r="P440"/>
  <c r="P439"/>
  <c r="BI436"/>
  <c r="BH436"/>
  <c r="BG436"/>
  <c r="BF436"/>
  <c r="T436"/>
  <c r="R436"/>
  <c r="P436"/>
  <c r="BI433"/>
  <c r="BH433"/>
  <c r="BG433"/>
  <c r="BF433"/>
  <c r="T433"/>
  <c r="R433"/>
  <c r="P433"/>
  <c r="BI425"/>
  <c r="BH425"/>
  <c r="BG425"/>
  <c r="BF425"/>
  <c r="T425"/>
  <c r="T424"/>
  <c r="T423" s="1"/>
  <c r="R425"/>
  <c r="R424" s="1"/>
  <c r="R423" s="1"/>
  <c r="P425"/>
  <c r="P424" s="1"/>
  <c r="P423" s="1"/>
  <c r="BI420"/>
  <c r="BH420"/>
  <c r="BG420"/>
  <c r="BF420"/>
  <c r="T420"/>
  <c r="R420"/>
  <c r="P420"/>
  <c r="BI417"/>
  <c r="BH417"/>
  <c r="BG417"/>
  <c r="BF417"/>
  <c r="T417"/>
  <c r="R417"/>
  <c r="P417"/>
  <c r="BI414"/>
  <c r="BH414"/>
  <c r="BG414"/>
  <c r="BF414"/>
  <c r="T414"/>
  <c r="R414"/>
  <c r="P414"/>
  <c r="BI409"/>
  <c r="BH409"/>
  <c r="BG409"/>
  <c r="BF409"/>
  <c r="T409"/>
  <c r="R409"/>
  <c r="P409"/>
  <c r="BI403"/>
  <c r="BH403"/>
  <c r="BG403"/>
  <c r="BF403"/>
  <c r="T403"/>
  <c r="R403"/>
  <c r="P403"/>
  <c r="BI398"/>
  <c r="BH398"/>
  <c r="BG398"/>
  <c r="BF398"/>
  <c r="T398"/>
  <c r="R398"/>
  <c r="P398"/>
  <c r="BI393"/>
  <c r="BH393"/>
  <c r="BG393"/>
  <c r="BF393"/>
  <c r="T393"/>
  <c r="T392" s="1"/>
  <c r="R393"/>
  <c r="R392" s="1"/>
  <c r="P393"/>
  <c r="P392" s="1"/>
  <c r="BI389"/>
  <c r="BH389"/>
  <c r="BG389"/>
  <c r="BF389"/>
  <c r="T389"/>
  <c r="R389"/>
  <c r="P389"/>
  <c r="BI386"/>
  <c r="BH386"/>
  <c r="BG386"/>
  <c r="BF386"/>
  <c r="T386"/>
  <c r="R386"/>
  <c r="P386"/>
  <c r="BI381"/>
  <c r="BH381"/>
  <c r="BG381"/>
  <c r="BF381"/>
  <c r="T381"/>
  <c r="R381"/>
  <c r="P381"/>
  <c r="BI376"/>
  <c r="BH376"/>
  <c r="BG376"/>
  <c r="BF376"/>
  <c r="T376"/>
  <c r="R376"/>
  <c r="P376"/>
  <c r="BI371"/>
  <c r="BH371"/>
  <c r="BG371"/>
  <c r="BF371"/>
  <c r="T371"/>
  <c r="R371"/>
  <c r="P371"/>
  <c r="BI366"/>
  <c r="BH366"/>
  <c r="BG366"/>
  <c r="BF366"/>
  <c r="T366"/>
  <c r="R366"/>
  <c r="P366"/>
  <c r="BI360"/>
  <c r="BH360"/>
  <c r="BG360"/>
  <c r="BF360"/>
  <c r="T360"/>
  <c r="T359" s="1"/>
  <c r="R360"/>
  <c r="R359" s="1"/>
  <c r="P360"/>
  <c r="P359" s="1"/>
  <c r="BI356"/>
  <c r="BH356"/>
  <c r="BG356"/>
  <c r="BF356"/>
  <c r="T356"/>
  <c r="R356"/>
  <c r="P356"/>
  <c r="BI351"/>
  <c r="BH351"/>
  <c r="BG351"/>
  <c r="BF351"/>
  <c r="T351"/>
  <c r="R351"/>
  <c r="P351"/>
  <c r="BI346"/>
  <c r="BH346"/>
  <c r="BG346"/>
  <c r="BF346"/>
  <c r="T346"/>
  <c r="R346"/>
  <c r="P346"/>
  <c r="BI344"/>
  <c r="BH344"/>
  <c r="BG344"/>
  <c r="BF344"/>
  <c r="T344"/>
  <c r="R344"/>
  <c r="P344"/>
  <c r="BI342"/>
  <c r="BH342"/>
  <c r="BG342"/>
  <c r="BF342"/>
  <c r="T342"/>
  <c r="R342"/>
  <c r="P342"/>
  <c r="BI337"/>
  <c r="BH337"/>
  <c r="BG337"/>
  <c r="BF337"/>
  <c r="T337"/>
  <c r="R337"/>
  <c r="P337"/>
  <c r="BI335"/>
  <c r="BH335"/>
  <c r="BG335"/>
  <c r="BF335"/>
  <c r="T335"/>
  <c r="R335"/>
  <c r="P335"/>
  <c r="BI333"/>
  <c r="BH333"/>
  <c r="BG333"/>
  <c r="BF333"/>
  <c r="T333"/>
  <c r="R333"/>
  <c r="P333"/>
  <c r="BI328"/>
  <c r="BH328"/>
  <c r="BG328"/>
  <c r="BF328"/>
  <c r="T328"/>
  <c r="R328"/>
  <c r="P328"/>
  <c r="BI325"/>
  <c r="BH325"/>
  <c r="BG325"/>
  <c r="BF325"/>
  <c r="T325"/>
  <c r="R325"/>
  <c r="P325"/>
  <c r="BI320"/>
  <c r="BH320"/>
  <c r="BG320"/>
  <c r="BF320"/>
  <c r="T320"/>
  <c r="R320"/>
  <c r="P320"/>
  <c r="BI317"/>
  <c r="BH317"/>
  <c r="BG317"/>
  <c r="BF317"/>
  <c r="T317"/>
  <c r="R317"/>
  <c r="P317"/>
  <c r="BI315"/>
  <c r="BH315"/>
  <c r="BG315"/>
  <c r="BF315"/>
  <c r="T315"/>
  <c r="R315"/>
  <c r="P315"/>
  <c r="BI313"/>
  <c r="BH313"/>
  <c r="BG313"/>
  <c r="BF313"/>
  <c r="T313"/>
  <c r="R313"/>
  <c r="P313"/>
  <c r="BI310"/>
  <c r="BH310"/>
  <c r="BG310"/>
  <c r="BF310"/>
  <c r="T310"/>
  <c r="R310"/>
  <c r="P310"/>
  <c r="BI308"/>
  <c r="BH308"/>
  <c r="BG308"/>
  <c r="BF308"/>
  <c r="T308"/>
  <c r="R308"/>
  <c r="P308"/>
  <c r="BI306"/>
  <c r="BH306"/>
  <c r="BG306"/>
  <c r="BF306"/>
  <c r="T306"/>
  <c r="R306"/>
  <c r="P306"/>
  <c r="BI302"/>
  <c r="BH302"/>
  <c r="BG302"/>
  <c r="BF302"/>
  <c r="T302"/>
  <c r="R302"/>
  <c r="P302"/>
  <c r="BI299"/>
  <c r="BH299"/>
  <c r="BG299"/>
  <c r="BF299"/>
  <c r="T299"/>
  <c r="R299"/>
  <c r="P299"/>
  <c r="BI294"/>
  <c r="BH294"/>
  <c r="BG294"/>
  <c r="BF294"/>
  <c r="T294"/>
  <c r="R294"/>
  <c r="P294"/>
  <c r="BI290"/>
  <c r="BH290"/>
  <c r="BG290"/>
  <c r="BF290"/>
  <c r="T290"/>
  <c r="R290"/>
  <c r="P290"/>
  <c r="BI284"/>
  <c r="BH284"/>
  <c r="BG284"/>
  <c r="BF284"/>
  <c r="T284"/>
  <c r="R284"/>
  <c r="P284"/>
  <c r="BI282"/>
  <c r="BH282"/>
  <c r="BG282"/>
  <c r="BF282"/>
  <c r="T282"/>
  <c r="R282"/>
  <c r="P282"/>
  <c r="BI280"/>
  <c r="BH280"/>
  <c r="BG280"/>
  <c r="BF280"/>
  <c r="T280"/>
  <c r="R280"/>
  <c r="P280"/>
  <c r="BI276"/>
  <c r="BH276"/>
  <c r="BG276"/>
  <c r="BF276"/>
  <c r="T276"/>
  <c r="R276"/>
  <c r="P276"/>
  <c r="BI274"/>
  <c r="BH274"/>
  <c r="BG274"/>
  <c r="BF274"/>
  <c r="T274"/>
  <c r="R274"/>
  <c r="P274"/>
  <c r="BI272"/>
  <c r="BH272"/>
  <c r="BG272"/>
  <c r="BF272"/>
  <c r="T272"/>
  <c r="R272"/>
  <c r="P272"/>
  <c r="BI267"/>
  <c r="BH267"/>
  <c r="BG267"/>
  <c r="BF267"/>
  <c r="T267"/>
  <c r="R267"/>
  <c r="P267"/>
  <c r="BI262"/>
  <c r="BH262"/>
  <c r="BG262"/>
  <c r="BF262"/>
  <c r="T262"/>
  <c r="R262"/>
  <c r="P262"/>
  <c r="BI257"/>
  <c r="BH257"/>
  <c r="BG257"/>
  <c r="BF257"/>
  <c r="T257"/>
  <c r="R257"/>
  <c r="P257"/>
  <c r="BI252"/>
  <c r="BH252"/>
  <c r="BG252"/>
  <c r="BF252"/>
  <c r="T252"/>
  <c r="R252"/>
  <c r="P252"/>
  <c r="BI246"/>
  <c r="BH246"/>
  <c r="BG246"/>
  <c r="BF246"/>
  <c r="T246"/>
  <c r="T245"/>
  <c r="R246"/>
  <c r="R245" s="1"/>
  <c r="P246"/>
  <c r="P245"/>
  <c r="BI239"/>
  <c r="BH239"/>
  <c r="BG239"/>
  <c r="BF239"/>
  <c r="T239"/>
  <c r="R239"/>
  <c r="P239"/>
  <c r="BI234"/>
  <c r="BH234"/>
  <c r="BG234"/>
  <c r="BF234"/>
  <c r="T234"/>
  <c r="R234"/>
  <c r="P234"/>
  <c r="BI229"/>
  <c r="BH229"/>
  <c r="BG229"/>
  <c r="BF229"/>
  <c r="T229"/>
  <c r="R229"/>
  <c r="P229"/>
  <c r="BI224"/>
  <c r="BH224"/>
  <c r="BG224"/>
  <c r="BF224"/>
  <c r="T224"/>
  <c r="R224"/>
  <c r="P224"/>
  <c r="BI220"/>
  <c r="BH220"/>
  <c r="BG220"/>
  <c r="BF220"/>
  <c r="T220"/>
  <c r="R220"/>
  <c r="P220"/>
  <c r="BI213"/>
  <c r="BH213"/>
  <c r="BG213"/>
  <c r="BF213"/>
  <c r="T213"/>
  <c r="R213"/>
  <c r="P213"/>
  <c r="BI208"/>
  <c r="BH208"/>
  <c r="BG208"/>
  <c r="BF208"/>
  <c r="T208"/>
  <c r="R208"/>
  <c r="P208"/>
  <c r="BI200"/>
  <c r="BH200"/>
  <c r="BG200"/>
  <c r="BF200"/>
  <c r="T200"/>
  <c r="R200"/>
  <c r="P200"/>
  <c r="BI194"/>
  <c r="BH194"/>
  <c r="BG194"/>
  <c r="BF194"/>
  <c r="T194"/>
  <c r="R194"/>
  <c r="P194"/>
  <c r="BI181"/>
  <c r="BH181"/>
  <c r="BG181"/>
  <c r="BF181"/>
  <c r="T181"/>
  <c r="R181"/>
  <c r="P181"/>
  <c r="BI178"/>
  <c r="BH178"/>
  <c r="BG178"/>
  <c r="BF178"/>
  <c r="T178"/>
  <c r="R178"/>
  <c r="P178"/>
  <c r="BI173"/>
  <c r="BH173"/>
  <c r="BG173"/>
  <c r="BF173"/>
  <c r="T173"/>
  <c r="R173"/>
  <c r="P173"/>
  <c r="BI169"/>
  <c r="BH169"/>
  <c r="BG169"/>
  <c r="BF169"/>
  <c r="T169"/>
  <c r="R169"/>
  <c r="P169"/>
  <c r="BI164"/>
  <c r="BH164"/>
  <c r="BG164"/>
  <c r="BF164"/>
  <c r="T164"/>
  <c r="R164"/>
  <c r="P164"/>
  <c r="BI161"/>
  <c r="BH161"/>
  <c r="BG161"/>
  <c r="BF161"/>
  <c r="T161"/>
  <c r="R161"/>
  <c r="P161"/>
  <c r="BI156"/>
  <c r="BH156"/>
  <c r="BG156"/>
  <c r="BF156"/>
  <c r="T156"/>
  <c r="R156"/>
  <c r="P156"/>
  <c r="BI147"/>
  <c r="BH147"/>
  <c r="BG147"/>
  <c r="BF147"/>
  <c r="T147"/>
  <c r="R147"/>
  <c r="P147"/>
  <c r="BI139"/>
  <c r="BH139"/>
  <c r="BG139"/>
  <c r="BF139"/>
  <c r="T139"/>
  <c r="R139"/>
  <c r="P139"/>
  <c r="BI134"/>
  <c r="BH134"/>
  <c r="BG134"/>
  <c r="BF134"/>
  <c r="T134"/>
  <c r="R134"/>
  <c r="P134"/>
  <c r="BI129"/>
  <c r="BH129"/>
  <c r="BG129"/>
  <c r="BF129"/>
  <c r="T129"/>
  <c r="R129"/>
  <c r="P129"/>
  <c r="BI122"/>
  <c r="BH122"/>
  <c r="BG122"/>
  <c r="BF122"/>
  <c r="T122"/>
  <c r="R122"/>
  <c r="P122"/>
  <c r="BI119"/>
  <c r="BH119"/>
  <c r="BG119"/>
  <c r="BF119"/>
  <c r="T119"/>
  <c r="R119"/>
  <c r="P119"/>
  <c r="BI114"/>
  <c r="BH114"/>
  <c r="BG114"/>
  <c r="BF114"/>
  <c r="T114"/>
  <c r="R114"/>
  <c r="P114"/>
  <c r="BI111"/>
  <c r="BH111"/>
  <c r="BG111"/>
  <c r="BF111"/>
  <c r="T111"/>
  <c r="R111"/>
  <c r="P111"/>
  <c r="BI106"/>
  <c r="BH106"/>
  <c r="BG106"/>
  <c r="BF106"/>
  <c r="T106"/>
  <c r="R106"/>
  <c r="P106"/>
  <c r="J99"/>
  <c r="F99"/>
  <c r="F97"/>
  <c r="E95"/>
  <c r="J58"/>
  <c r="F58"/>
  <c r="F56"/>
  <c r="E54"/>
  <c r="J26"/>
  <c r="E26"/>
  <c r="J100" s="1"/>
  <c r="J25"/>
  <c r="J20"/>
  <c r="E20"/>
  <c r="F100" s="1"/>
  <c r="J19"/>
  <c r="J14"/>
  <c r="J97" s="1"/>
  <c r="E7"/>
  <c r="E91" s="1"/>
  <c r="L50" i="1"/>
  <c r="AM50"/>
  <c r="AM49"/>
  <c r="L49"/>
  <c r="AM47"/>
  <c r="L47"/>
  <c r="L45"/>
  <c r="L44"/>
  <c r="BK440" i="2"/>
  <c r="J398"/>
  <c r="J386"/>
  <c r="BK274"/>
  <c r="J246"/>
  <c r="BK220"/>
  <c r="J181"/>
  <c r="BK129"/>
  <c r="J436"/>
  <c r="BK371"/>
  <c r="BK333"/>
  <c r="J313"/>
  <c r="BK284"/>
  <c r="J252"/>
  <c r="J208"/>
  <c r="J156"/>
  <c r="BK507" i="3"/>
  <c r="J477"/>
  <c r="BK451"/>
  <c r="J411"/>
  <c r="J392"/>
  <c r="J355"/>
  <c r="J308"/>
  <c r="BK253"/>
  <c r="J187"/>
  <c r="J153"/>
  <c r="BK504"/>
  <c r="J471"/>
  <c r="BK406"/>
  <c r="J361"/>
  <c r="BK346"/>
  <c r="BK308"/>
  <c r="J285"/>
  <c r="J253"/>
  <c r="BK174"/>
  <c r="BK420" i="2"/>
  <c r="J393"/>
  <c r="BK360"/>
  <c r="J337"/>
  <c r="BK310"/>
  <c r="BK272"/>
  <c r="BK194"/>
  <c r="BK161"/>
  <c r="J122"/>
  <c r="J448"/>
  <c r="BK398"/>
  <c r="BK356"/>
  <c r="J315"/>
  <c r="J280"/>
  <c r="J262"/>
  <c r="J224"/>
  <c r="J173"/>
  <c r="J119"/>
  <c r="BK485" i="3"/>
  <c r="BK455"/>
  <c r="J416"/>
  <c r="BK385"/>
  <c r="BK358"/>
  <c r="J310"/>
  <c r="J279"/>
  <c r="BK164"/>
  <c r="BK117"/>
  <c r="BK460"/>
  <c r="BK428"/>
  <c r="J377"/>
  <c r="BK348"/>
  <c r="BK279"/>
  <c r="BK248"/>
  <c r="J220"/>
  <c r="BK153"/>
  <c r="BK436" i="2"/>
  <c r="BK417"/>
  <c r="BK381"/>
  <c r="BK315"/>
  <c r="J299"/>
  <c r="BK267"/>
  <c r="BK200"/>
  <c r="J164"/>
  <c r="BK119"/>
  <c r="BK403"/>
  <c r="J360"/>
  <c r="BK337"/>
  <c r="J310"/>
  <c r="BK294"/>
  <c r="BK229"/>
  <c r="BK178"/>
  <c r="J515" i="3"/>
  <c r="BK493"/>
  <c r="BK466"/>
  <c r="BK433"/>
  <c r="BK368"/>
  <c r="J348"/>
  <c r="J333"/>
  <c r="J298"/>
  <c r="BK231"/>
  <c r="J145"/>
  <c r="J493"/>
  <c r="J455"/>
  <c r="J433"/>
  <c r="BK404"/>
  <c r="J363"/>
  <c r="J272"/>
  <c r="BK187"/>
  <c r="J177"/>
  <c r="J117"/>
  <c r="J414" i="2"/>
  <c r="J366"/>
  <c r="J342"/>
  <c r="J320"/>
  <c r="J306"/>
  <c r="BK282"/>
  <c r="J229"/>
  <c r="J213"/>
  <c r="J169"/>
  <c r="BK448"/>
  <c r="BK409"/>
  <c r="J381"/>
  <c r="BK320"/>
  <c r="BK299"/>
  <c r="J267"/>
  <c r="BK234"/>
  <c r="BK169"/>
  <c r="BK122"/>
  <c r="J488" i="3"/>
  <c r="J460"/>
  <c r="J428"/>
  <c r="J404"/>
  <c r="BK361"/>
  <c r="J346"/>
  <c r="BK272"/>
  <c r="J214"/>
  <c r="BK177"/>
  <c r="J112"/>
  <c r="BK488"/>
  <c r="J443"/>
  <c r="BK402"/>
  <c r="BK350"/>
  <c r="J314"/>
  <c r="BK298"/>
  <c r="J195"/>
  <c r="J164"/>
  <c r="BK112"/>
  <c r="BK346" i="2"/>
  <c r="J317"/>
  <c r="J290"/>
  <c r="BK257"/>
  <c r="BK224"/>
  <c r="BK139"/>
  <c r="J440"/>
  <c r="BK414"/>
  <c r="BK366"/>
  <c r="BK342"/>
  <c r="BK325"/>
  <c r="BK290"/>
  <c r="BK239"/>
  <c r="J194"/>
  <c r="J129"/>
  <c r="J111"/>
  <c r="BK519" i="3"/>
  <c r="J504"/>
  <c r="J448"/>
  <c r="J402"/>
  <c r="BK363"/>
  <c r="J318"/>
  <c r="J293"/>
  <c r="BK220"/>
  <c r="J182"/>
  <c r="BK477"/>
  <c r="J438"/>
  <c r="BK392"/>
  <c r="J358"/>
  <c r="BK329"/>
  <c r="BK303"/>
  <c r="BK236"/>
  <c r="J192"/>
  <c r="J107"/>
  <c r="BK425" i="2"/>
  <c r="BK389"/>
  <c r="J344"/>
  <c r="J325"/>
  <c r="J276"/>
  <c r="J234"/>
  <c r="J178"/>
  <c r="J134"/>
  <c r="BK444"/>
  <c r="J417"/>
  <c r="J376"/>
  <c r="BK317"/>
  <c r="BK306"/>
  <c r="J272"/>
  <c r="J220"/>
  <c r="BK164"/>
  <c r="BK134"/>
  <c r="BK443" i="3"/>
  <c r="BK422"/>
  <c r="J394"/>
  <c r="BK342"/>
  <c r="BK314"/>
  <c r="BK267"/>
  <c r="BK195"/>
  <c r="J130"/>
  <c r="J507"/>
  <c r="J466"/>
  <c r="BK416"/>
  <c r="BK374"/>
  <c r="J342"/>
  <c r="BK318"/>
  <c r="J306"/>
  <c r="J231"/>
  <c r="BK145"/>
  <c r="BK433" i="2"/>
  <c r="BK376"/>
  <c r="J351"/>
  <c r="J333"/>
  <c r="BK313"/>
  <c r="J294"/>
  <c r="BK262"/>
  <c r="BK208"/>
  <c r="BK147"/>
  <c r="J114"/>
  <c r="J420"/>
  <c r="BK393"/>
  <c r="BK344"/>
  <c r="BK308"/>
  <c r="BK276"/>
  <c r="BK246"/>
  <c r="BK181"/>
  <c r="J139"/>
  <c r="AS55" i="1"/>
  <c r="BK377" i="3"/>
  <c r="BK338"/>
  <c r="J329"/>
  <c r="J316"/>
  <c r="J303"/>
  <c r="J236"/>
  <c r="BK511"/>
  <c r="J482"/>
  <c r="J422"/>
  <c r="BK394"/>
  <c r="BK382"/>
  <c r="BK353"/>
  <c r="BK320"/>
  <c r="J267"/>
  <c r="BK182"/>
  <c r="J135"/>
  <c r="J444" i="2"/>
  <c r="J409"/>
  <c r="J371"/>
  <c r="BK328"/>
  <c r="J302"/>
  <c r="BK280"/>
  <c r="J239"/>
  <c r="BK173"/>
  <c r="BK111"/>
  <c r="J425"/>
  <c r="BK386"/>
  <c r="BK351"/>
  <c r="BK335"/>
  <c r="BK302"/>
  <c r="J274"/>
  <c r="BK213"/>
  <c r="J161"/>
  <c r="BK114"/>
  <c r="J106"/>
  <c r="BK515" i="3"/>
  <c r="BK471"/>
  <c r="BK438"/>
  <c r="J374"/>
  <c r="J350"/>
  <c r="BK306"/>
  <c r="BK258"/>
  <c r="BK192"/>
  <c r="BK135"/>
  <c r="J451"/>
  <c r="BK411"/>
  <c r="J368"/>
  <c r="J338"/>
  <c r="BK316"/>
  <c r="J258"/>
  <c r="BK130"/>
  <c r="J403" i="2"/>
  <c r="J356"/>
  <c r="J335"/>
  <c r="J308"/>
  <c r="J284"/>
  <c r="BK252"/>
  <c r="BK156"/>
  <c r="BK106"/>
  <c r="J433"/>
  <c r="J389"/>
  <c r="J346"/>
  <c r="J328"/>
  <c r="J282"/>
  <c r="J257"/>
  <c r="J200"/>
  <c r="J147"/>
  <c r="J519" i="3"/>
  <c r="J511"/>
  <c r="BK482"/>
  <c r="J406"/>
  <c r="J382"/>
  <c r="J353"/>
  <c r="J320"/>
  <c r="BK285"/>
  <c r="J248"/>
  <c r="J174"/>
  <c r="BK107"/>
  <c r="J485"/>
  <c r="BK448"/>
  <c r="J385"/>
  <c r="BK355"/>
  <c r="BK333"/>
  <c r="BK310"/>
  <c r="BK293"/>
  <c r="BK214"/>
  <c r="P105" i="2" l="1"/>
  <c r="P251"/>
  <c r="T251"/>
  <c r="R266"/>
  <c r="BK365"/>
  <c r="J365" s="1"/>
  <c r="J70" s="1"/>
  <c r="R365"/>
  <c r="P397"/>
  <c r="T397"/>
  <c r="R408"/>
  <c r="BK432"/>
  <c r="J432" s="1"/>
  <c r="J78" s="1"/>
  <c r="T432"/>
  <c r="T431"/>
  <c r="BK106" i="3"/>
  <c r="BK302"/>
  <c r="J302" s="1"/>
  <c r="J68" s="1"/>
  <c r="R302"/>
  <c r="BK427"/>
  <c r="J427" s="1"/>
  <c r="J70" s="1"/>
  <c r="T427"/>
  <c r="BK465"/>
  <c r="J465" s="1"/>
  <c r="J74" s="1"/>
  <c r="BK476"/>
  <c r="J476"/>
  <c r="J75" s="1"/>
  <c r="R476"/>
  <c r="P503"/>
  <c r="P502" s="1"/>
  <c r="R105" i="2"/>
  <c r="BK251"/>
  <c r="J251" s="1"/>
  <c r="J67" s="1"/>
  <c r="R251"/>
  <c r="T266"/>
  <c r="T365"/>
  <c r="BK408"/>
  <c r="J408" s="1"/>
  <c r="J74" s="1"/>
  <c r="P408"/>
  <c r="P432"/>
  <c r="P431" s="1"/>
  <c r="P106" i="3"/>
  <c r="R106"/>
  <c r="BK284"/>
  <c r="J284" s="1"/>
  <c r="J67" s="1"/>
  <c r="T284"/>
  <c r="T302"/>
  <c r="P427"/>
  <c r="P465"/>
  <c r="T465"/>
  <c r="T476"/>
  <c r="R503"/>
  <c r="R502"/>
  <c r="BK105" i="2"/>
  <c r="J105" s="1"/>
  <c r="J65" s="1"/>
  <c r="T105"/>
  <c r="T104" s="1"/>
  <c r="BK266"/>
  <c r="J266" s="1"/>
  <c r="J68" s="1"/>
  <c r="P266"/>
  <c r="P365"/>
  <c r="BK397"/>
  <c r="J397"/>
  <c r="J73" s="1"/>
  <c r="R397"/>
  <c r="R396" s="1"/>
  <c r="T408"/>
  <c r="R432"/>
  <c r="R431" s="1"/>
  <c r="T106" i="3"/>
  <c r="P284"/>
  <c r="R284"/>
  <c r="P302"/>
  <c r="R427"/>
  <c r="R465"/>
  <c r="R458" s="1"/>
  <c r="P476"/>
  <c r="BK503"/>
  <c r="J503"/>
  <c r="J79" s="1"/>
  <c r="T503"/>
  <c r="T502"/>
  <c r="BK245" i="2"/>
  <c r="J245" s="1"/>
  <c r="J66" s="1"/>
  <c r="BK443"/>
  <c r="J443" s="1"/>
  <c r="J80" s="1"/>
  <c r="BK459" i="3"/>
  <c r="BK510"/>
  <c r="J510"/>
  <c r="J80" s="1"/>
  <c r="BK424" i="2"/>
  <c r="J424" s="1"/>
  <c r="J76" s="1"/>
  <c r="BK447"/>
  <c r="J447" s="1"/>
  <c r="J81" s="1"/>
  <c r="BK278" i="3"/>
  <c r="J278" s="1"/>
  <c r="J66" s="1"/>
  <c r="BK454"/>
  <c r="J454" s="1"/>
  <c r="J71" s="1"/>
  <c r="BK514"/>
  <c r="J514"/>
  <c r="J81" s="1"/>
  <c r="BK359" i="2"/>
  <c r="J359" s="1"/>
  <c r="J69" s="1"/>
  <c r="BK392"/>
  <c r="J392"/>
  <c r="J71" s="1"/>
  <c r="BK439"/>
  <c r="J439"/>
  <c r="J79" s="1"/>
  <c r="BK421" i="3"/>
  <c r="J421" s="1"/>
  <c r="J69" s="1"/>
  <c r="BK492"/>
  <c r="J492" s="1"/>
  <c r="J77" s="1"/>
  <c r="BK518"/>
  <c r="J518" s="1"/>
  <c r="J82" s="1"/>
  <c r="F59"/>
  <c r="J59"/>
  <c r="BE107"/>
  <c r="BE135"/>
  <c r="BE153"/>
  <c r="BE174"/>
  <c r="BE182"/>
  <c r="BE187"/>
  <c r="BE195"/>
  <c r="BE220"/>
  <c r="BE236"/>
  <c r="BE248"/>
  <c r="BE267"/>
  <c r="BE285"/>
  <c r="BE293"/>
  <c r="BE306"/>
  <c r="BE308"/>
  <c r="BE314"/>
  <c r="BE316"/>
  <c r="BE320"/>
  <c r="BE329"/>
  <c r="BE342"/>
  <c r="BE346"/>
  <c r="BE350"/>
  <c r="BE353"/>
  <c r="BE355"/>
  <c r="BE368"/>
  <c r="BE374"/>
  <c r="BE382"/>
  <c r="BE392"/>
  <c r="BE394"/>
  <c r="BE404"/>
  <c r="BE411"/>
  <c r="BE416"/>
  <c r="BE428"/>
  <c r="BE443"/>
  <c r="BE448"/>
  <c r="BE455"/>
  <c r="BE460"/>
  <c r="BE477"/>
  <c r="BE485"/>
  <c r="BE493"/>
  <c r="BE515"/>
  <c r="E50"/>
  <c r="J56"/>
  <c r="BE112"/>
  <c r="BE117"/>
  <c r="BE130"/>
  <c r="BE145"/>
  <c r="BE164"/>
  <c r="BE177"/>
  <c r="BE192"/>
  <c r="BE214"/>
  <c r="BE231"/>
  <c r="BE253"/>
  <c r="BE258"/>
  <c r="BE272"/>
  <c r="BE279"/>
  <c r="BE298"/>
  <c r="BE303"/>
  <c r="BE310"/>
  <c r="BE318"/>
  <c r="BE333"/>
  <c r="BE338"/>
  <c r="BE348"/>
  <c r="BE358"/>
  <c r="BE361"/>
  <c r="BE363"/>
  <c r="BE377"/>
  <c r="BE385"/>
  <c r="BE402"/>
  <c r="BE406"/>
  <c r="BE422"/>
  <c r="BE433"/>
  <c r="BE438"/>
  <c r="BE451"/>
  <c r="BE466"/>
  <c r="BE471"/>
  <c r="BE482"/>
  <c r="BE488"/>
  <c r="BE504"/>
  <c r="BE507"/>
  <c r="BE511"/>
  <c r="BE519"/>
  <c r="J56" i="2"/>
  <c r="J59"/>
  <c r="BE111"/>
  <c r="BE119"/>
  <c r="BE122"/>
  <c r="BE134"/>
  <c r="BE147"/>
  <c r="BE164"/>
  <c r="BE173"/>
  <c r="BE178"/>
  <c r="BE194"/>
  <c r="BE208"/>
  <c r="BE224"/>
  <c r="BE234"/>
  <c r="BE239"/>
  <c r="BE257"/>
  <c r="BE274"/>
  <c r="BE282"/>
  <c r="BE284"/>
  <c r="BE299"/>
  <c r="BE306"/>
  <c r="BE310"/>
  <c r="BE315"/>
  <c r="BE317"/>
  <c r="BE325"/>
  <c r="BE328"/>
  <c r="BE335"/>
  <c r="BE337"/>
  <c r="BE344"/>
  <c r="BE346"/>
  <c r="BE351"/>
  <c r="BE360"/>
  <c r="BE366"/>
  <c r="BE381"/>
  <c r="BE389"/>
  <c r="BE393"/>
  <c r="BE398"/>
  <c r="BE409"/>
  <c r="BE414"/>
  <c r="BE425"/>
  <c r="BE433"/>
  <c r="BE436"/>
  <c r="BE444"/>
  <c r="BE448"/>
  <c r="E50"/>
  <c r="F59"/>
  <c r="BE106"/>
  <c r="BE114"/>
  <c r="BE129"/>
  <c r="BE139"/>
  <c r="BE156"/>
  <c r="BE161"/>
  <c r="BE169"/>
  <c r="BE181"/>
  <c r="BE200"/>
  <c r="BE213"/>
  <c r="BE220"/>
  <c r="BE229"/>
  <c r="BE246"/>
  <c r="BE252"/>
  <c r="BE262"/>
  <c r="BE267"/>
  <c r="BE272"/>
  <c r="BE276"/>
  <c r="BE280"/>
  <c r="BE290"/>
  <c r="BE294"/>
  <c r="BE302"/>
  <c r="BE308"/>
  <c r="BE313"/>
  <c r="BE320"/>
  <c r="BE333"/>
  <c r="BE342"/>
  <c r="BE356"/>
  <c r="BE371"/>
  <c r="BE376"/>
  <c r="BE386"/>
  <c r="BE403"/>
  <c r="BE417"/>
  <c r="BE420"/>
  <c r="BE440"/>
  <c r="F36" i="3"/>
  <c r="BA57" i="1"/>
  <c r="F36" i="2"/>
  <c r="BA56" i="1"/>
  <c r="F38" i="3"/>
  <c r="BC57" i="1"/>
  <c r="F37" i="3"/>
  <c r="BB57" i="1"/>
  <c r="J36" i="2"/>
  <c r="AW56" i="1"/>
  <c r="F39" i="3"/>
  <c r="BD57" i="1" s="1"/>
  <c r="F37" i="2"/>
  <c r="BB56" i="1"/>
  <c r="J36" i="3"/>
  <c r="AW57" i="1" s="1"/>
  <c r="AS54"/>
  <c r="F38" i="2"/>
  <c r="BC56" i="1" s="1"/>
  <c r="F39" i="2"/>
  <c r="BD56" i="1" s="1"/>
  <c r="T105" i="3" l="1"/>
  <c r="T104" s="1"/>
  <c r="R104" i="2"/>
  <c r="BK458" i="3"/>
  <c r="J458" s="1"/>
  <c r="J72" s="1"/>
  <c r="P458"/>
  <c r="T458"/>
  <c r="R103" i="2"/>
  <c r="BK105" i="3"/>
  <c r="J105" s="1"/>
  <c r="J64" s="1"/>
  <c r="T396" i="2"/>
  <c r="T103" s="1"/>
  <c r="P396"/>
  <c r="R105" i="3"/>
  <c r="R104" s="1"/>
  <c r="P104" i="2"/>
  <c r="P103" s="1"/>
  <c r="AU56" i="1" s="1"/>
  <c r="P105" i="3"/>
  <c r="P104"/>
  <c r="AU57" i="1" s="1"/>
  <c r="BK396" i="2"/>
  <c r="J396" s="1"/>
  <c r="J72" s="1"/>
  <c r="BK423"/>
  <c r="J423" s="1"/>
  <c r="J75" s="1"/>
  <c r="J106" i="3"/>
  <c r="J65" s="1"/>
  <c r="J459"/>
  <c r="J73" s="1"/>
  <c r="BK491"/>
  <c r="J491" s="1"/>
  <c r="J76" s="1"/>
  <c r="BK502"/>
  <c r="J502"/>
  <c r="J78" s="1"/>
  <c r="BK104" i="2"/>
  <c r="J104" s="1"/>
  <c r="J64" s="1"/>
  <c r="BK431"/>
  <c r="J431" s="1"/>
  <c r="J77" s="1"/>
  <c r="BD55" i="1"/>
  <c r="BD54" s="1"/>
  <c r="W33" s="1"/>
  <c r="F35" i="3"/>
  <c r="AZ57" i="1" s="1"/>
  <c r="BC55"/>
  <c r="AY55" s="1"/>
  <c r="J35" i="2"/>
  <c r="AV56" i="1" s="1"/>
  <c r="AT56" s="1"/>
  <c r="BA55"/>
  <c r="AW55" s="1"/>
  <c r="F35" i="2"/>
  <c r="AZ56" i="1" s="1"/>
  <c r="BB55"/>
  <c r="AX55" s="1"/>
  <c r="J35" i="3"/>
  <c r="AV57" i="1" s="1"/>
  <c r="AT57" s="1"/>
  <c r="BK103" i="2" l="1"/>
  <c r="J103" s="1"/>
  <c r="J63" s="1"/>
  <c r="BK104" i="3"/>
  <c r="J104" s="1"/>
  <c r="J63" s="1"/>
  <c r="AU55" i="1"/>
  <c r="AU54" s="1"/>
  <c r="BA54"/>
  <c r="W30" s="1"/>
  <c r="BB54"/>
  <c r="W31" s="1"/>
  <c r="BC54"/>
  <c r="W32" s="1"/>
  <c r="AZ55"/>
  <c r="AZ54" s="1"/>
  <c r="W29" s="1"/>
  <c r="J32" i="3" l="1"/>
  <c r="AG57" i="1" s="1"/>
  <c r="J32" i="2"/>
  <c r="AG56" i="1" s="1"/>
  <c r="AV54"/>
  <c r="AK29" s="1"/>
  <c r="AY54"/>
  <c r="AW54"/>
  <c r="AK30" s="1"/>
  <c r="AX54"/>
  <c r="AV55"/>
  <c r="AT55" s="1"/>
  <c r="J41" i="3" l="1"/>
  <c r="J41" i="2"/>
  <c r="AN56" i="1"/>
  <c r="AN57"/>
  <c r="AG55"/>
  <c r="AG54" s="1"/>
  <c r="AT54"/>
  <c r="AK26" l="1"/>
  <c r="AK35" s="1"/>
  <c r="AN54"/>
  <c r="AN55"/>
</calcChain>
</file>

<file path=xl/sharedStrings.xml><?xml version="1.0" encoding="utf-8"?>
<sst xmlns="http://schemas.openxmlformats.org/spreadsheetml/2006/main" count="7330" uniqueCount="1058">
  <si>
    <t>Export Komplet</t>
  </si>
  <si>
    <t>VZ</t>
  </si>
  <si>
    <t>2.0</t>
  </si>
  <si>
    <t>ZAMOK</t>
  </si>
  <si>
    <t>False</t>
  </si>
  <si>
    <t>{849d5e98-88bd-408d-a6bd-ff4f71279348}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</si>
  <si>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</si>
  <si>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</si>
  <si>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</si>
  <si>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</si>
  <si>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</si>
  <si>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</si>
  <si>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</si>
  <si>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</si>
  <si>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29/2021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</si>
  <si>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</si>
  <si>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</si>
  <si>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Pětipsy místní část Vidolice - vodovod</t>
  </si>
  <si>
    <t>KSO:</t>
  </si>
  <si>
    <t/>
  </si>
  <si>
    <t>CC-CZ:</t>
  </si>
  <si>
    <t>Místo:</t>
  </si>
  <si>
    <t>Pětipsy - Vidolice</t>
  </si>
  <si>
    <t>Datum:</t>
  </si>
  <si>
    <t>3. 11. 2021</t>
  </si>
  <si>
    <t>Zadavatel:</t>
  </si>
  <si>
    <t>IČ:</t>
  </si>
  <si>
    <t>Obec Pětipsy, 431 53 Pětipsy, č.p.58</t>
  </si>
  <si>
    <t>DIČ:</t>
  </si>
  <si>
    <t>Uchazeč:</t>
  </si>
  <si>
    <t>Vyplň údaj</t>
  </si>
  <si>
    <t>Projektant:</t>
  </si>
  <si>
    <t>Ing.Robert Klement, Žatec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</si>
  <si>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</si>
  <si>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</si>
  <si>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</si>
  <si>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</si>
  <si>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</si>
  <si>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</si>
  <si>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</si>
  <si>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</si>
  <si>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</si>
  <si>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</si>
  <si>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</si>
  <si>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</si>
  <si>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</si>
  <si>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</si>
  <si>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</si>
  <si>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</si>
  <si>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</si>
  <si>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</si>
  <si>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</si>
  <si>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</si>
  <si>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</si>
  <si>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</si>
  <si>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</si>
  <si>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</si>
  <si>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</si>
  <si>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</si>
  <si>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</si>
  <si>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</si>
  <si>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</si>
  <si>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</si>
  <si>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</si>
  <si>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</si>
  <si>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</si>
  <si>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</si>
  <si>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</si>
  <si>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</si>
  <si>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</si>
  <si>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</si>
  <si>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</si>
  <si>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</si>
  <si>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</si>
  <si>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</si>
  <si>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</si>
  <si>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</si>
  <si>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Vodovod</t>
  </si>
  <si>
    <t>ING</t>
  </si>
  <si>
    <t>1</t>
  </si>
  <si>
    <t>{53787eb3-18fb-47de-b40c-536daec66a8e}</t>
  </si>
  <si>
    <t>2</t>
  </si>
  <si>
    <t>/</t>
  </si>
  <si>
    <t>01-1</t>
  </si>
  <si>
    <t>Rozvody</t>
  </si>
  <si>
    <t>Soupis</t>
  </si>
  <si>
    <t>{35585d1c-4b08-40d8-8528-87fce91c2f5e}</t>
  </si>
  <si>
    <t>01-2</t>
  </si>
  <si>
    <t>Přivaděč</t>
  </si>
  <si>
    <t>{96759516-e8bb-4c4c-a6ae-7380f47b6ce4}</t>
  </si>
  <si>
    <t>KRYCÍ LIST SOUPISU PRACÍ</t>
  </si>
  <si>
    <t>Objekt:</t>
  </si>
  <si>
    <t>SO 01 - Vodovod</t>
  </si>
  <si>
    <t>Soupis:</t>
  </si>
  <si>
    <t>01-1 - Rozvody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</si>
  <si>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</si>
  <si>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</si>
  <si>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</si>
  <si>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</si>
  <si>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</si>
  <si>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</si>
  <si>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</si>
  <si>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</si>
  <si>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</si>
  <si>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</si>
  <si>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</si>
  <si>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</si>
  <si>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</si>
  <si>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</si>
  <si>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</si>
  <si>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</si>
  <si>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</si>
  <si>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</si>
  <si>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</si>
  <si>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</si>
  <si>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</si>
  <si>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</si>
  <si>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</si>
  <si>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</si>
  <si>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</si>
  <si>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</si>
  <si>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</si>
  <si>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</si>
  <si>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</si>
  <si>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</si>
  <si>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</si>
  <si>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</si>
  <si>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</si>
  <si>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</si>
  <si>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</si>
  <si>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</si>
  <si>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</si>
  <si>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</si>
  <si>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</si>
  <si>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</si>
  <si>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113107163</t>
  </si>
  <si>
    <t>Odstranění podkladu z kameniva drceného tl přes 200 do 300 mm strojně pl přes 50 do 200 m2</t>
  </si>
  <si>
    <t>m2</t>
  </si>
  <si>
    <t>CS ÚRS 2021 02</t>
  </si>
  <si>
    <t>4</t>
  </si>
  <si>
    <t>-1218424706</t>
  </si>
  <si>
    <t>PP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</si>
  <si>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</si>
  <si>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Online PSC</t>
  </si>
  <si>
    <t>https://podminky.urs.cz/item/CS_URS_2021_02/113107163</t>
  </si>
  <si>
    <t>VV</t>
  </si>
  <si>
    <t>startovací jámy ve vozovce - 2 ks</t>
  </si>
  <si>
    <t>4*1,5*2</t>
  </si>
  <si>
    <t>113107182</t>
  </si>
  <si>
    <t>Odstranění podkladu živičného tl přes 50 do 100 mm strojně pl přes 50 do 200 m2</t>
  </si>
  <si>
    <t>2034761586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</si>
  <si>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</si>
  <si>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https://podminky.urs.cz/item/CS_URS_2021_02/113107182</t>
  </si>
  <si>
    <t>3</t>
  </si>
  <si>
    <t>115101201</t>
  </si>
  <si>
    <t>Čerpání vody na dopravní výšku do 10 m průměrný přítok do 500 l/min</t>
  </si>
  <si>
    <t>hod</t>
  </si>
  <si>
    <t>254784742</t>
  </si>
  <si>
    <t>Čerpání vody na dopravní výšku do 10 m s uvažovaným průměrným přítokem do 500 l/min</t>
  </si>
  <si>
    <t>https://podminky.urs.cz/item/CS_URS_2021_02/115101201</t>
  </si>
  <si>
    <t>6 dní á 10 hod</t>
  </si>
  <si>
    <t>6*10</t>
  </si>
  <si>
    <t>115101301</t>
  </si>
  <si>
    <t>Pohotovost čerpací soupravy pro dopravní výšku do 10 m přítok do 500 l/min</t>
  </si>
  <si>
    <t>den</t>
  </si>
  <si>
    <t>-1116024586</t>
  </si>
  <si>
    <t>Pohotovost záložní čerpací soupravy pro dopravní výšku do 10 m s uvažovaným průměrným přítokem do 500 l/min</t>
  </si>
  <si>
    <t>https://podminky.urs.cz/item/CS_URS_2021_02/115101301</t>
  </si>
  <si>
    <t>5</t>
  </si>
  <si>
    <t>121151105</t>
  </si>
  <si>
    <t>Sejmutí ornice plochy do 100 m2 tl vrstvy přes 250 do 300 mm strojně</t>
  </si>
  <si>
    <t>1729254526</t>
  </si>
  <si>
    <t>Sejmutí ornice strojně při souvislé ploše do 100 m2, tl. vrstvy přes 250 do 300 mm</t>
  </si>
  <si>
    <t>https://podminky.urs.cz/item/CS_URS_2021_02/121151105</t>
  </si>
  <si>
    <t>startovací jámy</t>
  </si>
  <si>
    <t>tl.300 mm</t>
  </si>
  <si>
    <t>obec</t>
  </si>
  <si>
    <t>6</t>
  </si>
  <si>
    <t>131151100</t>
  </si>
  <si>
    <t>Hloubení jam nezapažených v hornině třídy těžitelnosti I skupiny 1 a 2 objem do 20 m3 strojně</t>
  </si>
  <si>
    <t>m3</t>
  </si>
  <si>
    <t>-761417840</t>
  </si>
  <si>
    <t>Hloubení nezapažených jam a zářezů strojně s urovnáním dna do předepsaného profilu a spádu v hornině třídy těžitelnosti I skupiny 1 a 2 do 20 m3</t>
  </si>
  <si>
    <t>https://podminky.urs.cz/item/CS_URS_2021_02/131151100</t>
  </si>
  <si>
    <t>zatravněné plochy - u potoka - 2 ks</t>
  </si>
  <si>
    <t>4*1,5*(1,6-0,3)*2</t>
  </si>
  <si>
    <t>7</t>
  </si>
  <si>
    <t>131151201</t>
  </si>
  <si>
    <t>Hloubení jam zapažených v hornině třídy těžitelnosti I skupiny 1 a 2 objem do 20 m3 strojně</t>
  </si>
  <si>
    <t>2059187273</t>
  </si>
  <si>
    <t>Hloubení zapažených jam a zářezů strojně s urovnáním dna do předepsaného profilu a spádu v hornině třídy těžitelnosti I skupiny 1 a 2 do 20 m3</t>
  </si>
  <si>
    <t>https://podminky.urs.cz/item/CS_URS_2021_02/131151201</t>
  </si>
  <si>
    <t>vozovka - 2 ks</t>
  </si>
  <si>
    <t>4*1,5*(1,6-0,4)*2</t>
  </si>
  <si>
    <t>8</t>
  </si>
  <si>
    <t>139001101</t>
  </si>
  <si>
    <t>Příplatek za ztížení vykopávky v blízkosti podzemního vedení</t>
  </si>
  <si>
    <t>2112728325</t>
  </si>
  <si>
    <t>Příplatek k cenám hloubených vykopávek za ztížení vykopávky v blízkosti podzemního vedení nebo výbušnin pro jakoukoliv třídu horniny</t>
  </si>
  <si>
    <t>https://podminky.urs.cz/item/CS_URS_2021_02/139001101</t>
  </si>
  <si>
    <t>5% z hloubených vykopávek</t>
  </si>
  <si>
    <t>jámy</t>
  </si>
  <si>
    <t>15,6*0,05</t>
  </si>
  <si>
    <t>14,40*0,05</t>
  </si>
  <si>
    <t>Součet</t>
  </si>
  <si>
    <t>9</t>
  </si>
  <si>
    <t>141721251</t>
  </si>
  <si>
    <t>Řízený zemní protlak délky přes 50 do 100 m hl do 6 m s protlačením potrubí vnějšího průměru vrtu do 90 mm v hornině třídy těžitelnosti I a II skupiny 1 až 4</t>
  </si>
  <si>
    <t>m</t>
  </si>
  <si>
    <t>1594849546</t>
  </si>
  <si>
    <t>Řízený zemní protlak délky protlaku přes 50 do 100 m v hornině třídy těžitelnosti I a II, skupiny 1 až 4 včetně protlačení trub v hloubce do 6 m vnějšího průměru vrtu do 90 mm</t>
  </si>
  <si>
    <t>https://podminky.urs.cz/item/CS_URS_2021_02/141721251</t>
  </si>
  <si>
    <t>potrubí PE D63 mm</t>
  </si>
  <si>
    <t>373,6</t>
  </si>
  <si>
    <t>potrubí PE D90 ( chráničky )</t>
  </si>
  <si>
    <t>potok</t>
  </si>
  <si>
    <t>14,7</t>
  </si>
  <si>
    <t>10</t>
  </si>
  <si>
    <t>151811132</t>
  </si>
  <si>
    <t>Osazení pažicího boxu hl výkopu do 4 m š přes 1,2 do 2,5 m</t>
  </si>
  <si>
    <t>-1315794707</t>
  </si>
  <si>
    <t>Zřízení pažicích boxů pro pažení a rozepření stěn rýh podzemního vedení hloubka výkopu do 4 m, šířka přes 1,2 do 2,5 m</t>
  </si>
  <si>
    <t>https://podminky.urs.cz/item/CS_URS_2021_02/151811132</t>
  </si>
  <si>
    <t>vozovka</t>
  </si>
  <si>
    <t>(4+1,5)*2*1,6*2</t>
  </si>
  <si>
    <t>11</t>
  </si>
  <si>
    <t>151811232</t>
  </si>
  <si>
    <t>Odstranění pažicího boxu hl výkopu do 4 m š přes 1,2 do 2,5 m</t>
  </si>
  <si>
    <t>-240102466</t>
  </si>
  <si>
    <t>Odstranění pažicích boxů pro pažení a rozepření stěn rýh podzemního vedení hloubka výkopu do 4 m, šířka přes 1,2 do 2,5 m</t>
  </si>
  <si>
    <t>https://podminky.urs.cz/item/CS_URS_2021_02/151811232</t>
  </si>
  <si>
    <t>12</t>
  </si>
  <si>
    <t>162751117</t>
  </si>
  <si>
    <t>Vodorovné přemístění přes 9 000 do 10000 m výkopku/sypaniny z horniny třídy těžitelnosti I skupiny 1 až 3</t>
  </si>
  <si>
    <t>319758465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</si>
  <si>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</si>
  <si>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https://podminky.urs.cz/item/CS_URS_2021_02/162751117</t>
  </si>
  <si>
    <t>odvoz přebytečného výkopku na skládku s poplatkem</t>
  </si>
  <si>
    <t>23,556</t>
  </si>
  <si>
    <t>13</t>
  </si>
  <si>
    <t>162751119</t>
  </si>
  <si>
    <t>Příplatek k vodorovnému přemístění výkopku/sypaniny z horniny třídy těžitelnosti I skupiny 1 až 3 ZKD 1000 m přes 10000 m</t>
  </si>
  <si>
    <t>-226284751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</si>
  <si>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</si>
  <si>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https://podminky.urs.cz/item/CS_URS_2021_02/162751119</t>
  </si>
  <si>
    <t>14</t>
  </si>
  <si>
    <t>171201231</t>
  </si>
  <si>
    <t>Poplatek za uložení zeminy a kamení na recyklační skládce (skládkovné) kód odpadu 17 05 04</t>
  </si>
  <si>
    <t>t</t>
  </si>
  <si>
    <t>-1547518812</t>
  </si>
  <si>
    <t>Poplatek za uložení stavebního odpadu na recyklační skládce (skládkovné) zeminy a kamení zatříděného do Katalogu odpadů pod kódem 17 05 04</t>
  </si>
  <si>
    <t>https://podminky.urs.cz/item/CS_URS_2021_02/171201231</t>
  </si>
  <si>
    <t>129,693*1,6 "Přepočtené koeficientem množství</t>
  </si>
  <si>
    <t>171251201</t>
  </si>
  <si>
    <t>Uložení sypaniny na skládky nebo meziskládky</t>
  </si>
  <si>
    <t>406873326</t>
  </si>
  <si>
    <t>Uložení sypaniny na skládky nebo meziskládky bez hutnění s upravením uložené sypaniny do předepsaného tvaru</t>
  </si>
  <si>
    <t>https://podminky.urs.cz/item/CS_URS_2021_02/171251201</t>
  </si>
  <si>
    <t>16</t>
  </si>
  <si>
    <t>174151101</t>
  </si>
  <si>
    <t>Zásyp jam, šachet rýh nebo kolem objektů sypaninou se zhutněním</t>
  </si>
  <si>
    <t>-554704579</t>
  </si>
  <si>
    <t>Zásyp sypaninou z jakékoliv horniny strojně s uložením výkopku ve vrstvách se zhutněním jam, šachet, rýh nebo kolem objektů v těchto vykopávkách</t>
  </si>
  <si>
    <t>https://podminky.urs.cz/item/CS_URS_2021_02/174151101</t>
  </si>
  <si>
    <t>celkem vytěženo</t>
  </si>
  <si>
    <t>zásyp vytěženým výkopkem = 21,288-14,844 = 6,444 m3</t>
  </si>
  <si>
    <t>15,6+14,40</t>
  </si>
  <si>
    <t>odpočet:</t>
  </si>
  <si>
    <t>podsyp potrubí</t>
  </si>
  <si>
    <t>-4*1,5*0,1*4</t>
  </si>
  <si>
    <t>obsyp potrubí</t>
  </si>
  <si>
    <t>-4*1,5*(0,063+0,2)*4</t>
  </si>
  <si>
    <t>17</t>
  </si>
  <si>
    <t>M</t>
  </si>
  <si>
    <t>58344155</t>
  </si>
  <si>
    <t>štěrkodrť frakce 0/22</t>
  </si>
  <si>
    <t>701813350</t>
  </si>
  <si>
    <t>https://podminky.urs.cz/item/CS_URS_2021_02/58344155</t>
  </si>
  <si>
    <t>zásyp ve vozovce nesedavým materiálem až k terénu - 2 x jáma protlaku ve vozovce</t>
  </si>
  <si>
    <t>4*1,5*(1,6-0,1-0,063-0,2)*2</t>
  </si>
  <si>
    <t>14,844*1,85 'Přepočtené koeficientem množství</t>
  </si>
  <si>
    <t>18</t>
  </si>
  <si>
    <t>175151101</t>
  </si>
  <si>
    <t>Obsypání potrubí strojně sypaninou bez prohození, uloženou do 3 m</t>
  </si>
  <si>
    <t>-1833306352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</si>
  <si>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</si>
  <si>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https://podminky.urs.cz/item/CS_URS_2021_02/175151101</t>
  </si>
  <si>
    <t>obsyp potrubí ve startovacích jámách</t>
  </si>
  <si>
    <t>4*1,5*(0,063+0,2)*4</t>
  </si>
  <si>
    <t>odpočet potrubí:</t>
  </si>
  <si>
    <t>-3,14*0,0315*0,0315*4*4</t>
  </si>
  <si>
    <t>19</t>
  </si>
  <si>
    <t>58341341</t>
  </si>
  <si>
    <t>kamenivo drcené drobné frakce 0/4</t>
  </si>
  <si>
    <t>-1650761918</t>
  </si>
  <si>
    <t>https://podminky.urs.cz/item/CS_URS_2021_02/58341341</t>
  </si>
  <si>
    <t>6,262</t>
  </si>
  <si>
    <t>6,262*1,85 'Přepočtené koeficientem množství</t>
  </si>
  <si>
    <t>20</t>
  </si>
  <si>
    <t>181351005</t>
  </si>
  <si>
    <t>Rozprostření ornice tl vrstvy přes 250 do 300 mm pl do 100 m2 v rovině nebo ve svahu do 1:5 strojně</t>
  </si>
  <si>
    <t>-2076937331</t>
  </si>
  <si>
    <t>Rozprostření a urovnání ornice v rovině nebo ve svahu sklonu do 1:5 strojně při souvislé ploše do 100 m2, tl. vrstvy přes 250 do 300 mm</t>
  </si>
  <si>
    <t>https://podminky.urs.cz/item/CS_URS_2021_02/181351005</t>
  </si>
  <si>
    <t>zpětné rozprostření sejmuté ornice v tl.300 mm</t>
  </si>
  <si>
    <t>181411121</t>
  </si>
  <si>
    <t>Založení lučního trávníku výsevem pl do 1000 m2 v rovině a ve svahu do 1:5</t>
  </si>
  <si>
    <t>-1069684325</t>
  </si>
  <si>
    <t>Založení trávníku na půdě předem připravené plochy do 1000 m2 výsevem včetně utažení lučního v rovině nebo na svahu do 1:5</t>
  </si>
  <si>
    <t>https://podminky.urs.cz/item/CS_URS_2021_02/181411121</t>
  </si>
  <si>
    <t>22</t>
  </si>
  <si>
    <t>00572100</t>
  </si>
  <si>
    <t>osivo jetelotráva intenzivní víceletá</t>
  </si>
  <si>
    <t>kg</t>
  </si>
  <si>
    <t>621678080</t>
  </si>
  <si>
    <t>https://podminky.urs.cz/item/CS_URS_2021_02/00572100</t>
  </si>
  <si>
    <t>12*0,025 'Přepočtené koeficientem množství</t>
  </si>
  <si>
    <t>23</t>
  </si>
  <si>
    <t>181911101</t>
  </si>
  <si>
    <t>Úprava pláně v hornině třídy těžitelnosti I skupiny 1 až 2 bez zhutnění ručně</t>
  </si>
  <si>
    <t>1279165256</t>
  </si>
  <si>
    <t>Úprava pláně vyrovnáním výškových rozdílů ručně v hornině třídy těžitelnosti I skupiny 1 a 2 bez zhutnění</t>
  </si>
  <si>
    <t>https://podminky.urs.cz/item/CS_URS_2021_02/181911101</t>
  </si>
  <si>
    <t>ornice</t>
  </si>
  <si>
    <t>24</t>
  </si>
  <si>
    <t>181913112</t>
  </si>
  <si>
    <t>Úprava pláně v hornině třídy těžitelnosti II skupiny 4 se zhutněním ručně</t>
  </si>
  <si>
    <t>-926493156</t>
  </si>
  <si>
    <t>Úprava pláně vyrovnáním výškových rozdílů ručně v hornině třídy těžitelnosti II skupiny 4 se zhutněním</t>
  </si>
  <si>
    <t>https://podminky.urs.cz/item/CS_URS_2021_02/181913112</t>
  </si>
  <si>
    <t>startovací jámy ve zpevněném povrchu s provizorním štěrkovým krytem</t>
  </si>
  <si>
    <t>1,5*4*2</t>
  </si>
  <si>
    <t>25</t>
  </si>
  <si>
    <t>185804311</t>
  </si>
  <si>
    <t>Zalití rostlin vodou plocha do 20 m2</t>
  </si>
  <si>
    <t>-1041851854</t>
  </si>
  <si>
    <t>Zalití rostlin vodou plochy záhonů jednotlivě do 20 m2</t>
  </si>
  <si>
    <t>https://podminky.urs.cz/item/CS_URS_2021_02/185804311</t>
  </si>
  <si>
    <t>3 x zalití v množství 10 l/m2</t>
  </si>
  <si>
    <t>3*12</t>
  </si>
  <si>
    <t>36*0,01 'Přepočtené koeficientem množství</t>
  </si>
  <si>
    <t>Zakládání</t>
  </si>
  <si>
    <t>26</t>
  </si>
  <si>
    <t>275313611</t>
  </si>
  <si>
    <t>Základové patky z betonu tř. C 16/20</t>
  </si>
  <si>
    <t>1497205124</t>
  </si>
  <si>
    <t>Základy z betonu prostého patky a bloky z betonu kamenem neprokládaného tř. C 16/20</t>
  </si>
  <si>
    <t>https://podminky.urs.cz/item/CS_URS_2021_02/275313611</t>
  </si>
  <si>
    <t>patka ocelových sloupků D50 x 3 m - 2 ks</t>
  </si>
  <si>
    <t>0,4*0,4*0,8*2</t>
  </si>
  <si>
    <t>Vodorovné konstrukce</t>
  </si>
  <si>
    <t>27</t>
  </si>
  <si>
    <t>451572111</t>
  </si>
  <si>
    <t>Lože pod potrubí otevřený výkop z kameniva drobného těženého</t>
  </si>
  <si>
    <t>-1704947304</t>
  </si>
  <si>
    <t>Lože pod potrubí, stoky a drobné objekty v otevřeném výkopu z kameniva drobného těženého 0 až 4 mm</t>
  </si>
  <si>
    <t>https://podminky.urs.cz/item/CS_URS_2021_02/451572111</t>
  </si>
  <si>
    <t>podsyp tl.100 mm ve startovací jámě</t>
  </si>
  <si>
    <t>4*1,5*0,1*4</t>
  </si>
  <si>
    <t>28</t>
  </si>
  <si>
    <t>452313131</t>
  </si>
  <si>
    <t>Podkladní bloky z betonu prostého tř. C 12/15 otevřený výkop</t>
  </si>
  <si>
    <t>2091063093</t>
  </si>
  <si>
    <t>Podkladní a zajišťovací konstrukce z betonu prostého v otevřeném výkopu bloky pro potrubí z betonu tř. C 12/15</t>
  </si>
  <si>
    <t>https://podminky.urs.cz/item/CS_URS_2021_02/452313131</t>
  </si>
  <si>
    <t>2 x opěrný blok</t>
  </si>
  <si>
    <t>0,5*0,5*0,5*2</t>
  </si>
  <si>
    <t>29</t>
  </si>
  <si>
    <t>452353101</t>
  </si>
  <si>
    <t>Bednění podkladních bloků otevřený výkop</t>
  </si>
  <si>
    <t>-488859342</t>
  </si>
  <si>
    <t>Bednění podkladních a zajišťovacích konstrukcí v otevřeném výkopu bloků pro potrubí</t>
  </si>
  <si>
    <t>https://podminky.urs.cz/item/CS_URS_2021_02/452353101</t>
  </si>
  <si>
    <t>0,5*4*0,5*2</t>
  </si>
  <si>
    <t>Trubní vedení</t>
  </si>
  <si>
    <t>30</t>
  </si>
  <si>
    <t>857244122</t>
  </si>
  <si>
    <t>Montáž litinových tvarovek odbočných přírubových otevřený výkop DN 80</t>
  </si>
  <si>
    <t>kus</t>
  </si>
  <si>
    <t>2109168734</t>
  </si>
  <si>
    <t>Montáž litinových tvarovek na potrubí litinovém tlakovém odbočných na potrubí z trub přírubových v otevřeném výkopu, kanálu nebo v šachtě DN 80</t>
  </si>
  <si>
    <t>https://podminky.urs.cz/item/CS_URS_2021_02/857244122</t>
  </si>
  <si>
    <t>T-kus DN 50/50</t>
  </si>
  <si>
    <t>31</t>
  </si>
  <si>
    <t>50155050</t>
  </si>
  <si>
    <t>tvarovka litinová, T, odbočka přírubová, DN 50/50</t>
  </si>
  <si>
    <t>-899674964</t>
  </si>
  <si>
    <t>32</t>
  </si>
  <si>
    <t>87121121R</t>
  </si>
  <si>
    <t>Montáž potrubí z PE100 SDR 17 otevřený výkop svařovaných elektrotvarovkou D 63 x 3,8 mm - potrubí s ochranným pláštěm - návin</t>
  </si>
  <si>
    <t>-248006407</t>
  </si>
  <si>
    <t>Montáž vodovodního potrubí z plastů v otevřeném výkopu z polyetylenu PE 100 svařovaných elektrotvarovkou SDR 17/PN10 D 63 x 3,8 mm - potrubí s ochranným pláštěm - návin</t>
  </si>
  <si>
    <t>33</t>
  </si>
  <si>
    <t>28613853</t>
  </si>
  <si>
    <t>trubka vodovodní PE100 PN 16 SDR11 s ochranným pláštěm z PP 63x5,8mm</t>
  </si>
  <si>
    <t>-1688790866</t>
  </si>
  <si>
    <t>https://podminky.urs.cz/item/CS_URS_2021_02/28613853</t>
  </si>
  <si>
    <t>373,6*1,015 'Přepočtené koeficientem množství</t>
  </si>
  <si>
    <t>34</t>
  </si>
  <si>
    <t>051011</t>
  </si>
  <si>
    <t>Oblouk 45° PE100 SDR11 63</t>
  </si>
  <si>
    <t>-1712781132</t>
  </si>
  <si>
    <t>35</t>
  </si>
  <si>
    <t>001011</t>
  </si>
  <si>
    <t>Oblouk 90° PE100 SDR11 63</t>
  </si>
  <si>
    <t>156547364</t>
  </si>
  <si>
    <t>36</t>
  </si>
  <si>
    <t>871241221</t>
  </si>
  <si>
    <t>Montáž potrubí z PE100 SDR 17 otevřený výkop svařovaných elektrotvarovkou D 90 x 5,4 mm</t>
  </si>
  <si>
    <t>-370523192</t>
  </si>
  <si>
    <t>Montáž vodovodního potrubí z plastů v otevřeném výkopu z polyetylenu PE 100 svařovaných elektrotvarovkou SDR 17/PN10 D 90 x 5,4 mm</t>
  </si>
  <si>
    <t>https://podminky.urs.cz/item/CS_URS_2021_02/871241221</t>
  </si>
  <si>
    <t>37</t>
  </si>
  <si>
    <t>28613855</t>
  </si>
  <si>
    <t>trubka vodovodní PE100 PN 16 SDR11 s ochranným pláštěm z PP 90x8,2mm</t>
  </si>
  <si>
    <t>628761629</t>
  </si>
  <si>
    <t>https://podminky.urs.cz/item/CS_URS_2021_02/28613855</t>
  </si>
  <si>
    <t>14,7*1,015 'Přepočtené koeficientem množství</t>
  </si>
  <si>
    <t>38</t>
  </si>
  <si>
    <t>877211101</t>
  </si>
  <si>
    <t>Montáž elektrospojek na vodovodním potrubí z PE trub d 63</t>
  </si>
  <si>
    <t>-1060334979</t>
  </si>
  <si>
    <t>Montáž tvarovek na vodovodním plastovém potrubí z polyetylenu PE 100 elektrotvarovek SDR 11/PN16 spojek, oblouků nebo redukcí d 63</t>
  </si>
  <si>
    <t>https://podminky.urs.cz/item/CS_URS_2021_02/877211101</t>
  </si>
  <si>
    <t>spojka PE63</t>
  </si>
  <si>
    <t>39</t>
  </si>
  <si>
    <t>28615972</t>
  </si>
  <si>
    <t>elektrospojka SDR11 PE 100 PN16 D 63mm</t>
  </si>
  <si>
    <t>1761729557</t>
  </si>
  <si>
    <t>https://podminky.urs.cz/item/CS_URS_2021_02/28615972</t>
  </si>
  <si>
    <t>40</t>
  </si>
  <si>
    <t>87721120R</t>
  </si>
  <si>
    <t>Montáž tvarovek svařovaných na tupo na vodovodním potrubí z PE trub d 63</t>
  </si>
  <si>
    <t>617833614</t>
  </si>
  <si>
    <t>Montáž tvarovek na vodovodním plastovém potrubí z polyetylenu PE 100 svařovaných na tupo SDR 17/PN10 d 63</t>
  </si>
  <si>
    <t>lemový nákružek PE63 + volná příruba DN50/d63</t>
  </si>
  <si>
    <t>41</t>
  </si>
  <si>
    <t>485525</t>
  </si>
  <si>
    <t>Lemový nákružek PE100 SDR11 63</t>
  </si>
  <si>
    <t>1881431709</t>
  </si>
  <si>
    <t>42</t>
  </si>
  <si>
    <t>700211</t>
  </si>
  <si>
    <t>Příruba PP/ocel PN10/16 63 DN50</t>
  </si>
  <si>
    <t>465022288</t>
  </si>
  <si>
    <t>43</t>
  </si>
  <si>
    <t>891213321</t>
  </si>
  <si>
    <t>Montáž ventilů odvzdušňovacích přírubových DN 50</t>
  </si>
  <si>
    <t>-1753310684</t>
  </si>
  <si>
    <t>Montáž vodovodních armatur na potrubí ventilů odvzdušňovacích nebo zavzdušňovacích mechanických a plovákových přírubových na venkovních řadech DN 50</t>
  </si>
  <si>
    <t>https://podminky.urs.cz/item/CS_URS_2021_02/891213321</t>
  </si>
  <si>
    <t>44</t>
  </si>
  <si>
    <t>50800212516</t>
  </si>
  <si>
    <t>SOUPRAVA ODBĚROVÁ S ODVODNĚNÍM NOVÁ 2"/63-1,25 m</t>
  </si>
  <si>
    <t>1667752561</t>
  </si>
  <si>
    <t>45</t>
  </si>
  <si>
    <t>982405013000</t>
  </si>
  <si>
    <t>SOUPRAVA ODBĚROVÁ L=1,3 m (bez krytu) 50 L=1,3 m ( souprava odvzdušňovací a zavzdušňovací )</t>
  </si>
  <si>
    <t>1452349880</t>
  </si>
  <si>
    <t>46</t>
  </si>
  <si>
    <t>892233122</t>
  </si>
  <si>
    <t>Proplach a dezinfekce vodovodního potrubí DN od 40 do 70</t>
  </si>
  <si>
    <t>1201887089</t>
  </si>
  <si>
    <t>https://podminky.urs.cz/item/CS_URS_2021_02/892233122</t>
  </si>
  <si>
    <t>47</t>
  </si>
  <si>
    <t>892241111</t>
  </si>
  <si>
    <t>Tlaková zkouška vodou potrubí DN do 80</t>
  </si>
  <si>
    <t>-800832934</t>
  </si>
  <si>
    <t>Tlakové zkoušky vodou na potrubí DN do 80</t>
  </si>
  <si>
    <t>https://podminky.urs.cz/item/CS_URS_2021_02/892241111</t>
  </si>
  <si>
    <t>PE D63 mm</t>
  </si>
  <si>
    <t>48</t>
  </si>
  <si>
    <t>892372111</t>
  </si>
  <si>
    <t>Zabezpečení konců potrubí DN do 300 při tlakových zkouškách vodou</t>
  </si>
  <si>
    <t>-1048592667</t>
  </si>
  <si>
    <t>Tlakové zkoušky vodou zabezpečení konců potrubí při tlakových zkouškách DN do 300</t>
  </si>
  <si>
    <t>https://podminky.urs.cz/item/CS_URS_2021_02/892372111</t>
  </si>
  <si>
    <t>49</t>
  </si>
  <si>
    <t>899401112</t>
  </si>
  <si>
    <t>Osazení poklopů litinových šoupátkových</t>
  </si>
  <si>
    <t>1434350795</t>
  </si>
  <si>
    <t>https://podminky.urs.cz/item/CS_URS_2021_02/899401112</t>
  </si>
  <si>
    <t>poklop pro odvzdušňovací a zavzdušňovací soupravu</t>
  </si>
  <si>
    <t>50</t>
  </si>
  <si>
    <t>17500001</t>
  </si>
  <si>
    <t xml:space="preserve">POKLOP ULIČNÍ SAMONIVELAČNÍ ŠOUPÁTKOVÝ (Z.S. TELE) VODA </t>
  </si>
  <si>
    <t>-1782567379</t>
  </si>
  <si>
    <t>POKLOP ULIČNÍ SAMONIVELAČNÍ ŠOUPÁTKOVÝ (Z.S. TELE) VODA</t>
  </si>
  <si>
    <t>51</t>
  </si>
  <si>
    <t>7210</t>
  </si>
  <si>
    <t>podkladová deska ventilková, šoupatová</t>
  </si>
  <si>
    <t>-1740923401</t>
  </si>
  <si>
    <t>52</t>
  </si>
  <si>
    <t>899401113</t>
  </si>
  <si>
    <t>Osazení poklopů litinových hydrantových</t>
  </si>
  <si>
    <t>-1647566096</t>
  </si>
  <si>
    <t>https://podminky.urs.cz/item/CS_URS_2021_02/899401113</t>
  </si>
  <si>
    <t>poklop pro odběrovou soupravu s odvodněním</t>
  </si>
  <si>
    <t>53</t>
  </si>
  <si>
    <t>19500000</t>
  </si>
  <si>
    <t>POKLOP ULIČNÍ SAMONIVELAČNÍ HYDRANTOVÝ</t>
  </si>
  <si>
    <t>-1794066173</t>
  </si>
  <si>
    <t>54</t>
  </si>
  <si>
    <t>348200000000</t>
  </si>
  <si>
    <t>PODKLAD. DESKA  POD HYDRANT.POKLOP</t>
  </si>
  <si>
    <t>949951212</t>
  </si>
  <si>
    <t>55</t>
  </si>
  <si>
    <t>899712111</t>
  </si>
  <si>
    <t>Orientační tabulky na zdivu</t>
  </si>
  <si>
    <t>-373836609</t>
  </si>
  <si>
    <t>Orientační tabulky na vodovodních a kanalizačních řadech na zdivu</t>
  </si>
  <si>
    <t>https://podminky.urs.cz/item/CS_URS_2021_02/899712111</t>
  </si>
  <si>
    <t>na oplocení</t>
  </si>
  <si>
    <t>56</t>
  </si>
  <si>
    <t>899721111</t>
  </si>
  <si>
    <t>Signalizační vodič DN do 150 mm na potrubí</t>
  </si>
  <si>
    <t>2021988555</t>
  </si>
  <si>
    <t>Signalizační vodič na potrubí DN do 150 mm</t>
  </si>
  <si>
    <t>https://podminky.urs.cz/item/CS_URS_2021_02/899721111</t>
  </si>
  <si>
    <t>vodič Cu izolovaný bude zatahován společně s protlačovaným potrubím</t>
  </si>
  <si>
    <t>57</t>
  </si>
  <si>
    <t>899913121</t>
  </si>
  <si>
    <t>Uzavírací manžeta chráničky potrubí DN 50 x 80</t>
  </si>
  <si>
    <t>106888237</t>
  </si>
  <si>
    <t>Koncové uzavírací manžety chrániček DN potrubí x DN chráničky DN 50 x 80</t>
  </si>
  <si>
    <t>https://podminky.urs.cz/item/CS_URS_2021_02/899913121</t>
  </si>
  <si>
    <t>Ostatní konstrukce a práce, bourání</t>
  </si>
  <si>
    <t>58</t>
  </si>
  <si>
    <t>919735112</t>
  </si>
  <si>
    <t>Řezání stávajícího živičného krytu hl přes 50 do 100 mm</t>
  </si>
  <si>
    <t>-342407571</t>
  </si>
  <si>
    <t>Řezání stávajícího živičného krytu nebo podkladu hloubky přes 50 do 100 mm</t>
  </si>
  <si>
    <t>https://podminky.urs.cz/item/CS_URS_2021_02/919735112</t>
  </si>
  <si>
    <t>startovací jámy ve vozovce</t>
  </si>
  <si>
    <t>(4+1,5)*2*2</t>
  </si>
  <si>
    <t>997</t>
  </si>
  <si>
    <t>Přesun sutě</t>
  </si>
  <si>
    <t>59</t>
  </si>
  <si>
    <t>997221551</t>
  </si>
  <si>
    <t>Vodorovná doprava suti ze sypkých materiálů do 1 km</t>
  </si>
  <si>
    <t>2123516932</t>
  </si>
  <si>
    <t>Vodorovná doprava suti bez naložení, ale se složením a s hrubým urovnáním ze sypkých materiálů, na vzdálenost do 1 km</t>
  </si>
  <si>
    <t>https://podminky.urs.cz/item/CS_URS_2021_02/997221551</t>
  </si>
  <si>
    <t>kamenivo</t>
  </si>
  <si>
    <t>5,28</t>
  </si>
  <si>
    <t>60</t>
  </si>
  <si>
    <t>997221559</t>
  </si>
  <si>
    <t>Příplatek ZKD 1 km u vodorovné dopravy suti ze sypkých materiálů</t>
  </si>
  <si>
    <t>433140750</t>
  </si>
  <si>
    <t>Vodorovná doprava suti bez naložení, ale se složením a s hrubým urovnáním Příplatek k ceně za každý další i započatý 1 km přes 1 km</t>
  </si>
  <si>
    <t>https://podminky.urs.cz/item/CS_URS_2021_02/997221559</t>
  </si>
  <si>
    <t>5,28*14 'Přepočtené koeficientem množství</t>
  </si>
  <si>
    <t>61</t>
  </si>
  <si>
    <t>997221561</t>
  </si>
  <si>
    <t>Vodorovná doprava suti z kusových materiálů do 1 km</t>
  </si>
  <si>
    <t>-1462901342</t>
  </si>
  <si>
    <t>Vodorovná doprava suti bez naložení, ale se složením a s hrubým urovnáním z kusových materiálů, na vzdálenost do 1 km</t>
  </si>
  <si>
    <t>https://podminky.urs.cz/item/CS_URS_2021_02/997221561</t>
  </si>
  <si>
    <t>asfalt - kry</t>
  </si>
  <si>
    <t>2,64</t>
  </si>
  <si>
    <t>62</t>
  </si>
  <si>
    <t>997221569</t>
  </si>
  <si>
    <t>Příplatek ZKD 1 km u vodorovné dopravy suti z kusových materiálů</t>
  </si>
  <si>
    <t>-151836051</t>
  </si>
  <si>
    <t>https://podminky.urs.cz/item/CS_URS_2021_02/997221569</t>
  </si>
  <si>
    <t>2,64*14 'Přepočtené koeficientem množství</t>
  </si>
  <si>
    <t>63</t>
  </si>
  <si>
    <t>997221873</t>
  </si>
  <si>
    <t>1012391253</t>
  </si>
  <si>
    <t>https://podminky.urs.cz/item/CS_URS_2021_02/997221873</t>
  </si>
  <si>
    <t>64</t>
  </si>
  <si>
    <t>997221875</t>
  </si>
  <si>
    <t>Poplatek za uložení stavebního odpadu na recyklační skládce (skládkovné) asfaltového bez obsahu dehtu zatříděného do Katalogu odpadů pod kódem 17 03 02</t>
  </si>
  <si>
    <t>-1259897898</t>
  </si>
  <si>
    <t>https://podminky.urs.cz/item/CS_URS_2021_02/997221875</t>
  </si>
  <si>
    <t>998</t>
  </si>
  <si>
    <t>Přesun hmot</t>
  </si>
  <si>
    <t>65</t>
  </si>
  <si>
    <t>998276101</t>
  </si>
  <si>
    <t>Přesun hmot pro trubní vedení z trub z plastických hmot otevřený výkop</t>
  </si>
  <si>
    <t>2023488747</t>
  </si>
  <si>
    <t>Přesun hmot pro trubní vedení hloubené z trub z plastických hmot nebo sklolaminátových pro vodovody nebo kanalizace v otevřeném výkopu dopravní vzdálenost do 15 m</t>
  </si>
  <si>
    <t>https://podminky.urs.cz/item/CS_URS_2021_02/998276101</t>
  </si>
  <si>
    <t>PSV</t>
  </si>
  <si>
    <t>Práce a dodávky PSV</t>
  </si>
  <si>
    <t>767</t>
  </si>
  <si>
    <t>Konstrukce zámečnické</t>
  </si>
  <si>
    <t>66</t>
  </si>
  <si>
    <t>767995112</t>
  </si>
  <si>
    <t>Montáž atypických zámečnických konstrukcí hm přes 5 do 10 kg</t>
  </si>
  <si>
    <t>1827726661</t>
  </si>
  <si>
    <t>Montáž ostatních atypických zámečnických konstrukcí hmotnosti přes 5 do 10 kg</t>
  </si>
  <si>
    <t>https://podminky.urs.cz/item/CS_URS_2021_02/767995112</t>
  </si>
  <si>
    <t>sloupek orientační u podchodu potoka - 2 ks d50 x 3,0 m</t>
  </si>
  <si>
    <t>2*3*3,77</t>
  </si>
  <si>
    <t>67</t>
  </si>
  <si>
    <t>14011026</t>
  </si>
  <si>
    <t>trubka ocelová bezešvá hladká jakost 11 353 51x3,2mm</t>
  </si>
  <si>
    <t>-655941256</t>
  </si>
  <si>
    <t>https://podminky.urs.cz/item/CS_URS_2021_02/14011026</t>
  </si>
  <si>
    <t>2*3</t>
  </si>
  <si>
    <t>6*1,08 'Přepočtené koeficientem množství</t>
  </si>
  <si>
    <t>783</t>
  </si>
  <si>
    <t>Dokončovací práce - nátěry</t>
  </si>
  <si>
    <t>68</t>
  </si>
  <si>
    <t>783301311</t>
  </si>
  <si>
    <t>Odmaštění zámečnických konstrukcí vodou ředitelným odmašťovačem</t>
  </si>
  <si>
    <t>-1923054758</t>
  </si>
  <si>
    <t>Příprava podkladu zámečnických konstrukcí před provedením nátěru odmaštění odmašťovačem vodou ředitelným</t>
  </si>
  <si>
    <t>https://podminky.urs.cz/item/CS_URS_2021_02/783301311</t>
  </si>
  <si>
    <t>3,14*0,051*3*2</t>
  </si>
  <si>
    <t>69</t>
  </si>
  <si>
    <t>783314101</t>
  </si>
  <si>
    <t>Základní jednonásobný syntetický nátěr zámečnických konstrukcí</t>
  </si>
  <si>
    <t>-826207412</t>
  </si>
  <si>
    <t>Základní nátěr zámečnických konstrukcí jednonásobný syntetický</t>
  </si>
  <si>
    <t>https://podminky.urs.cz/item/CS_URS_2021_02/783314101</t>
  </si>
  <si>
    <t>70</t>
  </si>
  <si>
    <t>783315101</t>
  </si>
  <si>
    <t>Mezinátěr jednonásobný syntetický standardní zámečnických konstrukcí</t>
  </si>
  <si>
    <t>262059878</t>
  </si>
  <si>
    <t>Mezinátěr zámečnických konstrukcí jednonásobný syntetický standardní</t>
  </si>
  <si>
    <t>https://podminky.urs.cz/item/CS_URS_2021_02/783315101</t>
  </si>
  <si>
    <t>71</t>
  </si>
  <si>
    <t>783317101</t>
  </si>
  <si>
    <t>Krycí jednonásobný syntetický standardní nátěr zámečnických konstrukcí</t>
  </si>
  <si>
    <t>1457186686</t>
  </si>
  <si>
    <t>Krycí nátěr (email) zámečnických konstrukcí jednonásobný syntetický standardní</t>
  </si>
  <si>
    <t>https://podminky.urs.cz/item/CS_URS_2021_02/783317101</t>
  </si>
  <si>
    <t>Práce a dodávky M</t>
  </si>
  <si>
    <t>23-M</t>
  </si>
  <si>
    <t>Montáže potrubí</t>
  </si>
  <si>
    <t>72</t>
  </si>
  <si>
    <t>230200116</t>
  </si>
  <si>
    <t>Nasunutí potrubní sekce do ocelové chráničky DN 50</t>
  </si>
  <si>
    <t>415595800</t>
  </si>
  <si>
    <t>Nasunutí potrubní sekce do chráničky jmenovitá světlost nasouvaného potrubí DN 50</t>
  </si>
  <si>
    <t>https://podminky.urs.cz/item/CS_URS_2021_02/230200116</t>
  </si>
  <si>
    <t>nasunutí potrubí PE D63 do chráničky PE D90</t>
  </si>
  <si>
    <t>VRN</t>
  </si>
  <si>
    <t>Vedlejší rozpočtové náklady</t>
  </si>
  <si>
    <t>VRN1</t>
  </si>
  <si>
    <t>Průzkumné, geodetické a projektové práce</t>
  </si>
  <si>
    <t>73</t>
  </si>
  <si>
    <t>012002000</t>
  </si>
  <si>
    <t>Geodetické práce</t>
  </si>
  <si>
    <t>-781314496</t>
  </si>
  <si>
    <t>https://podminky.urs.cz/item/CS_URS_2021_02/012002000</t>
  </si>
  <si>
    <t>74</t>
  </si>
  <si>
    <t>013254000</t>
  </si>
  <si>
    <t>Dokumentace skutečného provedení stavby</t>
  </si>
  <si>
    <t>kpl</t>
  </si>
  <si>
    <t>1059176201</t>
  </si>
  <si>
    <t>https://podminky.urs.cz/item/CS_URS_2021_02/013254000</t>
  </si>
  <si>
    <t>VRN3</t>
  </si>
  <si>
    <t>Zařízení staveniště</t>
  </si>
  <si>
    <t>75</t>
  </si>
  <si>
    <t>030001000</t>
  </si>
  <si>
    <t>-791573208</t>
  </si>
  <si>
    <t>https://podminky.urs.cz/item/CS_URS_2021_02/030001000</t>
  </si>
  <si>
    <t>VRN4</t>
  </si>
  <si>
    <t>Inženýrská činnost</t>
  </si>
  <si>
    <t>76</t>
  </si>
  <si>
    <t>043154000</t>
  </si>
  <si>
    <t>Zkoušky hutnicí</t>
  </si>
  <si>
    <t>-1227061477</t>
  </si>
  <si>
    <t>https://podminky.urs.cz/item/CS_URS_2021_02/043154000</t>
  </si>
  <si>
    <t>VRN9</t>
  </si>
  <si>
    <t>Ostatní náklady</t>
  </si>
  <si>
    <t>77</t>
  </si>
  <si>
    <t>090001000</t>
  </si>
  <si>
    <t>-1421374969</t>
  </si>
  <si>
    <t>https://podminky.urs.cz/item/CS_URS_2021_02/090001000</t>
  </si>
  <si>
    <t>vytýčení podzemních IS</t>
  </si>
  <si>
    <t>dopravní značení pro potřeby stavby</t>
  </si>
  <si>
    <t>01-2 - Přivaděč</t>
  </si>
  <si>
    <t xml:space="preserve">    722 - Zdravotechnika - vnitřní vodovod</t>
  </si>
  <si>
    <t>-650457259</t>
  </si>
  <si>
    <t>4*1,5*13</t>
  </si>
  <si>
    <t>196063460</t>
  </si>
  <si>
    <t>-808309655</t>
  </si>
  <si>
    <t>pole</t>
  </si>
  <si>
    <t>8*1,5</t>
  </si>
  <si>
    <t>12*1,5</t>
  </si>
  <si>
    <t>vodoměrná šachta</t>
  </si>
  <si>
    <t>2*2</t>
  </si>
  <si>
    <t>1457097216</t>
  </si>
  <si>
    <t>zatravněné plochy</t>
  </si>
  <si>
    <t>131151204</t>
  </si>
  <si>
    <t>Hloubení jam zapažených v hornině třídy těžitelnosti I skupiny 1 a 2 objem do 500 m3 strojně</t>
  </si>
  <si>
    <t>-1804861273</t>
  </si>
  <si>
    <t>Hloubení zapažených jam a zářezů strojně s urovnáním dna do předepsaného profilu a spádu v hornině třídy těžitelnosti I skupiny 1 a 2 přes 100 do 500 m3</t>
  </si>
  <si>
    <t>https://podminky.urs.cz/item/CS_URS_2021_02/131151204</t>
  </si>
  <si>
    <t>4*1,5*(1,6-0,4)*13</t>
  </si>
  <si>
    <t>pole, zatravněné plochy</t>
  </si>
  <si>
    <t>8*1,5*(2,99-0,3)</t>
  </si>
  <si>
    <t>12*1,5*(1,93-0,3)</t>
  </si>
  <si>
    <t>2*2*(1,96-0,3)</t>
  </si>
  <si>
    <t>878292552</t>
  </si>
  <si>
    <t>161,86*0,05</t>
  </si>
  <si>
    <t>-470571063</t>
  </si>
  <si>
    <t>1122,30</t>
  </si>
  <si>
    <t>dráha</t>
  </si>
  <si>
    <t>13,5</t>
  </si>
  <si>
    <t>SÚS ÚK</t>
  </si>
  <si>
    <t>14,4</t>
  </si>
  <si>
    <t>-930432458</t>
  </si>
  <si>
    <t>(4+1,5)*2*1,6*13</t>
  </si>
  <si>
    <t>(8+1,5)*2*2,99</t>
  </si>
  <si>
    <t>(12+1,5)*2*1,93</t>
  </si>
  <si>
    <t>2*4*1,96</t>
  </si>
  <si>
    <t>415557616</t>
  </si>
  <si>
    <t>-2088258918</t>
  </si>
  <si>
    <t>177,46-35,323</t>
  </si>
  <si>
    <t>392144172</t>
  </si>
  <si>
    <t>142,137</t>
  </si>
  <si>
    <t>142,137*14 'Přepočtené koeficientem množství</t>
  </si>
  <si>
    <t>486544106</t>
  </si>
  <si>
    <t>142,137*1,6 'Přepočtené koeficientem množství</t>
  </si>
  <si>
    <t>-1400894131</t>
  </si>
  <si>
    <t>810148808</t>
  </si>
  <si>
    <t>zásyp původním výkopkem = 131,809-96,486 = 35,323 m3</t>
  </si>
  <si>
    <t>15,6</t>
  </si>
  <si>
    <t>161,86</t>
  </si>
  <si>
    <t>Mezisoučet</t>
  </si>
  <si>
    <t>-12</t>
  </si>
  <si>
    <t>-31,56</t>
  </si>
  <si>
    <t>-3,14*0,6*0,6*1,7</t>
  </si>
  <si>
    <t>betonová podkladní deska pod VŠ ( zahrnuta v položce osazení VŠ )</t>
  </si>
  <si>
    <t>-1,3*1,3*0,1</t>
  </si>
  <si>
    <t>-1321718319</t>
  </si>
  <si>
    <t>zásyp ve vozovce nesedavým materiálem až k terénu</t>
  </si>
  <si>
    <t>4*1,5*(1,6-0,1-0,063-0,2)*13</t>
  </si>
  <si>
    <t>96,486*1,85 'Přepočtené koeficientem množství</t>
  </si>
  <si>
    <t>1452933521</t>
  </si>
  <si>
    <t>8*1,5*(0,063+0,2)</t>
  </si>
  <si>
    <t>12*1,5*(0,063+0,2)</t>
  </si>
  <si>
    <t>4*1,5*(0,063+0,2)*15</t>
  </si>
  <si>
    <t>-3,14*0,0315*0,0315*(8+12+4*15)</t>
  </si>
  <si>
    <t>2140826702</t>
  </si>
  <si>
    <t>31,311</t>
  </si>
  <si>
    <t>31,311*1,85 'Přepočtené koeficientem množství</t>
  </si>
  <si>
    <t>-184572225</t>
  </si>
  <si>
    <t>-1126822531</t>
  </si>
  <si>
    <t>-2115644605</t>
  </si>
  <si>
    <t>-1670856552</t>
  </si>
  <si>
    <t>1266777833</t>
  </si>
  <si>
    <t>1,5*4*13</t>
  </si>
  <si>
    <t>185804312</t>
  </si>
  <si>
    <t>Zalití rostlin vodou plocha přes 20 m2</t>
  </si>
  <si>
    <t>-447450850</t>
  </si>
  <si>
    <t>Zalití rostlin vodou plochy záhonů jednotlivě přes 20 m2</t>
  </si>
  <si>
    <t>https://podminky.urs.cz/item/CS_URS_2021_02/185804312</t>
  </si>
  <si>
    <t>3*46</t>
  </si>
  <si>
    <t>138*0,01 'Přepočtené koeficientem množství</t>
  </si>
  <si>
    <t>450017017</t>
  </si>
  <si>
    <t>patka ocelových sloupků D50 x 3 m - 4 ks</t>
  </si>
  <si>
    <t>0,4*0,4*0,8*4</t>
  </si>
  <si>
    <t>-107382471</t>
  </si>
  <si>
    <t>8*1,5*0,1</t>
  </si>
  <si>
    <t>12*1,5*0,1</t>
  </si>
  <si>
    <t>4*1,5*0,1*15</t>
  </si>
  <si>
    <t>-132330067</t>
  </si>
  <si>
    <t>1 x opěrný blok</t>
  </si>
  <si>
    <t>0,5*0,5*0,5</t>
  </si>
  <si>
    <t>1177281555</t>
  </si>
  <si>
    <t>0,5*4*0,5*1</t>
  </si>
  <si>
    <t>1838239955</t>
  </si>
  <si>
    <t>-1854789831</t>
  </si>
  <si>
    <t>608545953</t>
  </si>
  <si>
    <t>402829323</t>
  </si>
  <si>
    <t>1122,3*1,015 'Přepočtené koeficientem množství</t>
  </si>
  <si>
    <t>-1540083770</t>
  </si>
  <si>
    <t>-1211499953</t>
  </si>
  <si>
    <t>612006300216</t>
  </si>
  <si>
    <t>TVAROVKA ISO VNĚJŠÍ ZÁVIT 63-2"</t>
  </si>
  <si>
    <t>-1077923609</t>
  </si>
  <si>
    <t>1643291198</t>
  </si>
  <si>
    <t>-698491443</t>
  </si>
  <si>
    <t>27,9*1,015 'Přepočtené koeficientem množství</t>
  </si>
  <si>
    <t>-1953996450</t>
  </si>
  <si>
    <t>elektrospojka PE63</t>
  </si>
  <si>
    <t>-1535811022</t>
  </si>
  <si>
    <t>-275252638</t>
  </si>
  <si>
    <t>1504023971</t>
  </si>
  <si>
    <t>-137147073</t>
  </si>
  <si>
    <t>596531559</t>
  </si>
  <si>
    <t>-535062739</t>
  </si>
  <si>
    <t>891241112</t>
  </si>
  <si>
    <t>Montáž vodovodních šoupátek otevřený výkop DN 80</t>
  </si>
  <si>
    <t>1501783350</t>
  </si>
  <si>
    <t>Montáž vodovodních armatur na potrubí šoupátek nebo klapek uzavíracích v otevřeném výkopu nebo v šachtách s osazením zemní soupravy (bez poklopů) DN 80</t>
  </si>
  <si>
    <t>https://podminky.urs.cz/item/CS_URS_2021_02/891241112</t>
  </si>
  <si>
    <t>42221433</t>
  </si>
  <si>
    <t>šoupátko přípojkové přímé vnitřní/vnější závit PN16, 2"x2"</t>
  </si>
  <si>
    <t>-357890180</t>
  </si>
  <si>
    <t>https://podminky.urs.cz/item/CS_URS_2021_02/42221433</t>
  </si>
  <si>
    <t>950105000002</t>
  </si>
  <si>
    <t>SOUPRAVA ZEMNÍ TELESKOPICKÁ E1-1,3 -1,8 50 (1,3-1,8m)</t>
  </si>
  <si>
    <t>-1698359725</t>
  </si>
  <si>
    <t>891269111</t>
  </si>
  <si>
    <t>Montáž navrtávacích pasů na potrubí z jakýchkoli trub DN 100</t>
  </si>
  <si>
    <t>-1130780045</t>
  </si>
  <si>
    <t>Montáž vodovodních armatur na potrubí navrtávacích pasů s ventilem Jt 1 MPa, na potrubí z trub litinových, ocelových nebo plastických hmot DN 100</t>
  </si>
  <si>
    <t>https://podminky.urs.cz/item/CS_URS_2021_02/891269111</t>
  </si>
  <si>
    <t>navrtávací pas na PVC 110, vnitřní závit 2"</t>
  </si>
  <si>
    <t>42271414</t>
  </si>
  <si>
    <t>pás navrtávací z tvárné litiny DN 100, pro litinové a ocelové potrubí, se závitovým výstupem 1",5/4",6/4",2"</t>
  </si>
  <si>
    <t>2063488946</t>
  </si>
  <si>
    <t>https://podminky.urs.cz/item/CS_URS_2021_02/42271414</t>
  </si>
  <si>
    <t>navrtávací pas pro PVC DN100 s vnitřním závitem 2"</t>
  </si>
  <si>
    <t>-1031541067</t>
  </si>
  <si>
    <t>-180527380</t>
  </si>
  <si>
    <t>1122,3</t>
  </si>
  <si>
    <t>1803616331</t>
  </si>
  <si>
    <t>893811163</t>
  </si>
  <si>
    <t>Osazení vodoměrné šachty kruhové z PP samonosné pro běžné zatížení D do 1,2 m hl přes 1,4 do 1,6 m</t>
  </si>
  <si>
    <t>-950601556</t>
  </si>
  <si>
    <t>Osazení vodoměrné šachty z polypropylenu PP samonosné pro běžné zatížení kruhové, průměru D do 1,2 m, světlé hloubky přes 1,4 m do 1,6 m</t>
  </si>
  <si>
    <t>https://podminky.urs.cz/item/CS_URS_2021_02/893811163</t>
  </si>
  <si>
    <t>V cenách jsou započteny i náklady na:</t>
  </si>
  <si>
    <t>podkladní desku z betonu prostého tl. 100 mm</t>
  </si>
  <si>
    <t>5623000R</t>
  </si>
  <si>
    <t>šachta vodoměrná samonosná kruhová 1,2/1,6 m ( nebo hranatá 1,0x1,2/1,7 m ), poklop uzamykatelný, zateplený polystyrenem XPS tl.50 mm</t>
  </si>
  <si>
    <t>719806450</t>
  </si>
  <si>
    <t>1005462851</t>
  </si>
  <si>
    <t>poklop pro šoupátko</t>
  </si>
  <si>
    <t>-2042340570</t>
  </si>
  <si>
    <t>-1664691268</t>
  </si>
  <si>
    <t>-612405877</t>
  </si>
  <si>
    <t>-1237844425</t>
  </si>
  <si>
    <t>-571582799</t>
  </si>
  <si>
    <t>2 x chránička</t>
  </si>
  <si>
    <t>-285848064</t>
  </si>
  <si>
    <t>(4+1,5)*2*13</t>
  </si>
  <si>
    <t>-1137568258</t>
  </si>
  <si>
    <t>34,32</t>
  </si>
  <si>
    <t>871135591</t>
  </si>
  <si>
    <t>34,32*14 'Přepočtené koeficientem množství</t>
  </si>
  <si>
    <t>-676220004</t>
  </si>
  <si>
    <t>17,16</t>
  </si>
  <si>
    <t>-706900099</t>
  </si>
  <si>
    <t>17,16*14 'Přepočtené koeficientem množství</t>
  </si>
  <si>
    <t>1398408309</t>
  </si>
  <si>
    <t>1324465769</t>
  </si>
  <si>
    <t>232064408</t>
  </si>
  <si>
    <t>722</t>
  </si>
  <si>
    <t>Zdravotechnika - vnitřní vodovod</t>
  </si>
  <si>
    <t>722270105</t>
  </si>
  <si>
    <t>Sestava vodoměrová závitová G 2"</t>
  </si>
  <si>
    <t>soubor</t>
  </si>
  <si>
    <t>-1358352476</t>
  </si>
  <si>
    <t>Vodoměrové sestavy závitové G 2"</t>
  </si>
  <si>
    <t>https://podminky.urs.cz/item/CS_URS_2021_02/722270105</t>
  </si>
  <si>
    <t>vodoměrová sestava zahrnuje 2 x kulový kohout 2" ( 1 x je s vypouštěním ), 1 x zpětný ventil DN50, 1 x vsuvka, šroubení, filtr</t>
  </si>
  <si>
    <t>-863708847</t>
  </si>
  <si>
    <t>sloupek orientační u podchodu dráhy a silnice - 4 ks d50 x 3,0 m</t>
  </si>
  <si>
    <t>4*3*3,77</t>
  </si>
  <si>
    <t>-1146973811</t>
  </si>
  <si>
    <t>4*3</t>
  </si>
  <si>
    <t>12*1,08 'Přepočtené koeficientem množství</t>
  </si>
  <si>
    <t>-1219531666</t>
  </si>
  <si>
    <t>3,14*0,051*3*4</t>
  </si>
  <si>
    <t>941314813</t>
  </si>
  <si>
    <t>180396470</t>
  </si>
  <si>
    <t>-1036951381</t>
  </si>
  <si>
    <t>-1021404986</t>
  </si>
  <si>
    <t>962759402</t>
  </si>
  <si>
    <t>-800645403</t>
  </si>
  <si>
    <t>78</t>
  </si>
  <si>
    <t>-795115987</t>
  </si>
  <si>
    <t>79</t>
  </si>
  <si>
    <t>-2123690177</t>
  </si>
  <si>
    <t>80</t>
  </si>
  <si>
    <t>-841797104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</si>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</sst>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4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38" fillId="0" borderId="0" xfId="1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9" fillId="0" borderId="23" xfId="0" applyFont="1" applyBorder="1" applyAlignment="1" applyProtection="1">
      <alignment horizontal="center" vertical="center"/>
    </xf>
    <xf numFmtId="49" fontId="39" fillId="0" borderId="23" xfId="0" applyNumberFormat="1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center" vertical="center" wrapText="1"/>
    </xf>
    <xf numFmtId="167" fontId="39" fillId="0" borderId="23" xfId="0" applyNumberFormat="1" applyFont="1" applyBorder="1" applyAlignment="1" applyProtection="1">
      <alignment vertical="center"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</xf>
    <xf numFmtId="0" fontId="40" fillId="0" borderId="4" xfId="0" applyFont="1" applyBorder="1" applyAlignment="1">
      <alignment vertical="center"/>
    </xf>
    <xf numFmtId="0" fontId="39" fillId="2" borderId="15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 applyAlignment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  <xf numFmtId="0" fontId="0" fillId="0" borderId="0" xfId="0"/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  <xf numFmtId="0" fontId="42" fillId="0" borderId="1" xfId="0" applyFont="1" applyBorder="1" applyAlignment="1">
      <alignment horizontal="center" vertical="center"/>
    </xf>
    <xf numFmtId="49" fontId="44" fillId="0" borderId="1" xfId="0" applyNumberFormat="1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1_02/162751119" TargetMode="External"/><Relationship Id="rId18" Type="http://schemas.openxmlformats.org/officeDocument/2006/relationships/hyperlink" Target="https://podminky.urs.cz/item/CS_URS_2021_02/175151101" TargetMode="External"/><Relationship Id="rId26" Type="http://schemas.openxmlformats.org/officeDocument/2006/relationships/hyperlink" Target="https://podminky.urs.cz/item/CS_URS_2021_02/275313611" TargetMode="External"/><Relationship Id="rId39" Type="http://schemas.openxmlformats.org/officeDocument/2006/relationships/hyperlink" Target="https://podminky.urs.cz/item/CS_URS_2021_02/892372111" TargetMode="External"/><Relationship Id="rId21" Type="http://schemas.openxmlformats.org/officeDocument/2006/relationships/hyperlink" Target="https://podminky.urs.cz/item/CS_URS_2021_02/181411121" TargetMode="External"/><Relationship Id="rId34" Type="http://schemas.openxmlformats.org/officeDocument/2006/relationships/hyperlink" Target="https://podminky.urs.cz/item/CS_URS_2021_02/877211101" TargetMode="External"/><Relationship Id="rId42" Type="http://schemas.openxmlformats.org/officeDocument/2006/relationships/hyperlink" Target="https://podminky.urs.cz/item/CS_URS_2021_02/899712111" TargetMode="External"/><Relationship Id="rId47" Type="http://schemas.openxmlformats.org/officeDocument/2006/relationships/hyperlink" Target="https://podminky.urs.cz/item/CS_URS_2021_02/997221559" TargetMode="External"/><Relationship Id="rId50" Type="http://schemas.openxmlformats.org/officeDocument/2006/relationships/hyperlink" Target="https://podminky.urs.cz/item/CS_URS_2021_02/997221873" TargetMode="External"/><Relationship Id="rId55" Type="http://schemas.openxmlformats.org/officeDocument/2006/relationships/hyperlink" Target="https://podminky.urs.cz/item/CS_URS_2021_02/783301311" TargetMode="External"/><Relationship Id="rId63" Type="http://schemas.openxmlformats.org/officeDocument/2006/relationships/hyperlink" Target="https://podminky.urs.cz/item/CS_URS_2021_02/043154000" TargetMode="External"/><Relationship Id="rId7" Type="http://schemas.openxmlformats.org/officeDocument/2006/relationships/hyperlink" Target="https://podminky.urs.cz/item/CS_URS_2021_02/131151201" TargetMode="External"/><Relationship Id="rId2" Type="http://schemas.openxmlformats.org/officeDocument/2006/relationships/hyperlink" Target="https://podminky.urs.cz/item/CS_URS_2021_02/113107182" TargetMode="External"/><Relationship Id="rId16" Type="http://schemas.openxmlformats.org/officeDocument/2006/relationships/hyperlink" Target="https://podminky.urs.cz/item/CS_URS_2021_02/174151101" TargetMode="External"/><Relationship Id="rId20" Type="http://schemas.openxmlformats.org/officeDocument/2006/relationships/hyperlink" Target="https://podminky.urs.cz/item/CS_URS_2021_02/181351005" TargetMode="External"/><Relationship Id="rId29" Type="http://schemas.openxmlformats.org/officeDocument/2006/relationships/hyperlink" Target="https://podminky.urs.cz/item/CS_URS_2021_02/452353101" TargetMode="External"/><Relationship Id="rId41" Type="http://schemas.openxmlformats.org/officeDocument/2006/relationships/hyperlink" Target="https://podminky.urs.cz/item/CS_URS_2021_02/899401113" TargetMode="External"/><Relationship Id="rId54" Type="http://schemas.openxmlformats.org/officeDocument/2006/relationships/hyperlink" Target="https://podminky.urs.cz/item/CS_URS_2021_02/14011026" TargetMode="External"/><Relationship Id="rId62" Type="http://schemas.openxmlformats.org/officeDocument/2006/relationships/hyperlink" Target="https://podminky.urs.cz/item/CS_URS_2021_02/030001000" TargetMode="External"/><Relationship Id="rId1" Type="http://schemas.openxmlformats.org/officeDocument/2006/relationships/hyperlink" Target="https://podminky.urs.cz/item/CS_URS_2021_02/113107163" TargetMode="External"/><Relationship Id="rId6" Type="http://schemas.openxmlformats.org/officeDocument/2006/relationships/hyperlink" Target="https://podminky.urs.cz/item/CS_URS_2021_02/131151100" TargetMode="External"/><Relationship Id="rId11" Type="http://schemas.openxmlformats.org/officeDocument/2006/relationships/hyperlink" Target="https://podminky.urs.cz/item/CS_URS_2021_02/151811232" TargetMode="External"/><Relationship Id="rId24" Type="http://schemas.openxmlformats.org/officeDocument/2006/relationships/hyperlink" Target="https://podminky.urs.cz/item/CS_URS_2021_02/181913112" TargetMode="External"/><Relationship Id="rId32" Type="http://schemas.openxmlformats.org/officeDocument/2006/relationships/hyperlink" Target="https://podminky.urs.cz/item/CS_URS_2021_02/871241221" TargetMode="External"/><Relationship Id="rId37" Type="http://schemas.openxmlformats.org/officeDocument/2006/relationships/hyperlink" Target="https://podminky.urs.cz/item/CS_URS_2021_02/892233122" TargetMode="External"/><Relationship Id="rId40" Type="http://schemas.openxmlformats.org/officeDocument/2006/relationships/hyperlink" Target="https://podminky.urs.cz/item/CS_URS_2021_02/899401112" TargetMode="External"/><Relationship Id="rId45" Type="http://schemas.openxmlformats.org/officeDocument/2006/relationships/hyperlink" Target="https://podminky.urs.cz/item/CS_URS_2021_02/919735112" TargetMode="External"/><Relationship Id="rId53" Type="http://schemas.openxmlformats.org/officeDocument/2006/relationships/hyperlink" Target="https://podminky.urs.cz/item/CS_URS_2021_02/767995112" TargetMode="External"/><Relationship Id="rId58" Type="http://schemas.openxmlformats.org/officeDocument/2006/relationships/hyperlink" Target="https://podminky.urs.cz/item/CS_URS_2021_02/783317101" TargetMode="External"/><Relationship Id="rId5" Type="http://schemas.openxmlformats.org/officeDocument/2006/relationships/hyperlink" Target="https://podminky.urs.cz/item/CS_URS_2021_02/121151105" TargetMode="External"/><Relationship Id="rId15" Type="http://schemas.openxmlformats.org/officeDocument/2006/relationships/hyperlink" Target="https://podminky.urs.cz/item/CS_URS_2021_02/171251201" TargetMode="External"/><Relationship Id="rId23" Type="http://schemas.openxmlformats.org/officeDocument/2006/relationships/hyperlink" Target="https://podminky.urs.cz/item/CS_URS_2021_02/181911101" TargetMode="External"/><Relationship Id="rId28" Type="http://schemas.openxmlformats.org/officeDocument/2006/relationships/hyperlink" Target="https://podminky.urs.cz/item/CS_URS_2021_02/452313131" TargetMode="External"/><Relationship Id="rId36" Type="http://schemas.openxmlformats.org/officeDocument/2006/relationships/hyperlink" Target="https://podminky.urs.cz/item/CS_URS_2021_02/891213321" TargetMode="External"/><Relationship Id="rId49" Type="http://schemas.openxmlformats.org/officeDocument/2006/relationships/hyperlink" Target="https://podminky.urs.cz/item/CS_URS_2021_02/997221569" TargetMode="External"/><Relationship Id="rId57" Type="http://schemas.openxmlformats.org/officeDocument/2006/relationships/hyperlink" Target="https://podminky.urs.cz/item/CS_URS_2021_02/783315101" TargetMode="External"/><Relationship Id="rId61" Type="http://schemas.openxmlformats.org/officeDocument/2006/relationships/hyperlink" Target="https://podminky.urs.cz/item/CS_URS_2021_02/013254000" TargetMode="External"/><Relationship Id="rId10" Type="http://schemas.openxmlformats.org/officeDocument/2006/relationships/hyperlink" Target="https://podminky.urs.cz/item/CS_URS_2021_02/151811132" TargetMode="External"/><Relationship Id="rId19" Type="http://schemas.openxmlformats.org/officeDocument/2006/relationships/hyperlink" Target="https://podminky.urs.cz/item/CS_URS_2021_02/58341341" TargetMode="External"/><Relationship Id="rId31" Type="http://schemas.openxmlformats.org/officeDocument/2006/relationships/hyperlink" Target="https://podminky.urs.cz/item/CS_URS_2021_02/28613853" TargetMode="External"/><Relationship Id="rId44" Type="http://schemas.openxmlformats.org/officeDocument/2006/relationships/hyperlink" Target="https://podminky.urs.cz/item/CS_URS_2021_02/899913121" TargetMode="External"/><Relationship Id="rId52" Type="http://schemas.openxmlformats.org/officeDocument/2006/relationships/hyperlink" Target="https://podminky.urs.cz/item/CS_URS_2021_02/998276101" TargetMode="External"/><Relationship Id="rId60" Type="http://schemas.openxmlformats.org/officeDocument/2006/relationships/hyperlink" Target="https://podminky.urs.cz/item/CS_URS_2021_02/012002000" TargetMode="External"/><Relationship Id="rId65" Type="http://schemas.openxmlformats.org/officeDocument/2006/relationships/drawing" Target="../drawings/drawing2.xml"/><Relationship Id="rId4" Type="http://schemas.openxmlformats.org/officeDocument/2006/relationships/hyperlink" Target="https://podminky.urs.cz/item/CS_URS_2021_02/115101301" TargetMode="External"/><Relationship Id="rId9" Type="http://schemas.openxmlformats.org/officeDocument/2006/relationships/hyperlink" Target="https://podminky.urs.cz/item/CS_URS_2021_02/141721251" TargetMode="External"/><Relationship Id="rId14" Type="http://schemas.openxmlformats.org/officeDocument/2006/relationships/hyperlink" Target="https://podminky.urs.cz/item/CS_URS_2021_02/171201231" TargetMode="External"/><Relationship Id="rId22" Type="http://schemas.openxmlformats.org/officeDocument/2006/relationships/hyperlink" Target="https://podminky.urs.cz/item/CS_URS_2021_02/00572100" TargetMode="External"/><Relationship Id="rId27" Type="http://schemas.openxmlformats.org/officeDocument/2006/relationships/hyperlink" Target="https://podminky.urs.cz/item/CS_URS_2021_02/451572111" TargetMode="External"/><Relationship Id="rId30" Type="http://schemas.openxmlformats.org/officeDocument/2006/relationships/hyperlink" Target="https://podminky.urs.cz/item/CS_URS_2021_02/857244122" TargetMode="External"/><Relationship Id="rId35" Type="http://schemas.openxmlformats.org/officeDocument/2006/relationships/hyperlink" Target="https://podminky.urs.cz/item/CS_URS_2021_02/28615972" TargetMode="External"/><Relationship Id="rId43" Type="http://schemas.openxmlformats.org/officeDocument/2006/relationships/hyperlink" Target="https://podminky.urs.cz/item/CS_URS_2021_02/899721111" TargetMode="External"/><Relationship Id="rId48" Type="http://schemas.openxmlformats.org/officeDocument/2006/relationships/hyperlink" Target="https://podminky.urs.cz/item/CS_URS_2021_02/997221561" TargetMode="External"/><Relationship Id="rId56" Type="http://schemas.openxmlformats.org/officeDocument/2006/relationships/hyperlink" Target="https://podminky.urs.cz/item/CS_URS_2021_02/783314101" TargetMode="External"/><Relationship Id="rId64" Type="http://schemas.openxmlformats.org/officeDocument/2006/relationships/hyperlink" Target="https://podminky.urs.cz/item/CS_URS_2021_02/090001000" TargetMode="External"/><Relationship Id="rId8" Type="http://schemas.openxmlformats.org/officeDocument/2006/relationships/hyperlink" Target="https://podminky.urs.cz/item/CS_URS_2021_02/139001101" TargetMode="External"/><Relationship Id="rId51" Type="http://schemas.openxmlformats.org/officeDocument/2006/relationships/hyperlink" Target="https://podminky.urs.cz/item/CS_URS_2021_02/997221875" TargetMode="External"/><Relationship Id="rId3" Type="http://schemas.openxmlformats.org/officeDocument/2006/relationships/hyperlink" Target="https://podminky.urs.cz/item/CS_URS_2021_02/115101201" TargetMode="External"/><Relationship Id="rId12" Type="http://schemas.openxmlformats.org/officeDocument/2006/relationships/hyperlink" Target="https://podminky.urs.cz/item/CS_URS_2021_02/162751117" TargetMode="External"/><Relationship Id="rId17" Type="http://schemas.openxmlformats.org/officeDocument/2006/relationships/hyperlink" Target="https://podminky.urs.cz/item/CS_URS_2021_02/58344155" TargetMode="External"/><Relationship Id="rId25" Type="http://schemas.openxmlformats.org/officeDocument/2006/relationships/hyperlink" Target="https://podminky.urs.cz/item/CS_URS_2021_02/185804311" TargetMode="External"/><Relationship Id="rId33" Type="http://schemas.openxmlformats.org/officeDocument/2006/relationships/hyperlink" Target="https://podminky.urs.cz/item/CS_URS_2021_02/28613855" TargetMode="External"/><Relationship Id="rId38" Type="http://schemas.openxmlformats.org/officeDocument/2006/relationships/hyperlink" Target="https://podminky.urs.cz/item/CS_URS_2021_02/892241111" TargetMode="External"/><Relationship Id="rId46" Type="http://schemas.openxmlformats.org/officeDocument/2006/relationships/hyperlink" Target="https://podminky.urs.cz/item/CS_URS_2021_02/997221551" TargetMode="External"/><Relationship Id="rId59" Type="http://schemas.openxmlformats.org/officeDocument/2006/relationships/hyperlink" Target="https://podminky.urs.cz/item/CS_URS_2021_02/230200116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1_02/171251201" TargetMode="External"/><Relationship Id="rId18" Type="http://schemas.openxmlformats.org/officeDocument/2006/relationships/hyperlink" Target="https://podminky.urs.cz/item/CS_URS_2021_02/181351005" TargetMode="External"/><Relationship Id="rId26" Type="http://schemas.openxmlformats.org/officeDocument/2006/relationships/hyperlink" Target="https://podminky.urs.cz/item/CS_URS_2021_02/452313131" TargetMode="External"/><Relationship Id="rId39" Type="http://schemas.openxmlformats.org/officeDocument/2006/relationships/hyperlink" Target="https://podminky.urs.cz/item/CS_URS_2021_02/892233122" TargetMode="External"/><Relationship Id="rId21" Type="http://schemas.openxmlformats.org/officeDocument/2006/relationships/hyperlink" Target="https://podminky.urs.cz/item/CS_URS_2021_02/181911101" TargetMode="External"/><Relationship Id="rId34" Type="http://schemas.openxmlformats.org/officeDocument/2006/relationships/hyperlink" Target="https://podminky.urs.cz/item/CS_URS_2021_02/891213321" TargetMode="External"/><Relationship Id="rId42" Type="http://schemas.openxmlformats.org/officeDocument/2006/relationships/hyperlink" Target="https://podminky.urs.cz/item/CS_URS_2021_02/893811163" TargetMode="External"/><Relationship Id="rId47" Type="http://schemas.openxmlformats.org/officeDocument/2006/relationships/hyperlink" Target="https://podminky.urs.cz/item/CS_URS_2021_02/919735112" TargetMode="External"/><Relationship Id="rId50" Type="http://schemas.openxmlformats.org/officeDocument/2006/relationships/hyperlink" Target="https://podminky.urs.cz/item/CS_URS_2021_02/997221561" TargetMode="External"/><Relationship Id="rId55" Type="http://schemas.openxmlformats.org/officeDocument/2006/relationships/hyperlink" Target="https://podminky.urs.cz/item/CS_URS_2021_02/722270105" TargetMode="External"/><Relationship Id="rId63" Type="http://schemas.openxmlformats.org/officeDocument/2006/relationships/hyperlink" Target="https://podminky.urs.cz/item/CS_URS_2021_02/012002000" TargetMode="External"/><Relationship Id="rId68" Type="http://schemas.openxmlformats.org/officeDocument/2006/relationships/drawing" Target="../drawings/drawing3.xml"/><Relationship Id="rId7" Type="http://schemas.openxmlformats.org/officeDocument/2006/relationships/hyperlink" Target="https://podminky.urs.cz/item/CS_URS_2021_02/141721251" TargetMode="External"/><Relationship Id="rId2" Type="http://schemas.openxmlformats.org/officeDocument/2006/relationships/hyperlink" Target="https://podminky.urs.cz/item/CS_URS_2021_02/113107182" TargetMode="External"/><Relationship Id="rId16" Type="http://schemas.openxmlformats.org/officeDocument/2006/relationships/hyperlink" Target="https://podminky.urs.cz/item/CS_URS_2021_02/175151101" TargetMode="External"/><Relationship Id="rId29" Type="http://schemas.openxmlformats.org/officeDocument/2006/relationships/hyperlink" Target="https://podminky.urs.cz/item/CS_URS_2021_02/28613853" TargetMode="External"/><Relationship Id="rId1" Type="http://schemas.openxmlformats.org/officeDocument/2006/relationships/hyperlink" Target="https://podminky.urs.cz/item/CS_URS_2021_02/113107163" TargetMode="External"/><Relationship Id="rId6" Type="http://schemas.openxmlformats.org/officeDocument/2006/relationships/hyperlink" Target="https://podminky.urs.cz/item/CS_URS_2021_02/139001101" TargetMode="External"/><Relationship Id="rId11" Type="http://schemas.openxmlformats.org/officeDocument/2006/relationships/hyperlink" Target="https://podminky.urs.cz/item/CS_URS_2021_02/162751119" TargetMode="External"/><Relationship Id="rId24" Type="http://schemas.openxmlformats.org/officeDocument/2006/relationships/hyperlink" Target="https://podminky.urs.cz/item/CS_URS_2021_02/275313611" TargetMode="External"/><Relationship Id="rId32" Type="http://schemas.openxmlformats.org/officeDocument/2006/relationships/hyperlink" Target="https://podminky.urs.cz/item/CS_URS_2021_02/877211101" TargetMode="External"/><Relationship Id="rId37" Type="http://schemas.openxmlformats.org/officeDocument/2006/relationships/hyperlink" Target="https://podminky.urs.cz/item/CS_URS_2021_02/891269111" TargetMode="External"/><Relationship Id="rId40" Type="http://schemas.openxmlformats.org/officeDocument/2006/relationships/hyperlink" Target="https://podminky.urs.cz/item/CS_URS_2021_02/892241111" TargetMode="External"/><Relationship Id="rId45" Type="http://schemas.openxmlformats.org/officeDocument/2006/relationships/hyperlink" Target="https://podminky.urs.cz/item/CS_URS_2021_02/899721111" TargetMode="External"/><Relationship Id="rId53" Type="http://schemas.openxmlformats.org/officeDocument/2006/relationships/hyperlink" Target="https://podminky.urs.cz/item/CS_URS_2021_02/997221875" TargetMode="External"/><Relationship Id="rId58" Type="http://schemas.openxmlformats.org/officeDocument/2006/relationships/hyperlink" Target="https://podminky.urs.cz/item/CS_URS_2021_02/783301311" TargetMode="External"/><Relationship Id="rId66" Type="http://schemas.openxmlformats.org/officeDocument/2006/relationships/hyperlink" Target="https://podminky.urs.cz/item/CS_URS_2021_02/043154000" TargetMode="External"/><Relationship Id="rId5" Type="http://schemas.openxmlformats.org/officeDocument/2006/relationships/hyperlink" Target="https://podminky.urs.cz/item/CS_URS_2021_02/131151204" TargetMode="External"/><Relationship Id="rId15" Type="http://schemas.openxmlformats.org/officeDocument/2006/relationships/hyperlink" Target="https://podminky.urs.cz/item/CS_URS_2021_02/58344155" TargetMode="External"/><Relationship Id="rId23" Type="http://schemas.openxmlformats.org/officeDocument/2006/relationships/hyperlink" Target="https://podminky.urs.cz/item/CS_URS_2021_02/185804312" TargetMode="External"/><Relationship Id="rId28" Type="http://schemas.openxmlformats.org/officeDocument/2006/relationships/hyperlink" Target="https://podminky.urs.cz/item/CS_URS_2021_02/857244122" TargetMode="External"/><Relationship Id="rId36" Type="http://schemas.openxmlformats.org/officeDocument/2006/relationships/hyperlink" Target="https://podminky.urs.cz/item/CS_URS_2021_02/42221433" TargetMode="External"/><Relationship Id="rId49" Type="http://schemas.openxmlformats.org/officeDocument/2006/relationships/hyperlink" Target="https://podminky.urs.cz/item/CS_URS_2021_02/997221559" TargetMode="External"/><Relationship Id="rId57" Type="http://schemas.openxmlformats.org/officeDocument/2006/relationships/hyperlink" Target="https://podminky.urs.cz/item/CS_URS_2021_02/14011026" TargetMode="External"/><Relationship Id="rId61" Type="http://schemas.openxmlformats.org/officeDocument/2006/relationships/hyperlink" Target="https://podminky.urs.cz/item/CS_URS_2021_02/783317101" TargetMode="External"/><Relationship Id="rId10" Type="http://schemas.openxmlformats.org/officeDocument/2006/relationships/hyperlink" Target="https://podminky.urs.cz/item/CS_URS_2021_02/162751117" TargetMode="External"/><Relationship Id="rId19" Type="http://schemas.openxmlformats.org/officeDocument/2006/relationships/hyperlink" Target="https://podminky.urs.cz/item/CS_URS_2021_02/181411121" TargetMode="External"/><Relationship Id="rId31" Type="http://schemas.openxmlformats.org/officeDocument/2006/relationships/hyperlink" Target="https://podminky.urs.cz/item/CS_URS_2021_02/28613855" TargetMode="External"/><Relationship Id="rId44" Type="http://schemas.openxmlformats.org/officeDocument/2006/relationships/hyperlink" Target="https://podminky.urs.cz/item/CS_URS_2021_02/899712111" TargetMode="External"/><Relationship Id="rId52" Type="http://schemas.openxmlformats.org/officeDocument/2006/relationships/hyperlink" Target="https://podminky.urs.cz/item/CS_URS_2021_02/997221873" TargetMode="External"/><Relationship Id="rId60" Type="http://schemas.openxmlformats.org/officeDocument/2006/relationships/hyperlink" Target="https://podminky.urs.cz/item/CS_URS_2021_02/783315101" TargetMode="External"/><Relationship Id="rId65" Type="http://schemas.openxmlformats.org/officeDocument/2006/relationships/hyperlink" Target="https://podminky.urs.cz/item/CS_URS_2021_02/030001000" TargetMode="External"/><Relationship Id="rId4" Type="http://schemas.openxmlformats.org/officeDocument/2006/relationships/hyperlink" Target="https://podminky.urs.cz/item/CS_URS_2021_02/131151100" TargetMode="External"/><Relationship Id="rId9" Type="http://schemas.openxmlformats.org/officeDocument/2006/relationships/hyperlink" Target="https://podminky.urs.cz/item/CS_URS_2021_02/151811232" TargetMode="External"/><Relationship Id="rId14" Type="http://schemas.openxmlformats.org/officeDocument/2006/relationships/hyperlink" Target="https://podminky.urs.cz/item/CS_URS_2021_02/174151101" TargetMode="External"/><Relationship Id="rId22" Type="http://schemas.openxmlformats.org/officeDocument/2006/relationships/hyperlink" Target="https://podminky.urs.cz/item/CS_URS_2021_02/181913112" TargetMode="External"/><Relationship Id="rId27" Type="http://schemas.openxmlformats.org/officeDocument/2006/relationships/hyperlink" Target="https://podminky.urs.cz/item/CS_URS_2021_02/452353101" TargetMode="External"/><Relationship Id="rId30" Type="http://schemas.openxmlformats.org/officeDocument/2006/relationships/hyperlink" Target="https://podminky.urs.cz/item/CS_URS_2021_02/871241221" TargetMode="External"/><Relationship Id="rId35" Type="http://schemas.openxmlformats.org/officeDocument/2006/relationships/hyperlink" Target="https://podminky.urs.cz/item/CS_URS_2021_02/891241112" TargetMode="External"/><Relationship Id="rId43" Type="http://schemas.openxmlformats.org/officeDocument/2006/relationships/hyperlink" Target="https://podminky.urs.cz/item/CS_URS_2021_02/899401112" TargetMode="External"/><Relationship Id="rId48" Type="http://schemas.openxmlformats.org/officeDocument/2006/relationships/hyperlink" Target="https://podminky.urs.cz/item/CS_URS_2021_02/997221551" TargetMode="External"/><Relationship Id="rId56" Type="http://schemas.openxmlformats.org/officeDocument/2006/relationships/hyperlink" Target="https://podminky.urs.cz/item/CS_URS_2021_02/767995112" TargetMode="External"/><Relationship Id="rId64" Type="http://schemas.openxmlformats.org/officeDocument/2006/relationships/hyperlink" Target="https://podminky.urs.cz/item/CS_URS_2021_02/013254000" TargetMode="External"/><Relationship Id="rId8" Type="http://schemas.openxmlformats.org/officeDocument/2006/relationships/hyperlink" Target="https://podminky.urs.cz/item/CS_URS_2021_02/151811132" TargetMode="External"/><Relationship Id="rId51" Type="http://schemas.openxmlformats.org/officeDocument/2006/relationships/hyperlink" Target="https://podminky.urs.cz/item/CS_URS_2021_02/997221569" TargetMode="External"/><Relationship Id="rId3" Type="http://schemas.openxmlformats.org/officeDocument/2006/relationships/hyperlink" Target="https://podminky.urs.cz/item/CS_URS_2021_02/121151105" TargetMode="External"/><Relationship Id="rId12" Type="http://schemas.openxmlformats.org/officeDocument/2006/relationships/hyperlink" Target="https://podminky.urs.cz/item/CS_URS_2021_02/171201231" TargetMode="External"/><Relationship Id="rId17" Type="http://schemas.openxmlformats.org/officeDocument/2006/relationships/hyperlink" Target="https://podminky.urs.cz/item/CS_URS_2021_02/58341341" TargetMode="External"/><Relationship Id="rId25" Type="http://schemas.openxmlformats.org/officeDocument/2006/relationships/hyperlink" Target="https://podminky.urs.cz/item/CS_URS_2021_02/451572111" TargetMode="External"/><Relationship Id="rId33" Type="http://schemas.openxmlformats.org/officeDocument/2006/relationships/hyperlink" Target="https://podminky.urs.cz/item/CS_URS_2021_02/28615972" TargetMode="External"/><Relationship Id="rId38" Type="http://schemas.openxmlformats.org/officeDocument/2006/relationships/hyperlink" Target="https://podminky.urs.cz/item/CS_URS_2021_02/42271414" TargetMode="External"/><Relationship Id="rId46" Type="http://schemas.openxmlformats.org/officeDocument/2006/relationships/hyperlink" Target="https://podminky.urs.cz/item/CS_URS_2021_02/899913121" TargetMode="External"/><Relationship Id="rId59" Type="http://schemas.openxmlformats.org/officeDocument/2006/relationships/hyperlink" Target="https://podminky.urs.cz/item/CS_URS_2021_02/783314101" TargetMode="External"/><Relationship Id="rId67" Type="http://schemas.openxmlformats.org/officeDocument/2006/relationships/hyperlink" Target="https://podminky.urs.cz/item/CS_URS_2021_02/090001000" TargetMode="External"/><Relationship Id="rId20" Type="http://schemas.openxmlformats.org/officeDocument/2006/relationships/hyperlink" Target="https://podminky.urs.cz/item/CS_URS_2021_02/00572100" TargetMode="External"/><Relationship Id="rId41" Type="http://schemas.openxmlformats.org/officeDocument/2006/relationships/hyperlink" Target="https://podminky.urs.cz/item/CS_URS_2021_02/892372111" TargetMode="External"/><Relationship Id="rId54" Type="http://schemas.openxmlformats.org/officeDocument/2006/relationships/hyperlink" Target="https://podminky.urs.cz/item/CS_URS_2021_02/998276101" TargetMode="External"/><Relationship Id="rId62" Type="http://schemas.openxmlformats.org/officeDocument/2006/relationships/hyperlink" Target="https://podminky.urs.cz/item/CS_URS_2021_02/230200116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50000000000003" customHeight="1"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S2" s="19" t="s">
        <v>6</v>
      </c>
      <c r="BT2" s="19" t="s">
        <v>7</v>
      </c>
    </row>
    <row r="3" spans="1:74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1:74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1:74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75" t="s">
        <v>14</v>
      </c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24"/>
      <c r="AQ5" s="24"/>
      <c r="AR5" s="22"/>
      <c r="BE5" s="372" t="s">
        <v>15</v>
      </c>
      <c r="BS5" s="19" t="s">
        <v>6</v>
      </c>
    </row>
    <row r="6" spans="1:74" s="1" customFormat="1" ht="36.950000000000003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7" t="s">
        <v>17</v>
      </c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24"/>
      <c r="AQ6" s="24"/>
      <c r="AR6" s="22"/>
      <c r="BE6" s="373"/>
      <c r="BS6" s="19" t="s">
        <v>6</v>
      </c>
    </row>
    <row r="7" spans="1:74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73"/>
      <c r="BS7" s="19" t="s">
        <v>6</v>
      </c>
    </row>
    <row r="8" spans="1:74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73"/>
      <c r="BS8" s="19" t="s">
        <v>6</v>
      </c>
    </row>
    <row r="9" spans="1:74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73"/>
      <c r="BS9" s="19" t="s">
        <v>6</v>
      </c>
    </row>
    <row r="10" spans="1:74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73"/>
      <c r="BS10" s="19" t="s">
        <v>6</v>
      </c>
    </row>
    <row r="11" spans="1:74" s="1" customFormat="1" ht="18.399999999999999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73"/>
      <c r="BS11" s="19" t="s">
        <v>6</v>
      </c>
    </row>
    <row r="12" spans="1:74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73"/>
      <c r="BS12" s="19" t="s">
        <v>6</v>
      </c>
    </row>
    <row r="13" spans="1:74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73"/>
      <c r="BS13" s="19" t="s">
        <v>6</v>
      </c>
    </row>
    <row r="14" spans="1:74" ht="12.75">
      <c r="B14" s="23"/>
      <c r="C14" s="24"/>
      <c r="D14" s="24"/>
      <c r="E14" s="378" t="s">
        <v>30</v>
      </c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73"/>
      <c r="BS14" s="19" t="s">
        <v>6</v>
      </c>
    </row>
    <row r="15" spans="1:74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73"/>
      <c r="BS15" s="19" t="s">
        <v>4</v>
      </c>
    </row>
    <row r="16" spans="1:74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73"/>
      <c r="BS16" s="19" t="s">
        <v>4</v>
      </c>
    </row>
    <row r="17" spans="1:71" s="1" customFormat="1" ht="18.399999999999999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73"/>
      <c r="BS17" s="19" t="s">
        <v>33</v>
      </c>
    </row>
    <row r="18" spans="1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73"/>
      <c r="BS18" s="19" t="s">
        <v>6</v>
      </c>
    </row>
    <row r="19" spans="1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73"/>
      <c r="BS19" s="19" t="s">
        <v>6</v>
      </c>
    </row>
    <row r="20" spans="1:71" s="1" customFormat="1" ht="18.399999999999999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73"/>
      <c r="BS20" s="19" t="s">
        <v>33</v>
      </c>
    </row>
    <row r="21" spans="1:71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73"/>
    </row>
    <row r="22" spans="1:71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73"/>
    </row>
    <row r="23" spans="1:71" s="1" customFormat="1" ht="47.25" customHeight="1">
      <c r="B23" s="23"/>
      <c r="C23" s="24"/>
      <c r="D23" s="24"/>
      <c r="E23" s="380" t="s">
        <v>37</v>
      </c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24"/>
      <c r="AP23" s="24"/>
      <c r="AQ23" s="24"/>
      <c r="AR23" s="22"/>
      <c r="BE23" s="373"/>
    </row>
    <row r="24" spans="1:71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73"/>
    </row>
    <row r="25" spans="1:71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73"/>
    </row>
    <row r="26" spans="1:71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81">
        <f>ROUND(AG54,2)</f>
        <v>0</v>
      </c>
      <c r="AL26" s="382"/>
      <c r="AM26" s="382"/>
      <c r="AN26" s="382"/>
      <c r="AO26" s="382"/>
      <c r="AP26" s="38"/>
      <c r="AQ26" s="38"/>
      <c r="AR26" s="41"/>
      <c r="BE26" s="373"/>
    </row>
    <row r="27" spans="1:71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73"/>
    </row>
    <row r="28" spans="1:71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3" t="s">
        <v>39</v>
      </c>
      <c r="M28" s="383"/>
      <c r="N28" s="383"/>
      <c r="O28" s="383"/>
      <c r="P28" s="383"/>
      <c r="Q28" s="38"/>
      <c r="R28" s="38"/>
      <c r="S28" s="38"/>
      <c r="T28" s="38"/>
      <c r="U28" s="38"/>
      <c r="V28" s="38"/>
      <c r="W28" s="383" t="s">
        <v>40</v>
      </c>
      <c r="X28" s="383"/>
      <c r="Y28" s="383"/>
      <c r="Z28" s="383"/>
      <c r="AA28" s="383"/>
      <c r="AB28" s="383"/>
      <c r="AC28" s="383"/>
      <c r="AD28" s="383"/>
      <c r="AE28" s="383"/>
      <c r="AF28" s="38"/>
      <c r="AG28" s="38"/>
      <c r="AH28" s="38"/>
      <c r="AI28" s="38"/>
      <c r="AJ28" s="38"/>
      <c r="AK28" s="383" t="s">
        <v>41</v>
      </c>
      <c r="AL28" s="383"/>
      <c r="AM28" s="383"/>
      <c r="AN28" s="383"/>
      <c r="AO28" s="383"/>
      <c r="AP28" s="38"/>
      <c r="AQ28" s="38"/>
      <c r="AR28" s="41"/>
      <c r="BE28" s="373"/>
    </row>
    <row r="29" spans="1:71" s="3" customFormat="1" ht="14.45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67">
        <v>0.21</v>
      </c>
      <c r="M29" s="366"/>
      <c r="N29" s="366"/>
      <c r="O29" s="366"/>
      <c r="P29" s="366"/>
      <c r="Q29" s="43"/>
      <c r="R29" s="43"/>
      <c r="S29" s="43"/>
      <c r="T29" s="43"/>
      <c r="U29" s="43"/>
      <c r="V29" s="43"/>
      <c r="W29" s="365">
        <f>ROUND(AZ54, 2)</f>
        <v>0</v>
      </c>
      <c r="X29" s="366"/>
      <c r="Y29" s="366"/>
      <c r="Z29" s="366"/>
      <c r="AA29" s="366"/>
      <c r="AB29" s="366"/>
      <c r="AC29" s="366"/>
      <c r="AD29" s="366"/>
      <c r="AE29" s="366"/>
      <c r="AF29" s="43"/>
      <c r="AG29" s="43"/>
      <c r="AH29" s="43"/>
      <c r="AI29" s="43"/>
      <c r="AJ29" s="43"/>
      <c r="AK29" s="365">
        <f>ROUND(AV54, 2)</f>
        <v>0</v>
      </c>
      <c r="AL29" s="366"/>
      <c r="AM29" s="366"/>
      <c r="AN29" s="366"/>
      <c r="AO29" s="366"/>
      <c r="AP29" s="43"/>
      <c r="AQ29" s="43"/>
      <c r="AR29" s="44"/>
      <c r="BE29" s="374"/>
    </row>
    <row r="30" spans="1:71" s="3" customFormat="1" ht="14.45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67">
        <v>0.15</v>
      </c>
      <c r="M30" s="366"/>
      <c r="N30" s="366"/>
      <c r="O30" s="366"/>
      <c r="P30" s="366"/>
      <c r="Q30" s="43"/>
      <c r="R30" s="43"/>
      <c r="S30" s="43"/>
      <c r="T30" s="43"/>
      <c r="U30" s="43"/>
      <c r="V30" s="43"/>
      <c r="W30" s="365">
        <f>ROUND(BA54, 2)</f>
        <v>0</v>
      </c>
      <c r="X30" s="366"/>
      <c r="Y30" s="366"/>
      <c r="Z30" s="366"/>
      <c r="AA30" s="366"/>
      <c r="AB30" s="366"/>
      <c r="AC30" s="366"/>
      <c r="AD30" s="366"/>
      <c r="AE30" s="366"/>
      <c r="AF30" s="43"/>
      <c r="AG30" s="43"/>
      <c r="AH30" s="43"/>
      <c r="AI30" s="43"/>
      <c r="AJ30" s="43"/>
      <c r="AK30" s="365">
        <f>ROUND(AW54, 2)</f>
        <v>0</v>
      </c>
      <c r="AL30" s="366"/>
      <c r="AM30" s="366"/>
      <c r="AN30" s="366"/>
      <c r="AO30" s="366"/>
      <c r="AP30" s="43"/>
      <c r="AQ30" s="43"/>
      <c r="AR30" s="44"/>
      <c r="BE30" s="374"/>
    </row>
    <row r="31" spans="1:71" s="3" customFormat="1" ht="14.45" hidden="1" customHeight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67">
        <v>0.21</v>
      </c>
      <c r="M31" s="366"/>
      <c r="N31" s="366"/>
      <c r="O31" s="366"/>
      <c r="P31" s="366"/>
      <c r="Q31" s="43"/>
      <c r="R31" s="43"/>
      <c r="S31" s="43"/>
      <c r="T31" s="43"/>
      <c r="U31" s="43"/>
      <c r="V31" s="43"/>
      <c r="W31" s="365">
        <f>ROUND(BB54, 2)</f>
        <v>0</v>
      </c>
      <c r="X31" s="366"/>
      <c r="Y31" s="366"/>
      <c r="Z31" s="366"/>
      <c r="AA31" s="366"/>
      <c r="AB31" s="366"/>
      <c r="AC31" s="366"/>
      <c r="AD31" s="366"/>
      <c r="AE31" s="366"/>
      <c r="AF31" s="43"/>
      <c r="AG31" s="43"/>
      <c r="AH31" s="43"/>
      <c r="AI31" s="43"/>
      <c r="AJ31" s="43"/>
      <c r="AK31" s="365">
        <v>0</v>
      </c>
      <c r="AL31" s="366"/>
      <c r="AM31" s="366"/>
      <c r="AN31" s="366"/>
      <c r="AO31" s="366"/>
      <c r="AP31" s="43"/>
      <c r="AQ31" s="43"/>
      <c r="AR31" s="44"/>
      <c r="BE31" s="374"/>
    </row>
    <row r="32" spans="1:71" s="3" customFormat="1" ht="14.45" hidden="1" customHeight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67">
        <v>0.15</v>
      </c>
      <c r="M32" s="366"/>
      <c r="N32" s="366"/>
      <c r="O32" s="366"/>
      <c r="P32" s="366"/>
      <c r="Q32" s="43"/>
      <c r="R32" s="43"/>
      <c r="S32" s="43"/>
      <c r="T32" s="43"/>
      <c r="U32" s="43"/>
      <c r="V32" s="43"/>
      <c r="W32" s="365">
        <f>ROUND(BC54, 2)</f>
        <v>0</v>
      </c>
      <c r="X32" s="366"/>
      <c r="Y32" s="366"/>
      <c r="Z32" s="366"/>
      <c r="AA32" s="366"/>
      <c r="AB32" s="366"/>
      <c r="AC32" s="366"/>
      <c r="AD32" s="366"/>
      <c r="AE32" s="366"/>
      <c r="AF32" s="43"/>
      <c r="AG32" s="43"/>
      <c r="AH32" s="43"/>
      <c r="AI32" s="43"/>
      <c r="AJ32" s="43"/>
      <c r="AK32" s="365">
        <v>0</v>
      </c>
      <c r="AL32" s="366"/>
      <c r="AM32" s="366"/>
      <c r="AN32" s="366"/>
      <c r="AO32" s="366"/>
      <c r="AP32" s="43"/>
      <c r="AQ32" s="43"/>
      <c r="AR32" s="44"/>
      <c r="BE32" s="374"/>
    </row>
    <row r="33" spans="1:57" s="3" customFormat="1" ht="14.45" hidden="1" customHeight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67">
        <v>0</v>
      </c>
      <c r="M33" s="366"/>
      <c r="N33" s="366"/>
      <c r="O33" s="366"/>
      <c r="P33" s="366"/>
      <c r="Q33" s="43"/>
      <c r="R33" s="43"/>
      <c r="S33" s="43"/>
      <c r="T33" s="43"/>
      <c r="U33" s="43"/>
      <c r="V33" s="43"/>
      <c r="W33" s="365">
        <f>ROUND(BD54, 2)</f>
        <v>0</v>
      </c>
      <c r="X33" s="366"/>
      <c r="Y33" s="366"/>
      <c r="Z33" s="366"/>
      <c r="AA33" s="366"/>
      <c r="AB33" s="366"/>
      <c r="AC33" s="366"/>
      <c r="AD33" s="366"/>
      <c r="AE33" s="366"/>
      <c r="AF33" s="43"/>
      <c r="AG33" s="43"/>
      <c r="AH33" s="43"/>
      <c r="AI33" s="43"/>
      <c r="AJ33" s="43"/>
      <c r="AK33" s="365">
        <v>0</v>
      </c>
      <c r="AL33" s="366"/>
      <c r="AM33" s="366"/>
      <c r="AN33" s="366"/>
      <c r="AO33" s="366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68" t="s">
        <v>50</v>
      </c>
      <c r="Y35" s="369"/>
      <c r="Z35" s="369"/>
      <c r="AA35" s="369"/>
      <c r="AB35" s="369"/>
      <c r="AC35" s="47"/>
      <c r="AD35" s="47"/>
      <c r="AE35" s="47"/>
      <c r="AF35" s="47"/>
      <c r="AG35" s="47"/>
      <c r="AH35" s="47"/>
      <c r="AI35" s="47"/>
      <c r="AJ35" s="47"/>
      <c r="AK35" s="370">
        <f>SUM(AK26:AK33)</f>
        <v>0</v>
      </c>
      <c r="AL35" s="369"/>
      <c r="AM35" s="369"/>
      <c r="AN35" s="369"/>
      <c r="AO35" s="371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1:57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29/2021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1:57" s="5" customFormat="1" ht="36.950000000000003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54" t="str">
        <f>K6</f>
        <v>Pětipsy místní část Vidolice - vodovod</v>
      </c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Pětipsy - Vidolice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56" t="str">
        <f>IF(AN8= "","",AN8)</f>
        <v>3. 11. 2021</v>
      </c>
      <c r="AN47" s="356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91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 "","",E11)</f>
        <v>Obec Pětipsy, 431 53 Pětipsy, č.p.58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57" t="str">
        <f>IF(E17="","",E17)</f>
        <v>Ing.Robert Klement, Žatec</v>
      </c>
      <c r="AN49" s="358"/>
      <c r="AO49" s="358"/>
      <c r="AP49" s="358"/>
      <c r="AQ49" s="38"/>
      <c r="AR49" s="41"/>
      <c r="AS49" s="359" t="s">
        <v>52</v>
      </c>
      <c r="AT49" s="360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91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57" t="str">
        <f>IF(E20="","",E20)</f>
        <v xml:space="preserve"> </v>
      </c>
      <c r="AN50" s="358"/>
      <c r="AO50" s="358"/>
      <c r="AP50" s="358"/>
      <c r="AQ50" s="38"/>
      <c r="AR50" s="41"/>
      <c r="AS50" s="361"/>
      <c r="AT50" s="362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91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63"/>
      <c r="AT51" s="364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91" s="2" customFormat="1" ht="29.25" customHeight="1">
      <c r="A52" s="36"/>
      <c r="B52" s="37"/>
      <c r="C52" s="344" t="s">
        <v>53</v>
      </c>
      <c r="D52" s="345"/>
      <c r="E52" s="345"/>
      <c r="F52" s="345"/>
      <c r="G52" s="345"/>
      <c r="H52" s="68"/>
      <c r="I52" s="346" t="s">
        <v>54</v>
      </c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7" t="s">
        <v>55</v>
      </c>
      <c r="AH52" s="345"/>
      <c r="AI52" s="345"/>
      <c r="AJ52" s="345"/>
      <c r="AK52" s="345"/>
      <c r="AL52" s="345"/>
      <c r="AM52" s="345"/>
      <c r="AN52" s="346" t="s">
        <v>56</v>
      </c>
      <c r="AO52" s="345"/>
      <c r="AP52" s="345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91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1:91" s="6" customFormat="1" ht="32.450000000000003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2">
        <f>ROUND(AG55,2)</f>
        <v>0</v>
      </c>
      <c r="AH54" s="352"/>
      <c r="AI54" s="352"/>
      <c r="AJ54" s="352"/>
      <c r="AK54" s="352"/>
      <c r="AL54" s="352"/>
      <c r="AM54" s="352"/>
      <c r="AN54" s="353">
        <f>SUM(AG54,AT54)</f>
        <v>0</v>
      </c>
      <c r="AO54" s="353"/>
      <c r="AP54" s="353"/>
      <c r="AQ54" s="80" t="s">
        <v>19</v>
      </c>
      <c r="AR54" s="81"/>
      <c r="AS54" s="82">
        <f>ROUND(AS55,2)</f>
        <v>0</v>
      </c>
      <c r="AT54" s="83">
        <f>ROUND(SUM(AV54:AW54),2)</f>
        <v>0</v>
      </c>
      <c r="AU54" s="84">
        <f>ROUND(AU55,5)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ROUND(AZ55,2)</f>
        <v>0</v>
      </c>
      <c r="BA54" s="83">
        <f>ROUND(BA55,2)</f>
        <v>0</v>
      </c>
      <c r="BB54" s="83">
        <f>ROUND(BB55,2)</f>
        <v>0</v>
      </c>
      <c r="BC54" s="83">
        <f>ROUND(BC55,2)</f>
        <v>0</v>
      </c>
      <c r="BD54" s="85">
        <f>ROUND(BD55,2)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1:91" s="7" customFormat="1" ht="16.5" customHeight="1">
      <c r="B55" s="88"/>
      <c r="C55" s="89"/>
      <c r="D55" s="351" t="s">
        <v>76</v>
      </c>
      <c r="E55" s="351"/>
      <c r="F55" s="351"/>
      <c r="G55" s="351"/>
      <c r="H55" s="351"/>
      <c r="I55" s="90"/>
      <c r="J55" s="351" t="s">
        <v>77</v>
      </c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50">
        <f>ROUND(SUM(AG56:AG57),2)</f>
        <v>0</v>
      </c>
      <c r="AH55" s="349"/>
      <c r="AI55" s="349"/>
      <c r="AJ55" s="349"/>
      <c r="AK55" s="349"/>
      <c r="AL55" s="349"/>
      <c r="AM55" s="349"/>
      <c r="AN55" s="348">
        <f>SUM(AG55,AT55)</f>
        <v>0</v>
      </c>
      <c r="AO55" s="349"/>
      <c r="AP55" s="349"/>
      <c r="AQ55" s="91" t="s">
        <v>78</v>
      </c>
      <c r="AR55" s="92"/>
      <c r="AS55" s="93">
        <f>ROUND(SUM(AS56:AS57),2)</f>
        <v>0</v>
      </c>
      <c r="AT55" s="94">
        <f>ROUND(SUM(AV55:AW55),2)</f>
        <v>0</v>
      </c>
      <c r="AU55" s="95">
        <f>ROUND(SUM(AU56:AU57),5)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ROUND(SUM(AZ56:AZ57),2)</f>
        <v>0</v>
      </c>
      <c r="BA55" s="94">
        <f>ROUND(SUM(BA56:BA57),2)</f>
        <v>0</v>
      </c>
      <c r="BB55" s="94">
        <f>ROUND(SUM(BB56:BB57),2)</f>
        <v>0</v>
      </c>
      <c r="BC55" s="94">
        <f>ROUND(SUM(BC56:BC57),2)</f>
        <v>0</v>
      </c>
      <c r="BD55" s="96">
        <f>ROUND(SUM(BD56:BD57),2)</f>
        <v>0</v>
      </c>
      <c r="BS55" s="97" t="s">
        <v>71</v>
      </c>
      <c r="BT55" s="97" t="s">
        <v>79</v>
      </c>
      <c r="BU55" s="97" t="s">
        <v>73</v>
      </c>
      <c r="BV55" s="97" t="s">
        <v>74</v>
      </c>
      <c r="BW55" s="97" t="s">
        <v>80</v>
      </c>
      <c r="BX55" s="97" t="s">
        <v>5</v>
      </c>
      <c r="CL55" s="97" t="s">
        <v>19</v>
      </c>
      <c r="CM55" s="97" t="s">
        <v>81</v>
      </c>
    </row>
    <row r="56" spans="1:91" s="4" customFormat="1" ht="16.5" customHeight="1">
      <c r="A56" s="98" t="s">
        <v>82</v>
      </c>
      <c r="B56" s="53"/>
      <c r="C56" s="99"/>
      <c r="D56" s="99"/>
      <c r="E56" s="343" t="s">
        <v>83</v>
      </c>
      <c r="F56" s="343"/>
      <c r="G56" s="343"/>
      <c r="H56" s="343"/>
      <c r="I56" s="343"/>
      <c r="J56" s="99"/>
      <c r="K56" s="343" t="s">
        <v>84</v>
      </c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1">
        <f>'01-1 - Rozvody'!J32</f>
        <v>0</v>
      </c>
      <c r="AH56" s="342"/>
      <c r="AI56" s="342"/>
      <c r="AJ56" s="342"/>
      <c r="AK56" s="342"/>
      <c r="AL56" s="342"/>
      <c r="AM56" s="342"/>
      <c r="AN56" s="341">
        <f>SUM(AG56,AT56)</f>
        <v>0</v>
      </c>
      <c r="AO56" s="342"/>
      <c r="AP56" s="342"/>
      <c r="AQ56" s="100" t="s">
        <v>85</v>
      </c>
      <c r="AR56" s="55"/>
      <c r="AS56" s="101">
        <v>0</v>
      </c>
      <c r="AT56" s="102">
        <f>ROUND(SUM(AV56:AW56),2)</f>
        <v>0</v>
      </c>
      <c r="AU56" s="103">
        <f>'01-1 - Rozvody'!P103</f>
        <v>0</v>
      </c>
      <c r="AV56" s="102">
        <f>'01-1 - Rozvody'!J35</f>
        <v>0</v>
      </c>
      <c r="AW56" s="102">
        <f>'01-1 - Rozvody'!J36</f>
        <v>0</v>
      </c>
      <c r="AX56" s="102">
        <f>'01-1 - Rozvody'!J37</f>
        <v>0</v>
      </c>
      <c r="AY56" s="102">
        <f>'01-1 - Rozvody'!J38</f>
        <v>0</v>
      </c>
      <c r="AZ56" s="102">
        <f>'01-1 - Rozvody'!F35</f>
        <v>0</v>
      </c>
      <c r="BA56" s="102">
        <f>'01-1 - Rozvody'!F36</f>
        <v>0</v>
      </c>
      <c r="BB56" s="102">
        <f>'01-1 - Rozvody'!F37</f>
        <v>0</v>
      </c>
      <c r="BC56" s="102">
        <f>'01-1 - Rozvody'!F38</f>
        <v>0</v>
      </c>
      <c r="BD56" s="104">
        <f>'01-1 - Rozvody'!F39</f>
        <v>0</v>
      </c>
      <c r="BT56" s="105" t="s">
        <v>81</v>
      </c>
      <c r="BV56" s="105" t="s">
        <v>74</v>
      </c>
      <c r="BW56" s="105" t="s">
        <v>86</v>
      </c>
      <c r="BX56" s="105" t="s">
        <v>80</v>
      </c>
      <c r="CL56" s="105" t="s">
        <v>19</v>
      </c>
    </row>
    <row r="57" spans="1:91" s="4" customFormat="1" ht="16.5" customHeight="1">
      <c r="A57" s="98" t="s">
        <v>82</v>
      </c>
      <c r="B57" s="53"/>
      <c r="C57" s="99"/>
      <c r="D57" s="99"/>
      <c r="E57" s="343" t="s">
        <v>87</v>
      </c>
      <c r="F57" s="343"/>
      <c r="G57" s="343"/>
      <c r="H57" s="343"/>
      <c r="I57" s="343"/>
      <c r="J57" s="99"/>
      <c r="K57" s="343" t="s">
        <v>88</v>
      </c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1">
        <f>'01-2 - Přivaděč'!J32</f>
        <v>0</v>
      </c>
      <c r="AH57" s="342"/>
      <c r="AI57" s="342"/>
      <c r="AJ57" s="342"/>
      <c r="AK57" s="342"/>
      <c r="AL57" s="342"/>
      <c r="AM57" s="342"/>
      <c r="AN57" s="341">
        <f>SUM(AG57,AT57)</f>
        <v>0</v>
      </c>
      <c r="AO57" s="342"/>
      <c r="AP57" s="342"/>
      <c r="AQ57" s="100" t="s">
        <v>85</v>
      </c>
      <c r="AR57" s="55"/>
      <c r="AS57" s="106">
        <v>0</v>
      </c>
      <c r="AT57" s="107">
        <f>ROUND(SUM(AV57:AW57),2)</f>
        <v>0</v>
      </c>
      <c r="AU57" s="108">
        <f>'01-2 - Přivaděč'!P104</f>
        <v>0</v>
      </c>
      <c r="AV57" s="107">
        <f>'01-2 - Přivaděč'!J35</f>
        <v>0</v>
      </c>
      <c r="AW57" s="107">
        <f>'01-2 - Přivaděč'!J36</f>
        <v>0</v>
      </c>
      <c r="AX57" s="107">
        <f>'01-2 - Přivaděč'!J37</f>
        <v>0</v>
      </c>
      <c r="AY57" s="107">
        <f>'01-2 - Přivaděč'!J38</f>
        <v>0</v>
      </c>
      <c r="AZ57" s="107">
        <f>'01-2 - Přivaděč'!F35</f>
        <v>0</v>
      </c>
      <c r="BA57" s="107">
        <f>'01-2 - Přivaděč'!F36</f>
        <v>0</v>
      </c>
      <c r="BB57" s="107">
        <f>'01-2 - Přivaděč'!F37</f>
        <v>0</v>
      </c>
      <c r="BC57" s="107">
        <f>'01-2 - Přivaděč'!F38</f>
        <v>0</v>
      </c>
      <c r="BD57" s="109">
        <f>'01-2 - Přivaděč'!F39</f>
        <v>0</v>
      </c>
      <c r="BT57" s="105" t="s">
        <v>81</v>
      </c>
      <c r="BV57" s="105" t="s">
        <v>74</v>
      </c>
      <c r="BW57" s="105" t="s">
        <v>89</v>
      </c>
      <c r="BX57" s="105" t="s">
        <v>80</v>
      </c>
      <c r="CL57" s="105" t="s">
        <v>19</v>
      </c>
    </row>
    <row r="58" spans="1:91" s="2" customFormat="1" ht="30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91" s="2" customFormat="1" ht="6.95" customHeight="1">
      <c r="A59" s="36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</sheetData>
  <sheetProtection password="CC35" sheet="1" objects="1" scenarios="1" formatColumns="0" formatRows="0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7:AP57"/>
    <mergeCell ref="AG57:AM57"/>
    <mergeCell ref="E57:I57"/>
    <mergeCell ref="K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  <mergeCell ref="AN56:AP56"/>
    <mergeCell ref="AG56:AM56"/>
    <mergeCell ref="E56:I56"/>
    <mergeCell ref="K56:AF56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6" location="'01-1 - Rozvody'!C2" display="/"/>
    <hyperlink ref="A57" location="'01-2 - Přivaděč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9" t="s">
        <v>86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81</v>
      </c>
    </row>
    <row r="4" spans="1:46" s="1" customFormat="1" ht="24.95" customHeight="1">
      <c r="B4" s="22"/>
      <c r="D4" s="112" t="s">
        <v>90</v>
      </c>
      <c r="L4" s="22"/>
      <c r="M4" s="113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14" t="s">
        <v>16</v>
      </c>
      <c r="L6" s="22"/>
    </row>
    <row r="7" spans="1:46" s="1" customFormat="1" ht="16.5" customHeight="1">
      <c r="B7" s="22"/>
      <c r="E7" s="387" t="str">
        <f>'Rekapitulace stavby'!K6</f>
        <v>Pětipsy místní část Vidolice - vodovod</v>
      </c>
      <c r="F7" s="388"/>
      <c r="G7" s="388"/>
      <c r="H7" s="388"/>
      <c r="L7" s="22"/>
    </row>
    <row r="8" spans="1:46" s="1" customFormat="1" ht="12" customHeight="1">
      <c r="B8" s="22"/>
      <c r="D8" s="114" t="s">
        <v>91</v>
      </c>
      <c r="L8" s="22"/>
    </row>
    <row r="9" spans="1:46" s="2" customFormat="1" ht="16.5" customHeight="1">
      <c r="A9" s="36"/>
      <c r="B9" s="41"/>
      <c r="C9" s="36"/>
      <c r="D9" s="36"/>
      <c r="E9" s="387" t="s">
        <v>92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41"/>
      <c r="C10" s="36"/>
      <c r="D10" s="114" t="s">
        <v>93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41"/>
      <c r="C11" s="36"/>
      <c r="D11" s="36"/>
      <c r="E11" s="390" t="s">
        <v>94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3. 11. 2021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32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28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3" t="s">
        <v>19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ROUND(J103, 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ROUND((SUM(BE103:BE453)),  2)</f>
        <v>0</v>
      </c>
      <c r="G35" s="36"/>
      <c r="H35" s="36"/>
      <c r="I35" s="126">
        <v>0.21</v>
      </c>
      <c r="J35" s="125">
        <f>ROUND(((SUM(BE103:BE453))*I35),  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ROUND((SUM(BF103:BF453)),  2)</f>
        <v>0</v>
      </c>
      <c r="G36" s="36"/>
      <c r="H36" s="36"/>
      <c r="I36" s="126">
        <v>0.15</v>
      </c>
      <c r="J36" s="125">
        <f>ROUND(((SUM(BF103:BF453))*I36),  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14" t="s">
        <v>45</v>
      </c>
      <c r="F37" s="125">
        <f>ROUND((SUM(BG103:BG453)),  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>
      <c r="A38" s="36"/>
      <c r="B38" s="41"/>
      <c r="C38" s="36"/>
      <c r="D38" s="36"/>
      <c r="E38" s="114" t="s">
        <v>46</v>
      </c>
      <c r="F38" s="125">
        <f>ROUND((SUM(BH103:BH453)),  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41"/>
      <c r="C39" s="36"/>
      <c r="D39" s="36"/>
      <c r="E39" s="114" t="s">
        <v>47</v>
      </c>
      <c r="F39" s="125">
        <f>ROUND((SUM(BI103:BI453)),  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95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85" t="str">
        <f>E7</f>
        <v>Pětipsy místní část Vidolice - vodovod</v>
      </c>
      <c r="F50" s="386"/>
      <c r="G50" s="386"/>
      <c r="H50" s="386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1" customFormat="1" ht="12" customHeight="1">
      <c r="B51" s="23"/>
      <c r="C51" s="31" t="s">
        <v>91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47" s="2" customFormat="1" ht="16.5" customHeight="1">
      <c r="A52" s="36"/>
      <c r="B52" s="37"/>
      <c r="C52" s="38"/>
      <c r="D52" s="38"/>
      <c r="E52" s="385" t="s">
        <v>92</v>
      </c>
      <c r="F52" s="384"/>
      <c r="G52" s="384"/>
      <c r="H52" s="384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12" customHeight="1">
      <c r="A53" s="36"/>
      <c r="B53" s="37"/>
      <c r="C53" s="31" t="s">
        <v>93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6.5" customHeight="1">
      <c r="A54" s="36"/>
      <c r="B54" s="37"/>
      <c r="C54" s="38"/>
      <c r="D54" s="38"/>
      <c r="E54" s="354" t="str">
        <f>E11</f>
        <v>01-1 - Rozvody</v>
      </c>
      <c r="F54" s="384"/>
      <c r="G54" s="384"/>
      <c r="H54" s="384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2" customHeight="1">
      <c r="A56" s="36"/>
      <c r="B56" s="37"/>
      <c r="C56" s="31" t="s">
        <v>21</v>
      </c>
      <c r="D56" s="38"/>
      <c r="E56" s="38"/>
      <c r="F56" s="29" t="str">
        <f>F14</f>
        <v>Pětipsy - Vidolice</v>
      </c>
      <c r="G56" s="38"/>
      <c r="H56" s="38"/>
      <c r="I56" s="31" t="s">
        <v>23</v>
      </c>
      <c r="J56" s="61" t="str">
        <f>IF(J14="","",J14)</f>
        <v>3. 11. 2021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25.7" customHeight="1">
      <c r="A58" s="36"/>
      <c r="B58" s="37"/>
      <c r="C58" s="31" t="s">
        <v>25</v>
      </c>
      <c r="D58" s="38"/>
      <c r="E58" s="38"/>
      <c r="F58" s="29" t="str">
        <f>E17</f>
        <v>Obec Pětipsy, 431 53 Pětipsy, č.p.58</v>
      </c>
      <c r="G58" s="38"/>
      <c r="H58" s="38"/>
      <c r="I58" s="31" t="s">
        <v>31</v>
      </c>
      <c r="J58" s="34" t="str">
        <f>E23</f>
        <v>Ing.Robert Klement, Žatec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47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9.25" customHeight="1">
      <c r="A61" s="36"/>
      <c r="B61" s="37"/>
      <c r="C61" s="138" t="s">
        <v>96</v>
      </c>
      <c r="D61" s="139"/>
      <c r="E61" s="139"/>
      <c r="F61" s="139"/>
      <c r="G61" s="139"/>
      <c r="H61" s="139"/>
      <c r="I61" s="139"/>
      <c r="J61" s="140" t="s">
        <v>97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47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J103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98</v>
      </c>
    </row>
    <row r="64" spans="1:47" s="9" customFormat="1" ht="24.95" customHeight="1">
      <c r="B64" s="142"/>
      <c r="C64" s="143"/>
      <c r="D64" s="144" t="s">
        <v>99</v>
      </c>
      <c r="E64" s="145"/>
      <c r="F64" s="145"/>
      <c r="G64" s="145"/>
      <c r="H64" s="145"/>
      <c r="I64" s="145"/>
      <c r="J64" s="146">
        <f>J104</f>
        <v>0</v>
      </c>
      <c r="K64" s="143"/>
      <c r="L64" s="147"/>
    </row>
    <row r="65" spans="2:12" s="10" customFormat="1" ht="19.899999999999999" customHeight="1">
      <c r="B65" s="148"/>
      <c r="C65" s="99"/>
      <c r="D65" s="149" t="s">
        <v>100</v>
      </c>
      <c r="E65" s="150"/>
      <c r="F65" s="150"/>
      <c r="G65" s="150"/>
      <c r="H65" s="150"/>
      <c r="I65" s="150"/>
      <c r="J65" s="151">
        <f>J105</f>
        <v>0</v>
      </c>
      <c r="K65" s="99"/>
      <c r="L65" s="152"/>
    </row>
    <row r="66" spans="2:12" s="10" customFormat="1" ht="19.899999999999999" customHeight="1">
      <c r="B66" s="148"/>
      <c r="C66" s="99"/>
      <c r="D66" s="149" t="s">
        <v>101</v>
      </c>
      <c r="E66" s="150"/>
      <c r="F66" s="150"/>
      <c r="G66" s="150"/>
      <c r="H66" s="150"/>
      <c r="I66" s="150"/>
      <c r="J66" s="151">
        <f>J245</f>
        <v>0</v>
      </c>
      <c r="K66" s="99"/>
      <c r="L66" s="152"/>
    </row>
    <row r="67" spans="2:12" s="10" customFormat="1" ht="19.899999999999999" customHeight="1">
      <c r="B67" s="148"/>
      <c r="C67" s="99"/>
      <c r="D67" s="149" t="s">
        <v>102</v>
      </c>
      <c r="E67" s="150"/>
      <c r="F67" s="150"/>
      <c r="G67" s="150"/>
      <c r="H67" s="150"/>
      <c r="I67" s="150"/>
      <c r="J67" s="151">
        <f>J251</f>
        <v>0</v>
      </c>
      <c r="K67" s="99"/>
      <c r="L67" s="152"/>
    </row>
    <row r="68" spans="2:12" s="10" customFormat="1" ht="19.899999999999999" customHeight="1">
      <c r="B68" s="148"/>
      <c r="C68" s="99"/>
      <c r="D68" s="149" t="s">
        <v>103</v>
      </c>
      <c r="E68" s="150"/>
      <c r="F68" s="150"/>
      <c r="G68" s="150"/>
      <c r="H68" s="150"/>
      <c r="I68" s="150"/>
      <c r="J68" s="151">
        <f>J266</f>
        <v>0</v>
      </c>
      <c r="K68" s="99"/>
      <c r="L68" s="152"/>
    </row>
    <row r="69" spans="2:12" s="10" customFormat="1" ht="19.899999999999999" customHeight="1">
      <c r="B69" s="148"/>
      <c r="C69" s="99"/>
      <c r="D69" s="149" t="s">
        <v>104</v>
      </c>
      <c r="E69" s="150"/>
      <c r="F69" s="150"/>
      <c r="G69" s="150"/>
      <c r="H69" s="150"/>
      <c r="I69" s="150"/>
      <c r="J69" s="151">
        <f>J359</f>
        <v>0</v>
      </c>
      <c r="K69" s="99"/>
      <c r="L69" s="152"/>
    </row>
    <row r="70" spans="2:12" s="10" customFormat="1" ht="19.899999999999999" customHeight="1">
      <c r="B70" s="148"/>
      <c r="C70" s="99"/>
      <c r="D70" s="149" t="s">
        <v>105</v>
      </c>
      <c r="E70" s="150"/>
      <c r="F70" s="150"/>
      <c r="G70" s="150"/>
      <c r="H70" s="150"/>
      <c r="I70" s="150"/>
      <c r="J70" s="151">
        <f>J365</f>
        <v>0</v>
      </c>
      <c r="K70" s="99"/>
      <c r="L70" s="152"/>
    </row>
    <row r="71" spans="2:12" s="10" customFormat="1" ht="19.899999999999999" customHeight="1">
      <c r="B71" s="148"/>
      <c r="C71" s="99"/>
      <c r="D71" s="149" t="s">
        <v>106</v>
      </c>
      <c r="E71" s="150"/>
      <c r="F71" s="150"/>
      <c r="G71" s="150"/>
      <c r="H71" s="150"/>
      <c r="I71" s="150"/>
      <c r="J71" s="151">
        <f>J392</f>
        <v>0</v>
      </c>
      <c r="K71" s="99"/>
      <c r="L71" s="152"/>
    </row>
    <row r="72" spans="2:12" s="9" customFormat="1" ht="24.95" customHeight="1">
      <c r="B72" s="142"/>
      <c r="C72" s="143"/>
      <c r="D72" s="144" t="s">
        <v>107</v>
      </c>
      <c r="E72" s="145"/>
      <c r="F72" s="145"/>
      <c r="G72" s="145"/>
      <c r="H72" s="145"/>
      <c r="I72" s="145"/>
      <c r="J72" s="146">
        <f>J396</f>
        <v>0</v>
      </c>
      <c r="K72" s="143"/>
      <c r="L72" s="147"/>
    </row>
    <row r="73" spans="2:12" s="10" customFormat="1" ht="19.899999999999999" customHeight="1">
      <c r="B73" s="148"/>
      <c r="C73" s="99"/>
      <c r="D73" s="149" t="s">
        <v>108</v>
      </c>
      <c r="E73" s="150"/>
      <c r="F73" s="150"/>
      <c r="G73" s="150"/>
      <c r="H73" s="150"/>
      <c r="I73" s="150"/>
      <c r="J73" s="151">
        <f>J397</f>
        <v>0</v>
      </c>
      <c r="K73" s="99"/>
      <c r="L73" s="152"/>
    </row>
    <row r="74" spans="2:12" s="10" customFormat="1" ht="19.899999999999999" customHeight="1">
      <c r="B74" s="148"/>
      <c r="C74" s="99"/>
      <c r="D74" s="149" t="s">
        <v>109</v>
      </c>
      <c r="E74" s="150"/>
      <c r="F74" s="150"/>
      <c r="G74" s="150"/>
      <c r="H74" s="150"/>
      <c r="I74" s="150"/>
      <c r="J74" s="151">
        <f>J408</f>
        <v>0</v>
      </c>
      <c r="K74" s="99"/>
      <c r="L74" s="152"/>
    </row>
    <row r="75" spans="2:12" s="9" customFormat="1" ht="24.95" customHeight="1">
      <c r="B75" s="142"/>
      <c r="C75" s="143"/>
      <c r="D75" s="144" t="s">
        <v>110</v>
      </c>
      <c r="E75" s="145"/>
      <c r="F75" s="145"/>
      <c r="G75" s="145"/>
      <c r="H75" s="145"/>
      <c r="I75" s="145"/>
      <c r="J75" s="146">
        <f>J423</f>
        <v>0</v>
      </c>
      <c r="K75" s="143"/>
      <c r="L75" s="147"/>
    </row>
    <row r="76" spans="2:12" s="10" customFormat="1" ht="19.899999999999999" customHeight="1">
      <c r="B76" s="148"/>
      <c r="C76" s="99"/>
      <c r="D76" s="149" t="s">
        <v>111</v>
      </c>
      <c r="E76" s="150"/>
      <c r="F76" s="150"/>
      <c r="G76" s="150"/>
      <c r="H76" s="150"/>
      <c r="I76" s="150"/>
      <c r="J76" s="151">
        <f>J424</f>
        <v>0</v>
      </c>
      <c r="K76" s="99"/>
      <c r="L76" s="152"/>
    </row>
    <row r="77" spans="2:12" s="9" customFormat="1" ht="24.95" customHeight="1">
      <c r="B77" s="142"/>
      <c r="C77" s="143"/>
      <c r="D77" s="144" t="s">
        <v>112</v>
      </c>
      <c r="E77" s="145"/>
      <c r="F77" s="145"/>
      <c r="G77" s="145"/>
      <c r="H77" s="145"/>
      <c r="I77" s="145"/>
      <c r="J77" s="146">
        <f>J431</f>
        <v>0</v>
      </c>
      <c r="K77" s="143"/>
      <c r="L77" s="147"/>
    </row>
    <row r="78" spans="2:12" s="10" customFormat="1" ht="19.899999999999999" customHeight="1">
      <c r="B78" s="148"/>
      <c r="C78" s="99"/>
      <c r="D78" s="149" t="s">
        <v>113</v>
      </c>
      <c r="E78" s="150"/>
      <c r="F78" s="150"/>
      <c r="G78" s="150"/>
      <c r="H78" s="150"/>
      <c r="I78" s="150"/>
      <c r="J78" s="151">
        <f>J432</f>
        <v>0</v>
      </c>
      <c r="K78" s="99"/>
      <c r="L78" s="152"/>
    </row>
    <row r="79" spans="2:12" s="10" customFormat="1" ht="19.899999999999999" customHeight="1">
      <c r="B79" s="148"/>
      <c r="C79" s="99"/>
      <c r="D79" s="149" t="s">
        <v>114</v>
      </c>
      <c r="E79" s="150"/>
      <c r="F79" s="150"/>
      <c r="G79" s="150"/>
      <c r="H79" s="150"/>
      <c r="I79" s="150"/>
      <c r="J79" s="151">
        <f>J439</f>
        <v>0</v>
      </c>
      <c r="K79" s="99"/>
      <c r="L79" s="152"/>
    </row>
    <row r="80" spans="2:12" s="10" customFormat="1" ht="19.899999999999999" customHeight="1">
      <c r="B80" s="148"/>
      <c r="C80" s="99"/>
      <c r="D80" s="149" t="s">
        <v>115</v>
      </c>
      <c r="E80" s="150"/>
      <c r="F80" s="150"/>
      <c r="G80" s="150"/>
      <c r="H80" s="150"/>
      <c r="I80" s="150"/>
      <c r="J80" s="151">
        <f>J443</f>
        <v>0</v>
      </c>
      <c r="K80" s="99"/>
      <c r="L80" s="152"/>
    </row>
    <row r="81" spans="1:31" s="10" customFormat="1" ht="19.899999999999999" customHeight="1">
      <c r="B81" s="148"/>
      <c r="C81" s="99"/>
      <c r="D81" s="149" t="s">
        <v>116</v>
      </c>
      <c r="E81" s="150"/>
      <c r="F81" s="150"/>
      <c r="G81" s="150"/>
      <c r="H81" s="150"/>
      <c r="I81" s="150"/>
      <c r="J81" s="151">
        <f>J447</f>
        <v>0</v>
      </c>
      <c r="K81" s="99"/>
      <c r="L81" s="152"/>
    </row>
    <row r="82" spans="1:31" s="2" customFormat="1" ht="21.7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7" spans="1:31" s="2" customFormat="1" ht="6.95" customHeight="1">
      <c r="A87" s="36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24.95" customHeight="1">
      <c r="A88" s="36"/>
      <c r="B88" s="37"/>
      <c r="C88" s="25" t="s">
        <v>117</v>
      </c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16</v>
      </c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>
      <c r="A91" s="36"/>
      <c r="B91" s="37"/>
      <c r="C91" s="38"/>
      <c r="D91" s="38"/>
      <c r="E91" s="385" t="str">
        <f>E7</f>
        <v>Pětipsy místní část Vidolice - vodovod</v>
      </c>
      <c r="F91" s="386"/>
      <c r="G91" s="386"/>
      <c r="H91" s="386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" customFormat="1" ht="12" customHeight="1">
      <c r="B92" s="23"/>
      <c r="C92" s="31" t="s">
        <v>91</v>
      </c>
      <c r="D92" s="24"/>
      <c r="E92" s="24"/>
      <c r="F92" s="24"/>
      <c r="G92" s="24"/>
      <c r="H92" s="24"/>
      <c r="I92" s="24"/>
      <c r="J92" s="24"/>
      <c r="K92" s="24"/>
      <c r="L92" s="22"/>
    </row>
    <row r="93" spans="1:31" s="2" customFormat="1" ht="16.5" customHeight="1">
      <c r="A93" s="36"/>
      <c r="B93" s="37"/>
      <c r="C93" s="38"/>
      <c r="D93" s="38"/>
      <c r="E93" s="385" t="s">
        <v>92</v>
      </c>
      <c r="F93" s="384"/>
      <c r="G93" s="384"/>
      <c r="H93" s="384"/>
      <c r="I93" s="38"/>
      <c r="J93" s="38"/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2" customHeight="1">
      <c r="A94" s="36"/>
      <c r="B94" s="37"/>
      <c r="C94" s="31" t="s">
        <v>93</v>
      </c>
      <c r="D94" s="38"/>
      <c r="E94" s="38"/>
      <c r="F94" s="38"/>
      <c r="G94" s="38"/>
      <c r="H94" s="38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6.5" customHeight="1">
      <c r="A95" s="36"/>
      <c r="B95" s="37"/>
      <c r="C95" s="38"/>
      <c r="D95" s="38"/>
      <c r="E95" s="354" t="str">
        <f>E11</f>
        <v>01-1 - Rozvody</v>
      </c>
      <c r="F95" s="384"/>
      <c r="G95" s="384"/>
      <c r="H95" s="384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12" customHeight="1">
      <c r="A97" s="36"/>
      <c r="B97" s="37"/>
      <c r="C97" s="31" t="s">
        <v>21</v>
      </c>
      <c r="D97" s="38"/>
      <c r="E97" s="38"/>
      <c r="F97" s="29" t="str">
        <f>F14</f>
        <v>Pětipsy - Vidolice</v>
      </c>
      <c r="G97" s="38"/>
      <c r="H97" s="38"/>
      <c r="I97" s="31" t="s">
        <v>23</v>
      </c>
      <c r="J97" s="61" t="str">
        <f>IF(J14="","",J14)</f>
        <v>3. 11. 2021</v>
      </c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6.95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11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65" s="2" customFormat="1" ht="25.7" customHeight="1">
      <c r="A99" s="36"/>
      <c r="B99" s="37"/>
      <c r="C99" s="31" t="s">
        <v>25</v>
      </c>
      <c r="D99" s="38"/>
      <c r="E99" s="38"/>
      <c r="F99" s="29" t="str">
        <f>E17</f>
        <v>Obec Pětipsy, 431 53 Pětipsy, č.p.58</v>
      </c>
      <c r="G99" s="38"/>
      <c r="H99" s="38"/>
      <c r="I99" s="31" t="s">
        <v>31</v>
      </c>
      <c r="J99" s="34" t="str">
        <f>E23</f>
        <v>Ing.Robert Klement, Žatec</v>
      </c>
      <c r="K99" s="38"/>
      <c r="L99" s="11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65" s="2" customFormat="1" ht="15.2" customHeight="1">
      <c r="A100" s="36"/>
      <c r="B100" s="37"/>
      <c r="C100" s="31" t="s">
        <v>29</v>
      </c>
      <c r="D100" s="38"/>
      <c r="E100" s="38"/>
      <c r="F100" s="29" t="str">
        <f>IF(E20="","",E20)</f>
        <v>Vyplň údaj</v>
      </c>
      <c r="G100" s="38"/>
      <c r="H100" s="38"/>
      <c r="I100" s="31" t="s">
        <v>34</v>
      </c>
      <c r="J100" s="34" t="str">
        <f>E26</f>
        <v xml:space="preserve"> </v>
      </c>
      <c r="K100" s="38"/>
      <c r="L100" s="11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65" s="2" customFormat="1" ht="10.35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11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65" s="11" customFormat="1" ht="29.25" customHeight="1">
      <c r="A102" s="153"/>
      <c r="B102" s="154"/>
      <c r="C102" s="155" t="s">
        <v>118</v>
      </c>
      <c r="D102" s="156" t="s">
        <v>57</v>
      </c>
      <c r="E102" s="156" t="s">
        <v>53</v>
      </c>
      <c r="F102" s="156" t="s">
        <v>54</v>
      </c>
      <c r="G102" s="156" t="s">
        <v>119</v>
      </c>
      <c r="H102" s="156" t="s">
        <v>120</v>
      </c>
      <c r="I102" s="156" t="s">
        <v>121</v>
      </c>
      <c r="J102" s="156" t="s">
        <v>97</v>
      </c>
      <c r="K102" s="157" t="s">
        <v>122</v>
      </c>
      <c r="L102" s="158"/>
      <c r="M102" s="70" t="s">
        <v>19</v>
      </c>
      <c r="N102" s="71" t="s">
        <v>42</v>
      </c>
      <c r="O102" s="71" t="s">
        <v>123</v>
      </c>
      <c r="P102" s="71" t="s">
        <v>124</v>
      </c>
      <c r="Q102" s="71" t="s">
        <v>125</v>
      </c>
      <c r="R102" s="71" t="s">
        <v>126</v>
      </c>
      <c r="S102" s="71" t="s">
        <v>127</v>
      </c>
      <c r="T102" s="72" t="s">
        <v>128</v>
      </c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</row>
    <row r="103" spans="1:65" s="2" customFormat="1" ht="22.9" customHeight="1">
      <c r="A103" s="36"/>
      <c r="B103" s="37"/>
      <c r="C103" s="77" t="s">
        <v>129</v>
      </c>
      <c r="D103" s="38"/>
      <c r="E103" s="38"/>
      <c r="F103" s="38"/>
      <c r="G103" s="38"/>
      <c r="H103" s="38"/>
      <c r="I103" s="38"/>
      <c r="J103" s="159">
        <f>BK103</f>
        <v>0</v>
      </c>
      <c r="K103" s="38"/>
      <c r="L103" s="41"/>
      <c r="M103" s="73"/>
      <c r="N103" s="160"/>
      <c r="O103" s="74"/>
      <c r="P103" s="161">
        <f>P104+P396+P423+P431</f>
        <v>0</v>
      </c>
      <c r="Q103" s="74"/>
      <c r="R103" s="161">
        <f>R104+R396+R423+R431</f>
        <v>3.8653944199999994</v>
      </c>
      <c r="S103" s="74"/>
      <c r="T103" s="162">
        <f>T104+T396+T423+T431</f>
        <v>7.92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71</v>
      </c>
      <c r="AU103" s="19" t="s">
        <v>98</v>
      </c>
      <c r="BK103" s="163">
        <f>BK104+BK396+BK423+BK431</f>
        <v>0</v>
      </c>
    </row>
    <row r="104" spans="1:65" s="12" customFormat="1" ht="25.9" customHeight="1">
      <c r="B104" s="164"/>
      <c r="C104" s="165"/>
      <c r="D104" s="166" t="s">
        <v>71</v>
      </c>
      <c r="E104" s="167" t="s">
        <v>130</v>
      </c>
      <c r="F104" s="167" t="s">
        <v>131</v>
      </c>
      <c r="G104" s="165"/>
      <c r="H104" s="165"/>
      <c r="I104" s="168"/>
      <c r="J104" s="169">
        <f>BK104</f>
        <v>0</v>
      </c>
      <c r="K104" s="165"/>
      <c r="L104" s="170"/>
      <c r="M104" s="171"/>
      <c r="N104" s="172"/>
      <c r="O104" s="172"/>
      <c r="P104" s="173">
        <f>P105+P245+P251+P266+P359+P365+P392</f>
        <v>0</v>
      </c>
      <c r="Q104" s="172"/>
      <c r="R104" s="173">
        <f>R105+R245+R251+R266+R359+R365+R392</f>
        <v>3.7723417599999993</v>
      </c>
      <c r="S104" s="172"/>
      <c r="T104" s="174">
        <f>T105+T245+T251+T266+T359+T365+T392</f>
        <v>7.92</v>
      </c>
      <c r="AR104" s="175" t="s">
        <v>79</v>
      </c>
      <c r="AT104" s="176" t="s">
        <v>71</v>
      </c>
      <c r="AU104" s="176" t="s">
        <v>72</v>
      </c>
      <c r="AY104" s="175" t="s">
        <v>132</v>
      </c>
      <c r="BK104" s="177">
        <f>BK105+BK245+BK251+BK266+BK359+BK365+BK392</f>
        <v>0</v>
      </c>
    </row>
    <row r="105" spans="1:65" s="12" customFormat="1" ht="22.9" customHeight="1">
      <c r="B105" s="164"/>
      <c r="C105" s="165"/>
      <c r="D105" s="166" t="s">
        <v>71</v>
      </c>
      <c r="E105" s="178" t="s">
        <v>79</v>
      </c>
      <c r="F105" s="178" t="s">
        <v>133</v>
      </c>
      <c r="G105" s="165"/>
      <c r="H105" s="165"/>
      <c r="I105" s="168"/>
      <c r="J105" s="179">
        <f>BK105</f>
        <v>0</v>
      </c>
      <c r="K105" s="165"/>
      <c r="L105" s="170"/>
      <c r="M105" s="171"/>
      <c r="N105" s="172"/>
      <c r="O105" s="172"/>
      <c r="P105" s="173">
        <f>SUM(P106:P244)</f>
        <v>0</v>
      </c>
      <c r="Q105" s="172"/>
      <c r="R105" s="173">
        <f>SUM(R106:R244)</f>
        <v>0.72180800000000001</v>
      </c>
      <c r="S105" s="172"/>
      <c r="T105" s="174">
        <f>SUM(T106:T244)</f>
        <v>7.92</v>
      </c>
      <c r="AR105" s="175" t="s">
        <v>79</v>
      </c>
      <c r="AT105" s="176" t="s">
        <v>71</v>
      </c>
      <c r="AU105" s="176" t="s">
        <v>79</v>
      </c>
      <c r="AY105" s="175" t="s">
        <v>132</v>
      </c>
      <c r="BK105" s="177">
        <f>SUM(BK106:BK244)</f>
        <v>0</v>
      </c>
    </row>
    <row r="106" spans="1:65" s="2" customFormat="1" ht="21.75" customHeight="1">
      <c r="A106" s="36"/>
      <c r="B106" s="37"/>
      <c r="C106" s="180" t="s">
        <v>79</v>
      </c>
      <c r="D106" s="180" t="s">
        <v>134</v>
      </c>
      <c r="E106" s="181" t="s">
        <v>135</v>
      </c>
      <c r="F106" s="182" t="s">
        <v>136</v>
      </c>
      <c r="G106" s="183" t="s">
        <v>137</v>
      </c>
      <c r="H106" s="184">
        <v>12</v>
      </c>
      <c r="I106" s="185"/>
      <c r="J106" s="186">
        <f>ROUND(I106*H106,2)</f>
        <v>0</v>
      </c>
      <c r="K106" s="182" t="s">
        <v>138</v>
      </c>
      <c r="L106" s="41"/>
      <c r="M106" s="187" t="s">
        <v>19</v>
      </c>
      <c r="N106" s="188" t="s">
        <v>43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0.44</v>
      </c>
      <c r="T106" s="190">
        <f>S106*H106</f>
        <v>5.28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139</v>
      </c>
      <c r="AT106" s="191" t="s">
        <v>134</v>
      </c>
      <c r="AU106" s="191" t="s">
        <v>81</v>
      </c>
      <c r="AY106" s="19" t="s">
        <v>132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79</v>
      </c>
      <c r="BK106" s="192">
        <f>ROUND(I106*H106,2)</f>
        <v>0</v>
      </c>
      <c r="BL106" s="19" t="s">
        <v>139</v>
      </c>
      <c r="BM106" s="191" t="s">
        <v>140</v>
      </c>
    </row>
    <row r="107" spans="1:65" s="2" customFormat="1" ht="19.5">
      <c r="A107" s="36"/>
      <c r="B107" s="37"/>
      <c r="C107" s="38"/>
      <c r="D107" s="193" t="s">
        <v>141</v>
      </c>
      <c r="E107" s="38"/>
      <c r="F107" s="194" t="s">
        <v>142</v>
      </c>
      <c r="G107" s="38"/>
      <c r="H107" s="38"/>
      <c r="I107" s="195"/>
      <c r="J107" s="38"/>
      <c r="K107" s="38"/>
      <c r="L107" s="41"/>
      <c r="M107" s="196"/>
      <c r="N107" s="197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141</v>
      </c>
      <c r="AU107" s="19" t="s">
        <v>81</v>
      </c>
    </row>
    <row r="108" spans="1:65" s="2" customFormat="1">
      <c r="A108" s="36"/>
      <c r="B108" s="37"/>
      <c r="C108" s="38"/>
      <c r="D108" s="198" t="s">
        <v>143</v>
      </c>
      <c r="E108" s="38"/>
      <c r="F108" s="199" t="s">
        <v>144</v>
      </c>
      <c r="G108" s="38"/>
      <c r="H108" s="38"/>
      <c r="I108" s="195"/>
      <c r="J108" s="38"/>
      <c r="K108" s="38"/>
      <c r="L108" s="41"/>
      <c r="M108" s="196"/>
      <c r="N108" s="19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143</v>
      </c>
      <c r="AU108" s="19" t="s">
        <v>81</v>
      </c>
    </row>
    <row r="109" spans="1:65" s="13" customFormat="1">
      <c r="B109" s="200"/>
      <c r="C109" s="201"/>
      <c r="D109" s="193" t="s">
        <v>145</v>
      </c>
      <c r="E109" s="202" t="s">
        <v>19</v>
      </c>
      <c r="F109" s="203" t="s">
        <v>146</v>
      </c>
      <c r="G109" s="201"/>
      <c r="H109" s="202" t="s">
        <v>19</v>
      </c>
      <c r="I109" s="204"/>
      <c r="J109" s="201"/>
      <c r="K109" s="201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145</v>
      </c>
      <c r="AU109" s="209" t="s">
        <v>81</v>
      </c>
      <c r="AV109" s="13" t="s">
        <v>79</v>
      </c>
      <c r="AW109" s="13" t="s">
        <v>33</v>
      </c>
      <c r="AX109" s="13" t="s">
        <v>72</v>
      </c>
      <c r="AY109" s="209" t="s">
        <v>132</v>
      </c>
    </row>
    <row r="110" spans="1:65" s="14" customFormat="1">
      <c r="B110" s="210"/>
      <c r="C110" s="211"/>
      <c r="D110" s="193" t="s">
        <v>145</v>
      </c>
      <c r="E110" s="212" t="s">
        <v>19</v>
      </c>
      <c r="F110" s="213" t="s">
        <v>147</v>
      </c>
      <c r="G110" s="211"/>
      <c r="H110" s="214">
        <v>12</v>
      </c>
      <c r="I110" s="215"/>
      <c r="J110" s="211"/>
      <c r="K110" s="211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145</v>
      </c>
      <c r="AU110" s="220" t="s">
        <v>81</v>
      </c>
      <c r="AV110" s="14" t="s">
        <v>81</v>
      </c>
      <c r="AW110" s="14" t="s">
        <v>33</v>
      </c>
      <c r="AX110" s="14" t="s">
        <v>79</v>
      </c>
      <c r="AY110" s="220" t="s">
        <v>132</v>
      </c>
    </row>
    <row r="111" spans="1:65" s="2" customFormat="1" ht="16.5" customHeight="1">
      <c r="A111" s="36"/>
      <c r="B111" s="37"/>
      <c r="C111" s="180" t="s">
        <v>81</v>
      </c>
      <c r="D111" s="180" t="s">
        <v>134</v>
      </c>
      <c r="E111" s="181" t="s">
        <v>148</v>
      </c>
      <c r="F111" s="182" t="s">
        <v>149</v>
      </c>
      <c r="G111" s="183" t="s">
        <v>137</v>
      </c>
      <c r="H111" s="184">
        <v>12</v>
      </c>
      <c r="I111" s="185"/>
      <c r="J111" s="186">
        <f>ROUND(I111*H111,2)</f>
        <v>0</v>
      </c>
      <c r="K111" s="182" t="s">
        <v>138</v>
      </c>
      <c r="L111" s="41"/>
      <c r="M111" s="187" t="s">
        <v>19</v>
      </c>
      <c r="N111" s="188" t="s">
        <v>43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0.22</v>
      </c>
      <c r="T111" s="190">
        <f>S111*H111</f>
        <v>2.64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139</v>
      </c>
      <c r="AT111" s="191" t="s">
        <v>134</v>
      </c>
      <c r="AU111" s="191" t="s">
        <v>81</v>
      </c>
      <c r="AY111" s="19" t="s">
        <v>132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79</v>
      </c>
      <c r="BK111" s="192">
        <f>ROUND(I111*H111,2)</f>
        <v>0</v>
      </c>
      <c r="BL111" s="19" t="s">
        <v>139</v>
      </c>
      <c r="BM111" s="191" t="s">
        <v>150</v>
      </c>
    </row>
    <row r="112" spans="1:65" s="2" customFormat="1" ht="19.5">
      <c r="A112" s="36"/>
      <c r="B112" s="37"/>
      <c r="C112" s="38"/>
      <c r="D112" s="193" t="s">
        <v>141</v>
      </c>
      <c r="E112" s="38"/>
      <c r="F112" s="194" t="s">
        <v>151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141</v>
      </c>
      <c r="AU112" s="19" t="s">
        <v>81</v>
      </c>
    </row>
    <row r="113" spans="1:65" s="2" customFormat="1">
      <c r="A113" s="36"/>
      <c r="B113" s="37"/>
      <c r="C113" s="38"/>
      <c r="D113" s="198" t="s">
        <v>143</v>
      </c>
      <c r="E113" s="38"/>
      <c r="F113" s="199" t="s">
        <v>152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143</v>
      </c>
      <c r="AU113" s="19" t="s">
        <v>81</v>
      </c>
    </row>
    <row r="114" spans="1:65" s="2" customFormat="1" ht="16.5" customHeight="1">
      <c r="A114" s="36"/>
      <c r="B114" s="37"/>
      <c r="C114" s="180" t="s">
        <v>153</v>
      </c>
      <c r="D114" s="180" t="s">
        <v>134</v>
      </c>
      <c r="E114" s="181" t="s">
        <v>154</v>
      </c>
      <c r="F114" s="182" t="s">
        <v>155</v>
      </c>
      <c r="G114" s="183" t="s">
        <v>156</v>
      </c>
      <c r="H114" s="184">
        <v>60</v>
      </c>
      <c r="I114" s="185"/>
      <c r="J114" s="186">
        <f>ROUND(I114*H114,2)</f>
        <v>0</v>
      </c>
      <c r="K114" s="182" t="s">
        <v>138</v>
      </c>
      <c r="L114" s="41"/>
      <c r="M114" s="187" t="s">
        <v>19</v>
      </c>
      <c r="N114" s="188" t="s">
        <v>43</v>
      </c>
      <c r="O114" s="66"/>
      <c r="P114" s="189">
        <f>O114*H114</f>
        <v>0</v>
      </c>
      <c r="Q114" s="189">
        <v>3.0000000000000001E-5</v>
      </c>
      <c r="R114" s="189">
        <f>Q114*H114</f>
        <v>1.8E-3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139</v>
      </c>
      <c r="AT114" s="191" t="s">
        <v>134</v>
      </c>
      <c r="AU114" s="191" t="s">
        <v>81</v>
      </c>
      <c r="AY114" s="19" t="s">
        <v>132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79</v>
      </c>
      <c r="BK114" s="192">
        <f>ROUND(I114*H114,2)</f>
        <v>0</v>
      </c>
      <c r="BL114" s="19" t="s">
        <v>139</v>
      </c>
      <c r="BM114" s="191" t="s">
        <v>157</v>
      </c>
    </row>
    <row r="115" spans="1:65" s="2" customFormat="1">
      <c r="A115" s="36"/>
      <c r="B115" s="37"/>
      <c r="C115" s="38"/>
      <c r="D115" s="193" t="s">
        <v>141</v>
      </c>
      <c r="E115" s="38"/>
      <c r="F115" s="194" t="s">
        <v>158</v>
      </c>
      <c r="G115" s="38"/>
      <c r="H115" s="38"/>
      <c r="I115" s="195"/>
      <c r="J115" s="38"/>
      <c r="K115" s="38"/>
      <c r="L115" s="41"/>
      <c r="M115" s="196"/>
      <c r="N115" s="197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141</v>
      </c>
      <c r="AU115" s="19" t="s">
        <v>81</v>
      </c>
    </row>
    <row r="116" spans="1:65" s="2" customFormat="1">
      <c r="A116" s="36"/>
      <c r="B116" s="37"/>
      <c r="C116" s="38"/>
      <c r="D116" s="198" t="s">
        <v>143</v>
      </c>
      <c r="E116" s="38"/>
      <c r="F116" s="199" t="s">
        <v>159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143</v>
      </c>
      <c r="AU116" s="19" t="s">
        <v>81</v>
      </c>
    </row>
    <row r="117" spans="1:65" s="13" customFormat="1">
      <c r="B117" s="200"/>
      <c r="C117" s="201"/>
      <c r="D117" s="193" t="s">
        <v>145</v>
      </c>
      <c r="E117" s="202" t="s">
        <v>19</v>
      </c>
      <c r="F117" s="203" t="s">
        <v>160</v>
      </c>
      <c r="G117" s="201"/>
      <c r="H117" s="202" t="s">
        <v>19</v>
      </c>
      <c r="I117" s="204"/>
      <c r="J117" s="201"/>
      <c r="K117" s="201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145</v>
      </c>
      <c r="AU117" s="209" t="s">
        <v>81</v>
      </c>
      <c r="AV117" s="13" t="s">
        <v>79</v>
      </c>
      <c r="AW117" s="13" t="s">
        <v>33</v>
      </c>
      <c r="AX117" s="13" t="s">
        <v>72</v>
      </c>
      <c r="AY117" s="209" t="s">
        <v>132</v>
      </c>
    </row>
    <row r="118" spans="1:65" s="14" customFormat="1">
      <c r="B118" s="210"/>
      <c r="C118" s="211"/>
      <c r="D118" s="193" t="s">
        <v>145</v>
      </c>
      <c r="E118" s="212" t="s">
        <v>19</v>
      </c>
      <c r="F118" s="213" t="s">
        <v>161</v>
      </c>
      <c r="G118" s="211"/>
      <c r="H118" s="214">
        <v>60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145</v>
      </c>
      <c r="AU118" s="220" t="s">
        <v>81</v>
      </c>
      <c r="AV118" s="14" t="s">
        <v>81</v>
      </c>
      <c r="AW118" s="14" t="s">
        <v>33</v>
      </c>
      <c r="AX118" s="14" t="s">
        <v>79</v>
      </c>
      <c r="AY118" s="220" t="s">
        <v>132</v>
      </c>
    </row>
    <row r="119" spans="1:65" s="2" customFormat="1" ht="16.5" customHeight="1">
      <c r="A119" s="36"/>
      <c r="B119" s="37"/>
      <c r="C119" s="180" t="s">
        <v>139</v>
      </c>
      <c r="D119" s="180" t="s">
        <v>134</v>
      </c>
      <c r="E119" s="181" t="s">
        <v>162</v>
      </c>
      <c r="F119" s="182" t="s">
        <v>163</v>
      </c>
      <c r="G119" s="183" t="s">
        <v>164</v>
      </c>
      <c r="H119" s="184">
        <v>6</v>
      </c>
      <c r="I119" s="185"/>
      <c r="J119" s="186">
        <f>ROUND(I119*H119,2)</f>
        <v>0</v>
      </c>
      <c r="K119" s="182" t="s">
        <v>138</v>
      </c>
      <c r="L119" s="41"/>
      <c r="M119" s="187" t="s">
        <v>19</v>
      </c>
      <c r="N119" s="188" t="s">
        <v>43</v>
      </c>
      <c r="O119" s="66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139</v>
      </c>
      <c r="AT119" s="191" t="s">
        <v>134</v>
      </c>
      <c r="AU119" s="191" t="s">
        <v>81</v>
      </c>
      <c r="AY119" s="19" t="s">
        <v>132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79</v>
      </c>
      <c r="BK119" s="192">
        <f>ROUND(I119*H119,2)</f>
        <v>0</v>
      </c>
      <c r="BL119" s="19" t="s">
        <v>139</v>
      </c>
      <c r="BM119" s="191" t="s">
        <v>165</v>
      </c>
    </row>
    <row r="120" spans="1:65" s="2" customFormat="1">
      <c r="A120" s="36"/>
      <c r="B120" s="37"/>
      <c r="C120" s="38"/>
      <c r="D120" s="193" t="s">
        <v>141</v>
      </c>
      <c r="E120" s="38"/>
      <c r="F120" s="194" t="s">
        <v>166</v>
      </c>
      <c r="G120" s="38"/>
      <c r="H120" s="38"/>
      <c r="I120" s="195"/>
      <c r="J120" s="38"/>
      <c r="K120" s="38"/>
      <c r="L120" s="41"/>
      <c r="M120" s="196"/>
      <c r="N120" s="197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141</v>
      </c>
      <c r="AU120" s="19" t="s">
        <v>81</v>
      </c>
    </row>
    <row r="121" spans="1:65" s="2" customFormat="1">
      <c r="A121" s="36"/>
      <c r="B121" s="37"/>
      <c r="C121" s="38"/>
      <c r="D121" s="198" t="s">
        <v>143</v>
      </c>
      <c r="E121" s="38"/>
      <c r="F121" s="199" t="s">
        <v>167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143</v>
      </c>
      <c r="AU121" s="19" t="s">
        <v>81</v>
      </c>
    </row>
    <row r="122" spans="1:65" s="2" customFormat="1" ht="16.5" customHeight="1">
      <c r="A122" s="36"/>
      <c r="B122" s="37"/>
      <c r="C122" s="180" t="s">
        <v>168</v>
      </c>
      <c r="D122" s="180" t="s">
        <v>134</v>
      </c>
      <c r="E122" s="181" t="s">
        <v>169</v>
      </c>
      <c r="F122" s="182" t="s">
        <v>170</v>
      </c>
      <c r="G122" s="183" t="s">
        <v>137</v>
      </c>
      <c r="H122" s="184">
        <v>12</v>
      </c>
      <c r="I122" s="185"/>
      <c r="J122" s="186">
        <f>ROUND(I122*H122,2)</f>
        <v>0</v>
      </c>
      <c r="K122" s="182" t="s">
        <v>138</v>
      </c>
      <c r="L122" s="41"/>
      <c r="M122" s="187" t="s">
        <v>19</v>
      </c>
      <c r="N122" s="188" t="s">
        <v>43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139</v>
      </c>
      <c r="AT122" s="191" t="s">
        <v>134</v>
      </c>
      <c r="AU122" s="191" t="s">
        <v>81</v>
      </c>
      <c r="AY122" s="19" t="s">
        <v>132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79</v>
      </c>
      <c r="BK122" s="192">
        <f>ROUND(I122*H122,2)</f>
        <v>0</v>
      </c>
      <c r="BL122" s="19" t="s">
        <v>139</v>
      </c>
      <c r="BM122" s="191" t="s">
        <v>171</v>
      </c>
    </row>
    <row r="123" spans="1:65" s="2" customFormat="1">
      <c r="A123" s="36"/>
      <c r="B123" s="37"/>
      <c r="C123" s="38"/>
      <c r="D123" s="193" t="s">
        <v>141</v>
      </c>
      <c r="E123" s="38"/>
      <c r="F123" s="194" t="s">
        <v>172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141</v>
      </c>
      <c r="AU123" s="19" t="s">
        <v>81</v>
      </c>
    </row>
    <row r="124" spans="1:65" s="2" customFormat="1">
      <c r="A124" s="36"/>
      <c r="B124" s="37"/>
      <c r="C124" s="38"/>
      <c r="D124" s="198" t="s">
        <v>143</v>
      </c>
      <c r="E124" s="38"/>
      <c r="F124" s="199" t="s">
        <v>173</v>
      </c>
      <c r="G124" s="38"/>
      <c r="H124" s="38"/>
      <c r="I124" s="195"/>
      <c r="J124" s="38"/>
      <c r="K124" s="38"/>
      <c r="L124" s="41"/>
      <c r="M124" s="196"/>
      <c r="N124" s="197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143</v>
      </c>
      <c r="AU124" s="19" t="s">
        <v>81</v>
      </c>
    </row>
    <row r="125" spans="1:65" s="13" customFormat="1">
      <c r="B125" s="200"/>
      <c r="C125" s="201"/>
      <c r="D125" s="193" t="s">
        <v>145</v>
      </c>
      <c r="E125" s="202" t="s">
        <v>19</v>
      </c>
      <c r="F125" s="203" t="s">
        <v>174</v>
      </c>
      <c r="G125" s="201"/>
      <c r="H125" s="202" t="s">
        <v>19</v>
      </c>
      <c r="I125" s="204"/>
      <c r="J125" s="201"/>
      <c r="K125" s="201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145</v>
      </c>
      <c r="AU125" s="209" t="s">
        <v>81</v>
      </c>
      <c r="AV125" s="13" t="s">
        <v>79</v>
      </c>
      <c r="AW125" s="13" t="s">
        <v>33</v>
      </c>
      <c r="AX125" s="13" t="s">
        <v>72</v>
      </c>
      <c r="AY125" s="209" t="s">
        <v>132</v>
      </c>
    </row>
    <row r="126" spans="1:65" s="13" customFormat="1">
      <c r="B126" s="200"/>
      <c r="C126" s="201"/>
      <c r="D126" s="193" t="s">
        <v>145</v>
      </c>
      <c r="E126" s="202" t="s">
        <v>19</v>
      </c>
      <c r="F126" s="203" t="s">
        <v>175</v>
      </c>
      <c r="G126" s="201"/>
      <c r="H126" s="202" t="s">
        <v>19</v>
      </c>
      <c r="I126" s="204"/>
      <c r="J126" s="201"/>
      <c r="K126" s="201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145</v>
      </c>
      <c r="AU126" s="209" t="s">
        <v>81</v>
      </c>
      <c r="AV126" s="13" t="s">
        <v>79</v>
      </c>
      <c r="AW126" s="13" t="s">
        <v>33</v>
      </c>
      <c r="AX126" s="13" t="s">
        <v>72</v>
      </c>
      <c r="AY126" s="209" t="s">
        <v>132</v>
      </c>
    </row>
    <row r="127" spans="1:65" s="13" customFormat="1">
      <c r="B127" s="200"/>
      <c r="C127" s="201"/>
      <c r="D127" s="193" t="s">
        <v>145</v>
      </c>
      <c r="E127" s="202" t="s">
        <v>19</v>
      </c>
      <c r="F127" s="203" t="s">
        <v>176</v>
      </c>
      <c r="G127" s="201"/>
      <c r="H127" s="202" t="s">
        <v>19</v>
      </c>
      <c r="I127" s="204"/>
      <c r="J127" s="201"/>
      <c r="K127" s="201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145</v>
      </c>
      <c r="AU127" s="209" t="s">
        <v>81</v>
      </c>
      <c r="AV127" s="13" t="s">
        <v>79</v>
      </c>
      <c r="AW127" s="13" t="s">
        <v>33</v>
      </c>
      <c r="AX127" s="13" t="s">
        <v>72</v>
      </c>
      <c r="AY127" s="209" t="s">
        <v>132</v>
      </c>
    </row>
    <row r="128" spans="1:65" s="14" customFormat="1">
      <c r="B128" s="210"/>
      <c r="C128" s="211"/>
      <c r="D128" s="193" t="s">
        <v>145</v>
      </c>
      <c r="E128" s="212" t="s">
        <v>19</v>
      </c>
      <c r="F128" s="213" t="s">
        <v>147</v>
      </c>
      <c r="G128" s="211"/>
      <c r="H128" s="214">
        <v>12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145</v>
      </c>
      <c r="AU128" s="220" t="s">
        <v>81</v>
      </c>
      <c r="AV128" s="14" t="s">
        <v>81</v>
      </c>
      <c r="AW128" s="14" t="s">
        <v>33</v>
      </c>
      <c r="AX128" s="14" t="s">
        <v>79</v>
      </c>
      <c r="AY128" s="220" t="s">
        <v>132</v>
      </c>
    </row>
    <row r="129" spans="1:65" s="2" customFormat="1" ht="21.75" customHeight="1">
      <c r="A129" s="36"/>
      <c r="B129" s="37"/>
      <c r="C129" s="180" t="s">
        <v>177</v>
      </c>
      <c r="D129" s="180" t="s">
        <v>134</v>
      </c>
      <c r="E129" s="181" t="s">
        <v>178</v>
      </c>
      <c r="F129" s="182" t="s">
        <v>179</v>
      </c>
      <c r="G129" s="183" t="s">
        <v>180</v>
      </c>
      <c r="H129" s="184">
        <v>15.6</v>
      </c>
      <c r="I129" s="185"/>
      <c r="J129" s="186">
        <f>ROUND(I129*H129,2)</f>
        <v>0</v>
      </c>
      <c r="K129" s="182" t="s">
        <v>138</v>
      </c>
      <c r="L129" s="41"/>
      <c r="M129" s="187" t="s">
        <v>19</v>
      </c>
      <c r="N129" s="188" t="s">
        <v>43</v>
      </c>
      <c r="O129" s="66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139</v>
      </c>
      <c r="AT129" s="191" t="s">
        <v>134</v>
      </c>
      <c r="AU129" s="191" t="s">
        <v>81</v>
      </c>
      <c r="AY129" s="19" t="s">
        <v>132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79</v>
      </c>
      <c r="BK129" s="192">
        <f>ROUND(I129*H129,2)</f>
        <v>0</v>
      </c>
      <c r="BL129" s="19" t="s">
        <v>139</v>
      </c>
      <c r="BM129" s="191" t="s">
        <v>181</v>
      </c>
    </row>
    <row r="130" spans="1:65" s="2" customFormat="1" ht="19.5">
      <c r="A130" s="36"/>
      <c r="B130" s="37"/>
      <c r="C130" s="38"/>
      <c r="D130" s="193" t="s">
        <v>141</v>
      </c>
      <c r="E130" s="38"/>
      <c r="F130" s="194" t="s">
        <v>182</v>
      </c>
      <c r="G130" s="38"/>
      <c r="H130" s="38"/>
      <c r="I130" s="195"/>
      <c r="J130" s="38"/>
      <c r="K130" s="38"/>
      <c r="L130" s="41"/>
      <c r="M130" s="196"/>
      <c r="N130" s="197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141</v>
      </c>
      <c r="AU130" s="19" t="s">
        <v>81</v>
      </c>
    </row>
    <row r="131" spans="1:65" s="2" customFormat="1">
      <c r="A131" s="36"/>
      <c r="B131" s="37"/>
      <c r="C131" s="38"/>
      <c r="D131" s="198" t="s">
        <v>143</v>
      </c>
      <c r="E131" s="38"/>
      <c r="F131" s="199" t="s">
        <v>183</v>
      </c>
      <c r="G131" s="38"/>
      <c r="H131" s="38"/>
      <c r="I131" s="195"/>
      <c r="J131" s="38"/>
      <c r="K131" s="38"/>
      <c r="L131" s="41"/>
      <c r="M131" s="196"/>
      <c r="N131" s="197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143</v>
      </c>
      <c r="AU131" s="19" t="s">
        <v>81</v>
      </c>
    </row>
    <row r="132" spans="1:65" s="13" customFormat="1">
      <c r="B132" s="200"/>
      <c r="C132" s="201"/>
      <c r="D132" s="193" t="s">
        <v>145</v>
      </c>
      <c r="E132" s="202" t="s">
        <v>19</v>
      </c>
      <c r="F132" s="203" t="s">
        <v>184</v>
      </c>
      <c r="G132" s="201"/>
      <c r="H132" s="202" t="s">
        <v>19</v>
      </c>
      <c r="I132" s="204"/>
      <c r="J132" s="201"/>
      <c r="K132" s="201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145</v>
      </c>
      <c r="AU132" s="209" t="s">
        <v>81</v>
      </c>
      <c r="AV132" s="13" t="s">
        <v>79</v>
      </c>
      <c r="AW132" s="13" t="s">
        <v>33</v>
      </c>
      <c r="AX132" s="13" t="s">
        <v>72</v>
      </c>
      <c r="AY132" s="209" t="s">
        <v>132</v>
      </c>
    </row>
    <row r="133" spans="1:65" s="14" customFormat="1">
      <c r="B133" s="210"/>
      <c r="C133" s="211"/>
      <c r="D133" s="193" t="s">
        <v>145</v>
      </c>
      <c r="E133" s="212" t="s">
        <v>19</v>
      </c>
      <c r="F133" s="213" t="s">
        <v>185</v>
      </c>
      <c r="G133" s="211"/>
      <c r="H133" s="214">
        <v>15.6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145</v>
      </c>
      <c r="AU133" s="220" t="s">
        <v>81</v>
      </c>
      <c r="AV133" s="14" t="s">
        <v>81</v>
      </c>
      <c r="AW133" s="14" t="s">
        <v>33</v>
      </c>
      <c r="AX133" s="14" t="s">
        <v>79</v>
      </c>
      <c r="AY133" s="220" t="s">
        <v>132</v>
      </c>
    </row>
    <row r="134" spans="1:65" s="2" customFormat="1" ht="16.5" customHeight="1">
      <c r="A134" s="36"/>
      <c r="B134" s="37"/>
      <c r="C134" s="180" t="s">
        <v>186</v>
      </c>
      <c r="D134" s="180" t="s">
        <v>134</v>
      </c>
      <c r="E134" s="181" t="s">
        <v>187</v>
      </c>
      <c r="F134" s="182" t="s">
        <v>188</v>
      </c>
      <c r="G134" s="183" t="s">
        <v>180</v>
      </c>
      <c r="H134" s="184">
        <v>14.4</v>
      </c>
      <c r="I134" s="185"/>
      <c r="J134" s="186">
        <f>ROUND(I134*H134,2)</f>
        <v>0</v>
      </c>
      <c r="K134" s="182" t="s">
        <v>138</v>
      </c>
      <c r="L134" s="41"/>
      <c r="M134" s="187" t="s">
        <v>19</v>
      </c>
      <c r="N134" s="188" t="s">
        <v>43</v>
      </c>
      <c r="O134" s="66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139</v>
      </c>
      <c r="AT134" s="191" t="s">
        <v>134</v>
      </c>
      <c r="AU134" s="191" t="s">
        <v>81</v>
      </c>
      <c r="AY134" s="19" t="s">
        <v>132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79</v>
      </c>
      <c r="BK134" s="192">
        <f>ROUND(I134*H134,2)</f>
        <v>0</v>
      </c>
      <c r="BL134" s="19" t="s">
        <v>139</v>
      </c>
      <c r="BM134" s="191" t="s">
        <v>189</v>
      </c>
    </row>
    <row r="135" spans="1:65" s="2" customFormat="1" ht="19.5">
      <c r="A135" s="36"/>
      <c r="B135" s="37"/>
      <c r="C135" s="38"/>
      <c r="D135" s="193" t="s">
        <v>141</v>
      </c>
      <c r="E135" s="38"/>
      <c r="F135" s="194" t="s">
        <v>190</v>
      </c>
      <c r="G135" s="38"/>
      <c r="H135" s="38"/>
      <c r="I135" s="195"/>
      <c r="J135" s="38"/>
      <c r="K135" s="38"/>
      <c r="L135" s="41"/>
      <c r="M135" s="196"/>
      <c r="N135" s="197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141</v>
      </c>
      <c r="AU135" s="19" t="s">
        <v>81</v>
      </c>
    </row>
    <row r="136" spans="1:65" s="2" customFormat="1">
      <c r="A136" s="36"/>
      <c r="B136" s="37"/>
      <c r="C136" s="38"/>
      <c r="D136" s="198" t="s">
        <v>143</v>
      </c>
      <c r="E136" s="38"/>
      <c r="F136" s="199" t="s">
        <v>191</v>
      </c>
      <c r="G136" s="38"/>
      <c r="H136" s="38"/>
      <c r="I136" s="195"/>
      <c r="J136" s="38"/>
      <c r="K136" s="38"/>
      <c r="L136" s="41"/>
      <c r="M136" s="196"/>
      <c r="N136" s="19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143</v>
      </c>
      <c r="AU136" s="19" t="s">
        <v>81</v>
      </c>
    </row>
    <row r="137" spans="1:65" s="13" customFormat="1">
      <c r="B137" s="200"/>
      <c r="C137" s="201"/>
      <c r="D137" s="193" t="s">
        <v>145</v>
      </c>
      <c r="E137" s="202" t="s">
        <v>19</v>
      </c>
      <c r="F137" s="203" t="s">
        <v>192</v>
      </c>
      <c r="G137" s="201"/>
      <c r="H137" s="202" t="s">
        <v>19</v>
      </c>
      <c r="I137" s="204"/>
      <c r="J137" s="201"/>
      <c r="K137" s="201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145</v>
      </c>
      <c r="AU137" s="209" t="s">
        <v>81</v>
      </c>
      <c r="AV137" s="13" t="s">
        <v>79</v>
      </c>
      <c r="AW137" s="13" t="s">
        <v>33</v>
      </c>
      <c r="AX137" s="13" t="s">
        <v>72</v>
      </c>
      <c r="AY137" s="209" t="s">
        <v>132</v>
      </c>
    </row>
    <row r="138" spans="1:65" s="14" customFormat="1">
      <c r="B138" s="210"/>
      <c r="C138" s="211"/>
      <c r="D138" s="193" t="s">
        <v>145</v>
      </c>
      <c r="E138" s="212" t="s">
        <v>19</v>
      </c>
      <c r="F138" s="213" t="s">
        <v>193</v>
      </c>
      <c r="G138" s="211"/>
      <c r="H138" s="214">
        <v>14.4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145</v>
      </c>
      <c r="AU138" s="220" t="s">
        <v>81</v>
      </c>
      <c r="AV138" s="14" t="s">
        <v>81</v>
      </c>
      <c r="AW138" s="14" t="s">
        <v>33</v>
      </c>
      <c r="AX138" s="14" t="s">
        <v>79</v>
      </c>
      <c r="AY138" s="220" t="s">
        <v>132</v>
      </c>
    </row>
    <row r="139" spans="1:65" s="2" customFormat="1" ht="16.5" customHeight="1">
      <c r="A139" s="36"/>
      <c r="B139" s="37"/>
      <c r="C139" s="180" t="s">
        <v>194</v>
      </c>
      <c r="D139" s="180" t="s">
        <v>134</v>
      </c>
      <c r="E139" s="181" t="s">
        <v>195</v>
      </c>
      <c r="F139" s="182" t="s">
        <v>196</v>
      </c>
      <c r="G139" s="183" t="s">
        <v>180</v>
      </c>
      <c r="H139" s="184">
        <v>1.5</v>
      </c>
      <c r="I139" s="185"/>
      <c r="J139" s="186">
        <f>ROUND(I139*H139,2)</f>
        <v>0</v>
      </c>
      <c r="K139" s="182" t="s">
        <v>138</v>
      </c>
      <c r="L139" s="41"/>
      <c r="M139" s="187" t="s">
        <v>19</v>
      </c>
      <c r="N139" s="188" t="s">
        <v>43</v>
      </c>
      <c r="O139" s="66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139</v>
      </c>
      <c r="AT139" s="191" t="s">
        <v>134</v>
      </c>
      <c r="AU139" s="191" t="s">
        <v>81</v>
      </c>
      <c r="AY139" s="19" t="s">
        <v>132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79</v>
      </c>
      <c r="BK139" s="192">
        <f>ROUND(I139*H139,2)</f>
        <v>0</v>
      </c>
      <c r="BL139" s="19" t="s">
        <v>139</v>
      </c>
      <c r="BM139" s="191" t="s">
        <v>197</v>
      </c>
    </row>
    <row r="140" spans="1:65" s="2" customFormat="1" ht="19.5">
      <c r="A140" s="36"/>
      <c r="B140" s="37"/>
      <c r="C140" s="38"/>
      <c r="D140" s="193" t="s">
        <v>141</v>
      </c>
      <c r="E140" s="38"/>
      <c r="F140" s="194" t="s">
        <v>198</v>
      </c>
      <c r="G140" s="38"/>
      <c r="H140" s="38"/>
      <c r="I140" s="195"/>
      <c r="J140" s="38"/>
      <c r="K140" s="38"/>
      <c r="L140" s="41"/>
      <c r="M140" s="196"/>
      <c r="N140" s="197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141</v>
      </c>
      <c r="AU140" s="19" t="s">
        <v>81</v>
      </c>
    </row>
    <row r="141" spans="1:65" s="2" customFormat="1">
      <c r="A141" s="36"/>
      <c r="B141" s="37"/>
      <c r="C141" s="38"/>
      <c r="D141" s="198" t="s">
        <v>143</v>
      </c>
      <c r="E141" s="38"/>
      <c r="F141" s="199" t="s">
        <v>199</v>
      </c>
      <c r="G141" s="38"/>
      <c r="H141" s="38"/>
      <c r="I141" s="195"/>
      <c r="J141" s="38"/>
      <c r="K141" s="38"/>
      <c r="L141" s="41"/>
      <c r="M141" s="196"/>
      <c r="N141" s="197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143</v>
      </c>
      <c r="AU141" s="19" t="s">
        <v>81</v>
      </c>
    </row>
    <row r="142" spans="1:65" s="13" customFormat="1">
      <c r="B142" s="200"/>
      <c r="C142" s="201"/>
      <c r="D142" s="193" t="s">
        <v>145</v>
      </c>
      <c r="E142" s="202" t="s">
        <v>19</v>
      </c>
      <c r="F142" s="203" t="s">
        <v>200</v>
      </c>
      <c r="G142" s="201"/>
      <c r="H142" s="202" t="s">
        <v>19</v>
      </c>
      <c r="I142" s="204"/>
      <c r="J142" s="201"/>
      <c r="K142" s="201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145</v>
      </c>
      <c r="AU142" s="209" t="s">
        <v>81</v>
      </c>
      <c r="AV142" s="13" t="s">
        <v>79</v>
      </c>
      <c r="AW142" s="13" t="s">
        <v>33</v>
      </c>
      <c r="AX142" s="13" t="s">
        <v>72</v>
      </c>
      <c r="AY142" s="209" t="s">
        <v>132</v>
      </c>
    </row>
    <row r="143" spans="1:65" s="13" customFormat="1">
      <c r="B143" s="200"/>
      <c r="C143" s="201"/>
      <c r="D143" s="193" t="s">
        <v>145</v>
      </c>
      <c r="E143" s="202" t="s">
        <v>19</v>
      </c>
      <c r="F143" s="203" t="s">
        <v>201</v>
      </c>
      <c r="G143" s="201"/>
      <c r="H143" s="202" t="s">
        <v>19</v>
      </c>
      <c r="I143" s="204"/>
      <c r="J143" s="201"/>
      <c r="K143" s="201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145</v>
      </c>
      <c r="AU143" s="209" t="s">
        <v>81</v>
      </c>
      <c r="AV143" s="13" t="s">
        <v>79</v>
      </c>
      <c r="AW143" s="13" t="s">
        <v>33</v>
      </c>
      <c r="AX143" s="13" t="s">
        <v>72</v>
      </c>
      <c r="AY143" s="209" t="s">
        <v>132</v>
      </c>
    </row>
    <row r="144" spans="1:65" s="14" customFormat="1">
      <c r="B144" s="210"/>
      <c r="C144" s="211"/>
      <c r="D144" s="193" t="s">
        <v>145</v>
      </c>
      <c r="E144" s="212" t="s">
        <v>19</v>
      </c>
      <c r="F144" s="213" t="s">
        <v>202</v>
      </c>
      <c r="G144" s="211"/>
      <c r="H144" s="214">
        <v>0.78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145</v>
      </c>
      <c r="AU144" s="220" t="s">
        <v>81</v>
      </c>
      <c r="AV144" s="14" t="s">
        <v>81</v>
      </c>
      <c r="AW144" s="14" t="s">
        <v>33</v>
      </c>
      <c r="AX144" s="14" t="s">
        <v>72</v>
      </c>
      <c r="AY144" s="220" t="s">
        <v>132</v>
      </c>
    </row>
    <row r="145" spans="1:65" s="14" customFormat="1">
      <c r="B145" s="210"/>
      <c r="C145" s="211"/>
      <c r="D145" s="193" t="s">
        <v>145</v>
      </c>
      <c r="E145" s="212" t="s">
        <v>19</v>
      </c>
      <c r="F145" s="213" t="s">
        <v>203</v>
      </c>
      <c r="G145" s="211"/>
      <c r="H145" s="214">
        <v>0.72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145</v>
      </c>
      <c r="AU145" s="220" t="s">
        <v>81</v>
      </c>
      <c r="AV145" s="14" t="s">
        <v>81</v>
      </c>
      <c r="AW145" s="14" t="s">
        <v>33</v>
      </c>
      <c r="AX145" s="14" t="s">
        <v>72</v>
      </c>
      <c r="AY145" s="220" t="s">
        <v>132</v>
      </c>
    </row>
    <row r="146" spans="1:65" s="15" customFormat="1">
      <c r="B146" s="221"/>
      <c r="C146" s="222"/>
      <c r="D146" s="193" t="s">
        <v>145</v>
      </c>
      <c r="E146" s="223" t="s">
        <v>19</v>
      </c>
      <c r="F146" s="224" t="s">
        <v>204</v>
      </c>
      <c r="G146" s="222"/>
      <c r="H146" s="225">
        <v>1.5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145</v>
      </c>
      <c r="AU146" s="231" t="s">
        <v>81</v>
      </c>
      <c r="AV146" s="15" t="s">
        <v>139</v>
      </c>
      <c r="AW146" s="15" t="s">
        <v>33</v>
      </c>
      <c r="AX146" s="15" t="s">
        <v>79</v>
      </c>
      <c r="AY146" s="231" t="s">
        <v>132</v>
      </c>
    </row>
    <row r="147" spans="1:65" s="2" customFormat="1" ht="24.2" customHeight="1">
      <c r="A147" s="36"/>
      <c r="B147" s="37"/>
      <c r="C147" s="180" t="s">
        <v>205</v>
      </c>
      <c r="D147" s="180" t="s">
        <v>134</v>
      </c>
      <c r="E147" s="181" t="s">
        <v>206</v>
      </c>
      <c r="F147" s="182" t="s">
        <v>207</v>
      </c>
      <c r="G147" s="183" t="s">
        <v>208</v>
      </c>
      <c r="H147" s="184">
        <v>388.3</v>
      </c>
      <c r="I147" s="185"/>
      <c r="J147" s="186">
        <f>ROUND(I147*H147,2)</f>
        <v>0</v>
      </c>
      <c r="K147" s="182" t="s">
        <v>138</v>
      </c>
      <c r="L147" s="41"/>
      <c r="M147" s="187" t="s">
        <v>19</v>
      </c>
      <c r="N147" s="188" t="s">
        <v>43</v>
      </c>
      <c r="O147" s="66"/>
      <c r="P147" s="189">
        <f>O147*H147</f>
        <v>0</v>
      </c>
      <c r="Q147" s="189">
        <v>1.8E-3</v>
      </c>
      <c r="R147" s="189">
        <f>Q147*H147</f>
        <v>0.69894000000000001</v>
      </c>
      <c r="S147" s="189">
        <v>0</v>
      </c>
      <c r="T147" s="19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139</v>
      </c>
      <c r="AT147" s="191" t="s">
        <v>134</v>
      </c>
      <c r="AU147" s="191" t="s">
        <v>81</v>
      </c>
      <c r="AY147" s="19" t="s">
        <v>132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79</v>
      </c>
      <c r="BK147" s="192">
        <f>ROUND(I147*H147,2)</f>
        <v>0</v>
      </c>
      <c r="BL147" s="19" t="s">
        <v>139</v>
      </c>
      <c r="BM147" s="191" t="s">
        <v>209</v>
      </c>
    </row>
    <row r="148" spans="1:65" s="2" customFormat="1" ht="19.5">
      <c r="A148" s="36"/>
      <c r="B148" s="37"/>
      <c r="C148" s="38"/>
      <c r="D148" s="193" t="s">
        <v>141</v>
      </c>
      <c r="E148" s="38"/>
      <c r="F148" s="194" t="s">
        <v>210</v>
      </c>
      <c r="G148" s="38"/>
      <c r="H148" s="38"/>
      <c r="I148" s="195"/>
      <c r="J148" s="38"/>
      <c r="K148" s="38"/>
      <c r="L148" s="41"/>
      <c r="M148" s="196"/>
      <c r="N148" s="197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141</v>
      </c>
      <c r="AU148" s="19" t="s">
        <v>81</v>
      </c>
    </row>
    <row r="149" spans="1:65" s="2" customFormat="1">
      <c r="A149" s="36"/>
      <c r="B149" s="37"/>
      <c r="C149" s="38"/>
      <c r="D149" s="198" t="s">
        <v>143</v>
      </c>
      <c r="E149" s="38"/>
      <c r="F149" s="199" t="s">
        <v>211</v>
      </c>
      <c r="G149" s="38"/>
      <c r="H149" s="38"/>
      <c r="I149" s="195"/>
      <c r="J149" s="38"/>
      <c r="K149" s="38"/>
      <c r="L149" s="41"/>
      <c r="M149" s="196"/>
      <c r="N149" s="197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143</v>
      </c>
      <c r="AU149" s="19" t="s">
        <v>81</v>
      </c>
    </row>
    <row r="150" spans="1:65" s="13" customFormat="1">
      <c r="B150" s="200"/>
      <c r="C150" s="201"/>
      <c r="D150" s="193" t="s">
        <v>145</v>
      </c>
      <c r="E150" s="202" t="s">
        <v>19</v>
      </c>
      <c r="F150" s="203" t="s">
        <v>212</v>
      </c>
      <c r="G150" s="201"/>
      <c r="H150" s="202" t="s">
        <v>19</v>
      </c>
      <c r="I150" s="204"/>
      <c r="J150" s="201"/>
      <c r="K150" s="201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145</v>
      </c>
      <c r="AU150" s="209" t="s">
        <v>81</v>
      </c>
      <c r="AV150" s="13" t="s">
        <v>79</v>
      </c>
      <c r="AW150" s="13" t="s">
        <v>33</v>
      </c>
      <c r="AX150" s="13" t="s">
        <v>72</v>
      </c>
      <c r="AY150" s="209" t="s">
        <v>132</v>
      </c>
    </row>
    <row r="151" spans="1:65" s="14" customFormat="1">
      <c r="B151" s="210"/>
      <c r="C151" s="211"/>
      <c r="D151" s="193" t="s">
        <v>145</v>
      </c>
      <c r="E151" s="212" t="s">
        <v>19</v>
      </c>
      <c r="F151" s="213" t="s">
        <v>213</v>
      </c>
      <c r="G151" s="211"/>
      <c r="H151" s="214">
        <v>373.6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145</v>
      </c>
      <c r="AU151" s="220" t="s">
        <v>81</v>
      </c>
      <c r="AV151" s="14" t="s">
        <v>81</v>
      </c>
      <c r="AW151" s="14" t="s">
        <v>33</v>
      </c>
      <c r="AX151" s="14" t="s">
        <v>72</v>
      </c>
      <c r="AY151" s="220" t="s">
        <v>132</v>
      </c>
    </row>
    <row r="152" spans="1:65" s="13" customFormat="1">
      <c r="B152" s="200"/>
      <c r="C152" s="201"/>
      <c r="D152" s="193" t="s">
        <v>145</v>
      </c>
      <c r="E152" s="202" t="s">
        <v>19</v>
      </c>
      <c r="F152" s="203" t="s">
        <v>214</v>
      </c>
      <c r="G152" s="201"/>
      <c r="H152" s="202" t="s">
        <v>19</v>
      </c>
      <c r="I152" s="204"/>
      <c r="J152" s="201"/>
      <c r="K152" s="201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145</v>
      </c>
      <c r="AU152" s="209" t="s">
        <v>81</v>
      </c>
      <c r="AV152" s="13" t="s">
        <v>79</v>
      </c>
      <c r="AW152" s="13" t="s">
        <v>33</v>
      </c>
      <c r="AX152" s="13" t="s">
        <v>72</v>
      </c>
      <c r="AY152" s="209" t="s">
        <v>132</v>
      </c>
    </row>
    <row r="153" spans="1:65" s="13" customFormat="1">
      <c r="B153" s="200"/>
      <c r="C153" s="201"/>
      <c r="D153" s="193" t="s">
        <v>145</v>
      </c>
      <c r="E153" s="202" t="s">
        <v>19</v>
      </c>
      <c r="F153" s="203" t="s">
        <v>215</v>
      </c>
      <c r="G153" s="201"/>
      <c r="H153" s="202" t="s">
        <v>19</v>
      </c>
      <c r="I153" s="204"/>
      <c r="J153" s="201"/>
      <c r="K153" s="201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145</v>
      </c>
      <c r="AU153" s="209" t="s">
        <v>81</v>
      </c>
      <c r="AV153" s="13" t="s">
        <v>79</v>
      </c>
      <c r="AW153" s="13" t="s">
        <v>33</v>
      </c>
      <c r="AX153" s="13" t="s">
        <v>72</v>
      </c>
      <c r="AY153" s="209" t="s">
        <v>132</v>
      </c>
    </row>
    <row r="154" spans="1:65" s="14" customFormat="1">
      <c r="B154" s="210"/>
      <c r="C154" s="211"/>
      <c r="D154" s="193" t="s">
        <v>145</v>
      </c>
      <c r="E154" s="212" t="s">
        <v>19</v>
      </c>
      <c r="F154" s="213" t="s">
        <v>216</v>
      </c>
      <c r="G154" s="211"/>
      <c r="H154" s="214">
        <v>14.7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145</v>
      </c>
      <c r="AU154" s="220" t="s">
        <v>81</v>
      </c>
      <c r="AV154" s="14" t="s">
        <v>81</v>
      </c>
      <c r="AW154" s="14" t="s">
        <v>33</v>
      </c>
      <c r="AX154" s="14" t="s">
        <v>72</v>
      </c>
      <c r="AY154" s="220" t="s">
        <v>132</v>
      </c>
    </row>
    <row r="155" spans="1:65" s="15" customFormat="1">
      <c r="B155" s="221"/>
      <c r="C155" s="222"/>
      <c r="D155" s="193" t="s">
        <v>145</v>
      </c>
      <c r="E155" s="223" t="s">
        <v>19</v>
      </c>
      <c r="F155" s="224" t="s">
        <v>204</v>
      </c>
      <c r="G155" s="222"/>
      <c r="H155" s="225">
        <v>388.3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145</v>
      </c>
      <c r="AU155" s="231" t="s">
        <v>81</v>
      </c>
      <c r="AV155" s="15" t="s">
        <v>139</v>
      </c>
      <c r="AW155" s="15" t="s">
        <v>33</v>
      </c>
      <c r="AX155" s="15" t="s">
        <v>79</v>
      </c>
      <c r="AY155" s="231" t="s">
        <v>132</v>
      </c>
    </row>
    <row r="156" spans="1:65" s="2" customFormat="1" ht="16.5" customHeight="1">
      <c r="A156" s="36"/>
      <c r="B156" s="37"/>
      <c r="C156" s="180" t="s">
        <v>217</v>
      </c>
      <c r="D156" s="180" t="s">
        <v>134</v>
      </c>
      <c r="E156" s="181" t="s">
        <v>218</v>
      </c>
      <c r="F156" s="182" t="s">
        <v>219</v>
      </c>
      <c r="G156" s="183" t="s">
        <v>137</v>
      </c>
      <c r="H156" s="184">
        <v>35.200000000000003</v>
      </c>
      <c r="I156" s="185"/>
      <c r="J156" s="186">
        <f>ROUND(I156*H156,2)</f>
        <v>0</v>
      </c>
      <c r="K156" s="182" t="s">
        <v>138</v>
      </c>
      <c r="L156" s="41"/>
      <c r="M156" s="187" t="s">
        <v>19</v>
      </c>
      <c r="N156" s="188" t="s">
        <v>43</v>
      </c>
      <c r="O156" s="66"/>
      <c r="P156" s="189">
        <f>O156*H156</f>
        <v>0</v>
      </c>
      <c r="Q156" s="189">
        <v>5.9000000000000003E-4</v>
      </c>
      <c r="R156" s="189">
        <f>Q156*H156</f>
        <v>2.0768000000000002E-2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139</v>
      </c>
      <c r="AT156" s="191" t="s">
        <v>134</v>
      </c>
      <c r="AU156" s="191" t="s">
        <v>81</v>
      </c>
      <c r="AY156" s="19" t="s">
        <v>132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79</v>
      </c>
      <c r="BK156" s="192">
        <f>ROUND(I156*H156,2)</f>
        <v>0</v>
      </c>
      <c r="BL156" s="19" t="s">
        <v>139</v>
      </c>
      <c r="BM156" s="191" t="s">
        <v>220</v>
      </c>
    </row>
    <row r="157" spans="1:65" s="2" customFormat="1">
      <c r="A157" s="36"/>
      <c r="B157" s="37"/>
      <c r="C157" s="38"/>
      <c r="D157" s="193" t="s">
        <v>141</v>
      </c>
      <c r="E157" s="38"/>
      <c r="F157" s="194" t="s">
        <v>221</v>
      </c>
      <c r="G157" s="38"/>
      <c r="H157" s="38"/>
      <c r="I157" s="195"/>
      <c r="J157" s="38"/>
      <c r="K157" s="38"/>
      <c r="L157" s="41"/>
      <c r="M157" s="196"/>
      <c r="N157" s="19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141</v>
      </c>
      <c r="AU157" s="19" t="s">
        <v>81</v>
      </c>
    </row>
    <row r="158" spans="1:65" s="2" customFormat="1">
      <c r="A158" s="36"/>
      <c r="B158" s="37"/>
      <c r="C158" s="38"/>
      <c r="D158" s="198" t="s">
        <v>143</v>
      </c>
      <c r="E158" s="38"/>
      <c r="F158" s="199" t="s">
        <v>222</v>
      </c>
      <c r="G158" s="38"/>
      <c r="H158" s="38"/>
      <c r="I158" s="195"/>
      <c r="J158" s="38"/>
      <c r="K158" s="38"/>
      <c r="L158" s="41"/>
      <c r="M158" s="196"/>
      <c r="N158" s="197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143</v>
      </c>
      <c r="AU158" s="19" t="s">
        <v>81</v>
      </c>
    </row>
    <row r="159" spans="1:65" s="13" customFormat="1">
      <c r="B159" s="200"/>
      <c r="C159" s="201"/>
      <c r="D159" s="193" t="s">
        <v>145</v>
      </c>
      <c r="E159" s="202" t="s">
        <v>19</v>
      </c>
      <c r="F159" s="203" t="s">
        <v>223</v>
      </c>
      <c r="G159" s="201"/>
      <c r="H159" s="202" t="s">
        <v>19</v>
      </c>
      <c r="I159" s="204"/>
      <c r="J159" s="201"/>
      <c r="K159" s="201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145</v>
      </c>
      <c r="AU159" s="209" t="s">
        <v>81</v>
      </c>
      <c r="AV159" s="13" t="s">
        <v>79</v>
      </c>
      <c r="AW159" s="13" t="s">
        <v>33</v>
      </c>
      <c r="AX159" s="13" t="s">
        <v>72</v>
      </c>
      <c r="AY159" s="209" t="s">
        <v>132</v>
      </c>
    </row>
    <row r="160" spans="1:65" s="14" customFormat="1">
      <c r="B160" s="210"/>
      <c r="C160" s="211"/>
      <c r="D160" s="193" t="s">
        <v>145</v>
      </c>
      <c r="E160" s="212" t="s">
        <v>19</v>
      </c>
      <c r="F160" s="213" t="s">
        <v>224</v>
      </c>
      <c r="G160" s="211"/>
      <c r="H160" s="214">
        <v>35.200000000000003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145</v>
      </c>
      <c r="AU160" s="220" t="s">
        <v>81</v>
      </c>
      <c r="AV160" s="14" t="s">
        <v>81</v>
      </c>
      <c r="AW160" s="14" t="s">
        <v>33</v>
      </c>
      <c r="AX160" s="14" t="s">
        <v>79</v>
      </c>
      <c r="AY160" s="220" t="s">
        <v>132</v>
      </c>
    </row>
    <row r="161" spans="1:65" s="2" customFormat="1" ht="16.5" customHeight="1">
      <c r="A161" s="36"/>
      <c r="B161" s="37"/>
      <c r="C161" s="180" t="s">
        <v>225</v>
      </c>
      <c r="D161" s="180" t="s">
        <v>134</v>
      </c>
      <c r="E161" s="181" t="s">
        <v>226</v>
      </c>
      <c r="F161" s="182" t="s">
        <v>227</v>
      </c>
      <c r="G161" s="183" t="s">
        <v>137</v>
      </c>
      <c r="H161" s="184">
        <v>35.200000000000003</v>
      </c>
      <c r="I161" s="185"/>
      <c r="J161" s="186">
        <f>ROUND(I161*H161,2)</f>
        <v>0</v>
      </c>
      <c r="K161" s="182" t="s">
        <v>138</v>
      </c>
      <c r="L161" s="41"/>
      <c r="M161" s="187" t="s">
        <v>19</v>
      </c>
      <c r="N161" s="188" t="s">
        <v>43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139</v>
      </c>
      <c r="AT161" s="191" t="s">
        <v>134</v>
      </c>
      <c r="AU161" s="191" t="s">
        <v>81</v>
      </c>
      <c r="AY161" s="19" t="s">
        <v>132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79</v>
      </c>
      <c r="BK161" s="192">
        <f>ROUND(I161*H161,2)</f>
        <v>0</v>
      </c>
      <c r="BL161" s="19" t="s">
        <v>139</v>
      </c>
      <c r="BM161" s="191" t="s">
        <v>228</v>
      </c>
    </row>
    <row r="162" spans="1:65" s="2" customFormat="1">
      <c r="A162" s="36"/>
      <c r="B162" s="37"/>
      <c r="C162" s="38"/>
      <c r="D162" s="193" t="s">
        <v>141</v>
      </c>
      <c r="E162" s="38"/>
      <c r="F162" s="194" t="s">
        <v>229</v>
      </c>
      <c r="G162" s="38"/>
      <c r="H162" s="38"/>
      <c r="I162" s="195"/>
      <c r="J162" s="38"/>
      <c r="K162" s="38"/>
      <c r="L162" s="41"/>
      <c r="M162" s="196"/>
      <c r="N162" s="197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141</v>
      </c>
      <c r="AU162" s="19" t="s">
        <v>81</v>
      </c>
    </row>
    <row r="163" spans="1:65" s="2" customFormat="1">
      <c r="A163" s="36"/>
      <c r="B163" s="37"/>
      <c r="C163" s="38"/>
      <c r="D163" s="198" t="s">
        <v>143</v>
      </c>
      <c r="E163" s="38"/>
      <c r="F163" s="199" t="s">
        <v>230</v>
      </c>
      <c r="G163" s="38"/>
      <c r="H163" s="38"/>
      <c r="I163" s="195"/>
      <c r="J163" s="38"/>
      <c r="K163" s="38"/>
      <c r="L163" s="41"/>
      <c r="M163" s="196"/>
      <c r="N163" s="197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143</v>
      </c>
      <c r="AU163" s="19" t="s">
        <v>81</v>
      </c>
    </row>
    <row r="164" spans="1:65" s="2" customFormat="1" ht="21.75" customHeight="1">
      <c r="A164" s="36"/>
      <c r="B164" s="37"/>
      <c r="C164" s="180" t="s">
        <v>231</v>
      </c>
      <c r="D164" s="180" t="s">
        <v>134</v>
      </c>
      <c r="E164" s="181" t="s">
        <v>232</v>
      </c>
      <c r="F164" s="182" t="s">
        <v>233</v>
      </c>
      <c r="G164" s="183" t="s">
        <v>180</v>
      </c>
      <c r="H164" s="184">
        <v>23.556000000000001</v>
      </c>
      <c r="I164" s="185"/>
      <c r="J164" s="186">
        <f>ROUND(I164*H164,2)</f>
        <v>0</v>
      </c>
      <c r="K164" s="182" t="s">
        <v>138</v>
      </c>
      <c r="L164" s="41"/>
      <c r="M164" s="187" t="s">
        <v>19</v>
      </c>
      <c r="N164" s="188" t="s">
        <v>43</v>
      </c>
      <c r="O164" s="66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139</v>
      </c>
      <c r="AT164" s="191" t="s">
        <v>134</v>
      </c>
      <c r="AU164" s="191" t="s">
        <v>81</v>
      </c>
      <c r="AY164" s="19" t="s">
        <v>132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79</v>
      </c>
      <c r="BK164" s="192">
        <f>ROUND(I164*H164,2)</f>
        <v>0</v>
      </c>
      <c r="BL164" s="19" t="s">
        <v>139</v>
      </c>
      <c r="BM164" s="191" t="s">
        <v>234</v>
      </c>
    </row>
    <row r="165" spans="1:65" s="2" customFormat="1" ht="19.5">
      <c r="A165" s="36"/>
      <c r="B165" s="37"/>
      <c r="C165" s="38"/>
      <c r="D165" s="193" t="s">
        <v>141</v>
      </c>
      <c r="E165" s="38"/>
      <c r="F165" s="194" t="s">
        <v>235</v>
      </c>
      <c r="G165" s="38"/>
      <c r="H165" s="38"/>
      <c r="I165" s="195"/>
      <c r="J165" s="38"/>
      <c r="K165" s="38"/>
      <c r="L165" s="41"/>
      <c r="M165" s="196"/>
      <c r="N165" s="197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141</v>
      </c>
      <c r="AU165" s="19" t="s">
        <v>81</v>
      </c>
    </row>
    <row r="166" spans="1:65" s="2" customFormat="1">
      <c r="A166" s="36"/>
      <c r="B166" s="37"/>
      <c r="C166" s="38"/>
      <c r="D166" s="198" t="s">
        <v>143</v>
      </c>
      <c r="E166" s="38"/>
      <c r="F166" s="199" t="s">
        <v>236</v>
      </c>
      <c r="G166" s="38"/>
      <c r="H166" s="38"/>
      <c r="I166" s="195"/>
      <c r="J166" s="38"/>
      <c r="K166" s="38"/>
      <c r="L166" s="41"/>
      <c r="M166" s="196"/>
      <c r="N166" s="197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143</v>
      </c>
      <c r="AU166" s="19" t="s">
        <v>81</v>
      </c>
    </row>
    <row r="167" spans="1:65" s="13" customFormat="1">
      <c r="B167" s="200"/>
      <c r="C167" s="201"/>
      <c r="D167" s="193" t="s">
        <v>145</v>
      </c>
      <c r="E167" s="202" t="s">
        <v>19</v>
      </c>
      <c r="F167" s="203" t="s">
        <v>237</v>
      </c>
      <c r="G167" s="201"/>
      <c r="H167" s="202" t="s">
        <v>19</v>
      </c>
      <c r="I167" s="204"/>
      <c r="J167" s="201"/>
      <c r="K167" s="201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145</v>
      </c>
      <c r="AU167" s="209" t="s">
        <v>81</v>
      </c>
      <c r="AV167" s="13" t="s">
        <v>79</v>
      </c>
      <c r="AW167" s="13" t="s">
        <v>33</v>
      </c>
      <c r="AX167" s="13" t="s">
        <v>72</v>
      </c>
      <c r="AY167" s="209" t="s">
        <v>132</v>
      </c>
    </row>
    <row r="168" spans="1:65" s="14" customFormat="1">
      <c r="B168" s="210"/>
      <c r="C168" s="211"/>
      <c r="D168" s="193" t="s">
        <v>145</v>
      </c>
      <c r="E168" s="212" t="s">
        <v>19</v>
      </c>
      <c r="F168" s="213" t="s">
        <v>238</v>
      </c>
      <c r="G168" s="211"/>
      <c r="H168" s="214">
        <v>23.556000000000001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145</v>
      </c>
      <c r="AU168" s="220" t="s">
        <v>81</v>
      </c>
      <c r="AV168" s="14" t="s">
        <v>81</v>
      </c>
      <c r="AW168" s="14" t="s">
        <v>33</v>
      </c>
      <c r="AX168" s="14" t="s">
        <v>79</v>
      </c>
      <c r="AY168" s="220" t="s">
        <v>132</v>
      </c>
    </row>
    <row r="169" spans="1:65" s="2" customFormat="1" ht="24.2" customHeight="1">
      <c r="A169" s="36"/>
      <c r="B169" s="37"/>
      <c r="C169" s="180" t="s">
        <v>239</v>
      </c>
      <c r="D169" s="180" t="s">
        <v>134</v>
      </c>
      <c r="E169" s="181" t="s">
        <v>240</v>
      </c>
      <c r="F169" s="182" t="s">
        <v>241</v>
      </c>
      <c r="G169" s="183" t="s">
        <v>180</v>
      </c>
      <c r="H169" s="184">
        <v>23.556000000000001</v>
      </c>
      <c r="I169" s="185"/>
      <c r="J169" s="186">
        <f>ROUND(I169*H169,2)</f>
        <v>0</v>
      </c>
      <c r="K169" s="182" t="s">
        <v>138</v>
      </c>
      <c r="L169" s="41"/>
      <c r="M169" s="187" t="s">
        <v>19</v>
      </c>
      <c r="N169" s="188" t="s">
        <v>43</v>
      </c>
      <c r="O169" s="66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139</v>
      </c>
      <c r="AT169" s="191" t="s">
        <v>134</v>
      </c>
      <c r="AU169" s="191" t="s">
        <v>81</v>
      </c>
      <c r="AY169" s="19" t="s">
        <v>132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79</v>
      </c>
      <c r="BK169" s="192">
        <f>ROUND(I169*H169,2)</f>
        <v>0</v>
      </c>
      <c r="BL169" s="19" t="s">
        <v>139</v>
      </c>
      <c r="BM169" s="191" t="s">
        <v>242</v>
      </c>
    </row>
    <row r="170" spans="1:65" s="2" customFormat="1" ht="19.5">
      <c r="A170" s="36"/>
      <c r="B170" s="37"/>
      <c r="C170" s="38"/>
      <c r="D170" s="193" t="s">
        <v>141</v>
      </c>
      <c r="E170" s="38"/>
      <c r="F170" s="194" t="s">
        <v>243</v>
      </c>
      <c r="G170" s="38"/>
      <c r="H170" s="38"/>
      <c r="I170" s="195"/>
      <c r="J170" s="38"/>
      <c r="K170" s="38"/>
      <c r="L170" s="41"/>
      <c r="M170" s="196"/>
      <c r="N170" s="197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141</v>
      </c>
      <c r="AU170" s="19" t="s">
        <v>81</v>
      </c>
    </row>
    <row r="171" spans="1:65" s="2" customFormat="1">
      <c r="A171" s="36"/>
      <c r="B171" s="37"/>
      <c r="C171" s="38"/>
      <c r="D171" s="198" t="s">
        <v>143</v>
      </c>
      <c r="E171" s="38"/>
      <c r="F171" s="199" t="s">
        <v>244</v>
      </c>
      <c r="G171" s="38"/>
      <c r="H171" s="38"/>
      <c r="I171" s="195"/>
      <c r="J171" s="38"/>
      <c r="K171" s="38"/>
      <c r="L171" s="41"/>
      <c r="M171" s="196"/>
      <c r="N171" s="197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143</v>
      </c>
      <c r="AU171" s="19" t="s">
        <v>81</v>
      </c>
    </row>
    <row r="172" spans="1:65" s="14" customFormat="1">
      <c r="B172" s="210"/>
      <c r="C172" s="211"/>
      <c r="D172" s="193" t="s">
        <v>145</v>
      </c>
      <c r="E172" s="212" t="s">
        <v>19</v>
      </c>
      <c r="F172" s="213" t="s">
        <v>238</v>
      </c>
      <c r="G172" s="211"/>
      <c r="H172" s="214">
        <v>23.556000000000001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145</v>
      </c>
      <c r="AU172" s="220" t="s">
        <v>81</v>
      </c>
      <c r="AV172" s="14" t="s">
        <v>81</v>
      </c>
      <c r="AW172" s="14" t="s">
        <v>33</v>
      </c>
      <c r="AX172" s="14" t="s">
        <v>79</v>
      </c>
      <c r="AY172" s="220" t="s">
        <v>132</v>
      </c>
    </row>
    <row r="173" spans="1:65" s="2" customFormat="1" ht="16.5" customHeight="1">
      <c r="A173" s="36"/>
      <c r="B173" s="37"/>
      <c r="C173" s="180" t="s">
        <v>245</v>
      </c>
      <c r="D173" s="180" t="s">
        <v>134</v>
      </c>
      <c r="E173" s="181" t="s">
        <v>246</v>
      </c>
      <c r="F173" s="182" t="s">
        <v>247</v>
      </c>
      <c r="G173" s="183" t="s">
        <v>248</v>
      </c>
      <c r="H173" s="184">
        <v>207.50899999999999</v>
      </c>
      <c r="I173" s="185"/>
      <c r="J173" s="186">
        <f>ROUND(I173*H173,2)</f>
        <v>0</v>
      </c>
      <c r="K173" s="182" t="s">
        <v>138</v>
      </c>
      <c r="L173" s="41"/>
      <c r="M173" s="187" t="s">
        <v>19</v>
      </c>
      <c r="N173" s="188" t="s">
        <v>43</v>
      </c>
      <c r="O173" s="66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139</v>
      </c>
      <c r="AT173" s="191" t="s">
        <v>134</v>
      </c>
      <c r="AU173" s="191" t="s">
        <v>81</v>
      </c>
      <c r="AY173" s="19" t="s">
        <v>132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79</v>
      </c>
      <c r="BK173" s="192">
        <f>ROUND(I173*H173,2)</f>
        <v>0</v>
      </c>
      <c r="BL173" s="19" t="s">
        <v>139</v>
      </c>
      <c r="BM173" s="191" t="s">
        <v>249</v>
      </c>
    </row>
    <row r="174" spans="1:65" s="2" customFormat="1" ht="19.5">
      <c r="A174" s="36"/>
      <c r="B174" s="37"/>
      <c r="C174" s="38"/>
      <c r="D174" s="193" t="s">
        <v>141</v>
      </c>
      <c r="E174" s="38"/>
      <c r="F174" s="194" t="s">
        <v>250</v>
      </c>
      <c r="G174" s="38"/>
      <c r="H174" s="38"/>
      <c r="I174" s="195"/>
      <c r="J174" s="38"/>
      <c r="K174" s="38"/>
      <c r="L174" s="41"/>
      <c r="M174" s="196"/>
      <c r="N174" s="197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141</v>
      </c>
      <c r="AU174" s="19" t="s">
        <v>81</v>
      </c>
    </row>
    <row r="175" spans="1:65" s="2" customFormat="1">
      <c r="A175" s="36"/>
      <c r="B175" s="37"/>
      <c r="C175" s="38"/>
      <c r="D175" s="198" t="s">
        <v>143</v>
      </c>
      <c r="E175" s="38"/>
      <c r="F175" s="199" t="s">
        <v>251</v>
      </c>
      <c r="G175" s="38"/>
      <c r="H175" s="38"/>
      <c r="I175" s="195"/>
      <c r="J175" s="38"/>
      <c r="K175" s="38"/>
      <c r="L175" s="41"/>
      <c r="M175" s="196"/>
      <c r="N175" s="197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143</v>
      </c>
      <c r="AU175" s="19" t="s">
        <v>81</v>
      </c>
    </row>
    <row r="176" spans="1:65" s="14" customFormat="1">
      <c r="B176" s="210"/>
      <c r="C176" s="211"/>
      <c r="D176" s="193" t="s">
        <v>145</v>
      </c>
      <c r="E176" s="212" t="s">
        <v>19</v>
      </c>
      <c r="F176" s="213" t="s">
        <v>252</v>
      </c>
      <c r="G176" s="211"/>
      <c r="H176" s="214">
        <v>207.50899999999999</v>
      </c>
      <c r="I176" s="215"/>
      <c r="J176" s="211"/>
      <c r="K176" s="211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145</v>
      </c>
      <c r="AU176" s="220" t="s">
        <v>81</v>
      </c>
      <c r="AV176" s="14" t="s">
        <v>81</v>
      </c>
      <c r="AW176" s="14" t="s">
        <v>33</v>
      </c>
      <c r="AX176" s="14" t="s">
        <v>72</v>
      </c>
      <c r="AY176" s="220" t="s">
        <v>132</v>
      </c>
    </row>
    <row r="177" spans="1:65" s="15" customFormat="1">
      <c r="B177" s="221"/>
      <c r="C177" s="222"/>
      <c r="D177" s="193" t="s">
        <v>145</v>
      </c>
      <c r="E177" s="223" t="s">
        <v>19</v>
      </c>
      <c r="F177" s="224" t="s">
        <v>204</v>
      </c>
      <c r="G177" s="222"/>
      <c r="H177" s="225">
        <v>207.50899999999999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145</v>
      </c>
      <c r="AU177" s="231" t="s">
        <v>81</v>
      </c>
      <c r="AV177" s="15" t="s">
        <v>139</v>
      </c>
      <c r="AW177" s="15" t="s">
        <v>33</v>
      </c>
      <c r="AX177" s="15" t="s">
        <v>79</v>
      </c>
      <c r="AY177" s="231" t="s">
        <v>132</v>
      </c>
    </row>
    <row r="178" spans="1:65" s="2" customFormat="1" ht="16.5" customHeight="1">
      <c r="A178" s="36"/>
      <c r="B178" s="37"/>
      <c r="C178" s="180" t="s">
        <v>8</v>
      </c>
      <c r="D178" s="180" t="s">
        <v>134</v>
      </c>
      <c r="E178" s="181" t="s">
        <v>253</v>
      </c>
      <c r="F178" s="182" t="s">
        <v>254</v>
      </c>
      <c r="G178" s="183" t="s">
        <v>180</v>
      </c>
      <c r="H178" s="184">
        <v>129.69300000000001</v>
      </c>
      <c r="I178" s="185"/>
      <c r="J178" s="186">
        <f>ROUND(I178*H178,2)</f>
        <v>0</v>
      </c>
      <c r="K178" s="182" t="s">
        <v>138</v>
      </c>
      <c r="L178" s="41"/>
      <c r="M178" s="187" t="s">
        <v>19</v>
      </c>
      <c r="N178" s="188" t="s">
        <v>43</v>
      </c>
      <c r="O178" s="66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139</v>
      </c>
      <c r="AT178" s="191" t="s">
        <v>134</v>
      </c>
      <c r="AU178" s="191" t="s">
        <v>81</v>
      </c>
      <c r="AY178" s="19" t="s">
        <v>132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79</v>
      </c>
      <c r="BK178" s="192">
        <f>ROUND(I178*H178,2)</f>
        <v>0</v>
      </c>
      <c r="BL178" s="19" t="s">
        <v>139</v>
      </c>
      <c r="BM178" s="191" t="s">
        <v>255</v>
      </c>
    </row>
    <row r="179" spans="1:65" s="2" customFormat="1">
      <c r="A179" s="36"/>
      <c r="B179" s="37"/>
      <c r="C179" s="38"/>
      <c r="D179" s="193" t="s">
        <v>141</v>
      </c>
      <c r="E179" s="38"/>
      <c r="F179" s="194" t="s">
        <v>256</v>
      </c>
      <c r="G179" s="38"/>
      <c r="H179" s="38"/>
      <c r="I179" s="195"/>
      <c r="J179" s="38"/>
      <c r="K179" s="38"/>
      <c r="L179" s="41"/>
      <c r="M179" s="196"/>
      <c r="N179" s="19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141</v>
      </c>
      <c r="AU179" s="19" t="s">
        <v>81</v>
      </c>
    </row>
    <row r="180" spans="1:65" s="2" customFormat="1">
      <c r="A180" s="36"/>
      <c r="B180" s="37"/>
      <c r="C180" s="38"/>
      <c r="D180" s="198" t="s">
        <v>143</v>
      </c>
      <c r="E180" s="38"/>
      <c r="F180" s="199" t="s">
        <v>257</v>
      </c>
      <c r="G180" s="38"/>
      <c r="H180" s="38"/>
      <c r="I180" s="195"/>
      <c r="J180" s="38"/>
      <c r="K180" s="38"/>
      <c r="L180" s="41"/>
      <c r="M180" s="196"/>
      <c r="N180" s="197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143</v>
      </c>
      <c r="AU180" s="19" t="s">
        <v>81</v>
      </c>
    </row>
    <row r="181" spans="1:65" s="2" customFormat="1" ht="16.5" customHeight="1">
      <c r="A181" s="36"/>
      <c r="B181" s="37"/>
      <c r="C181" s="180" t="s">
        <v>258</v>
      </c>
      <c r="D181" s="180" t="s">
        <v>134</v>
      </c>
      <c r="E181" s="181" t="s">
        <v>259</v>
      </c>
      <c r="F181" s="182" t="s">
        <v>260</v>
      </c>
      <c r="G181" s="183" t="s">
        <v>180</v>
      </c>
      <c r="H181" s="184">
        <v>21.288</v>
      </c>
      <c r="I181" s="185"/>
      <c r="J181" s="186">
        <f>ROUND(I181*H181,2)</f>
        <v>0</v>
      </c>
      <c r="K181" s="182" t="s">
        <v>138</v>
      </c>
      <c r="L181" s="41"/>
      <c r="M181" s="187" t="s">
        <v>19</v>
      </c>
      <c r="N181" s="188" t="s">
        <v>43</v>
      </c>
      <c r="O181" s="66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139</v>
      </c>
      <c r="AT181" s="191" t="s">
        <v>134</v>
      </c>
      <c r="AU181" s="191" t="s">
        <v>81</v>
      </c>
      <c r="AY181" s="19" t="s">
        <v>132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79</v>
      </c>
      <c r="BK181" s="192">
        <f>ROUND(I181*H181,2)</f>
        <v>0</v>
      </c>
      <c r="BL181" s="19" t="s">
        <v>139</v>
      </c>
      <c r="BM181" s="191" t="s">
        <v>261</v>
      </c>
    </row>
    <row r="182" spans="1:65" s="2" customFormat="1" ht="19.5">
      <c r="A182" s="36"/>
      <c r="B182" s="37"/>
      <c r="C182" s="38"/>
      <c r="D182" s="193" t="s">
        <v>141</v>
      </c>
      <c r="E182" s="38"/>
      <c r="F182" s="194" t="s">
        <v>262</v>
      </c>
      <c r="G182" s="38"/>
      <c r="H182" s="38"/>
      <c r="I182" s="195"/>
      <c r="J182" s="38"/>
      <c r="K182" s="38"/>
      <c r="L182" s="41"/>
      <c r="M182" s="196"/>
      <c r="N182" s="197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141</v>
      </c>
      <c r="AU182" s="19" t="s">
        <v>81</v>
      </c>
    </row>
    <row r="183" spans="1:65" s="2" customFormat="1">
      <c r="A183" s="36"/>
      <c r="B183" s="37"/>
      <c r="C183" s="38"/>
      <c r="D183" s="198" t="s">
        <v>143</v>
      </c>
      <c r="E183" s="38"/>
      <c r="F183" s="199" t="s">
        <v>263</v>
      </c>
      <c r="G183" s="38"/>
      <c r="H183" s="38"/>
      <c r="I183" s="195"/>
      <c r="J183" s="38"/>
      <c r="K183" s="38"/>
      <c r="L183" s="41"/>
      <c r="M183" s="196"/>
      <c r="N183" s="197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143</v>
      </c>
      <c r="AU183" s="19" t="s">
        <v>81</v>
      </c>
    </row>
    <row r="184" spans="1:65" s="13" customFormat="1">
      <c r="B184" s="200"/>
      <c r="C184" s="201"/>
      <c r="D184" s="193" t="s">
        <v>145</v>
      </c>
      <c r="E184" s="202" t="s">
        <v>19</v>
      </c>
      <c r="F184" s="203" t="s">
        <v>264</v>
      </c>
      <c r="G184" s="201"/>
      <c r="H184" s="202" t="s">
        <v>19</v>
      </c>
      <c r="I184" s="204"/>
      <c r="J184" s="201"/>
      <c r="K184" s="201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145</v>
      </c>
      <c r="AU184" s="209" t="s">
        <v>81</v>
      </c>
      <c r="AV184" s="13" t="s">
        <v>79</v>
      </c>
      <c r="AW184" s="13" t="s">
        <v>33</v>
      </c>
      <c r="AX184" s="13" t="s">
        <v>72</v>
      </c>
      <c r="AY184" s="209" t="s">
        <v>132</v>
      </c>
    </row>
    <row r="185" spans="1:65" s="13" customFormat="1">
      <c r="B185" s="200"/>
      <c r="C185" s="201"/>
      <c r="D185" s="193" t="s">
        <v>145</v>
      </c>
      <c r="E185" s="202" t="s">
        <v>19</v>
      </c>
      <c r="F185" s="203" t="s">
        <v>265</v>
      </c>
      <c r="G185" s="201"/>
      <c r="H185" s="202" t="s">
        <v>19</v>
      </c>
      <c r="I185" s="204"/>
      <c r="J185" s="201"/>
      <c r="K185" s="201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145</v>
      </c>
      <c r="AU185" s="209" t="s">
        <v>81</v>
      </c>
      <c r="AV185" s="13" t="s">
        <v>79</v>
      </c>
      <c r="AW185" s="13" t="s">
        <v>33</v>
      </c>
      <c r="AX185" s="13" t="s">
        <v>72</v>
      </c>
      <c r="AY185" s="209" t="s">
        <v>132</v>
      </c>
    </row>
    <row r="186" spans="1:65" s="13" customFormat="1">
      <c r="B186" s="200"/>
      <c r="C186" s="201"/>
      <c r="D186" s="193" t="s">
        <v>145</v>
      </c>
      <c r="E186" s="202" t="s">
        <v>19</v>
      </c>
      <c r="F186" s="203" t="s">
        <v>201</v>
      </c>
      <c r="G186" s="201"/>
      <c r="H186" s="202" t="s">
        <v>19</v>
      </c>
      <c r="I186" s="204"/>
      <c r="J186" s="201"/>
      <c r="K186" s="201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145</v>
      </c>
      <c r="AU186" s="209" t="s">
        <v>81</v>
      </c>
      <c r="AV186" s="13" t="s">
        <v>79</v>
      </c>
      <c r="AW186" s="13" t="s">
        <v>33</v>
      </c>
      <c r="AX186" s="13" t="s">
        <v>72</v>
      </c>
      <c r="AY186" s="209" t="s">
        <v>132</v>
      </c>
    </row>
    <row r="187" spans="1:65" s="14" customFormat="1">
      <c r="B187" s="210"/>
      <c r="C187" s="211"/>
      <c r="D187" s="193" t="s">
        <v>145</v>
      </c>
      <c r="E187" s="212" t="s">
        <v>19</v>
      </c>
      <c r="F187" s="213" t="s">
        <v>266</v>
      </c>
      <c r="G187" s="211"/>
      <c r="H187" s="214">
        <v>30</v>
      </c>
      <c r="I187" s="215"/>
      <c r="J187" s="211"/>
      <c r="K187" s="211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145</v>
      </c>
      <c r="AU187" s="220" t="s">
        <v>81</v>
      </c>
      <c r="AV187" s="14" t="s">
        <v>81</v>
      </c>
      <c r="AW187" s="14" t="s">
        <v>33</v>
      </c>
      <c r="AX187" s="14" t="s">
        <v>72</v>
      </c>
      <c r="AY187" s="220" t="s">
        <v>132</v>
      </c>
    </row>
    <row r="188" spans="1:65" s="13" customFormat="1">
      <c r="B188" s="200"/>
      <c r="C188" s="201"/>
      <c r="D188" s="193" t="s">
        <v>145</v>
      </c>
      <c r="E188" s="202" t="s">
        <v>19</v>
      </c>
      <c r="F188" s="203" t="s">
        <v>267</v>
      </c>
      <c r="G188" s="201"/>
      <c r="H188" s="202" t="s">
        <v>19</v>
      </c>
      <c r="I188" s="204"/>
      <c r="J188" s="201"/>
      <c r="K188" s="201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145</v>
      </c>
      <c r="AU188" s="209" t="s">
        <v>81</v>
      </c>
      <c r="AV188" s="13" t="s">
        <v>79</v>
      </c>
      <c r="AW188" s="13" t="s">
        <v>33</v>
      </c>
      <c r="AX188" s="13" t="s">
        <v>72</v>
      </c>
      <c r="AY188" s="209" t="s">
        <v>132</v>
      </c>
    </row>
    <row r="189" spans="1:65" s="13" customFormat="1">
      <c r="B189" s="200"/>
      <c r="C189" s="201"/>
      <c r="D189" s="193" t="s">
        <v>145</v>
      </c>
      <c r="E189" s="202" t="s">
        <v>19</v>
      </c>
      <c r="F189" s="203" t="s">
        <v>268</v>
      </c>
      <c r="G189" s="201"/>
      <c r="H189" s="202" t="s">
        <v>19</v>
      </c>
      <c r="I189" s="204"/>
      <c r="J189" s="201"/>
      <c r="K189" s="201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145</v>
      </c>
      <c r="AU189" s="209" t="s">
        <v>81</v>
      </c>
      <c r="AV189" s="13" t="s">
        <v>79</v>
      </c>
      <c r="AW189" s="13" t="s">
        <v>33</v>
      </c>
      <c r="AX189" s="13" t="s">
        <v>72</v>
      </c>
      <c r="AY189" s="209" t="s">
        <v>132</v>
      </c>
    </row>
    <row r="190" spans="1:65" s="14" customFormat="1">
      <c r="B190" s="210"/>
      <c r="C190" s="211"/>
      <c r="D190" s="193" t="s">
        <v>145</v>
      </c>
      <c r="E190" s="212" t="s">
        <v>19</v>
      </c>
      <c r="F190" s="213" t="s">
        <v>269</v>
      </c>
      <c r="G190" s="211"/>
      <c r="H190" s="214">
        <v>-2.4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145</v>
      </c>
      <c r="AU190" s="220" t="s">
        <v>81</v>
      </c>
      <c r="AV190" s="14" t="s">
        <v>81</v>
      </c>
      <c r="AW190" s="14" t="s">
        <v>33</v>
      </c>
      <c r="AX190" s="14" t="s">
        <v>72</v>
      </c>
      <c r="AY190" s="220" t="s">
        <v>132</v>
      </c>
    </row>
    <row r="191" spans="1:65" s="13" customFormat="1">
      <c r="B191" s="200"/>
      <c r="C191" s="201"/>
      <c r="D191" s="193" t="s">
        <v>145</v>
      </c>
      <c r="E191" s="202" t="s">
        <v>19</v>
      </c>
      <c r="F191" s="203" t="s">
        <v>270</v>
      </c>
      <c r="G191" s="201"/>
      <c r="H191" s="202" t="s">
        <v>19</v>
      </c>
      <c r="I191" s="204"/>
      <c r="J191" s="201"/>
      <c r="K191" s="201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145</v>
      </c>
      <c r="AU191" s="209" t="s">
        <v>81</v>
      </c>
      <c r="AV191" s="13" t="s">
        <v>79</v>
      </c>
      <c r="AW191" s="13" t="s">
        <v>33</v>
      </c>
      <c r="AX191" s="13" t="s">
        <v>72</v>
      </c>
      <c r="AY191" s="209" t="s">
        <v>132</v>
      </c>
    </row>
    <row r="192" spans="1:65" s="14" customFormat="1">
      <c r="B192" s="210"/>
      <c r="C192" s="211"/>
      <c r="D192" s="193" t="s">
        <v>145</v>
      </c>
      <c r="E192" s="212" t="s">
        <v>19</v>
      </c>
      <c r="F192" s="213" t="s">
        <v>271</v>
      </c>
      <c r="G192" s="211"/>
      <c r="H192" s="214">
        <v>-6.3120000000000003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145</v>
      </c>
      <c r="AU192" s="220" t="s">
        <v>81</v>
      </c>
      <c r="AV192" s="14" t="s">
        <v>81</v>
      </c>
      <c r="AW192" s="14" t="s">
        <v>33</v>
      </c>
      <c r="AX192" s="14" t="s">
        <v>72</v>
      </c>
      <c r="AY192" s="220" t="s">
        <v>132</v>
      </c>
    </row>
    <row r="193" spans="1:65" s="15" customFormat="1">
      <c r="B193" s="221"/>
      <c r="C193" s="222"/>
      <c r="D193" s="193" t="s">
        <v>145</v>
      </c>
      <c r="E193" s="223" t="s">
        <v>19</v>
      </c>
      <c r="F193" s="224" t="s">
        <v>204</v>
      </c>
      <c r="G193" s="222"/>
      <c r="H193" s="225">
        <v>21.288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145</v>
      </c>
      <c r="AU193" s="231" t="s">
        <v>81</v>
      </c>
      <c r="AV193" s="15" t="s">
        <v>139</v>
      </c>
      <c r="AW193" s="15" t="s">
        <v>33</v>
      </c>
      <c r="AX193" s="15" t="s">
        <v>79</v>
      </c>
      <c r="AY193" s="231" t="s">
        <v>132</v>
      </c>
    </row>
    <row r="194" spans="1:65" s="2" customFormat="1" ht="16.5" customHeight="1">
      <c r="A194" s="36"/>
      <c r="B194" s="37"/>
      <c r="C194" s="232" t="s">
        <v>272</v>
      </c>
      <c r="D194" s="232" t="s">
        <v>273</v>
      </c>
      <c r="E194" s="233" t="s">
        <v>274</v>
      </c>
      <c r="F194" s="234" t="s">
        <v>275</v>
      </c>
      <c r="G194" s="235" t="s">
        <v>248</v>
      </c>
      <c r="H194" s="236">
        <v>27.460999999999999</v>
      </c>
      <c r="I194" s="237"/>
      <c r="J194" s="238">
        <f>ROUND(I194*H194,2)</f>
        <v>0</v>
      </c>
      <c r="K194" s="234" t="s">
        <v>138</v>
      </c>
      <c r="L194" s="239"/>
      <c r="M194" s="240" t="s">
        <v>19</v>
      </c>
      <c r="N194" s="241" t="s">
        <v>43</v>
      </c>
      <c r="O194" s="66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194</v>
      </c>
      <c r="AT194" s="191" t="s">
        <v>273</v>
      </c>
      <c r="AU194" s="191" t="s">
        <v>81</v>
      </c>
      <c r="AY194" s="19" t="s">
        <v>132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79</v>
      </c>
      <c r="BK194" s="192">
        <f>ROUND(I194*H194,2)</f>
        <v>0</v>
      </c>
      <c r="BL194" s="19" t="s">
        <v>139</v>
      </c>
      <c r="BM194" s="191" t="s">
        <v>276</v>
      </c>
    </row>
    <row r="195" spans="1:65" s="2" customFormat="1">
      <c r="A195" s="36"/>
      <c r="B195" s="37"/>
      <c r="C195" s="38"/>
      <c r="D195" s="193" t="s">
        <v>141</v>
      </c>
      <c r="E195" s="38"/>
      <c r="F195" s="194" t="s">
        <v>275</v>
      </c>
      <c r="G195" s="38"/>
      <c r="H195" s="38"/>
      <c r="I195" s="195"/>
      <c r="J195" s="38"/>
      <c r="K195" s="38"/>
      <c r="L195" s="41"/>
      <c r="M195" s="196"/>
      <c r="N195" s="197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141</v>
      </c>
      <c r="AU195" s="19" t="s">
        <v>81</v>
      </c>
    </row>
    <row r="196" spans="1:65" s="2" customFormat="1">
      <c r="A196" s="36"/>
      <c r="B196" s="37"/>
      <c r="C196" s="38"/>
      <c r="D196" s="198" t="s">
        <v>143</v>
      </c>
      <c r="E196" s="38"/>
      <c r="F196" s="199" t="s">
        <v>277</v>
      </c>
      <c r="G196" s="38"/>
      <c r="H196" s="38"/>
      <c r="I196" s="195"/>
      <c r="J196" s="38"/>
      <c r="K196" s="38"/>
      <c r="L196" s="41"/>
      <c r="M196" s="196"/>
      <c r="N196" s="197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143</v>
      </c>
      <c r="AU196" s="19" t="s">
        <v>81</v>
      </c>
    </row>
    <row r="197" spans="1:65" s="13" customFormat="1">
      <c r="B197" s="200"/>
      <c r="C197" s="201"/>
      <c r="D197" s="193" t="s">
        <v>145</v>
      </c>
      <c r="E197" s="202" t="s">
        <v>19</v>
      </c>
      <c r="F197" s="203" t="s">
        <v>278</v>
      </c>
      <c r="G197" s="201"/>
      <c r="H197" s="202" t="s">
        <v>19</v>
      </c>
      <c r="I197" s="204"/>
      <c r="J197" s="201"/>
      <c r="K197" s="201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145</v>
      </c>
      <c r="AU197" s="209" t="s">
        <v>81</v>
      </c>
      <c r="AV197" s="13" t="s">
        <v>79</v>
      </c>
      <c r="AW197" s="13" t="s">
        <v>33</v>
      </c>
      <c r="AX197" s="13" t="s">
        <v>72</v>
      </c>
      <c r="AY197" s="209" t="s">
        <v>132</v>
      </c>
    </row>
    <row r="198" spans="1:65" s="14" customFormat="1">
      <c r="B198" s="210"/>
      <c r="C198" s="211"/>
      <c r="D198" s="193" t="s">
        <v>145</v>
      </c>
      <c r="E198" s="212" t="s">
        <v>19</v>
      </c>
      <c r="F198" s="213" t="s">
        <v>279</v>
      </c>
      <c r="G198" s="211"/>
      <c r="H198" s="214">
        <v>14.843999999999999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145</v>
      </c>
      <c r="AU198" s="220" t="s">
        <v>81</v>
      </c>
      <c r="AV198" s="14" t="s">
        <v>81</v>
      </c>
      <c r="AW198" s="14" t="s">
        <v>33</v>
      </c>
      <c r="AX198" s="14" t="s">
        <v>79</v>
      </c>
      <c r="AY198" s="220" t="s">
        <v>132</v>
      </c>
    </row>
    <row r="199" spans="1:65" s="14" customFormat="1">
      <c r="B199" s="210"/>
      <c r="C199" s="211"/>
      <c r="D199" s="193" t="s">
        <v>145</v>
      </c>
      <c r="E199" s="211"/>
      <c r="F199" s="213" t="s">
        <v>280</v>
      </c>
      <c r="G199" s="211"/>
      <c r="H199" s="214">
        <v>27.460999999999999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145</v>
      </c>
      <c r="AU199" s="220" t="s">
        <v>81</v>
      </c>
      <c r="AV199" s="14" t="s">
        <v>81</v>
      </c>
      <c r="AW199" s="14" t="s">
        <v>4</v>
      </c>
      <c r="AX199" s="14" t="s">
        <v>79</v>
      </c>
      <c r="AY199" s="220" t="s">
        <v>132</v>
      </c>
    </row>
    <row r="200" spans="1:65" s="2" customFormat="1" ht="16.5" customHeight="1">
      <c r="A200" s="36"/>
      <c r="B200" s="37"/>
      <c r="C200" s="180" t="s">
        <v>281</v>
      </c>
      <c r="D200" s="180" t="s">
        <v>134</v>
      </c>
      <c r="E200" s="181" t="s">
        <v>282</v>
      </c>
      <c r="F200" s="182" t="s">
        <v>283</v>
      </c>
      <c r="G200" s="183" t="s">
        <v>180</v>
      </c>
      <c r="H200" s="184">
        <v>6.2619999999999996</v>
      </c>
      <c r="I200" s="185"/>
      <c r="J200" s="186">
        <f>ROUND(I200*H200,2)</f>
        <v>0</v>
      </c>
      <c r="K200" s="182" t="s">
        <v>138</v>
      </c>
      <c r="L200" s="41"/>
      <c r="M200" s="187" t="s">
        <v>19</v>
      </c>
      <c r="N200" s="188" t="s">
        <v>43</v>
      </c>
      <c r="O200" s="66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1" t="s">
        <v>139</v>
      </c>
      <c r="AT200" s="191" t="s">
        <v>134</v>
      </c>
      <c r="AU200" s="191" t="s">
        <v>81</v>
      </c>
      <c r="AY200" s="19" t="s">
        <v>132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9" t="s">
        <v>79</v>
      </c>
      <c r="BK200" s="192">
        <f>ROUND(I200*H200,2)</f>
        <v>0</v>
      </c>
      <c r="BL200" s="19" t="s">
        <v>139</v>
      </c>
      <c r="BM200" s="191" t="s">
        <v>284</v>
      </c>
    </row>
    <row r="201" spans="1:65" s="2" customFormat="1" ht="19.5">
      <c r="A201" s="36"/>
      <c r="B201" s="37"/>
      <c r="C201" s="38"/>
      <c r="D201" s="193" t="s">
        <v>141</v>
      </c>
      <c r="E201" s="38"/>
      <c r="F201" s="194" t="s">
        <v>285</v>
      </c>
      <c r="G201" s="38"/>
      <c r="H201" s="38"/>
      <c r="I201" s="195"/>
      <c r="J201" s="38"/>
      <c r="K201" s="38"/>
      <c r="L201" s="41"/>
      <c r="M201" s="196"/>
      <c r="N201" s="197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141</v>
      </c>
      <c r="AU201" s="19" t="s">
        <v>81</v>
      </c>
    </row>
    <row r="202" spans="1:65" s="2" customFormat="1">
      <c r="A202" s="36"/>
      <c r="B202" s="37"/>
      <c r="C202" s="38"/>
      <c r="D202" s="198" t="s">
        <v>143</v>
      </c>
      <c r="E202" s="38"/>
      <c r="F202" s="199" t="s">
        <v>286</v>
      </c>
      <c r="G202" s="38"/>
      <c r="H202" s="38"/>
      <c r="I202" s="195"/>
      <c r="J202" s="38"/>
      <c r="K202" s="38"/>
      <c r="L202" s="41"/>
      <c r="M202" s="196"/>
      <c r="N202" s="197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143</v>
      </c>
      <c r="AU202" s="19" t="s">
        <v>81</v>
      </c>
    </row>
    <row r="203" spans="1:65" s="13" customFormat="1">
      <c r="B203" s="200"/>
      <c r="C203" s="201"/>
      <c r="D203" s="193" t="s">
        <v>145</v>
      </c>
      <c r="E203" s="202" t="s">
        <v>19</v>
      </c>
      <c r="F203" s="203" t="s">
        <v>287</v>
      </c>
      <c r="G203" s="201"/>
      <c r="H203" s="202" t="s">
        <v>19</v>
      </c>
      <c r="I203" s="204"/>
      <c r="J203" s="201"/>
      <c r="K203" s="201"/>
      <c r="L203" s="205"/>
      <c r="M203" s="206"/>
      <c r="N203" s="207"/>
      <c r="O203" s="207"/>
      <c r="P203" s="207"/>
      <c r="Q203" s="207"/>
      <c r="R203" s="207"/>
      <c r="S203" s="207"/>
      <c r="T203" s="208"/>
      <c r="AT203" s="209" t="s">
        <v>145</v>
      </c>
      <c r="AU203" s="209" t="s">
        <v>81</v>
      </c>
      <c r="AV203" s="13" t="s">
        <v>79</v>
      </c>
      <c r="AW203" s="13" t="s">
        <v>33</v>
      </c>
      <c r="AX203" s="13" t="s">
        <v>72</v>
      </c>
      <c r="AY203" s="209" t="s">
        <v>132</v>
      </c>
    </row>
    <row r="204" spans="1:65" s="14" customFormat="1">
      <c r="B204" s="210"/>
      <c r="C204" s="211"/>
      <c r="D204" s="193" t="s">
        <v>145</v>
      </c>
      <c r="E204" s="212" t="s">
        <v>19</v>
      </c>
      <c r="F204" s="213" t="s">
        <v>288</v>
      </c>
      <c r="G204" s="211"/>
      <c r="H204" s="214">
        <v>6.3120000000000003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145</v>
      </c>
      <c r="AU204" s="220" t="s">
        <v>81</v>
      </c>
      <c r="AV204" s="14" t="s">
        <v>81</v>
      </c>
      <c r="AW204" s="14" t="s">
        <v>33</v>
      </c>
      <c r="AX204" s="14" t="s">
        <v>72</v>
      </c>
      <c r="AY204" s="220" t="s">
        <v>132</v>
      </c>
    </row>
    <row r="205" spans="1:65" s="13" customFormat="1">
      <c r="B205" s="200"/>
      <c r="C205" s="201"/>
      <c r="D205" s="193" t="s">
        <v>145</v>
      </c>
      <c r="E205" s="202" t="s">
        <v>19</v>
      </c>
      <c r="F205" s="203" t="s">
        <v>289</v>
      </c>
      <c r="G205" s="201"/>
      <c r="H205" s="202" t="s">
        <v>19</v>
      </c>
      <c r="I205" s="204"/>
      <c r="J205" s="201"/>
      <c r="K205" s="201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145</v>
      </c>
      <c r="AU205" s="209" t="s">
        <v>81</v>
      </c>
      <c r="AV205" s="13" t="s">
        <v>79</v>
      </c>
      <c r="AW205" s="13" t="s">
        <v>33</v>
      </c>
      <c r="AX205" s="13" t="s">
        <v>72</v>
      </c>
      <c r="AY205" s="209" t="s">
        <v>132</v>
      </c>
    </row>
    <row r="206" spans="1:65" s="14" customFormat="1">
      <c r="B206" s="210"/>
      <c r="C206" s="211"/>
      <c r="D206" s="193" t="s">
        <v>145</v>
      </c>
      <c r="E206" s="212" t="s">
        <v>19</v>
      </c>
      <c r="F206" s="213" t="s">
        <v>290</v>
      </c>
      <c r="G206" s="211"/>
      <c r="H206" s="214">
        <v>-0.05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145</v>
      </c>
      <c r="AU206" s="220" t="s">
        <v>81</v>
      </c>
      <c r="AV206" s="14" t="s">
        <v>81</v>
      </c>
      <c r="AW206" s="14" t="s">
        <v>33</v>
      </c>
      <c r="AX206" s="14" t="s">
        <v>72</v>
      </c>
      <c r="AY206" s="220" t="s">
        <v>132</v>
      </c>
    </row>
    <row r="207" spans="1:65" s="15" customFormat="1">
      <c r="B207" s="221"/>
      <c r="C207" s="222"/>
      <c r="D207" s="193" t="s">
        <v>145</v>
      </c>
      <c r="E207" s="223" t="s">
        <v>19</v>
      </c>
      <c r="F207" s="224" t="s">
        <v>204</v>
      </c>
      <c r="G207" s="222"/>
      <c r="H207" s="225">
        <v>6.2620000000000005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145</v>
      </c>
      <c r="AU207" s="231" t="s">
        <v>81</v>
      </c>
      <c r="AV207" s="15" t="s">
        <v>139</v>
      </c>
      <c r="AW207" s="15" t="s">
        <v>33</v>
      </c>
      <c r="AX207" s="15" t="s">
        <v>79</v>
      </c>
      <c r="AY207" s="231" t="s">
        <v>132</v>
      </c>
    </row>
    <row r="208" spans="1:65" s="2" customFormat="1" ht="16.5" customHeight="1">
      <c r="A208" s="36"/>
      <c r="B208" s="37"/>
      <c r="C208" s="232" t="s">
        <v>291</v>
      </c>
      <c r="D208" s="232" t="s">
        <v>273</v>
      </c>
      <c r="E208" s="233" t="s">
        <v>292</v>
      </c>
      <c r="F208" s="234" t="s">
        <v>293</v>
      </c>
      <c r="G208" s="235" t="s">
        <v>248</v>
      </c>
      <c r="H208" s="236">
        <v>11.585000000000001</v>
      </c>
      <c r="I208" s="237"/>
      <c r="J208" s="238">
        <f>ROUND(I208*H208,2)</f>
        <v>0</v>
      </c>
      <c r="K208" s="234" t="s">
        <v>138</v>
      </c>
      <c r="L208" s="239"/>
      <c r="M208" s="240" t="s">
        <v>19</v>
      </c>
      <c r="N208" s="241" t="s">
        <v>43</v>
      </c>
      <c r="O208" s="66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1" t="s">
        <v>194</v>
      </c>
      <c r="AT208" s="191" t="s">
        <v>273</v>
      </c>
      <c r="AU208" s="191" t="s">
        <v>81</v>
      </c>
      <c r="AY208" s="19" t="s">
        <v>132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79</v>
      </c>
      <c r="BK208" s="192">
        <f>ROUND(I208*H208,2)</f>
        <v>0</v>
      </c>
      <c r="BL208" s="19" t="s">
        <v>139</v>
      </c>
      <c r="BM208" s="191" t="s">
        <v>294</v>
      </c>
    </row>
    <row r="209" spans="1:65" s="2" customFormat="1">
      <c r="A209" s="36"/>
      <c r="B209" s="37"/>
      <c r="C209" s="38"/>
      <c r="D209" s="193" t="s">
        <v>141</v>
      </c>
      <c r="E209" s="38"/>
      <c r="F209" s="194" t="s">
        <v>293</v>
      </c>
      <c r="G209" s="38"/>
      <c r="H209" s="38"/>
      <c r="I209" s="195"/>
      <c r="J209" s="38"/>
      <c r="K209" s="38"/>
      <c r="L209" s="41"/>
      <c r="M209" s="196"/>
      <c r="N209" s="197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141</v>
      </c>
      <c r="AU209" s="19" t="s">
        <v>81</v>
      </c>
    </row>
    <row r="210" spans="1:65" s="2" customFormat="1">
      <c r="A210" s="36"/>
      <c r="B210" s="37"/>
      <c r="C210" s="38"/>
      <c r="D210" s="198" t="s">
        <v>143</v>
      </c>
      <c r="E210" s="38"/>
      <c r="F210" s="199" t="s">
        <v>295</v>
      </c>
      <c r="G210" s="38"/>
      <c r="H210" s="38"/>
      <c r="I210" s="195"/>
      <c r="J210" s="38"/>
      <c r="K210" s="38"/>
      <c r="L210" s="41"/>
      <c r="M210" s="196"/>
      <c r="N210" s="197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143</v>
      </c>
      <c r="AU210" s="19" t="s">
        <v>81</v>
      </c>
    </row>
    <row r="211" spans="1:65" s="14" customFormat="1">
      <c r="B211" s="210"/>
      <c r="C211" s="211"/>
      <c r="D211" s="193" t="s">
        <v>145</v>
      </c>
      <c r="E211" s="212" t="s">
        <v>19</v>
      </c>
      <c r="F211" s="213" t="s">
        <v>296</v>
      </c>
      <c r="G211" s="211"/>
      <c r="H211" s="214">
        <v>6.2619999999999996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145</v>
      </c>
      <c r="AU211" s="220" t="s">
        <v>81</v>
      </c>
      <c r="AV211" s="14" t="s">
        <v>81</v>
      </c>
      <c r="AW211" s="14" t="s">
        <v>33</v>
      </c>
      <c r="AX211" s="14" t="s">
        <v>79</v>
      </c>
      <c r="AY211" s="220" t="s">
        <v>132</v>
      </c>
    </row>
    <row r="212" spans="1:65" s="14" customFormat="1">
      <c r="B212" s="210"/>
      <c r="C212" s="211"/>
      <c r="D212" s="193" t="s">
        <v>145</v>
      </c>
      <c r="E212" s="211"/>
      <c r="F212" s="213" t="s">
        <v>297</v>
      </c>
      <c r="G212" s="211"/>
      <c r="H212" s="214">
        <v>11.585000000000001</v>
      </c>
      <c r="I212" s="215"/>
      <c r="J212" s="211"/>
      <c r="K212" s="211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145</v>
      </c>
      <c r="AU212" s="220" t="s">
        <v>81</v>
      </c>
      <c r="AV212" s="14" t="s">
        <v>81</v>
      </c>
      <c r="AW212" s="14" t="s">
        <v>4</v>
      </c>
      <c r="AX212" s="14" t="s">
        <v>79</v>
      </c>
      <c r="AY212" s="220" t="s">
        <v>132</v>
      </c>
    </row>
    <row r="213" spans="1:65" s="2" customFormat="1" ht="21.75" customHeight="1">
      <c r="A213" s="36"/>
      <c r="B213" s="37"/>
      <c r="C213" s="180" t="s">
        <v>298</v>
      </c>
      <c r="D213" s="180" t="s">
        <v>134</v>
      </c>
      <c r="E213" s="181" t="s">
        <v>299</v>
      </c>
      <c r="F213" s="182" t="s">
        <v>300</v>
      </c>
      <c r="G213" s="183" t="s">
        <v>137</v>
      </c>
      <c r="H213" s="184">
        <v>12</v>
      </c>
      <c r="I213" s="185"/>
      <c r="J213" s="186">
        <f>ROUND(I213*H213,2)</f>
        <v>0</v>
      </c>
      <c r="K213" s="182" t="s">
        <v>138</v>
      </c>
      <c r="L213" s="41"/>
      <c r="M213" s="187" t="s">
        <v>19</v>
      </c>
      <c r="N213" s="188" t="s">
        <v>43</v>
      </c>
      <c r="O213" s="66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90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1" t="s">
        <v>139</v>
      </c>
      <c r="AT213" s="191" t="s">
        <v>134</v>
      </c>
      <c r="AU213" s="191" t="s">
        <v>81</v>
      </c>
      <c r="AY213" s="19" t="s">
        <v>132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9" t="s">
        <v>79</v>
      </c>
      <c r="BK213" s="192">
        <f>ROUND(I213*H213,2)</f>
        <v>0</v>
      </c>
      <c r="BL213" s="19" t="s">
        <v>139</v>
      </c>
      <c r="BM213" s="191" t="s">
        <v>301</v>
      </c>
    </row>
    <row r="214" spans="1:65" s="2" customFormat="1" ht="19.5">
      <c r="A214" s="36"/>
      <c r="B214" s="37"/>
      <c r="C214" s="38"/>
      <c r="D214" s="193" t="s">
        <v>141</v>
      </c>
      <c r="E214" s="38"/>
      <c r="F214" s="194" t="s">
        <v>302</v>
      </c>
      <c r="G214" s="38"/>
      <c r="H214" s="38"/>
      <c r="I214" s="195"/>
      <c r="J214" s="38"/>
      <c r="K214" s="38"/>
      <c r="L214" s="41"/>
      <c r="M214" s="196"/>
      <c r="N214" s="197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141</v>
      </c>
      <c r="AU214" s="19" t="s">
        <v>81</v>
      </c>
    </row>
    <row r="215" spans="1:65" s="2" customFormat="1">
      <c r="A215" s="36"/>
      <c r="B215" s="37"/>
      <c r="C215" s="38"/>
      <c r="D215" s="198" t="s">
        <v>143</v>
      </c>
      <c r="E215" s="38"/>
      <c r="F215" s="199" t="s">
        <v>303</v>
      </c>
      <c r="G215" s="38"/>
      <c r="H215" s="38"/>
      <c r="I215" s="195"/>
      <c r="J215" s="38"/>
      <c r="K215" s="38"/>
      <c r="L215" s="41"/>
      <c r="M215" s="196"/>
      <c r="N215" s="197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143</v>
      </c>
      <c r="AU215" s="19" t="s">
        <v>81</v>
      </c>
    </row>
    <row r="216" spans="1:65" s="13" customFormat="1">
      <c r="B216" s="200"/>
      <c r="C216" s="201"/>
      <c r="D216" s="193" t="s">
        <v>145</v>
      </c>
      <c r="E216" s="202" t="s">
        <v>19</v>
      </c>
      <c r="F216" s="203" t="s">
        <v>304</v>
      </c>
      <c r="G216" s="201"/>
      <c r="H216" s="202" t="s">
        <v>19</v>
      </c>
      <c r="I216" s="204"/>
      <c r="J216" s="201"/>
      <c r="K216" s="201"/>
      <c r="L216" s="205"/>
      <c r="M216" s="206"/>
      <c r="N216" s="207"/>
      <c r="O216" s="207"/>
      <c r="P216" s="207"/>
      <c r="Q216" s="207"/>
      <c r="R216" s="207"/>
      <c r="S216" s="207"/>
      <c r="T216" s="208"/>
      <c r="AT216" s="209" t="s">
        <v>145</v>
      </c>
      <c r="AU216" s="209" t="s">
        <v>81</v>
      </c>
      <c r="AV216" s="13" t="s">
        <v>79</v>
      </c>
      <c r="AW216" s="13" t="s">
        <v>33</v>
      </c>
      <c r="AX216" s="13" t="s">
        <v>72</v>
      </c>
      <c r="AY216" s="209" t="s">
        <v>132</v>
      </c>
    </row>
    <row r="217" spans="1:65" s="13" customFormat="1">
      <c r="B217" s="200"/>
      <c r="C217" s="201"/>
      <c r="D217" s="193" t="s">
        <v>145</v>
      </c>
      <c r="E217" s="202" t="s">
        <v>19</v>
      </c>
      <c r="F217" s="203" t="s">
        <v>174</v>
      </c>
      <c r="G217" s="201"/>
      <c r="H217" s="202" t="s">
        <v>19</v>
      </c>
      <c r="I217" s="204"/>
      <c r="J217" s="201"/>
      <c r="K217" s="201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145</v>
      </c>
      <c r="AU217" s="209" t="s">
        <v>81</v>
      </c>
      <c r="AV217" s="13" t="s">
        <v>79</v>
      </c>
      <c r="AW217" s="13" t="s">
        <v>33</v>
      </c>
      <c r="AX217" s="13" t="s">
        <v>72</v>
      </c>
      <c r="AY217" s="209" t="s">
        <v>132</v>
      </c>
    </row>
    <row r="218" spans="1:65" s="13" customFormat="1">
      <c r="B218" s="200"/>
      <c r="C218" s="201"/>
      <c r="D218" s="193" t="s">
        <v>145</v>
      </c>
      <c r="E218" s="202" t="s">
        <v>19</v>
      </c>
      <c r="F218" s="203" t="s">
        <v>175</v>
      </c>
      <c r="G218" s="201"/>
      <c r="H218" s="202" t="s">
        <v>19</v>
      </c>
      <c r="I218" s="204"/>
      <c r="J218" s="201"/>
      <c r="K218" s="201"/>
      <c r="L218" s="205"/>
      <c r="M218" s="206"/>
      <c r="N218" s="207"/>
      <c r="O218" s="207"/>
      <c r="P218" s="207"/>
      <c r="Q218" s="207"/>
      <c r="R218" s="207"/>
      <c r="S218" s="207"/>
      <c r="T218" s="208"/>
      <c r="AT218" s="209" t="s">
        <v>145</v>
      </c>
      <c r="AU218" s="209" t="s">
        <v>81</v>
      </c>
      <c r="AV218" s="13" t="s">
        <v>79</v>
      </c>
      <c r="AW218" s="13" t="s">
        <v>33</v>
      </c>
      <c r="AX218" s="13" t="s">
        <v>72</v>
      </c>
      <c r="AY218" s="209" t="s">
        <v>132</v>
      </c>
    </row>
    <row r="219" spans="1:65" s="14" customFormat="1">
      <c r="B219" s="210"/>
      <c r="C219" s="211"/>
      <c r="D219" s="193" t="s">
        <v>145</v>
      </c>
      <c r="E219" s="212" t="s">
        <v>19</v>
      </c>
      <c r="F219" s="213" t="s">
        <v>147</v>
      </c>
      <c r="G219" s="211"/>
      <c r="H219" s="214">
        <v>12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145</v>
      </c>
      <c r="AU219" s="220" t="s">
        <v>81</v>
      </c>
      <c r="AV219" s="14" t="s">
        <v>81</v>
      </c>
      <c r="AW219" s="14" t="s">
        <v>33</v>
      </c>
      <c r="AX219" s="14" t="s">
        <v>79</v>
      </c>
      <c r="AY219" s="220" t="s">
        <v>132</v>
      </c>
    </row>
    <row r="220" spans="1:65" s="2" customFormat="1" ht="16.5" customHeight="1">
      <c r="A220" s="36"/>
      <c r="B220" s="37"/>
      <c r="C220" s="180" t="s">
        <v>7</v>
      </c>
      <c r="D220" s="180" t="s">
        <v>134</v>
      </c>
      <c r="E220" s="181" t="s">
        <v>305</v>
      </c>
      <c r="F220" s="182" t="s">
        <v>306</v>
      </c>
      <c r="G220" s="183" t="s">
        <v>137</v>
      </c>
      <c r="H220" s="184">
        <v>12</v>
      </c>
      <c r="I220" s="185"/>
      <c r="J220" s="186">
        <f>ROUND(I220*H220,2)</f>
        <v>0</v>
      </c>
      <c r="K220" s="182" t="s">
        <v>138</v>
      </c>
      <c r="L220" s="41"/>
      <c r="M220" s="187" t="s">
        <v>19</v>
      </c>
      <c r="N220" s="188" t="s">
        <v>43</v>
      </c>
      <c r="O220" s="66"/>
      <c r="P220" s="189">
        <f>O220*H220</f>
        <v>0</v>
      </c>
      <c r="Q220" s="189">
        <v>0</v>
      </c>
      <c r="R220" s="189">
        <f>Q220*H220</f>
        <v>0</v>
      </c>
      <c r="S220" s="189">
        <v>0</v>
      </c>
      <c r="T220" s="190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1" t="s">
        <v>139</v>
      </c>
      <c r="AT220" s="191" t="s">
        <v>134</v>
      </c>
      <c r="AU220" s="191" t="s">
        <v>81</v>
      </c>
      <c r="AY220" s="19" t="s">
        <v>132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9" t="s">
        <v>79</v>
      </c>
      <c r="BK220" s="192">
        <f>ROUND(I220*H220,2)</f>
        <v>0</v>
      </c>
      <c r="BL220" s="19" t="s">
        <v>139</v>
      </c>
      <c r="BM220" s="191" t="s">
        <v>307</v>
      </c>
    </row>
    <row r="221" spans="1:65" s="2" customFormat="1">
      <c r="A221" s="36"/>
      <c r="B221" s="37"/>
      <c r="C221" s="38"/>
      <c r="D221" s="193" t="s">
        <v>141</v>
      </c>
      <c r="E221" s="38"/>
      <c r="F221" s="194" t="s">
        <v>308</v>
      </c>
      <c r="G221" s="38"/>
      <c r="H221" s="38"/>
      <c r="I221" s="195"/>
      <c r="J221" s="38"/>
      <c r="K221" s="38"/>
      <c r="L221" s="41"/>
      <c r="M221" s="196"/>
      <c r="N221" s="197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141</v>
      </c>
      <c r="AU221" s="19" t="s">
        <v>81</v>
      </c>
    </row>
    <row r="222" spans="1:65" s="2" customFormat="1">
      <c r="A222" s="36"/>
      <c r="B222" s="37"/>
      <c r="C222" s="38"/>
      <c r="D222" s="198" t="s">
        <v>143</v>
      </c>
      <c r="E222" s="38"/>
      <c r="F222" s="199" t="s">
        <v>309</v>
      </c>
      <c r="G222" s="38"/>
      <c r="H222" s="38"/>
      <c r="I222" s="195"/>
      <c r="J222" s="38"/>
      <c r="K222" s="38"/>
      <c r="L222" s="41"/>
      <c r="M222" s="196"/>
      <c r="N222" s="197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143</v>
      </c>
      <c r="AU222" s="19" t="s">
        <v>81</v>
      </c>
    </row>
    <row r="223" spans="1:65" s="14" customFormat="1">
      <c r="B223" s="210"/>
      <c r="C223" s="211"/>
      <c r="D223" s="193" t="s">
        <v>145</v>
      </c>
      <c r="E223" s="212" t="s">
        <v>19</v>
      </c>
      <c r="F223" s="213" t="s">
        <v>147</v>
      </c>
      <c r="G223" s="211"/>
      <c r="H223" s="214">
        <v>12</v>
      </c>
      <c r="I223" s="215"/>
      <c r="J223" s="211"/>
      <c r="K223" s="211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145</v>
      </c>
      <c r="AU223" s="220" t="s">
        <v>81</v>
      </c>
      <c r="AV223" s="14" t="s">
        <v>81</v>
      </c>
      <c r="AW223" s="14" t="s">
        <v>33</v>
      </c>
      <c r="AX223" s="14" t="s">
        <v>79</v>
      </c>
      <c r="AY223" s="220" t="s">
        <v>132</v>
      </c>
    </row>
    <row r="224" spans="1:65" s="2" customFormat="1" ht="16.5" customHeight="1">
      <c r="A224" s="36"/>
      <c r="B224" s="37"/>
      <c r="C224" s="232" t="s">
        <v>310</v>
      </c>
      <c r="D224" s="232" t="s">
        <v>273</v>
      </c>
      <c r="E224" s="233" t="s">
        <v>311</v>
      </c>
      <c r="F224" s="234" t="s">
        <v>312</v>
      </c>
      <c r="G224" s="235" t="s">
        <v>313</v>
      </c>
      <c r="H224" s="236">
        <v>0.3</v>
      </c>
      <c r="I224" s="237"/>
      <c r="J224" s="238">
        <f>ROUND(I224*H224,2)</f>
        <v>0</v>
      </c>
      <c r="K224" s="234" t="s">
        <v>138</v>
      </c>
      <c r="L224" s="239"/>
      <c r="M224" s="240" t="s">
        <v>19</v>
      </c>
      <c r="N224" s="241" t="s">
        <v>43</v>
      </c>
      <c r="O224" s="66"/>
      <c r="P224" s="189">
        <f>O224*H224</f>
        <v>0</v>
      </c>
      <c r="Q224" s="189">
        <v>1E-3</v>
      </c>
      <c r="R224" s="189">
        <f>Q224*H224</f>
        <v>2.9999999999999997E-4</v>
      </c>
      <c r="S224" s="189">
        <v>0</v>
      </c>
      <c r="T224" s="190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1" t="s">
        <v>194</v>
      </c>
      <c r="AT224" s="191" t="s">
        <v>273</v>
      </c>
      <c r="AU224" s="191" t="s">
        <v>81</v>
      </c>
      <c r="AY224" s="19" t="s">
        <v>132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9" t="s">
        <v>79</v>
      </c>
      <c r="BK224" s="192">
        <f>ROUND(I224*H224,2)</f>
        <v>0</v>
      </c>
      <c r="BL224" s="19" t="s">
        <v>139</v>
      </c>
      <c r="BM224" s="191" t="s">
        <v>314</v>
      </c>
    </row>
    <row r="225" spans="1:65" s="2" customFormat="1">
      <c r="A225" s="36"/>
      <c r="B225" s="37"/>
      <c r="C225" s="38"/>
      <c r="D225" s="193" t="s">
        <v>141</v>
      </c>
      <c r="E225" s="38"/>
      <c r="F225" s="194" t="s">
        <v>312</v>
      </c>
      <c r="G225" s="38"/>
      <c r="H225" s="38"/>
      <c r="I225" s="195"/>
      <c r="J225" s="38"/>
      <c r="K225" s="38"/>
      <c r="L225" s="41"/>
      <c r="M225" s="196"/>
      <c r="N225" s="197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141</v>
      </c>
      <c r="AU225" s="19" t="s">
        <v>81</v>
      </c>
    </row>
    <row r="226" spans="1:65" s="2" customFormat="1">
      <c r="A226" s="36"/>
      <c r="B226" s="37"/>
      <c r="C226" s="38"/>
      <c r="D226" s="198" t="s">
        <v>143</v>
      </c>
      <c r="E226" s="38"/>
      <c r="F226" s="199" t="s">
        <v>315</v>
      </c>
      <c r="G226" s="38"/>
      <c r="H226" s="38"/>
      <c r="I226" s="195"/>
      <c r="J226" s="38"/>
      <c r="K226" s="38"/>
      <c r="L226" s="41"/>
      <c r="M226" s="196"/>
      <c r="N226" s="197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143</v>
      </c>
      <c r="AU226" s="19" t="s">
        <v>81</v>
      </c>
    </row>
    <row r="227" spans="1:65" s="14" customFormat="1">
      <c r="B227" s="210"/>
      <c r="C227" s="211"/>
      <c r="D227" s="193" t="s">
        <v>145</v>
      </c>
      <c r="E227" s="212" t="s">
        <v>19</v>
      </c>
      <c r="F227" s="213" t="s">
        <v>231</v>
      </c>
      <c r="G227" s="211"/>
      <c r="H227" s="214">
        <v>12</v>
      </c>
      <c r="I227" s="215"/>
      <c r="J227" s="211"/>
      <c r="K227" s="211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145</v>
      </c>
      <c r="AU227" s="220" t="s">
        <v>81</v>
      </c>
      <c r="AV227" s="14" t="s">
        <v>81</v>
      </c>
      <c r="AW227" s="14" t="s">
        <v>33</v>
      </c>
      <c r="AX227" s="14" t="s">
        <v>79</v>
      </c>
      <c r="AY227" s="220" t="s">
        <v>132</v>
      </c>
    </row>
    <row r="228" spans="1:65" s="14" customFormat="1">
      <c r="B228" s="210"/>
      <c r="C228" s="211"/>
      <c r="D228" s="193" t="s">
        <v>145</v>
      </c>
      <c r="E228" s="211"/>
      <c r="F228" s="213" t="s">
        <v>316</v>
      </c>
      <c r="G228" s="211"/>
      <c r="H228" s="214">
        <v>0.3</v>
      </c>
      <c r="I228" s="215"/>
      <c r="J228" s="211"/>
      <c r="K228" s="211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145</v>
      </c>
      <c r="AU228" s="220" t="s">
        <v>81</v>
      </c>
      <c r="AV228" s="14" t="s">
        <v>81</v>
      </c>
      <c r="AW228" s="14" t="s">
        <v>4</v>
      </c>
      <c r="AX228" s="14" t="s">
        <v>79</v>
      </c>
      <c r="AY228" s="220" t="s">
        <v>132</v>
      </c>
    </row>
    <row r="229" spans="1:65" s="2" customFormat="1" ht="16.5" customHeight="1">
      <c r="A229" s="36"/>
      <c r="B229" s="37"/>
      <c r="C229" s="180" t="s">
        <v>317</v>
      </c>
      <c r="D229" s="180" t="s">
        <v>134</v>
      </c>
      <c r="E229" s="181" t="s">
        <v>318</v>
      </c>
      <c r="F229" s="182" t="s">
        <v>319</v>
      </c>
      <c r="G229" s="183" t="s">
        <v>137</v>
      </c>
      <c r="H229" s="184">
        <v>12</v>
      </c>
      <c r="I229" s="185"/>
      <c r="J229" s="186">
        <f>ROUND(I229*H229,2)</f>
        <v>0</v>
      </c>
      <c r="K229" s="182" t="s">
        <v>138</v>
      </c>
      <c r="L229" s="41"/>
      <c r="M229" s="187" t="s">
        <v>19</v>
      </c>
      <c r="N229" s="188" t="s">
        <v>43</v>
      </c>
      <c r="O229" s="66"/>
      <c r="P229" s="189">
        <f>O229*H229</f>
        <v>0</v>
      </c>
      <c r="Q229" s="189">
        <v>0</v>
      </c>
      <c r="R229" s="189">
        <f>Q229*H229</f>
        <v>0</v>
      </c>
      <c r="S229" s="189">
        <v>0</v>
      </c>
      <c r="T229" s="190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1" t="s">
        <v>139</v>
      </c>
      <c r="AT229" s="191" t="s">
        <v>134</v>
      </c>
      <c r="AU229" s="191" t="s">
        <v>81</v>
      </c>
      <c r="AY229" s="19" t="s">
        <v>132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9" t="s">
        <v>79</v>
      </c>
      <c r="BK229" s="192">
        <f>ROUND(I229*H229,2)</f>
        <v>0</v>
      </c>
      <c r="BL229" s="19" t="s">
        <v>139</v>
      </c>
      <c r="BM229" s="191" t="s">
        <v>320</v>
      </c>
    </row>
    <row r="230" spans="1:65" s="2" customFormat="1">
      <c r="A230" s="36"/>
      <c r="B230" s="37"/>
      <c r="C230" s="38"/>
      <c r="D230" s="193" t="s">
        <v>141</v>
      </c>
      <c r="E230" s="38"/>
      <c r="F230" s="194" t="s">
        <v>321</v>
      </c>
      <c r="G230" s="38"/>
      <c r="H230" s="38"/>
      <c r="I230" s="195"/>
      <c r="J230" s="38"/>
      <c r="K230" s="38"/>
      <c r="L230" s="41"/>
      <c r="M230" s="196"/>
      <c r="N230" s="197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141</v>
      </c>
      <c r="AU230" s="19" t="s">
        <v>81</v>
      </c>
    </row>
    <row r="231" spans="1:65" s="2" customFormat="1">
      <c r="A231" s="36"/>
      <c r="B231" s="37"/>
      <c r="C231" s="38"/>
      <c r="D231" s="198" t="s">
        <v>143</v>
      </c>
      <c r="E231" s="38"/>
      <c r="F231" s="199" t="s">
        <v>322</v>
      </c>
      <c r="G231" s="38"/>
      <c r="H231" s="38"/>
      <c r="I231" s="195"/>
      <c r="J231" s="38"/>
      <c r="K231" s="38"/>
      <c r="L231" s="41"/>
      <c r="M231" s="196"/>
      <c r="N231" s="197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143</v>
      </c>
      <c r="AU231" s="19" t="s">
        <v>81</v>
      </c>
    </row>
    <row r="232" spans="1:65" s="13" customFormat="1">
      <c r="B232" s="200"/>
      <c r="C232" s="201"/>
      <c r="D232" s="193" t="s">
        <v>145</v>
      </c>
      <c r="E232" s="202" t="s">
        <v>19</v>
      </c>
      <c r="F232" s="203" t="s">
        <v>323</v>
      </c>
      <c r="G232" s="201"/>
      <c r="H232" s="202" t="s">
        <v>19</v>
      </c>
      <c r="I232" s="204"/>
      <c r="J232" s="201"/>
      <c r="K232" s="201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145</v>
      </c>
      <c r="AU232" s="209" t="s">
        <v>81</v>
      </c>
      <c r="AV232" s="13" t="s">
        <v>79</v>
      </c>
      <c r="AW232" s="13" t="s">
        <v>33</v>
      </c>
      <c r="AX232" s="13" t="s">
        <v>72</v>
      </c>
      <c r="AY232" s="209" t="s">
        <v>132</v>
      </c>
    </row>
    <row r="233" spans="1:65" s="14" customFormat="1">
      <c r="B233" s="210"/>
      <c r="C233" s="211"/>
      <c r="D233" s="193" t="s">
        <v>145</v>
      </c>
      <c r="E233" s="212" t="s">
        <v>19</v>
      </c>
      <c r="F233" s="213" t="s">
        <v>147</v>
      </c>
      <c r="G233" s="211"/>
      <c r="H233" s="214">
        <v>12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145</v>
      </c>
      <c r="AU233" s="220" t="s">
        <v>81</v>
      </c>
      <c r="AV233" s="14" t="s">
        <v>81</v>
      </c>
      <c r="AW233" s="14" t="s">
        <v>33</v>
      </c>
      <c r="AX233" s="14" t="s">
        <v>79</v>
      </c>
      <c r="AY233" s="220" t="s">
        <v>132</v>
      </c>
    </row>
    <row r="234" spans="1:65" s="2" customFormat="1" ht="16.5" customHeight="1">
      <c r="A234" s="36"/>
      <c r="B234" s="37"/>
      <c r="C234" s="180" t="s">
        <v>324</v>
      </c>
      <c r="D234" s="180" t="s">
        <v>134</v>
      </c>
      <c r="E234" s="181" t="s">
        <v>325</v>
      </c>
      <c r="F234" s="182" t="s">
        <v>326</v>
      </c>
      <c r="G234" s="183" t="s">
        <v>137</v>
      </c>
      <c r="H234" s="184">
        <v>12</v>
      </c>
      <c r="I234" s="185"/>
      <c r="J234" s="186">
        <f>ROUND(I234*H234,2)</f>
        <v>0</v>
      </c>
      <c r="K234" s="182" t="s">
        <v>138</v>
      </c>
      <c r="L234" s="41"/>
      <c r="M234" s="187" t="s">
        <v>19</v>
      </c>
      <c r="N234" s="188" t="s">
        <v>43</v>
      </c>
      <c r="O234" s="66"/>
      <c r="P234" s="189">
        <f>O234*H234</f>
        <v>0</v>
      </c>
      <c r="Q234" s="189">
        <v>0</v>
      </c>
      <c r="R234" s="189">
        <f>Q234*H234</f>
        <v>0</v>
      </c>
      <c r="S234" s="189">
        <v>0</v>
      </c>
      <c r="T234" s="190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91" t="s">
        <v>139</v>
      </c>
      <c r="AT234" s="191" t="s">
        <v>134</v>
      </c>
      <c r="AU234" s="191" t="s">
        <v>81</v>
      </c>
      <c r="AY234" s="19" t="s">
        <v>132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19" t="s">
        <v>79</v>
      </c>
      <c r="BK234" s="192">
        <f>ROUND(I234*H234,2)</f>
        <v>0</v>
      </c>
      <c r="BL234" s="19" t="s">
        <v>139</v>
      </c>
      <c r="BM234" s="191" t="s">
        <v>327</v>
      </c>
    </row>
    <row r="235" spans="1:65" s="2" customFormat="1">
      <c r="A235" s="36"/>
      <c r="B235" s="37"/>
      <c r="C235" s="38"/>
      <c r="D235" s="193" t="s">
        <v>141</v>
      </c>
      <c r="E235" s="38"/>
      <c r="F235" s="194" t="s">
        <v>328</v>
      </c>
      <c r="G235" s="38"/>
      <c r="H235" s="38"/>
      <c r="I235" s="195"/>
      <c r="J235" s="38"/>
      <c r="K235" s="38"/>
      <c r="L235" s="41"/>
      <c r="M235" s="196"/>
      <c r="N235" s="197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141</v>
      </c>
      <c r="AU235" s="19" t="s">
        <v>81</v>
      </c>
    </row>
    <row r="236" spans="1:65" s="2" customFormat="1">
      <c r="A236" s="36"/>
      <c r="B236" s="37"/>
      <c r="C236" s="38"/>
      <c r="D236" s="198" t="s">
        <v>143</v>
      </c>
      <c r="E236" s="38"/>
      <c r="F236" s="199" t="s">
        <v>329</v>
      </c>
      <c r="G236" s="38"/>
      <c r="H236" s="38"/>
      <c r="I236" s="195"/>
      <c r="J236" s="38"/>
      <c r="K236" s="38"/>
      <c r="L236" s="41"/>
      <c r="M236" s="196"/>
      <c r="N236" s="197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143</v>
      </c>
      <c r="AU236" s="19" t="s">
        <v>81</v>
      </c>
    </row>
    <row r="237" spans="1:65" s="13" customFormat="1">
      <c r="B237" s="200"/>
      <c r="C237" s="201"/>
      <c r="D237" s="193" t="s">
        <v>145</v>
      </c>
      <c r="E237" s="202" t="s">
        <v>19</v>
      </c>
      <c r="F237" s="203" t="s">
        <v>330</v>
      </c>
      <c r="G237" s="201"/>
      <c r="H237" s="202" t="s">
        <v>19</v>
      </c>
      <c r="I237" s="204"/>
      <c r="J237" s="201"/>
      <c r="K237" s="201"/>
      <c r="L237" s="205"/>
      <c r="M237" s="206"/>
      <c r="N237" s="207"/>
      <c r="O237" s="207"/>
      <c r="P237" s="207"/>
      <c r="Q237" s="207"/>
      <c r="R237" s="207"/>
      <c r="S237" s="207"/>
      <c r="T237" s="208"/>
      <c r="AT237" s="209" t="s">
        <v>145</v>
      </c>
      <c r="AU237" s="209" t="s">
        <v>81</v>
      </c>
      <c r="AV237" s="13" t="s">
        <v>79</v>
      </c>
      <c r="AW237" s="13" t="s">
        <v>33</v>
      </c>
      <c r="AX237" s="13" t="s">
        <v>72</v>
      </c>
      <c r="AY237" s="209" t="s">
        <v>132</v>
      </c>
    </row>
    <row r="238" spans="1:65" s="14" customFormat="1">
      <c r="B238" s="210"/>
      <c r="C238" s="211"/>
      <c r="D238" s="193" t="s">
        <v>145</v>
      </c>
      <c r="E238" s="212" t="s">
        <v>19</v>
      </c>
      <c r="F238" s="213" t="s">
        <v>331</v>
      </c>
      <c r="G238" s="211"/>
      <c r="H238" s="214">
        <v>12</v>
      </c>
      <c r="I238" s="215"/>
      <c r="J238" s="211"/>
      <c r="K238" s="211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145</v>
      </c>
      <c r="AU238" s="220" t="s">
        <v>81</v>
      </c>
      <c r="AV238" s="14" t="s">
        <v>81</v>
      </c>
      <c r="AW238" s="14" t="s">
        <v>33</v>
      </c>
      <c r="AX238" s="14" t="s">
        <v>79</v>
      </c>
      <c r="AY238" s="220" t="s">
        <v>132</v>
      </c>
    </row>
    <row r="239" spans="1:65" s="2" customFormat="1" ht="16.5" customHeight="1">
      <c r="A239" s="36"/>
      <c r="B239" s="37"/>
      <c r="C239" s="180" t="s">
        <v>332</v>
      </c>
      <c r="D239" s="180" t="s">
        <v>134</v>
      </c>
      <c r="E239" s="181" t="s">
        <v>333</v>
      </c>
      <c r="F239" s="182" t="s">
        <v>334</v>
      </c>
      <c r="G239" s="183" t="s">
        <v>180</v>
      </c>
      <c r="H239" s="184">
        <v>0.36</v>
      </c>
      <c r="I239" s="185"/>
      <c r="J239" s="186">
        <f>ROUND(I239*H239,2)</f>
        <v>0</v>
      </c>
      <c r="K239" s="182" t="s">
        <v>138</v>
      </c>
      <c r="L239" s="41"/>
      <c r="M239" s="187" t="s">
        <v>19</v>
      </c>
      <c r="N239" s="188" t="s">
        <v>43</v>
      </c>
      <c r="O239" s="66"/>
      <c r="P239" s="189">
        <f>O239*H239</f>
        <v>0</v>
      </c>
      <c r="Q239" s="189">
        <v>0</v>
      </c>
      <c r="R239" s="189">
        <f>Q239*H239</f>
        <v>0</v>
      </c>
      <c r="S239" s="189">
        <v>0</v>
      </c>
      <c r="T239" s="190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1" t="s">
        <v>139</v>
      </c>
      <c r="AT239" s="191" t="s">
        <v>134</v>
      </c>
      <c r="AU239" s="191" t="s">
        <v>81</v>
      </c>
      <c r="AY239" s="19" t="s">
        <v>132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19" t="s">
        <v>79</v>
      </c>
      <c r="BK239" s="192">
        <f>ROUND(I239*H239,2)</f>
        <v>0</v>
      </c>
      <c r="BL239" s="19" t="s">
        <v>139</v>
      </c>
      <c r="BM239" s="191" t="s">
        <v>335</v>
      </c>
    </row>
    <row r="240" spans="1:65" s="2" customFormat="1">
      <c r="A240" s="36"/>
      <c r="B240" s="37"/>
      <c r="C240" s="38"/>
      <c r="D240" s="193" t="s">
        <v>141</v>
      </c>
      <c r="E240" s="38"/>
      <c r="F240" s="194" t="s">
        <v>336</v>
      </c>
      <c r="G240" s="38"/>
      <c r="H240" s="38"/>
      <c r="I240" s="195"/>
      <c r="J240" s="38"/>
      <c r="K240" s="38"/>
      <c r="L240" s="41"/>
      <c r="M240" s="196"/>
      <c r="N240" s="197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141</v>
      </c>
      <c r="AU240" s="19" t="s">
        <v>81</v>
      </c>
    </row>
    <row r="241" spans="1:65" s="2" customFormat="1">
      <c r="A241" s="36"/>
      <c r="B241" s="37"/>
      <c r="C241" s="38"/>
      <c r="D241" s="198" t="s">
        <v>143</v>
      </c>
      <c r="E241" s="38"/>
      <c r="F241" s="199" t="s">
        <v>337</v>
      </c>
      <c r="G241" s="38"/>
      <c r="H241" s="38"/>
      <c r="I241" s="195"/>
      <c r="J241" s="38"/>
      <c r="K241" s="38"/>
      <c r="L241" s="41"/>
      <c r="M241" s="196"/>
      <c r="N241" s="197"/>
      <c r="O241" s="66"/>
      <c r="P241" s="66"/>
      <c r="Q241" s="66"/>
      <c r="R241" s="66"/>
      <c r="S241" s="66"/>
      <c r="T241" s="67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9" t="s">
        <v>143</v>
      </c>
      <c r="AU241" s="19" t="s">
        <v>81</v>
      </c>
    </row>
    <row r="242" spans="1:65" s="13" customFormat="1">
      <c r="B242" s="200"/>
      <c r="C242" s="201"/>
      <c r="D242" s="193" t="s">
        <v>145</v>
      </c>
      <c r="E242" s="202" t="s">
        <v>19</v>
      </c>
      <c r="F242" s="203" t="s">
        <v>338</v>
      </c>
      <c r="G242" s="201"/>
      <c r="H242" s="202" t="s">
        <v>19</v>
      </c>
      <c r="I242" s="204"/>
      <c r="J242" s="201"/>
      <c r="K242" s="201"/>
      <c r="L242" s="205"/>
      <c r="M242" s="206"/>
      <c r="N242" s="207"/>
      <c r="O242" s="207"/>
      <c r="P242" s="207"/>
      <c r="Q242" s="207"/>
      <c r="R242" s="207"/>
      <c r="S242" s="207"/>
      <c r="T242" s="208"/>
      <c r="AT242" s="209" t="s">
        <v>145</v>
      </c>
      <c r="AU242" s="209" t="s">
        <v>81</v>
      </c>
      <c r="AV242" s="13" t="s">
        <v>79</v>
      </c>
      <c r="AW242" s="13" t="s">
        <v>33</v>
      </c>
      <c r="AX242" s="13" t="s">
        <v>72</v>
      </c>
      <c r="AY242" s="209" t="s">
        <v>132</v>
      </c>
    </row>
    <row r="243" spans="1:65" s="14" customFormat="1">
      <c r="B243" s="210"/>
      <c r="C243" s="211"/>
      <c r="D243" s="193" t="s">
        <v>145</v>
      </c>
      <c r="E243" s="212" t="s">
        <v>19</v>
      </c>
      <c r="F243" s="213" t="s">
        <v>339</v>
      </c>
      <c r="G243" s="211"/>
      <c r="H243" s="214">
        <v>36</v>
      </c>
      <c r="I243" s="215"/>
      <c r="J243" s="211"/>
      <c r="K243" s="211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145</v>
      </c>
      <c r="AU243" s="220" t="s">
        <v>81</v>
      </c>
      <c r="AV243" s="14" t="s">
        <v>81</v>
      </c>
      <c r="AW243" s="14" t="s">
        <v>33</v>
      </c>
      <c r="AX243" s="14" t="s">
        <v>79</v>
      </c>
      <c r="AY243" s="220" t="s">
        <v>132</v>
      </c>
    </row>
    <row r="244" spans="1:65" s="14" customFormat="1">
      <c r="B244" s="210"/>
      <c r="C244" s="211"/>
      <c r="D244" s="193" t="s">
        <v>145</v>
      </c>
      <c r="E244" s="211"/>
      <c r="F244" s="213" t="s">
        <v>340</v>
      </c>
      <c r="G244" s="211"/>
      <c r="H244" s="214">
        <v>0.36</v>
      </c>
      <c r="I244" s="215"/>
      <c r="J244" s="211"/>
      <c r="K244" s="211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145</v>
      </c>
      <c r="AU244" s="220" t="s">
        <v>81</v>
      </c>
      <c r="AV244" s="14" t="s">
        <v>81</v>
      </c>
      <c r="AW244" s="14" t="s">
        <v>4</v>
      </c>
      <c r="AX244" s="14" t="s">
        <v>79</v>
      </c>
      <c r="AY244" s="220" t="s">
        <v>132</v>
      </c>
    </row>
    <row r="245" spans="1:65" s="12" customFormat="1" ht="22.9" customHeight="1">
      <c r="B245" s="164"/>
      <c r="C245" s="165"/>
      <c r="D245" s="166" t="s">
        <v>71</v>
      </c>
      <c r="E245" s="178" t="s">
        <v>81</v>
      </c>
      <c r="F245" s="178" t="s">
        <v>341</v>
      </c>
      <c r="G245" s="165"/>
      <c r="H245" s="165"/>
      <c r="I245" s="168"/>
      <c r="J245" s="179">
        <f>BK245</f>
        <v>0</v>
      </c>
      <c r="K245" s="165"/>
      <c r="L245" s="170"/>
      <c r="M245" s="171"/>
      <c r="N245" s="172"/>
      <c r="O245" s="172"/>
      <c r="P245" s="173">
        <f>SUM(P246:P250)</f>
        <v>0</v>
      </c>
      <c r="Q245" s="172"/>
      <c r="R245" s="173">
        <f>SUM(R246:R250)</f>
        <v>0.57762303999999998</v>
      </c>
      <c r="S245" s="172"/>
      <c r="T245" s="174">
        <f>SUM(T246:T250)</f>
        <v>0</v>
      </c>
      <c r="AR245" s="175" t="s">
        <v>79</v>
      </c>
      <c r="AT245" s="176" t="s">
        <v>71</v>
      </c>
      <c r="AU245" s="176" t="s">
        <v>79</v>
      </c>
      <c r="AY245" s="175" t="s">
        <v>132</v>
      </c>
      <c r="BK245" s="177">
        <f>SUM(BK246:BK250)</f>
        <v>0</v>
      </c>
    </row>
    <row r="246" spans="1:65" s="2" customFormat="1" ht="16.5" customHeight="1">
      <c r="A246" s="36"/>
      <c r="B246" s="37"/>
      <c r="C246" s="180" t="s">
        <v>342</v>
      </c>
      <c r="D246" s="180" t="s">
        <v>134</v>
      </c>
      <c r="E246" s="181" t="s">
        <v>343</v>
      </c>
      <c r="F246" s="182" t="s">
        <v>344</v>
      </c>
      <c r="G246" s="183" t="s">
        <v>180</v>
      </c>
      <c r="H246" s="184">
        <v>0.25600000000000001</v>
      </c>
      <c r="I246" s="185"/>
      <c r="J246" s="186">
        <f>ROUND(I246*H246,2)</f>
        <v>0</v>
      </c>
      <c r="K246" s="182" t="s">
        <v>138</v>
      </c>
      <c r="L246" s="41"/>
      <c r="M246" s="187" t="s">
        <v>19</v>
      </c>
      <c r="N246" s="188" t="s">
        <v>43</v>
      </c>
      <c r="O246" s="66"/>
      <c r="P246" s="189">
        <f>O246*H246</f>
        <v>0</v>
      </c>
      <c r="Q246" s="189">
        <v>2.2563399999999998</v>
      </c>
      <c r="R246" s="189">
        <f>Q246*H246</f>
        <v>0.57762303999999998</v>
      </c>
      <c r="S246" s="189">
        <v>0</v>
      </c>
      <c r="T246" s="190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91" t="s">
        <v>139</v>
      </c>
      <c r="AT246" s="191" t="s">
        <v>134</v>
      </c>
      <c r="AU246" s="191" t="s">
        <v>81</v>
      </c>
      <c r="AY246" s="19" t="s">
        <v>132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9" t="s">
        <v>79</v>
      </c>
      <c r="BK246" s="192">
        <f>ROUND(I246*H246,2)</f>
        <v>0</v>
      </c>
      <c r="BL246" s="19" t="s">
        <v>139</v>
      </c>
      <c r="BM246" s="191" t="s">
        <v>345</v>
      </c>
    </row>
    <row r="247" spans="1:65" s="2" customFormat="1">
      <c r="A247" s="36"/>
      <c r="B247" s="37"/>
      <c r="C247" s="38"/>
      <c r="D247" s="193" t="s">
        <v>141</v>
      </c>
      <c r="E247" s="38"/>
      <c r="F247" s="194" t="s">
        <v>346</v>
      </c>
      <c r="G247" s="38"/>
      <c r="H247" s="38"/>
      <c r="I247" s="195"/>
      <c r="J247" s="38"/>
      <c r="K247" s="38"/>
      <c r="L247" s="41"/>
      <c r="M247" s="196"/>
      <c r="N247" s="197"/>
      <c r="O247" s="66"/>
      <c r="P247" s="66"/>
      <c r="Q247" s="66"/>
      <c r="R247" s="66"/>
      <c r="S247" s="66"/>
      <c r="T247" s="67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141</v>
      </c>
      <c r="AU247" s="19" t="s">
        <v>81</v>
      </c>
    </row>
    <row r="248" spans="1:65" s="2" customFormat="1">
      <c r="A248" s="36"/>
      <c r="B248" s="37"/>
      <c r="C248" s="38"/>
      <c r="D248" s="198" t="s">
        <v>143</v>
      </c>
      <c r="E248" s="38"/>
      <c r="F248" s="199" t="s">
        <v>347</v>
      </c>
      <c r="G248" s="38"/>
      <c r="H248" s="38"/>
      <c r="I248" s="195"/>
      <c r="J248" s="38"/>
      <c r="K248" s="38"/>
      <c r="L248" s="41"/>
      <c r="M248" s="196"/>
      <c r="N248" s="197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143</v>
      </c>
      <c r="AU248" s="19" t="s">
        <v>81</v>
      </c>
    </row>
    <row r="249" spans="1:65" s="13" customFormat="1">
      <c r="B249" s="200"/>
      <c r="C249" s="201"/>
      <c r="D249" s="193" t="s">
        <v>145</v>
      </c>
      <c r="E249" s="202" t="s">
        <v>19</v>
      </c>
      <c r="F249" s="203" t="s">
        <v>348</v>
      </c>
      <c r="G249" s="201"/>
      <c r="H249" s="202" t="s">
        <v>19</v>
      </c>
      <c r="I249" s="204"/>
      <c r="J249" s="201"/>
      <c r="K249" s="201"/>
      <c r="L249" s="205"/>
      <c r="M249" s="206"/>
      <c r="N249" s="207"/>
      <c r="O249" s="207"/>
      <c r="P249" s="207"/>
      <c r="Q249" s="207"/>
      <c r="R249" s="207"/>
      <c r="S249" s="207"/>
      <c r="T249" s="208"/>
      <c r="AT249" s="209" t="s">
        <v>145</v>
      </c>
      <c r="AU249" s="209" t="s">
        <v>81</v>
      </c>
      <c r="AV249" s="13" t="s">
        <v>79</v>
      </c>
      <c r="AW249" s="13" t="s">
        <v>33</v>
      </c>
      <c r="AX249" s="13" t="s">
        <v>72</v>
      </c>
      <c r="AY249" s="209" t="s">
        <v>132</v>
      </c>
    </row>
    <row r="250" spans="1:65" s="14" customFormat="1">
      <c r="B250" s="210"/>
      <c r="C250" s="211"/>
      <c r="D250" s="193" t="s">
        <v>145</v>
      </c>
      <c r="E250" s="212" t="s">
        <v>19</v>
      </c>
      <c r="F250" s="213" t="s">
        <v>349</v>
      </c>
      <c r="G250" s="211"/>
      <c r="H250" s="214">
        <v>0.25600000000000001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145</v>
      </c>
      <c r="AU250" s="220" t="s">
        <v>81</v>
      </c>
      <c r="AV250" s="14" t="s">
        <v>81</v>
      </c>
      <c r="AW250" s="14" t="s">
        <v>33</v>
      </c>
      <c r="AX250" s="14" t="s">
        <v>79</v>
      </c>
      <c r="AY250" s="220" t="s">
        <v>132</v>
      </c>
    </row>
    <row r="251" spans="1:65" s="12" customFormat="1" ht="22.9" customHeight="1">
      <c r="B251" s="164"/>
      <c r="C251" s="165"/>
      <c r="D251" s="166" t="s">
        <v>71</v>
      </c>
      <c r="E251" s="178" t="s">
        <v>139</v>
      </c>
      <c r="F251" s="178" t="s">
        <v>350</v>
      </c>
      <c r="G251" s="165"/>
      <c r="H251" s="165"/>
      <c r="I251" s="168"/>
      <c r="J251" s="179">
        <f>BK251</f>
        <v>0</v>
      </c>
      <c r="K251" s="165"/>
      <c r="L251" s="170"/>
      <c r="M251" s="171"/>
      <c r="N251" s="172"/>
      <c r="O251" s="172"/>
      <c r="P251" s="173">
        <f>SUM(P252:P265)</f>
        <v>0</v>
      </c>
      <c r="Q251" s="172"/>
      <c r="R251" s="173">
        <f>SUM(R252:R265)</f>
        <v>0.57128000000000001</v>
      </c>
      <c r="S251" s="172"/>
      <c r="T251" s="174">
        <f>SUM(T252:T265)</f>
        <v>0</v>
      </c>
      <c r="AR251" s="175" t="s">
        <v>79</v>
      </c>
      <c r="AT251" s="176" t="s">
        <v>71</v>
      </c>
      <c r="AU251" s="176" t="s">
        <v>79</v>
      </c>
      <c r="AY251" s="175" t="s">
        <v>132</v>
      </c>
      <c r="BK251" s="177">
        <f>SUM(BK252:BK265)</f>
        <v>0</v>
      </c>
    </row>
    <row r="252" spans="1:65" s="2" customFormat="1" ht="16.5" customHeight="1">
      <c r="A252" s="36"/>
      <c r="B252" s="37"/>
      <c r="C252" s="180" t="s">
        <v>351</v>
      </c>
      <c r="D252" s="180" t="s">
        <v>134</v>
      </c>
      <c r="E252" s="181" t="s">
        <v>352</v>
      </c>
      <c r="F252" s="182" t="s">
        <v>353</v>
      </c>
      <c r="G252" s="183" t="s">
        <v>180</v>
      </c>
      <c r="H252" s="184">
        <v>2.4</v>
      </c>
      <c r="I252" s="185"/>
      <c r="J252" s="186">
        <f>ROUND(I252*H252,2)</f>
        <v>0</v>
      </c>
      <c r="K252" s="182" t="s">
        <v>138</v>
      </c>
      <c r="L252" s="41"/>
      <c r="M252" s="187" t="s">
        <v>19</v>
      </c>
      <c r="N252" s="188" t="s">
        <v>43</v>
      </c>
      <c r="O252" s="66"/>
      <c r="P252" s="189">
        <f>O252*H252</f>
        <v>0</v>
      </c>
      <c r="Q252" s="189">
        <v>0</v>
      </c>
      <c r="R252" s="189">
        <f>Q252*H252</f>
        <v>0</v>
      </c>
      <c r="S252" s="189">
        <v>0</v>
      </c>
      <c r="T252" s="190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91" t="s">
        <v>139</v>
      </c>
      <c r="AT252" s="191" t="s">
        <v>134</v>
      </c>
      <c r="AU252" s="191" t="s">
        <v>81</v>
      </c>
      <c r="AY252" s="19" t="s">
        <v>132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19" t="s">
        <v>79</v>
      </c>
      <c r="BK252" s="192">
        <f>ROUND(I252*H252,2)</f>
        <v>0</v>
      </c>
      <c r="BL252" s="19" t="s">
        <v>139</v>
      </c>
      <c r="BM252" s="191" t="s">
        <v>354</v>
      </c>
    </row>
    <row r="253" spans="1:65" s="2" customFormat="1">
      <c r="A253" s="36"/>
      <c r="B253" s="37"/>
      <c r="C253" s="38"/>
      <c r="D253" s="193" t="s">
        <v>141</v>
      </c>
      <c r="E253" s="38"/>
      <c r="F253" s="194" t="s">
        <v>355</v>
      </c>
      <c r="G253" s="38"/>
      <c r="H253" s="38"/>
      <c r="I253" s="195"/>
      <c r="J253" s="38"/>
      <c r="K253" s="38"/>
      <c r="L253" s="41"/>
      <c r="M253" s="196"/>
      <c r="N253" s="197"/>
      <c r="O253" s="66"/>
      <c r="P253" s="66"/>
      <c r="Q253" s="66"/>
      <c r="R253" s="66"/>
      <c r="S253" s="66"/>
      <c r="T253" s="67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141</v>
      </c>
      <c r="AU253" s="19" t="s">
        <v>81</v>
      </c>
    </row>
    <row r="254" spans="1:65" s="2" customFormat="1">
      <c r="A254" s="36"/>
      <c r="B254" s="37"/>
      <c r="C254" s="38"/>
      <c r="D254" s="198" t="s">
        <v>143</v>
      </c>
      <c r="E254" s="38"/>
      <c r="F254" s="199" t="s">
        <v>356</v>
      </c>
      <c r="G254" s="38"/>
      <c r="H254" s="38"/>
      <c r="I254" s="195"/>
      <c r="J254" s="38"/>
      <c r="K254" s="38"/>
      <c r="L254" s="41"/>
      <c r="M254" s="196"/>
      <c r="N254" s="197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143</v>
      </c>
      <c r="AU254" s="19" t="s">
        <v>81</v>
      </c>
    </row>
    <row r="255" spans="1:65" s="13" customFormat="1">
      <c r="B255" s="200"/>
      <c r="C255" s="201"/>
      <c r="D255" s="193" t="s">
        <v>145</v>
      </c>
      <c r="E255" s="202" t="s">
        <v>19</v>
      </c>
      <c r="F255" s="203" t="s">
        <v>357</v>
      </c>
      <c r="G255" s="201"/>
      <c r="H255" s="202" t="s">
        <v>19</v>
      </c>
      <c r="I255" s="204"/>
      <c r="J255" s="201"/>
      <c r="K255" s="201"/>
      <c r="L255" s="205"/>
      <c r="M255" s="206"/>
      <c r="N255" s="207"/>
      <c r="O255" s="207"/>
      <c r="P255" s="207"/>
      <c r="Q255" s="207"/>
      <c r="R255" s="207"/>
      <c r="S255" s="207"/>
      <c r="T255" s="208"/>
      <c r="AT255" s="209" t="s">
        <v>145</v>
      </c>
      <c r="AU255" s="209" t="s">
        <v>81</v>
      </c>
      <c r="AV255" s="13" t="s">
        <v>79</v>
      </c>
      <c r="AW255" s="13" t="s">
        <v>33</v>
      </c>
      <c r="AX255" s="13" t="s">
        <v>72</v>
      </c>
      <c r="AY255" s="209" t="s">
        <v>132</v>
      </c>
    </row>
    <row r="256" spans="1:65" s="14" customFormat="1">
      <c r="B256" s="210"/>
      <c r="C256" s="211"/>
      <c r="D256" s="193" t="s">
        <v>145</v>
      </c>
      <c r="E256" s="212" t="s">
        <v>19</v>
      </c>
      <c r="F256" s="213" t="s">
        <v>358</v>
      </c>
      <c r="G256" s="211"/>
      <c r="H256" s="214">
        <v>2.4</v>
      </c>
      <c r="I256" s="215"/>
      <c r="J256" s="211"/>
      <c r="K256" s="211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145</v>
      </c>
      <c r="AU256" s="220" t="s">
        <v>81</v>
      </c>
      <c r="AV256" s="14" t="s">
        <v>81</v>
      </c>
      <c r="AW256" s="14" t="s">
        <v>33</v>
      </c>
      <c r="AX256" s="14" t="s">
        <v>79</v>
      </c>
      <c r="AY256" s="220" t="s">
        <v>132</v>
      </c>
    </row>
    <row r="257" spans="1:65" s="2" customFormat="1" ht="16.5" customHeight="1">
      <c r="A257" s="36"/>
      <c r="B257" s="37"/>
      <c r="C257" s="180" t="s">
        <v>359</v>
      </c>
      <c r="D257" s="180" t="s">
        <v>134</v>
      </c>
      <c r="E257" s="181" t="s">
        <v>360</v>
      </c>
      <c r="F257" s="182" t="s">
        <v>361</v>
      </c>
      <c r="G257" s="183" t="s">
        <v>180</v>
      </c>
      <c r="H257" s="184">
        <v>0.25</v>
      </c>
      <c r="I257" s="185"/>
      <c r="J257" s="186">
        <f>ROUND(I257*H257,2)</f>
        <v>0</v>
      </c>
      <c r="K257" s="182" t="s">
        <v>138</v>
      </c>
      <c r="L257" s="41"/>
      <c r="M257" s="187" t="s">
        <v>19</v>
      </c>
      <c r="N257" s="188" t="s">
        <v>43</v>
      </c>
      <c r="O257" s="66"/>
      <c r="P257" s="189">
        <f>O257*H257</f>
        <v>0</v>
      </c>
      <c r="Q257" s="189">
        <v>2.234</v>
      </c>
      <c r="R257" s="189">
        <f>Q257*H257</f>
        <v>0.5585</v>
      </c>
      <c r="S257" s="189">
        <v>0</v>
      </c>
      <c r="T257" s="190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1" t="s">
        <v>139</v>
      </c>
      <c r="AT257" s="191" t="s">
        <v>134</v>
      </c>
      <c r="AU257" s="191" t="s">
        <v>81</v>
      </c>
      <c r="AY257" s="19" t="s">
        <v>132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19" t="s">
        <v>79</v>
      </c>
      <c r="BK257" s="192">
        <f>ROUND(I257*H257,2)</f>
        <v>0</v>
      </c>
      <c r="BL257" s="19" t="s">
        <v>139</v>
      </c>
      <c r="BM257" s="191" t="s">
        <v>362</v>
      </c>
    </row>
    <row r="258" spans="1:65" s="2" customFormat="1">
      <c r="A258" s="36"/>
      <c r="B258" s="37"/>
      <c r="C258" s="38"/>
      <c r="D258" s="193" t="s">
        <v>141</v>
      </c>
      <c r="E258" s="38"/>
      <c r="F258" s="194" t="s">
        <v>363</v>
      </c>
      <c r="G258" s="38"/>
      <c r="H258" s="38"/>
      <c r="I258" s="195"/>
      <c r="J258" s="38"/>
      <c r="K258" s="38"/>
      <c r="L258" s="41"/>
      <c r="M258" s="196"/>
      <c r="N258" s="197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141</v>
      </c>
      <c r="AU258" s="19" t="s">
        <v>81</v>
      </c>
    </row>
    <row r="259" spans="1:65" s="2" customFormat="1">
      <c r="A259" s="36"/>
      <c r="B259" s="37"/>
      <c r="C259" s="38"/>
      <c r="D259" s="198" t="s">
        <v>143</v>
      </c>
      <c r="E259" s="38"/>
      <c r="F259" s="199" t="s">
        <v>364</v>
      </c>
      <c r="G259" s="38"/>
      <c r="H259" s="38"/>
      <c r="I259" s="195"/>
      <c r="J259" s="38"/>
      <c r="K259" s="38"/>
      <c r="L259" s="41"/>
      <c r="M259" s="196"/>
      <c r="N259" s="197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143</v>
      </c>
      <c r="AU259" s="19" t="s">
        <v>81</v>
      </c>
    </row>
    <row r="260" spans="1:65" s="13" customFormat="1">
      <c r="B260" s="200"/>
      <c r="C260" s="201"/>
      <c r="D260" s="193" t="s">
        <v>145</v>
      </c>
      <c r="E260" s="202" t="s">
        <v>19</v>
      </c>
      <c r="F260" s="203" t="s">
        <v>365</v>
      </c>
      <c r="G260" s="201"/>
      <c r="H260" s="202" t="s">
        <v>19</v>
      </c>
      <c r="I260" s="204"/>
      <c r="J260" s="201"/>
      <c r="K260" s="201"/>
      <c r="L260" s="205"/>
      <c r="M260" s="206"/>
      <c r="N260" s="207"/>
      <c r="O260" s="207"/>
      <c r="P260" s="207"/>
      <c r="Q260" s="207"/>
      <c r="R260" s="207"/>
      <c r="S260" s="207"/>
      <c r="T260" s="208"/>
      <c r="AT260" s="209" t="s">
        <v>145</v>
      </c>
      <c r="AU260" s="209" t="s">
        <v>81</v>
      </c>
      <c r="AV260" s="13" t="s">
        <v>79</v>
      </c>
      <c r="AW260" s="13" t="s">
        <v>33</v>
      </c>
      <c r="AX260" s="13" t="s">
        <v>72</v>
      </c>
      <c r="AY260" s="209" t="s">
        <v>132</v>
      </c>
    </row>
    <row r="261" spans="1:65" s="14" customFormat="1">
      <c r="B261" s="210"/>
      <c r="C261" s="211"/>
      <c r="D261" s="193" t="s">
        <v>145</v>
      </c>
      <c r="E261" s="212" t="s">
        <v>19</v>
      </c>
      <c r="F261" s="213" t="s">
        <v>366</v>
      </c>
      <c r="G261" s="211"/>
      <c r="H261" s="214">
        <v>0.25</v>
      </c>
      <c r="I261" s="215"/>
      <c r="J261" s="211"/>
      <c r="K261" s="211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145</v>
      </c>
      <c r="AU261" s="220" t="s">
        <v>81</v>
      </c>
      <c r="AV261" s="14" t="s">
        <v>81</v>
      </c>
      <c r="AW261" s="14" t="s">
        <v>33</v>
      </c>
      <c r="AX261" s="14" t="s">
        <v>79</v>
      </c>
      <c r="AY261" s="220" t="s">
        <v>132</v>
      </c>
    </row>
    <row r="262" spans="1:65" s="2" customFormat="1" ht="16.5" customHeight="1">
      <c r="A262" s="36"/>
      <c r="B262" s="37"/>
      <c r="C262" s="180" t="s">
        <v>367</v>
      </c>
      <c r="D262" s="180" t="s">
        <v>134</v>
      </c>
      <c r="E262" s="181" t="s">
        <v>368</v>
      </c>
      <c r="F262" s="182" t="s">
        <v>369</v>
      </c>
      <c r="G262" s="183" t="s">
        <v>137</v>
      </c>
      <c r="H262" s="184">
        <v>2</v>
      </c>
      <c r="I262" s="185"/>
      <c r="J262" s="186">
        <f>ROUND(I262*H262,2)</f>
        <v>0</v>
      </c>
      <c r="K262" s="182" t="s">
        <v>138</v>
      </c>
      <c r="L262" s="41"/>
      <c r="M262" s="187" t="s">
        <v>19</v>
      </c>
      <c r="N262" s="188" t="s">
        <v>43</v>
      </c>
      <c r="O262" s="66"/>
      <c r="P262" s="189">
        <f>O262*H262</f>
        <v>0</v>
      </c>
      <c r="Q262" s="189">
        <v>6.3899999999999998E-3</v>
      </c>
      <c r="R262" s="189">
        <f>Q262*H262</f>
        <v>1.278E-2</v>
      </c>
      <c r="S262" s="189">
        <v>0</v>
      </c>
      <c r="T262" s="190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1" t="s">
        <v>139</v>
      </c>
      <c r="AT262" s="191" t="s">
        <v>134</v>
      </c>
      <c r="AU262" s="191" t="s">
        <v>81</v>
      </c>
      <c r="AY262" s="19" t="s">
        <v>132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9" t="s">
        <v>79</v>
      </c>
      <c r="BK262" s="192">
        <f>ROUND(I262*H262,2)</f>
        <v>0</v>
      </c>
      <c r="BL262" s="19" t="s">
        <v>139</v>
      </c>
      <c r="BM262" s="191" t="s">
        <v>370</v>
      </c>
    </row>
    <row r="263" spans="1:65" s="2" customFormat="1">
      <c r="A263" s="36"/>
      <c r="B263" s="37"/>
      <c r="C263" s="38"/>
      <c r="D263" s="193" t="s">
        <v>141</v>
      </c>
      <c r="E263" s="38"/>
      <c r="F263" s="194" t="s">
        <v>371</v>
      </c>
      <c r="G263" s="38"/>
      <c r="H263" s="38"/>
      <c r="I263" s="195"/>
      <c r="J263" s="38"/>
      <c r="K263" s="38"/>
      <c r="L263" s="41"/>
      <c r="M263" s="196"/>
      <c r="N263" s="197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141</v>
      </c>
      <c r="AU263" s="19" t="s">
        <v>81</v>
      </c>
    </row>
    <row r="264" spans="1:65" s="2" customFormat="1">
      <c r="A264" s="36"/>
      <c r="B264" s="37"/>
      <c r="C264" s="38"/>
      <c r="D264" s="198" t="s">
        <v>143</v>
      </c>
      <c r="E264" s="38"/>
      <c r="F264" s="199" t="s">
        <v>372</v>
      </c>
      <c r="G264" s="38"/>
      <c r="H264" s="38"/>
      <c r="I264" s="195"/>
      <c r="J264" s="38"/>
      <c r="K264" s="38"/>
      <c r="L264" s="41"/>
      <c r="M264" s="196"/>
      <c r="N264" s="197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143</v>
      </c>
      <c r="AU264" s="19" t="s">
        <v>81</v>
      </c>
    </row>
    <row r="265" spans="1:65" s="14" customFormat="1">
      <c r="B265" s="210"/>
      <c r="C265" s="211"/>
      <c r="D265" s="193" t="s">
        <v>145</v>
      </c>
      <c r="E265" s="212" t="s">
        <v>19</v>
      </c>
      <c r="F265" s="213" t="s">
        <v>373</v>
      </c>
      <c r="G265" s="211"/>
      <c r="H265" s="214">
        <v>2</v>
      </c>
      <c r="I265" s="215"/>
      <c r="J265" s="211"/>
      <c r="K265" s="211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145</v>
      </c>
      <c r="AU265" s="220" t="s">
        <v>81</v>
      </c>
      <c r="AV265" s="14" t="s">
        <v>81</v>
      </c>
      <c r="AW265" s="14" t="s">
        <v>33</v>
      </c>
      <c r="AX265" s="14" t="s">
        <v>79</v>
      </c>
      <c r="AY265" s="220" t="s">
        <v>132</v>
      </c>
    </row>
    <row r="266" spans="1:65" s="12" customFormat="1" ht="22.9" customHeight="1">
      <c r="B266" s="164"/>
      <c r="C266" s="165"/>
      <c r="D266" s="166" t="s">
        <v>71</v>
      </c>
      <c r="E266" s="178" t="s">
        <v>194</v>
      </c>
      <c r="F266" s="178" t="s">
        <v>374</v>
      </c>
      <c r="G266" s="165"/>
      <c r="H266" s="165"/>
      <c r="I266" s="168"/>
      <c r="J266" s="179">
        <f>BK266</f>
        <v>0</v>
      </c>
      <c r="K266" s="165"/>
      <c r="L266" s="170"/>
      <c r="M266" s="171"/>
      <c r="N266" s="172"/>
      <c r="O266" s="172"/>
      <c r="P266" s="173">
        <f>SUM(P267:P358)</f>
        <v>0</v>
      </c>
      <c r="Q266" s="172"/>
      <c r="R266" s="173">
        <f>SUM(R267:R358)</f>
        <v>1.9016307199999993</v>
      </c>
      <c r="S266" s="172"/>
      <c r="T266" s="174">
        <f>SUM(T267:T358)</f>
        <v>0</v>
      </c>
      <c r="AR266" s="175" t="s">
        <v>79</v>
      </c>
      <c r="AT266" s="176" t="s">
        <v>71</v>
      </c>
      <c r="AU266" s="176" t="s">
        <v>79</v>
      </c>
      <c r="AY266" s="175" t="s">
        <v>132</v>
      </c>
      <c r="BK266" s="177">
        <f>SUM(BK267:BK358)</f>
        <v>0</v>
      </c>
    </row>
    <row r="267" spans="1:65" s="2" customFormat="1" ht="16.5" customHeight="1">
      <c r="A267" s="36"/>
      <c r="B267" s="37"/>
      <c r="C267" s="180" t="s">
        <v>375</v>
      </c>
      <c r="D267" s="180" t="s">
        <v>134</v>
      </c>
      <c r="E267" s="181" t="s">
        <v>376</v>
      </c>
      <c r="F267" s="182" t="s">
        <v>377</v>
      </c>
      <c r="G267" s="183" t="s">
        <v>378</v>
      </c>
      <c r="H267" s="184">
        <v>1</v>
      </c>
      <c r="I267" s="185"/>
      <c r="J267" s="186">
        <f>ROUND(I267*H267,2)</f>
        <v>0</v>
      </c>
      <c r="K267" s="182" t="s">
        <v>138</v>
      </c>
      <c r="L267" s="41"/>
      <c r="M267" s="187" t="s">
        <v>19</v>
      </c>
      <c r="N267" s="188" t="s">
        <v>43</v>
      </c>
      <c r="O267" s="66"/>
      <c r="P267" s="189">
        <f>O267*H267</f>
        <v>0</v>
      </c>
      <c r="Q267" s="189">
        <v>1.7099999999999999E-3</v>
      </c>
      <c r="R267" s="189">
        <f>Q267*H267</f>
        <v>1.7099999999999999E-3</v>
      </c>
      <c r="S267" s="189">
        <v>0</v>
      </c>
      <c r="T267" s="190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1" t="s">
        <v>139</v>
      </c>
      <c r="AT267" s="191" t="s">
        <v>134</v>
      </c>
      <c r="AU267" s="191" t="s">
        <v>81</v>
      </c>
      <c r="AY267" s="19" t="s">
        <v>132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9" t="s">
        <v>79</v>
      </c>
      <c r="BK267" s="192">
        <f>ROUND(I267*H267,2)</f>
        <v>0</v>
      </c>
      <c r="BL267" s="19" t="s">
        <v>139</v>
      </c>
      <c r="BM267" s="191" t="s">
        <v>379</v>
      </c>
    </row>
    <row r="268" spans="1:65" s="2" customFormat="1" ht="19.5">
      <c r="A268" s="36"/>
      <c r="B268" s="37"/>
      <c r="C268" s="38"/>
      <c r="D268" s="193" t="s">
        <v>141</v>
      </c>
      <c r="E268" s="38"/>
      <c r="F268" s="194" t="s">
        <v>380</v>
      </c>
      <c r="G268" s="38"/>
      <c r="H268" s="38"/>
      <c r="I268" s="195"/>
      <c r="J268" s="38"/>
      <c r="K268" s="38"/>
      <c r="L268" s="41"/>
      <c r="M268" s="196"/>
      <c r="N268" s="197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141</v>
      </c>
      <c r="AU268" s="19" t="s">
        <v>81</v>
      </c>
    </row>
    <row r="269" spans="1:65" s="2" customFormat="1">
      <c r="A269" s="36"/>
      <c r="B269" s="37"/>
      <c r="C269" s="38"/>
      <c r="D269" s="198" t="s">
        <v>143</v>
      </c>
      <c r="E269" s="38"/>
      <c r="F269" s="199" t="s">
        <v>381</v>
      </c>
      <c r="G269" s="38"/>
      <c r="H269" s="38"/>
      <c r="I269" s="195"/>
      <c r="J269" s="38"/>
      <c r="K269" s="38"/>
      <c r="L269" s="41"/>
      <c r="M269" s="196"/>
      <c r="N269" s="197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143</v>
      </c>
      <c r="AU269" s="19" t="s">
        <v>81</v>
      </c>
    </row>
    <row r="270" spans="1:65" s="13" customFormat="1">
      <c r="B270" s="200"/>
      <c r="C270" s="201"/>
      <c r="D270" s="193" t="s">
        <v>145</v>
      </c>
      <c r="E270" s="202" t="s">
        <v>19</v>
      </c>
      <c r="F270" s="203" t="s">
        <v>382</v>
      </c>
      <c r="G270" s="201"/>
      <c r="H270" s="202" t="s">
        <v>19</v>
      </c>
      <c r="I270" s="204"/>
      <c r="J270" s="201"/>
      <c r="K270" s="201"/>
      <c r="L270" s="205"/>
      <c r="M270" s="206"/>
      <c r="N270" s="207"/>
      <c r="O270" s="207"/>
      <c r="P270" s="207"/>
      <c r="Q270" s="207"/>
      <c r="R270" s="207"/>
      <c r="S270" s="207"/>
      <c r="T270" s="208"/>
      <c r="AT270" s="209" t="s">
        <v>145</v>
      </c>
      <c r="AU270" s="209" t="s">
        <v>81</v>
      </c>
      <c r="AV270" s="13" t="s">
        <v>79</v>
      </c>
      <c r="AW270" s="13" t="s">
        <v>33</v>
      </c>
      <c r="AX270" s="13" t="s">
        <v>72</v>
      </c>
      <c r="AY270" s="209" t="s">
        <v>132</v>
      </c>
    </row>
    <row r="271" spans="1:65" s="14" customFormat="1">
      <c r="B271" s="210"/>
      <c r="C271" s="211"/>
      <c r="D271" s="193" t="s">
        <v>145</v>
      </c>
      <c r="E271" s="212" t="s">
        <v>19</v>
      </c>
      <c r="F271" s="213" t="s">
        <v>79</v>
      </c>
      <c r="G271" s="211"/>
      <c r="H271" s="214">
        <v>1</v>
      </c>
      <c r="I271" s="215"/>
      <c r="J271" s="211"/>
      <c r="K271" s="211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145</v>
      </c>
      <c r="AU271" s="220" t="s">
        <v>81</v>
      </c>
      <c r="AV271" s="14" t="s">
        <v>81</v>
      </c>
      <c r="AW271" s="14" t="s">
        <v>33</v>
      </c>
      <c r="AX271" s="14" t="s">
        <v>79</v>
      </c>
      <c r="AY271" s="220" t="s">
        <v>132</v>
      </c>
    </row>
    <row r="272" spans="1:65" s="2" customFormat="1" ht="16.5" customHeight="1">
      <c r="A272" s="36"/>
      <c r="B272" s="37"/>
      <c r="C272" s="232" t="s">
        <v>383</v>
      </c>
      <c r="D272" s="232" t="s">
        <v>273</v>
      </c>
      <c r="E272" s="233" t="s">
        <v>384</v>
      </c>
      <c r="F272" s="234" t="s">
        <v>385</v>
      </c>
      <c r="G272" s="235" t="s">
        <v>378</v>
      </c>
      <c r="H272" s="236">
        <v>1</v>
      </c>
      <c r="I272" s="237"/>
      <c r="J272" s="238">
        <f>ROUND(I272*H272,2)</f>
        <v>0</v>
      </c>
      <c r="K272" s="234" t="s">
        <v>19</v>
      </c>
      <c r="L272" s="239"/>
      <c r="M272" s="240" t="s">
        <v>19</v>
      </c>
      <c r="N272" s="241" t="s">
        <v>43</v>
      </c>
      <c r="O272" s="66"/>
      <c r="P272" s="189">
        <f>O272*H272</f>
        <v>0</v>
      </c>
      <c r="Q272" s="189">
        <v>0</v>
      </c>
      <c r="R272" s="189">
        <f>Q272*H272</f>
        <v>0</v>
      </c>
      <c r="S272" s="189">
        <v>0</v>
      </c>
      <c r="T272" s="190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91" t="s">
        <v>194</v>
      </c>
      <c r="AT272" s="191" t="s">
        <v>273</v>
      </c>
      <c r="AU272" s="191" t="s">
        <v>81</v>
      </c>
      <c r="AY272" s="19" t="s">
        <v>132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9" t="s">
        <v>79</v>
      </c>
      <c r="BK272" s="192">
        <f>ROUND(I272*H272,2)</f>
        <v>0</v>
      </c>
      <c r="BL272" s="19" t="s">
        <v>139</v>
      </c>
      <c r="BM272" s="191" t="s">
        <v>386</v>
      </c>
    </row>
    <row r="273" spans="1:65" s="2" customFormat="1">
      <c r="A273" s="36"/>
      <c r="B273" s="37"/>
      <c r="C273" s="38"/>
      <c r="D273" s="193" t="s">
        <v>141</v>
      </c>
      <c r="E273" s="38"/>
      <c r="F273" s="194" t="s">
        <v>385</v>
      </c>
      <c r="G273" s="38"/>
      <c r="H273" s="38"/>
      <c r="I273" s="195"/>
      <c r="J273" s="38"/>
      <c r="K273" s="38"/>
      <c r="L273" s="41"/>
      <c r="M273" s="196"/>
      <c r="N273" s="197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141</v>
      </c>
      <c r="AU273" s="19" t="s">
        <v>81</v>
      </c>
    </row>
    <row r="274" spans="1:65" s="2" customFormat="1" ht="24.2" customHeight="1">
      <c r="A274" s="36"/>
      <c r="B274" s="37"/>
      <c r="C274" s="180" t="s">
        <v>387</v>
      </c>
      <c r="D274" s="180" t="s">
        <v>134</v>
      </c>
      <c r="E274" s="181" t="s">
        <v>388</v>
      </c>
      <c r="F274" s="182" t="s">
        <v>389</v>
      </c>
      <c r="G274" s="183" t="s">
        <v>208</v>
      </c>
      <c r="H274" s="184">
        <v>373.6</v>
      </c>
      <c r="I274" s="185"/>
      <c r="J274" s="186">
        <f>ROUND(I274*H274,2)</f>
        <v>0</v>
      </c>
      <c r="K274" s="182" t="s">
        <v>19</v>
      </c>
      <c r="L274" s="41"/>
      <c r="M274" s="187" t="s">
        <v>19</v>
      </c>
      <c r="N274" s="188" t="s">
        <v>43</v>
      </c>
      <c r="O274" s="66"/>
      <c r="P274" s="189">
        <f>O274*H274</f>
        <v>0</v>
      </c>
      <c r="Q274" s="189">
        <v>0</v>
      </c>
      <c r="R274" s="189">
        <f>Q274*H274</f>
        <v>0</v>
      </c>
      <c r="S274" s="189">
        <v>0</v>
      </c>
      <c r="T274" s="190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91" t="s">
        <v>139</v>
      </c>
      <c r="AT274" s="191" t="s">
        <v>134</v>
      </c>
      <c r="AU274" s="191" t="s">
        <v>81</v>
      </c>
      <c r="AY274" s="19" t="s">
        <v>132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9" t="s">
        <v>79</v>
      </c>
      <c r="BK274" s="192">
        <f>ROUND(I274*H274,2)</f>
        <v>0</v>
      </c>
      <c r="BL274" s="19" t="s">
        <v>139</v>
      </c>
      <c r="BM274" s="191" t="s">
        <v>390</v>
      </c>
    </row>
    <row r="275" spans="1:65" s="2" customFormat="1" ht="19.5">
      <c r="A275" s="36"/>
      <c r="B275" s="37"/>
      <c r="C275" s="38"/>
      <c r="D275" s="193" t="s">
        <v>141</v>
      </c>
      <c r="E275" s="38"/>
      <c r="F275" s="194" t="s">
        <v>391</v>
      </c>
      <c r="G275" s="38"/>
      <c r="H275" s="38"/>
      <c r="I275" s="195"/>
      <c r="J275" s="38"/>
      <c r="K275" s="38"/>
      <c r="L275" s="41"/>
      <c r="M275" s="196"/>
      <c r="N275" s="197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141</v>
      </c>
      <c r="AU275" s="19" t="s">
        <v>81</v>
      </c>
    </row>
    <row r="276" spans="1:65" s="2" customFormat="1" ht="16.5" customHeight="1">
      <c r="A276" s="36"/>
      <c r="B276" s="37"/>
      <c r="C276" s="232" t="s">
        <v>392</v>
      </c>
      <c r="D276" s="232" t="s">
        <v>273</v>
      </c>
      <c r="E276" s="233" t="s">
        <v>393</v>
      </c>
      <c r="F276" s="234" t="s">
        <v>394</v>
      </c>
      <c r="G276" s="235" t="s">
        <v>208</v>
      </c>
      <c r="H276" s="236">
        <v>379.20400000000001</v>
      </c>
      <c r="I276" s="237"/>
      <c r="J276" s="238">
        <f>ROUND(I276*H276,2)</f>
        <v>0</v>
      </c>
      <c r="K276" s="234" t="s">
        <v>138</v>
      </c>
      <c r="L276" s="239"/>
      <c r="M276" s="240" t="s">
        <v>19</v>
      </c>
      <c r="N276" s="241" t="s">
        <v>43</v>
      </c>
      <c r="O276" s="66"/>
      <c r="P276" s="189">
        <f>O276*H276</f>
        <v>0</v>
      </c>
      <c r="Q276" s="189">
        <v>1.0499999999999999E-3</v>
      </c>
      <c r="R276" s="189">
        <f>Q276*H276</f>
        <v>0.39816419999999997</v>
      </c>
      <c r="S276" s="189">
        <v>0</v>
      </c>
      <c r="T276" s="190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91" t="s">
        <v>194</v>
      </c>
      <c r="AT276" s="191" t="s">
        <v>273</v>
      </c>
      <c r="AU276" s="191" t="s">
        <v>81</v>
      </c>
      <c r="AY276" s="19" t="s">
        <v>132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19" t="s">
        <v>79</v>
      </c>
      <c r="BK276" s="192">
        <f>ROUND(I276*H276,2)</f>
        <v>0</v>
      </c>
      <c r="BL276" s="19" t="s">
        <v>139</v>
      </c>
      <c r="BM276" s="191" t="s">
        <v>395</v>
      </c>
    </row>
    <row r="277" spans="1:65" s="2" customFormat="1">
      <c r="A277" s="36"/>
      <c r="B277" s="37"/>
      <c r="C277" s="38"/>
      <c r="D277" s="193" t="s">
        <v>141</v>
      </c>
      <c r="E277" s="38"/>
      <c r="F277" s="194" t="s">
        <v>394</v>
      </c>
      <c r="G277" s="38"/>
      <c r="H277" s="38"/>
      <c r="I277" s="195"/>
      <c r="J277" s="38"/>
      <c r="K277" s="38"/>
      <c r="L277" s="41"/>
      <c r="M277" s="196"/>
      <c r="N277" s="197"/>
      <c r="O277" s="66"/>
      <c r="P277" s="66"/>
      <c r="Q277" s="66"/>
      <c r="R277" s="66"/>
      <c r="S277" s="66"/>
      <c r="T277" s="67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9" t="s">
        <v>141</v>
      </c>
      <c r="AU277" s="19" t="s">
        <v>81</v>
      </c>
    </row>
    <row r="278" spans="1:65" s="2" customFormat="1">
      <c r="A278" s="36"/>
      <c r="B278" s="37"/>
      <c r="C278" s="38"/>
      <c r="D278" s="198" t="s">
        <v>143</v>
      </c>
      <c r="E278" s="38"/>
      <c r="F278" s="199" t="s">
        <v>396</v>
      </c>
      <c r="G278" s="38"/>
      <c r="H278" s="38"/>
      <c r="I278" s="195"/>
      <c r="J278" s="38"/>
      <c r="K278" s="38"/>
      <c r="L278" s="41"/>
      <c r="M278" s="196"/>
      <c r="N278" s="197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143</v>
      </c>
      <c r="AU278" s="19" t="s">
        <v>81</v>
      </c>
    </row>
    <row r="279" spans="1:65" s="14" customFormat="1">
      <c r="B279" s="210"/>
      <c r="C279" s="211"/>
      <c r="D279" s="193" t="s">
        <v>145</v>
      </c>
      <c r="E279" s="211"/>
      <c r="F279" s="213" t="s">
        <v>397</v>
      </c>
      <c r="G279" s="211"/>
      <c r="H279" s="214">
        <v>379.20400000000001</v>
      </c>
      <c r="I279" s="215"/>
      <c r="J279" s="211"/>
      <c r="K279" s="211"/>
      <c r="L279" s="216"/>
      <c r="M279" s="217"/>
      <c r="N279" s="218"/>
      <c r="O279" s="218"/>
      <c r="P279" s="218"/>
      <c r="Q279" s="218"/>
      <c r="R279" s="218"/>
      <c r="S279" s="218"/>
      <c r="T279" s="219"/>
      <c r="AT279" s="220" t="s">
        <v>145</v>
      </c>
      <c r="AU279" s="220" t="s">
        <v>81</v>
      </c>
      <c r="AV279" s="14" t="s">
        <v>81</v>
      </c>
      <c r="AW279" s="14" t="s">
        <v>4</v>
      </c>
      <c r="AX279" s="14" t="s">
        <v>79</v>
      </c>
      <c r="AY279" s="220" t="s">
        <v>132</v>
      </c>
    </row>
    <row r="280" spans="1:65" s="2" customFormat="1" ht="16.5" customHeight="1">
      <c r="A280" s="36"/>
      <c r="B280" s="37"/>
      <c r="C280" s="232" t="s">
        <v>398</v>
      </c>
      <c r="D280" s="232" t="s">
        <v>273</v>
      </c>
      <c r="E280" s="233" t="s">
        <v>399</v>
      </c>
      <c r="F280" s="234" t="s">
        <v>400</v>
      </c>
      <c r="G280" s="235" t="s">
        <v>378</v>
      </c>
      <c r="H280" s="236">
        <v>1</v>
      </c>
      <c r="I280" s="237"/>
      <c r="J280" s="238">
        <f>ROUND(I280*H280,2)</f>
        <v>0</v>
      </c>
      <c r="K280" s="234" t="s">
        <v>19</v>
      </c>
      <c r="L280" s="239"/>
      <c r="M280" s="240" t="s">
        <v>19</v>
      </c>
      <c r="N280" s="241" t="s">
        <v>43</v>
      </c>
      <c r="O280" s="66"/>
      <c r="P280" s="189">
        <f>O280*H280</f>
        <v>0</v>
      </c>
      <c r="Q280" s="189">
        <v>4.0000000000000002E-4</v>
      </c>
      <c r="R280" s="189">
        <f>Q280*H280</f>
        <v>4.0000000000000002E-4</v>
      </c>
      <c r="S280" s="189">
        <v>0</v>
      </c>
      <c r="T280" s="190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91" t="s">
        <v>194</v>
      </c>
      <c r="AT280" s="191" t="s">
        <v>273</v>
      </c>
      <c r="AU280" s="191" t="s">
        <v>81</v>
      </c>
      <c r="AY280" s="19" t="s">
        <v>132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19" t="s">
        <v>79</v>
      </c>
      <c r="BK280" s="192">
        <f>ROUND(I280*H280,2)</f>
        <v>0</v>
      </c>
      <c r="BL280" s="19" t="s">
        <v>139</v>
      </c>
      <c r="BM280" s="191" t="s">
        <v>401</v>
      </c>
    </row>
    <row r="281" spans="1:65" s="2" customFormat="1">
      <c r="A281" s="36"/>
      <c r="B281" s="37"/>
      <c r="C281" s="38"/>
      <c r="D281" s="193" t="s">
        <v>141</v>
      </c>
      <c r="E281" s="38"/>
      <c r="F281" s="194" t="s">
        <v>400</v>
      </c>
      <c r="G281" s="38"/>
      <c r="H281" s="38"/>
      <c r="I281" s="195"/>
      <c r="J281" s="38"/>
      <c r="K281" s="38"/>
      <c r="L281" s="41"/>
      <c r="M281" s="196"/>
      <c r="N281" s="197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141</v>
      </c>
      <c r="AU281" s="19" t="s">
        <v>81</v>
      </c>
    </row>
    <row r="282" spans="1:65" s="2" customFormat="1" ht="16.5" customHeight="1">
      <c r="A282" s="36"/>
      <c r="B282" s="37"/>
      <c r="C282" s="232" t="s">
        <v>402</v>
      </c>
      <c r="D282" s="232" t="s">
        <v>273</v>
      </c>
      <c r="E282" s="233" t="s">
        <v>403</v>
      </c>
      <c r="F282" s="234" t="s">
        <v>404</v>
      </c>
      <c r="G282" s="235" t="s">
        <v>378</v>
      </c>
      <c r="H282" s="236">
        <v>1</v>
      </c>
      <c r="I282" s="237"/>
      <c r="J282" s="238">
        <f>ROUND(I282*H282,2)</f>
        <v>0</v>
      </c>
      <c r="K282" s="234" t="s">
        <v>19</v>
      </c>
      <c r="L282" s="239"/>
      <c r="M282" s="240" t="s">
        <v>19</v>
      </c>
      <c r="N282" s="241" t="s">
        <v>43</v>
      </c>
      <c r="O282" s="66"/>
      <c r="P282" s="189">
        <f>O282*H282</f>
        <v>0</v>
      </c>
      <c r="Q282" s="189">
        <v>2.7999999999999998E-4</v>
      </c>
      <c r="R282" s="189">
        <f>Q282*H282</f>
        <v>2.7999999999999998E-4</v>
      </c>
      <c r="S282" s="189">
        <v>0</v>
      </c>
      <c r="T282" s="190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91" t="s">
        <v>194</v>
      </c>
      <c r="AT282" s="191" t="s">
        <v>273</v>
      </c>
      <c r="AU282" s="191" t="s">
        <v>81</v>
      </c>
      <c r="AY282" s="19" t="s">
        <v>132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19" t="s">
        <v>79</v>
      </c>
      <c r="BK282" s="192">
        <f>ROUND(I282*H282,2)</f>
        <v>0</v>
      </c>
      <c r="BL282" s="19" t="s">
        <v>139</v>
      </c>
      <c r="BM282" s="191" t="s">
        <v>405</v>
      </c>
    </row>
    <row r="283" spans="1:65" s="2" customFormat="1">
      <c r="A283" s="36"/>
      <c r="B283" s="37"/>
      <c r="C283" s="38"/>
      <c r="D283" s="193" t="s">
        <v>141</v>
      </c>
      <c r="E283" s="38"/>
      <c r="F283" s="194" t="s">
        <v>404</v>
      </c>
      <c r="G283" s="38"/>
      <c r="H283" s="38"/>
      <c r="I283" s="195"/>
      <c r="J283" s="38"/>
      <c r="K283" s="38"/>
      <c r="L283" s="41"/>
      <c r="M283" s="196"/>
      <c r="N283" s="197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141</v>
      </c>
      <c r="AU283" s="19" t="s">
        <v>81</v>
      </c>
    </row>
    <row r="284" spans="1:65" s="2" customFormat="1" ht="16.5" customHeight="1">
      <c r="A284" s="36"/>
      <c r="B284" s="37"/>
      <c r="C284" s="180" t="s">
        <v>406</v>
      </c>
      <c r="D284" s="180" t="s">
        <v>134</v>
      </c>
      <c r="E284" s="181" t="s">
        <v>407</v>
      </c>
      <c r="F284" s="182" t="s">
        <v>408</v>
      </c>
      <c r="G284" s="183" t="s">
        <v>208</v>
      </c>
      <c r="H284" s="184">
        <v>14.7</v>
      </c>
      <c r="I284" s="185"/>
      <c r="J284" s="186">
        <f>ROUND(I284*H284,2)</f>
        <v>0</v>
      </c>
      <c r="K284" s="182" t="s">
        <v>138</v>
      </c>
      <c r="L284" s="41"/>
      <c r="M284" s="187" t="s">
        <v>19</v>
      </c>
      <c r="N284" s="188" t="s">
        <v>43</v>
      </c>
      <c r="O284" s="66"/>
      <c r="P284" s="189">
        <f>O284*H284</f>
        <v>0</v>
      </c>
      <c r="Q284" s="189">
        <v>0</v>
      </c>
      <c r="R284" s="189">
        <f>Q284*H284</f>
        <v>0</v>
      </c>
      <c r="S284" s="189">
        <v>0</v>
      </c>
      <c r="T284" s="190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91" t="s">
        <v>139</v>
      </c>
      <c r="AT284" s="191" t="s">
        <v>134</v>
      </c>
      <c r="AU284" s="191" t="s">
        <v>81</v>
      </c>
      <c r="AY284" s="19" t="s">
        <v>132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19" t="s">
        <v>79</v>
      </c>
      <c r="BK284" s="192">
        <f>ROUND(I284*H284,2)</f>
        <v>0</v>
      </c>
      <c r="BL284" s="19" t="s">
        <v>139</v>
      </c>
      <c r="BM284" s="191" t="s">
        <v>409</v>
      </c>
    </row>
    <row r="285" spans="1:65" s="2" customFormat="1" ht="19.5">
      <c r="A285" s="36"/>
      <c r="B285" s="37"/>
      <c r="C285" s="38"/>
      <c r="D285" s="193" t="s">
        <v>141</v>
      </c>
      <c r="E285" s="38"/>
      <c r="F285" s="194" t="s">
        <v>410</v>
      </c>
      <c r="G285" s="38"/>
      <c r="H285" s="38"/>
      <c r="I285" s="195"/>
      <c r="J285" s="38"/>
      <c r="K285" s="38"/>
      <c r="L285" s="41"/>
      <c r="M285" s="196"/>
      <c r="N285" s="197"/>
      <c r="O285" s="66"/>
      <c r="P285" s="66"/>
      <c r="Q285" s="66"/>
      <c r="R285" s="66"/>
      <c r="S285" s="66"/>
      <c r="T285" s="6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9" t="s">
        <v>141</v>
      </c>
      <c r="AU285" s="19" t="s">
        <v>81</v>
      </c>
    </row>
    <row r="286" spans="1:65" s="2" customFormat="1">
      <c r="A286" s="36"/>
      <c r="B286" s="37"/>
      <c r="C286" s="38"/>
      <c r="D286" s="198" t="s">
        <v>143</v>
      </c>
      <c r="E286" s="38"/>
      <c r="F286" s="199" t="s">
        <v>411</v>
      </c>
      <c r="G286" s="38"/>
      <c r="H286" s="38"/>
      <c r="I286" s="195"/>
      <c r="J286" s="38"/>
      <c r="K286" s="38"/>
      <c r="L286" s="41"/>
      <c r="M286" s="196"/>
      <c r="N286" s="197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143</v>
      </c>
      <c r="AU286" s="19" t="s">
        <v>81</v>
      </c>
    </row>
    <row r="287" spans="1:65" s="13" customFormat="1">
      <c r="B287" s="200"/>
      <c r="C287" s="201"/>
      <c r="D287" s="193" t="s">
        <v>145</v>
      </c>
      <c r="E287" s="202" t="s">
        <v>19</v>
      </c>
      <c r="F287" s="203" t="s">
        <v>214</v>
      </c>
      <c r="G287" s="201"/>
      <c r="H287" s="202" t="s">
        <v>19</v>
      </c>
      <c r="I287" s="204"/>
      <c r="J287" s="201"/>
      <c r="K287" s="201"/>
      <c r="L287" s="205"/>
      <c r="M287" s="206"/>
      <c r="N287" s="207"/>
      <c r="O287" s="207"/>
      <c r="P287" s="207"/>
      <c r="Q287" s="207"/>
      <c r="R287" s="207"/>
      <c r="S287" s="207"/>
      <c r="T287" s="208"/>
      <c r="AT287" s="209" t="s">
        <v>145</v>
      </c>
      <c r="AU287" s="209" t="s">
        <v>81</v>
      </c>
      <c r="AV287" s="13" t="s">
        <v>79</v>
      </c>
      <c r="AW287" s="13" t="s">
        <v>33</v>
      </c>
      <c r="AX287" s="13" t="s">
        <v>72</v>
      </c>
      <c r="AY287" s="209" t="s">
        <v>132</v>
      </c>
    </row>
    <row r="288" spans="1:65" s="13" customFormat="1">
      <c r="B288" s="200"/>
      <c r="C288" s="201"/>
      <c r="D288" s="193" t="s">
        <v>145</v>
      </c>
      <c r="E288" s="202" t="s">
        <v>19</v>
      </c>
      <c r="F288" s="203" t="s">
        <v>215</v>
      </c>
      <c r="G288" s="201"/>
      <c r="H288" s="202" t="s">
        <v>19</v>
      </c>
      <c r="I288" s="204"/>
      <c r="J288" s="201"/>
      <c r="K288" s="201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145</v>
      </c>
      <c r="AU288" s="209" t="s">
        <v>81</v>
      </c>
      <c r="AV288" s="13" t="s">
        <v>79</v>
      </c>
      <c r="AW288" s="13" t="s">
        <v>33</v>
      </c>
      <c r="AX288" s="13" t="s">
        <v>72</v>
      </c>
      <c r="AY288" s="209" t="s">
        <v>132</v>
      </c>
    </row>
    <row r="289" spans="1:65" s="14" customFormat="1">
      <c r="B289" s="210"/>
      <c r="C289" s="211"/>
      <c r="D289" s="193" t="s">
        <v>145</v>
      </c>
      <c r="E289" s="212" t="s">
        <v>19</v>
      </c>
      <c r="F289" s="213" t="s">
        <v>216</v>
      </c>
      <c r="G289" s="211"/>
      <c r="H289" s="214">
        <v>14.7</v>
      </c>
      <c r="I289" s="215"/>
      <c r="J289" s="211"/>
      <c r="K289" s="211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145</v>
      </c>
      <c r="AU289" s="220" t="s">
        <v>81</v>
      </c>
      <c r="AV289" s="14" t="s">
        <v>81</v>
      </c>
      <c r="AW289" s="14" t="s">
        <v>33</v>
      </c>
      <c r="AX289" s="14" t="s">
        <v>79</v>
      </c>
      <c r="AY289" s="220" t="s">
        <v>132</v>
      </c>
    </row>
    <row r="290" spans="1:65" s="2" customFormat="1" ht="16.5" customHeight="1">
      <c r="A290" s="36"/>
      <c r="B290" s="37"/>
      <c r="C290" s="232" t="s">
        <v>412</v>
      </c>
      <c r="D290" s="232" t="s">
        <v>273</v>
      </c>
      <c r="E290" s="233" t="s">
        <v>413</v>
      </c>
      <c r="F290" s="234" t="s">
        <v>414</v>
      </c>
      <c r="G290" s="235" t="s">
        <v>208</v>
      </c>
      <c r="H290" s="236">
        <v>14.920999999999999</v>
      </c>
      <c r="I290" s="237"/>
      <c r="J290" s="238">
        <f>ROUND(I290*H290,2)</f>
        <v>0</v>
      </c>
      <c r="K290" s="234" t="s">
        <v>138</v>
      </c>
      <c r="L290" s="239"/>
      <c r="M290" s="240" t="s">
        <v>19</v>
      </c>
      <c r="N290" s="241" t="s">
        <v>43</v>
      </c>
      <c r="O290" s="66"/>
      <c r="P290" s="189">
        <f>O290*H290</f>
        <v>0</v>
      </c>
      <c r="Q290" s="189">
        <v>2.1199999999999999E-3</v>
      </c>
      <c r="R290" s="189">
        <f>Q290*H290</f>
        <v>3.1632519999999997E-2</v>
      </c>
      <c r="S290" s="189">
        <v>0</v>
      </c>
      <c r="T290" s="190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91" t="s">
        <v>194</v>
      </c>
      <c r="AT290" s="191" t="s">
        <v>273</v>
      </c>
      <c r="AU290" s="191" t="s">
        <v>81</v>
      </c>
      <c r="AY290" s="19" t="s">
        <v>132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19" t="s">
        <v>79</v>
      </c>
      <c r="BK290" s="192">
        <f>ROUND(I290*H290,2)</f>
        <v>0</v>
      </c>
      <c r="BL290" s="19" t="s">
        <v>139</v>
      </c>
      <c r="BM290" s="191" t="s">
        <v>415</v>
      </c>
    </row>
    <row r="291" spans="1:65" s="2" customFormat="1">
      <c r="A291" s="36"/>
      <c r="B291" s="37"/>
      <c r="C291" s="38"/>
      <c r="D291" s="193" t="s">
        <v>141</v>
      </c>
      <c r="E291" s="38"/>
      <c r="F291" s="194" t="s">
        <v>414</v>
      </c>
      <c r="G291" s="38"/>
      <c r="H291" s="38"/>
      <c r="I291" s="195"/>
      <c r="J291" s="38"/>
      <c r="K291" s="38"/>
      <c r="L291" s="41"/>
      <c r="M291" s="196"/>
      <c r="N291" s="197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141</v>
      </c>
      <c r="AU291" s="19" t="s">
        <v>81</v>
      </c>
    </row>
    <row r="292" spans="1:65" s="2" customFormat="1">
      <c r="A292" s="36"/>
      <c r="B292" s="37"/>
      <c r="C292" s="38"/>
      <c r="D292" s="198" t="s">
        <v>143</v>
      </c>
      <c r="E292" s="38"/>
      <c r="F292" s="199" t="s">
        <v>416</v>
      </c>
      <c r="G292" s="38"/>
      <c r="H292" s="38"/>
      <c r="I292" s="195"/>
      <c r="J292" s="38"/>
      <c r="K292" s="38"/>
      <c r="L292" s="41"/>
      <c r="M292" s="196"/>
      <c r="N292" s="197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143</v>
      </c>
      <c r="AU292" s="19" t="s">
        <v>81</v>
      </c>
    </row>
    <row r="293" spans="1:65" s="14" customFormat="1">
      <c r="B293" s="210"/>
      <c r="C293" s="211"/>
      <c r="D293" s="193" t="s">
        <v>145</v>
      </c>
      <c r="E293" s="211"/>
      <c r="F293" s="213" t="s">
        <v>417</v>
      </c>
      <c r="G293" s="211"/>
      <c r="H293" s="214">
        <v>14.920999999999999</v>
      </c>
      <c r="I293" s="215"/>
      <c r="J293" s="211"/>
      <c r="K293" s="211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145</v>
      </c>
      <c r="AU293" s="220" t="s">
        <v>81</v>
      </c>
      <c r="AV293" s="14" t="s">
        <v>81</v>
      </c>
      <c r="AW293" s="14" t="s">
        <v>4</v>
      </c>
      <c r="AX293" s="14" t="s">
        <v>79</v>
      </c>
      <c r="AY293" s="220" t="s">
        <v>132</v>
      </c>
    </row>
    <row r="294" spans="1:65" s="2" customFormat="1" ht="16.5" customHeight="1">
      <c r="A294" s="36"/>
      <c r="B294" s="37"/>
      <c r="C294" s="180" t="s">
        <v>418</v>
      </c>
      <c r="D294" s="180" t="s">
        <v>134</v>
      </c>
      <c r="E294" s="181" t="s">
        <v>419</v>
      </c>
      <c r="F294" s="182" t="s">
        <v>420</v>
      </c>
      <c r="G294" s="183" t="s">
        <v>378</v>
      </c>
      <c r="H294" s="184">
        <v>6</v>
      </c>
      <c r="I294" s="185"/>
      <c r="J294" s="186">
        <f>ROUND(I294*H294,2)</f>
        <v>0</v>
      </c>
      <c r="K294" s="182" t="s">
        <v>138</v>
      </c>
      <c r="L294" s="41"/>
      <c r="M294" s="187" t="s">
        <v>19</v>
      </c>
      <c r="N294" s="188" t="s">
        <v>43</v>
      </c>
      <c r="O294" s="66"/>
      <c r="P294" s="189">
        <f>O294*H294</f>
        <v>0</v>
      </c>
      <c r="Q294" s="189">
        <v>0</v>
      </c>
      <c r="R294" s="189">
        <f>Q294*H294</f>
        <v>0</v>
      </c>
      <c r="S294" s="189">
        <v>0</v>
      </c>
      <c r="T294" s="190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91" t="s">
        <v>139</v>
      </c>
      <c r="AT294" s="191" t="s">
        <v>134</v>
      </c>
      <c r="AU294" s="191" t="s">
        <v>81</v>
      </c>
      <c r="AY294" s="19" t="s">
        <v>132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19" t="s">
        <v>79</v>
      </c>
      <c r="BK294" s="192">
        <f>ROUND(I294*H294,2)</f>
        <v>0</v>
      </c>
      <c r="BL294" s="19" t="s">
        <v>139</v>
      </c>
      <c r="BM294" s="191" t="s">
        <v>421</v>
      </c>
    </row>
    <row r="295" spans="1:65" s="2" customFormat="1" ht="19.5">
      <c r="A295" s="36"/>
      <c r="B295" s="37"/>
      <c r="C295" s="38"/>
      <c r="D295" s="193" t="s">
        <v>141</v>
      </c>
      <c r="E295" s="38"/>
      <c r="F295" s="194" t="s">
        <v>422</v>
      </c>
      <c r="G295" s="38"/>
      <c r="H295" s="38"/>
      <c r="I295" s="195"/>
      <c r="J295" s="38"/>
      <c r="K295" s="38"/>
      <c r="L295" s="41"/>
      <c r="M295" s="196"/>
      <c r="N295" s="197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141</v>
      </c>
      <c r="AU295" s="19" t="s">
        <v>81</v>
      </c>
    </row>
    <row r="296" spans="1:65" s="2" customFormat="1">
      <c r="A296" s="36"/>
      <c r="B296" s="37"/>
      <c r="C296" s="38"/>
      <c r="D296" s="198" t="s">
        <v>143</v>
      </c>
      <c r="E296" s="38"/>
      <c r="F296" s="199" t="s">
        <v>423</v>
      </c>
      <c r="G296" s="38"/>
      <c r="H296" s="38"/>
      <c r="I296" s="195"/>
      <c r="J296" s="38"/>
      <c r="K296" s="38"/>
      <c r="L296" s="41"/>
      <c r="M296" s="196"/>
      <c r="N296" s="197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143</v>
      </c>
      <c r="AU296" s="19" t="s">
        <v>81</v>
      </c>
    </row>
    <row r="297" spans="1:65" s="13" customFormat="1">
      <c r="B297" s="200"/>
      <c r="C297" s="201"/>
      <c r="D297" s="193" t="s">
        <v>145</v>
      </c>
      <c r="E297" s="202" t="s">
        <v>19</v>
      </c>
      <c r="F297" s="203" t="s">
        <v>424</v>
      </c>
      <c r="G297" s="201"/>
      <c r="H297" s="202" t="s">
        <v>19</v>
      </c>
      <c r="I297" s="204"/>
      <c r="J297" s="201"/>
      <c r="K297" s="201"/>
      <c r="L297" s="205"/>
      <c r="M297" s="206"/>
      <c r="N297" s="207"/>
      <c r="O297" s="207"/>
      <c r="P297" s="207"/>
      <c r="Q297" s="207"/>
      <c r="R297" s="207"/>
      <c r="S297" s="207"/>
      <c r="T297" s="208"/>
      <c r="AT297" s="209" t="s">
        <v>145</v>
      </c>
      <c r="AU297" s="209" t="s">
        <v>81</v>
      </c>
      <c r="AV297" s="13" t="s">
        <v>79</v>
      </c>
      <c r="AW297" s="13" t="s">
        <v>33</v>
      </c>
      <c r="AX297" s="13" t="s">
        <v>72</v>
      </c>
      <c r="AY297" s="209" t="s">
        <v>132</v>
      </c>
    </row>
    <row r="298" spans="1:65" s="14" customFormat="1">
      <c r="B298" s="210"/>
      <c r="C298" s="211"/>
      <c r="D298" s="193" t="s">
        <v>145</v>
      </c>
      <c r="E298" s="212" t="s">
        <v>19</v>
      </c>
      <c r="F298" s="213" t="s">
        <v>177</v>
      </c>
      <c r="G298" s="211"/>
      <c r="H298" s="214">
        <v>6</v>
      </c>
      <c r="I298" s="215"/>
      <c r="J298" s="211"/>
      <c r="K298" s="211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145</v>
      </c>
      <c r="AU298" s="220" t="s">
        <v>81</v>
      </c>
      <c r="AV298" s="14" t="s">
        <v>81</v>
      </c>
      <c r="AW298" s="14" t="s">
        <v>33</v>
      </c>
      <c r="AX298" s="14" t="s">
        <v>79</v>
      </c>
      <c r="AY298" s="220" t="s">
        <v>132</v>
      </c>
    </row>
    <row r="299" spans="1:65" s="2" customFormat="1" ht="16.5" customHeight="1">
      <c r="A299" s="36"/>
      <c r="B299" s="37"/>
      <c r="C299" s="232" t="s">
        <v>425</v>
      </c>
      <c r="D299" s="232" t="s">
        <v>273</v>
      </c>
      <c r="E299" s="233" t="s">
        <v>426</v>
      </c>
      <c r="F299" s="234" t="s">
        <v>427</v>
      </c>
      <c r="G299" s="235" t="s">
        <v>378</v>
      </c>
      <c r="H299" s="236">
        <v>6</v>
      </c>
      <c r="I299" s="237"/>
      <c r="J299" s="238">
        <f>ROUND(I299*H299,2)</f>
        <v>0</v>
      </c>
      <c r="K299" s="234" t="s">
        <v>138</v>
      </c>
      <c r="L299" s="239"/>
      <c r="M299" s="240" t="s">
        <v>19</v>
      </c>
      <c r="N299" s="241" t="s">
        <v>43</v>
      </c>
      <c r="O299" s="66"/>
      <c r="P299" s="189">
        <f>O299*H299</f>
        <v>0</v>
      </c>
      <c r="Q299" s="189">
        <v>2.2000000000000001E-4</v>
      </c>
      <c r="R299" s="189">
        <f>Q299*H299</f>
        <v>1.32E-3</v>
      </c>
      <c r="S299" s="189">
        <v>0</v>
      </c>
      <c r="T299" s="190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1" t="s">
        <v>194</v>
      </c>
      <c r="AT299" s="191" t="s">
        <v>273</v>
      </c>
      <c r="AU299" s="191" t="s">
        <v>81</v>
      </c>
      <c r="AY299" s="19" t="s">
        <v>132</v>
      </c>
      <c r="BE299" s="192">
        <f>IF(N299="základní",J299,0)</f>
        <v>0</v>
      </c>
      <c r="BF299" s="192">
        <f>IF(N299="snížená",J299,0)</f>
        <v>0</v>
      </c>
      <c r="BG299" s="192">
        <f>IF(N299="zákl. přenesená",J299,0)</f>
        <v>0</v>
      </c>
      <c r="BH299" s="192">
        <f>IF(N299="sníž. přenesená",J299,0)</f>
        <v>0</v>
      </c>
      <c r="BI299" s="192">
        <f>IF(N299="nulová",J299,0)</f>
        <v>0</v>
      </c>
      <c r="BJ299" s="19" t="s">
        <v>79</v>
      </c>
      <c r="BK299" s="192">
        <f>ROUND(I299*H299,2)</f>
        <v>0</v>
      </c>
      <c r="BL299" s="19" t="s">
        <v>139</v>
      </c>
      <c r="BM299" s="191" t="s">
        <v>428</v>
      </c>
    </row>
    <row r="300" spans="1:65" s="2" customFormat="1">
      <c r="A300" s="36"/>
      <c r="B300" s="37"/>
      <c r="C300" s="38"/>
      <c r="D300" s="193" t="s">
        <v>141</v>
      </c>
      <c r="E300" s="38"/>
      <c r="F300" s="194" t="s">
        <v>427</v>
      </c>
      <c r="G300" s="38"/>
      <c r="H300" s="38"/>
      <c r="I300" s="195"/>
      <c r="J300" s="38"/>
      <c r="K300" s="38"/>
      <c r="L300" s="41"/>
      <c r="M300" s="196"/>
      <c r="N300" s="197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141</v>
      </c>
      <c r="AU300" s="19" t="s">
        <v>81</v>
      </c>
    </row>
    <row r="301" spans="1:65" s="2" customFormat="1">
      <c r="A301" s="36"/>
      <c r="B301" s="37"/>
      <c r="C301" s="38"/>
      <c r="D301" s="198" t="s">
        <v>143</v>
      </c>
      <c r="E301" s="38"/>
      <c r="F301" s="199" t="s">
        <v>429</v>
      </c>
      <c r="G301" s="38"/>
      <c r="H301" s="38"/>
      <c r="I301" s="195"/>
      <c r="J301" s="38"/>
      <c r="K301" s="38"/>
      <c r="L301" s="41"/>
      <c r="M301" s="196"/>
      <c r="N301" s="197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143</v>
      </c>
      <c r="AU301" s="19" t="s">
        <v>81</v>
      </c>
    </row>
    <row r="302" spans="1:65" s="2" customFormat="1" ht="16.5" customHeight="1">
      <c r="A302" s="36"/>
      <c r="B302" s="37"/>
      <c r="C302" s="180" t="s">
        <v>430</v>
      </c>
      <c r="D302" s="180" t="s">
        <v>134</v>
      </c>
      <c r="E302" s="181" t="s">
        <v>431</v>
      </c>
      <c r="F302" s="182" t="s">
        <v>432</v>
      </c>
      <c r="G302" s="183" t="s">
        <v>378</v>
      </c>
      <c r="H302" s="184">
        <v>2</v>
      </c>
      <c r="I302" s="185"/>
      <c r="J302" s="186">
        <f>ROUND(I302*H302,2)</f>
        <v>0</v>
      </c>
      <c r="K302" s="182" t="s">
        <v>19</v>
      </c>
      <c r="L302" s="41"/>
      <c r="M302" s="187" t="s">
        <v>19</v>
      </c>
      <c r="N302" s="188" t="s">
        <v>43</v>
      </c>
      <c r="O302" s="66"/>
      <c r="P302" s="189">
        <f>O302*H302</f>
        <v>0</v>
      </c>
      <c r="Q302" s="189">
        <v>0</v>
      </c>
      <c r="R302" s="189">
        <f>Q302*H302</f>
        <v>0</v>
      </c>
      <c r="S302" s="189">
        <v>0</v>
      </c>
      <c r="T302" s="190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91" t="s">
        <v>139</v>
      </c>
      <c r="AT302" s="191" t="s">
        <v>134</v>
      </c>
      <c r="AU302" s="191" t="s">
        <v>81</v>
      </c>
      <c r="AY302" s="19" t="s">
        <v>132</v>
      </c>
      <c r="BE302" s="192">
        <f>IF(N302="základní",J302,0)</f>
        <v>0</v>
      </c>
      <c r="BF302" s="192">
        <f>IF(N302="snížená",J302,0)</f>
        <v>0</v>
      </c>
      <c r="BG302" s="192">
        <f>IF(N302="zákl. přenesená",J302,0)</f>
        <v>0</v>
      </c>
      <c r="BH302" s="192">
        <f>IF(N302="sníž. přenesená",J302,0)</f>
        <v>0</v>
      </c>
      <c r="BI302" s="192">
        <f>IF(N302="nulová",J302,0)</f>
        <v>0</v>
      </c>
      <c r="BJ302" s="19" t="s">
        <v>79</v>
      </c>
      <c r="BK302" s="192">
        <f>ROUND(I302*H302,2)</f>
        <v>0</v>
      </c>
      <c r="BL302" s="19" t="s">
        <v>139</v>
      </c>
      <c r="BM302" s="191" t="s">
        <v>433</v>
      </c>
    </row>
    <row r="303" spans="1:65" s="2" customFormat="1">
      <c r="A303" s="36"/>
      <c r="B303" s="37"/>
      <c r="C303" s="38"/>
      <c r="D303" s="193" t="s">
        <v>141</v>
      </c>
      <c r="E303" s="38"/>
      <c r="F303" s="194" t="s">
        <v>434</v>
      </c>
      <c r="G303" s="38"/>
      <c r="H303" s="38"/>
      <c r="I303" s="195"/>
      <c r="J303" s="38"/>
      <c r="K303" s="38"/>
      <c r="L303" s="41"/>
      <c r="M303" s="196"/>
      <c r="N303" s="197"/>
      <c r="O303" s="66"/>
      <c r="P303" s="66"/>
      <c r="Q303" s="66"/>
      <c r="R303" s="66"/>
      <c r="S303" s="66"/>
      <c r="T303" s="67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9" t="s">
        <v>141</v>
      </c>
      <c r="AU303" s="19" t="s">
        <v>81</v>
      </c>
    </row>
    <row r="304" spans="1:65" s="13" customFormat="1">
      <c r="B304" s="200"/>
      <c r="C304" s="201"/>
      <c r="D304" s="193" t="s">
        <v>145</v>
      </c>
      <c r="E304" s="202" t="s">
        <v>19</v>
      </c>
      <c r="F304" s="203" t="s">
        <v>435</v>
      </c>
      <c r="G304" s="201"/>
      <c r="H304" s="202" t="s">
        <v>19</v>
      </c>
      <c r="I304" s="204"/>
      <c r="J304" s="201"/>
      <c r="K304" s="201"/>
      <c r="L304" s="205"/>
      <c r="M304" s="206"/>
      <c r="N304" s="207"/>
      <c r="O304" s="207"/>
      <c r="P304" s="207"/>
      <c r="Q304" s="207"/>
      <c r="R304" s="207"/>
      <c r="S304" s="207"/>
      <c r="T304" s="208"/>
      <c r="AT304" s="209" t="s">
        <v>145</v>
      </c>
      <c r="AU304" s="209" t="s">
        <v>81</v>
      </c>
      <c r="AV304" s="13" t="s">
        <v>79</v>
      </c>
      <c r="AW304" s="13" t="s">
        <v>33</v>
      </c>
      <c r="AX304" s="13" t="s">
        <v>72</v>
      </c>
      <c r="AY304" s="209" t="s">
        <v>132</v>
      </c>
    </row>
    <row r="305" spans="1:65" s="14" customFormat="1">
      <c r="B305" s="210"/>
      <c r="C305" s="211"/>
      <c r="D305" s="193" t="s">
        <v>145</v>
      </c>
      <c r="E305" s="212" t="s">
        <v>19</v>
      </c>
      <c r="F305" s="213" t="s">
        <v>81</v>
      </c>
      <c r="G305" s="211"/>
      <c r="H305" s="214">
        <v>2</v>
      </c>
      <c r="I305" s="215"/>
      <c r="J305" s="211"/>
      <c r="K305" s="211"/>
      <c r="L305" s="216"/>
      <c r="M305" s="217"/>
      <c r="N305" s="218"/>
      <c r="O305" s="218"/>
      <c r="P305" s="218"/>
      <c r="Q305" s="218"/>
      <c r="R305" s="218"/>
      <c r="S305" s="218"/>
      <c r="T305" s="219"/>
      <c r="AT305" s="220" t="s">
        <v>145</v>
      </c>
      <c r="AU305" s="220" t="s">
        <v>81</v>
      </c>
      <c r="AV305" s="14" t="s">
        <v>81</v>
      </c>
      <c r="AW305" s="14" t="s">
        <v>33</v>
      </c>
      <c r="AX305" s="14" t="s">
        <v>79</v>
      </c>
      <c r="AY305" s="220" t="s">
        <v>132</v>
      </c>
    </row>
    <row r="306" spans="1:65" s="2" customFormat="1" ht="16.5" customHeight="1">
      <c r="A306" s="36"/>
      <c r="B306" s="37"/>
      <c r="C306" s="232" t="s">
        <v>436</v>
      </c>
      <c r="D306" s="232" t="s">
        <v>273</v>
      </c>
      <c r="E306" s="233" t="s">
        <v>437</v>
      </c>
      <c r="F306" s="234" t="s">
        <v>438</v>
      </c>
      <c r="G306" s="235" t="s">
        <v>378</v>
      </c>
      <c r="H306" s="236">
        <v>2</v>
      </c>
      <c r="I306" s="237"/>
      <c r="J306" s="238">
        <f>ROUND(I306*H306,2)</f>
        <v>0</v>
      </c>
      <c r="K306" s="234" t="s">
        <v>19</v>
      </c>
      <c r="L306" s="239"/>
      <c r="M306" s="240" t="s">
        <v>19</v>
      </c>
      <c r="N306" s="241" t="s">
        <v>43</v>
      </c>
      <c r="O306" s="66"/>
      <c r="P306" s="189">
        <f>O306*H306</f>
        <v>0</v>
      </c>
      <c r="Q306" s="189">
        <v>2.0000000000000001E-4</v>
      </c>
      <c r="R306" s="189">
        <f>Q306*H306</f>
        <v>4.0000000000000002E-4</v>
      </c>
      <c r="S306" s="189">
        <v>0</v>
      </c>
      <c r="T306" s="190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91" t="s">
        <v>194</v>
      </c>
      <c r="AT306" s="191" t="s">
        <v>273</v>
      </c>
      <c r="AU306" s="191" t="s">
        <v>81</v>
      </c>
      <c r="AY306" s="19" t="s">
        <v>132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19" t="s">
        <v>79</v>
      </c>
      <c r="BK306" s="192">
        <f>ROUND(I306*H306,2)</f>
        <v>0</v>
      </c>
      <c r="BL306" s="19" t="s">
        <v>139</v>
      </c>
      <c r="BM306" s="191" t="s">
        <v>439</v>
      </c>
    </row>
    <row r="307" spans="1:65" s="2" customFormat="1">
      <c r="A307" s="36"/>
      <c r="B307" s="37"/>
      <c r="C307" s="38"/>
      <c r="D307" s="193" t="s">
        <v>141</v>
      </c>
      <c r="E307" s="38"/>
      <c r="F307" s="194" t="s">
        <v>438</v>
      </c>
      <c r="G307" s="38"/>
      <c r="H307" s="38"/>
      <c r="I307" s="195"/>
      <c r="J307" s="38"/>
      <c r="K307" s="38"/>
      <c r="L307" s="41"/>
      <c r="M307" s="196"/>
      <c r="N307" s="197"/>
      <c r="O307" s="66"/>
      <c r="P307" s="66"/>
      <c r="Q307" s="66"/>
      <c r="R307" s="66"/>
      <c r="S307" s="66"/>
      <c r="T307" s="67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9" t="s">
        <v>141</v>
      </c>
      <c r="AU307" s="19" t="s">
        <v>81</v>
      </c>
    </row>
    <row r="308" spans="1:65" s="2" customFormat="1" ht="16.5" customHeight="1">
      <c r="A308" s="36"/>
      <c r="B308" s="37"/>
      <c r="C308" s="232" t="s">
        <v>440</v>
      </c>
      <c r="D308" s="232" t="s">
        <v>273</v>
      </c>
      <c r="E308" s="233" t="s">
        <v>441</v>
      </c>
      <c r="F308" s="234" t="s">
        <v>442</v>
      </c>
      <c r="G308" s="235" t="s">
        <v>378</v>
      </c>
      <c r="H308" s="236">
        <v>2</v>
      </c>
      <c r="I308" s="237"/>
      <c r="J308" s="238">
        <f>ROUND(I308*H308,2)</f>
        <v>0</v>
      </c>
      <c r="K308" s="234" t="s">
        <v>19</v>
      </c>
      <c r="L308" s="239"/>
      <c r="M308" s="240" t="s">
        <v>19</v>
      </c>
      <c r="N308" s="241" t="s">
        <v>43</v>
      </c>
      <c r="O308" s="66"/>
      <c r="P308" s="189">
        <f>O308*H308</f>
        <v>0</v>
      </c>
      <c r="Q308" s="189">
        <v>1.08E-3</v>
      </c>
      <c r="R308" s="189">
        <f>Q308*H308</f>
        <v>2.16E-3</v>
      </c>
      <c r="S308" s="189">
        <v>0</v>
      </c>
      <c r="T308" s="190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91" t="s">
        <v>194</v>
      </c>
      <c r="AT308" s="191" t="s">
        <v>273</v>
      </c>
      <c r="AU308" s="191" t="s">
        <v>81</v>
      </c>
      <c r="AY308" s="19" t="s">
        <v>132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19" t="s">
        <v>79</v>
      </c>
      <c r="BK308" s="192">
        <f>ROUND(I308*H308,2)</f>
        <v>0</v>
      </c>
      <c r="BL308" s="19" t="s">
        <v>139</v>
      </c>
      <c r="BM308" s="191" t="s">
        <v>443</v>
      </c>
    </row>
    <row r="309" spans="1:65" s="2" customFormat="1">
      <c r="A309" s="36"/>
      <c r="B309" s="37"/>
      <c r="C309" s="38"/>
      <c r="D309" s="193" t="s">
        <v>141</v>
      </c>
      <c r="E309" s="38"/>
      <c r="F309" s="194" t="s">
        <v>442</v>
      </c>
      <c r="G309" s="38"/>
      <c r="H309" s="38"/>
      <c r="I309" s="195"/>
      <c r="J309" s="38"/>
      <c r="K309" s="38"/>
      <c r="L309" s="41"/>
      <c r="M309" s="196"/>
      <c r="N309" s="197"/>
      <c r="O309" s="66"/>
      <c r="P309" s="66"/>
      <c r="Q309" s="66"/>
      <c r="R309" s="66"/>
      <c r="S309" s="66"/>
      <c r="T309" s="67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141</v>
      </c>
      <c r="AU309" s="19" t="s">
        <v>81</v>
      </c>
    </row>
    <row r="310" spans="1:65" s="2" customFormat="1" ht="16.5" customHeight="1">
      <c r="A310" s="36"/>
      <c r="B310" s="37"/>
      <c r="C310" s="180" t="s">
        <v>444</v>
      </c>
      <c r="D310" s="180" t="s">
        <v>134</v>
      </c>
      <c r="E310" s="181" t="s">
        <v>445</v>
      </c>
      <c r="F310" s="182" t="s">
        <v>446</v>
      </c>
      <c r="G310" s="183" t="s">
        <v>378</v>
      </c>
      <c r="H310" s="184">
        <v>2</v>
      </c>
      <c r="I310" s="185"/>
      <c r="J310" s="186">
        <f>ROUND(I310*H310,2)</f>
        <v>0</v>
      </c>
      <c r="K310" s="182" t="s">
        <v>138</v>
      </c>
      <c r="L310" s="41"/>
      <c r="M310" s="187" t="s">
        <v>19</v>
      </c>
      <c r="N310" s="188" t="s">
        <v>43</v>
      </c>
      <c r="O310" s="66"/>
      <c r="P310" s="189">
        <f>O310*H310</f>
        <v>0</v>
      </c>
      <c r="Q310" s="189">
        <v>6.9999999999999999E-4</v>
      </c>
      <c r="R310" s="189">
        <f>Q310*H310</f>
        <v>1.4E-3</v>
      </c>
      <c r="S310" s="189">
        <v>0</v>
      </c>
      <c r="T310" s="190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91" t="s">
        <v>139</v>
      </c>
      <c r="AT310" s="191" t="s">
        <v>134</v>
      </c>
      <c r="AU310" s="191" t="s">
        <v>81</v>
      </c>
      <c r="AY310" s="19" t="s">
        <v>132</v>
      </c>
      <c r="BE310" s="192">
        <f>IF(N310="základní",J310,0)</f>
        <v>0</v>
      </c>
      <c r="BF310" s="192">
        <f>IF(N310="snížená",J310,0)</f>
        <v>0</v>
      </c>
      <c r="BG310" s="192">
        <f>IF(N310="zákl. přenesená",J310,0)</f>
        <v>0</v>
      </c>
      <c r="BH310" s="192">
        <f>IF(N310="sníž. přenesená",J310,0)</f>
        <v>0</v>
      </c>
      <c r="BI310" s="192">
        <f>IF(N310="nulová",J310,0)</f>
        <v>0</v>
      </c>
      <c r="BJ310" s="19" t="s">
        <v>79</v>
      </c>
      <c r="BK310" s="192">
        <f>ROUND(I310*H310,2)</f>
        <v>0</v>
      </c>
      <c r="BL310" s="19" t="s">
        <v>139</v>
      </c>
      <c r="BM310" s="191" t="s">
        <v>447</v>
      </c>
    </row>
    <row r="311" spans="1:65" s="2" customFormat="1" ht="19.5">
      <c r="A311" s="36"/>
      <c r="B311" s="37"/>
      <c r="C311" s="38"/>
      <c r="D311" s="193" t="s">
        <v>141</v>
      </c>
      <c r="E311" s="38"/>
      <c r="F311" s="194" t="s">
        <v>448</v>
      </c>
      <c r="G311" s="38"/>
      <c r="H311" s="38"/>
      <c r="I311" s="195"/>
      <c r="J311" s="38"/>
      <c r="K311" s="38"/>
      <c r="L311" s="41"/>
      <c r="M311" s="196"/>
      <c r="N311" s="197"/>
      <c r="O311" s="66"/>
      <c r="P311" s="66"/>
      <c r="Q311" s="66"/>
      <c r="R311" s="66"/>
      <c r="S311" s="66"/>
      <c r="T311" s="67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141</v>
      </c>
      <c r="AU311" s="19" t="s">
        <v>81</v>
      </c>
    </row>
    <row r="312" spans="1:65" s="2" customFormat="1">
      <c r="A312" s="36"/>
      <c r="B312" s="37"/>
      <c r="C312" s="38"/>
      <c r="D312" s="198" t="s">
        <v>143</v>
      </c>
      <c r="E312" s="38"/>
      <c r="F312" s="199" t="s">
        <v>449</v>
      </c>
      <c r="G312" s="38"/>
      <c r="H312" s="38"/>
      <c r="I312" s="195"/>
      <c r="J312" s="38"/>
      <c r="K312" s="38"/>
      <c r="L312" s="41"/>
      <c r="M312" s="196"/>
      <c r="N312" s="197"/>
      <c r="O312" s="66"/>
      <c r="P312" s="66"/>
      <c r="Q312" s="66"/>
      <c r="R312" s="66"/>
      <c r="S312" s="66"/>
      <c r="T312" s="67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9" t="s">
        <v>143</v>
      </c>
      <c r="AU312" s="19" t="s">
        <v>81</v>
      </c>
    </row>
    <row r="313" spans="1:65" s="2" customFormat="1" ht="16.5" customHeight="1">
      <c r="A313" s="36"/>
      <c r="B313" s="37"/>
      <c r="C313" s="232" t="s">
        <v>450</v>
      </c>
      <c r="D313" s="232" t="s">
        <v>273</v>
      </c>
      <c r="E313" s="233" t="s">
        <v>451</v>
      </c>
      <c r="F313" s="234" t="s">
        <v>452</v>
      </c>
      <c r="G313" s="235" t="s">
        <v>378</v>
      </c>
      <c r="H313" s="236">
        <v>1</v>
      </c>
      <c r="I313" s="237"/>
      <c r="J313" s="238">
        <f>ROUND(I313*H313,2)</f>
        <v>0</v>
      </c>
      <c r="K313" s="234" t="s">
        <v>19</v>
      </c>
      <c r="L313" s="239"/>
      <c r="M313" s="240" t="s">
        <v>19</v>
      </c>
      <c r="N313" s="241" t="s">
        <v>43</v>
      </c>
      <c r="O313" s="66"/>
      <c r="P313" s="189">
        <f>O313*H313</f>
        <v>0</v>
      </c>
      <c r="Q313" s="189">
        <v>1.2E-2</v>
      </c>
      <c r="R313" s="189">
        <f>Q313*H313</f>
        <v>1.2E-2</v>
      </c>
      <c r="S313" s="189">
        <v>0</v>
      </c>
      <c r="T313" s="190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91" t="s">
        <v>194</v>
      </c>
      <c r="AT313" s="191" t="s">
        <v>273</v>
      </c>
      <c r="AU313" s="191" t="s">
        <v>81</v>
      </c>
      <c r="AY313" s="19" t="s">
        <v>132</v>
      </c>
      <c r="BE313" s="192">
        <f>IF(N313="základní",J313,0)</f>
        <v>0</v>
      </c>
      <c r="BF313" s="192">
        <f>IF(N313="snížená",J313,0)</f>
        <v>0</v>
      </c>
      <c r="BG313" s="192">
        <f>IF(N313="zákl. přenesená",J313,0)</f>
        <v>0</v>
      </c>
      <c r="BH313" s="192">
        <f>IF(N313="sníž. přenesená",J313,0)</f>
        <v>0</v>
      </c>
      <c r="BI313" s="192">
        <f>IF(N313="nulová",J313,0)</f>
        <v>0</v>
      </c>
      <c r="BJ313" s="19" t="s">
        <v>79</v>
      </c>
      <c r="BK313" s="192">
        <f>ROUND(I313*H313,2)</f>
        <v>0</v>
      </c>
      <c r="BL313" s="19" t="s">
        <v>139</v>
      </c>
      <c r="BM313" s="191" t="s">
        <v>453</v>
      </c>
    </row>
    <row r="314" spans="1:65" s="2" customFormat="1">
      <c r="A314" s="36"/>
      <c r="B314" s="37"/>
      <c r="C314" s="38"/>
      <c r="D314" s="193" t="s">
        <v>141</v>
      </c>
      <c r="E314" s="38"/>
      <c r="F314" s="194" t="s">
        <v>452</v>
      </c>
      <c r="G314" s="38"/>
      <c r="H314" s="38"/>
      <c r="I314" s="195"/>
      <c r="J314" s="38"/>
      <c r="K314" s="38"/>
      <c r="L314" s="41"/>
      <c r="M314" s="196"/>
      <c r="N314" s="197"/>
      <c r="O314" s="66"/>
      <c r="P314" s="66"/>
      <c r="Q314" s="66"/>
      <c r="R314" s="66"/>
      <c r="S314" s="66"/>
      <c r="T314" s="67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9" t="s">
        <v>141</v>
      </c>
      <c r="AU314" s="19" t="s">
        <v>81</v>
      </c>
    </row>
    <row r="315" spans="1:65" s="2" customFormat="1" ht="21.75" customHeight="1">
      <c r="A315" s="36"/>
      <c r="B315" s="37"/>
      <c r="C315" s="232" t="s">
        <v>454</v>
      </c>
      <c r="D315" s="232" t="s">
        <v>273</v>
      </c>
      <c r="E315" s="233" t="s">
        <v>455</v>
      </c>
      <c r="F315" s="234" t="s">
        <v>456</v>
      </c>
      <c r="G315" s="235" t="s">
        <v>378</v>
      </c>
      <c r="H315" s="236">
        <v>1</v>
      </c>
      <c r="I315" s="237"/>
      <c r="J315" s="238">
        <f>ROUND(I315*H315,2)</f>
        <v>0</v>
      </c>
      <c r="K315" s="234" t="s">
        <v>19</v>
      </c>
      <c r="L315" s="239"/>
      <c r="M315" s="240" t="s">
        <v>19</v>
      </c>
      <c r="N315" s="241" t="s">
        <v>43</v>
      </c>
      <c r="O315" s="66"/>
      <c r="P315" s="189">
        <f>O315*H315</f>
        <v>0</v>
      </c>
      <c r="Q315" s="189">
        <v>6.7499999999999999E-3</v>
      </c>
      <c r="R315" s="189">
        <f>Q315*H315</f>
        <v>6.7499999999999999E-3</v>
      </c>
      <c r="S315" s="189">
        <v>0</v>
      </c>
      <c r="T315" s="190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91" t="s">
        <v>194</v>
      </c>
      <c r="AT315" s="191" t="s">
        <v>273</v>
      </c>
      <c r="AU315" s="191" t="s">
        <v>81</v>
      </c>
      <c r="AY315" s="19" t="s">
        <v>132</v>
      </c>
      <c r="BE315" s="192">
        <f>IF(N315="základní",J315,0)</f>
        <v>0</v>
      </c>
      <c r="BF315" s="192">
        <f>IF(N315="snížená",J315,0)</f>
        <v>0</v>
      </c>
      <c r="BG315" s="192">
        <f>IF(N315="zákl. přenesená",J315,0)</f>
        <v>0</v>
      </c>
      <c r="BH315" s="192">
        <f>IF(N315="sníž. přenesená",J315,0)</f>
        <v>0</v>
      </c>
      <c r="BI315" s="192">
        <f>IF(N315="nulová",J315,0)</f>
        <v>0</v>
      </c>
      <c r="BJ315" s="19" t="s">
        <v>79</v>
      </c>
      <c r="BK315" s="192">
        <f>ROUND(I315*H315,2)</f>
        <v>0</v>
      </c>
      <c r="BL315" s="19" t="s">
        <v>139</v>
      </c>
      <c r="BM315" s="191" t="s">
        <v>457</v>
      </c>
    </row>
    <row r="316" spans="1:65" s="2" customFormat="1">
      <c r="A316" s="36"/>
      <c r="B316" s="37"/>
      <c r="C316" s="38"/>
      <c r="D316" s="193" t="s">
        <v>141</v>
      </c>
      <c r="E316" s="38"/>
      <c r="F316" s="194" t="s">
        <v>456</v>
      </c>
      <c r="G316" s="38"/>
      <c r="H316" s="38"/>
      <c r="I316" s="195"/>
      <c r="J316" s="38"/>
      <c r="K316" s="38"/>
      <c r="L316" s="41"/>
      <c r="M316" s="196"/>
      <c r="N316" s="197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141</v>
      </c>
      <c r="AU316" s="19" t="s">
        <v>81</v>
      </c>
    </row>
    <row r="317" spans="1:65" s="2" customFormat="1" ht="16.5" customHeight="1">
      <c r="A317" s="36"/>
      <c r="B317" s="37"/>
      <c r="C317" s="180" t="s">
        <v>458</v>
      </c>
      <c r="D317" s="180" t="s">
        <v>134</v>
      </c>
      <c r="E317" s="181" t="s">
        <v>459</v>
      </c>
      <c r="F317" s="182" t="s">
        <v>460</v>
      </c>
      <c r="G317" s="183" t="s">
        <v>208</v>
      </c>
      <c r="H317" s="184">
        <v>373.6</v>
      </c>
      <c r="I317" s="185"/>
      <c r="J317" s="186">
        <f>ROUND(I317*H317,2)</f>
        <v>0</v>
      </c>
      <c r="K317" s="182" t="s">
        <v>138</v>
      </c>
      <c r="L317" s="41"/>
      <c r="M317" s="187" t="s">
        <v>19</v>
      </c>
      <c r="N317" s="188" t="s">
        <v>43</v>
      </c>
      <c r="O317" s="66"/>
      <c r="P317" s="189">
        <f>O317*H317</f>
        <v>0</v>
      </c>
      <c r="Q317" s="189">
        <v>0</v>
      </c>
      <c r="R317" s="189">
        <f>Q317*H317</f>
        <v>0</v>
      </c>
      <c r="S317" s="189">
        <v>0</v>
      </c>
      <c r="T317" s="190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91" t="s">
        <v>139</v>
      </c>
      <c r="AT317" s="191" t="s">
        <v>134</v>
      </c>
      <c r="AU317" s="191" t="s">
        <v>81</v>
      </c>
      <c r="AY317" s="19" t="s">
        <v>132</v>
      </c>
      <c r="BE317" s="192">
        <f>IF(N317="základní",J317,0)</f>
        <v>0</v>
      </c>
      <c r="BF317" s="192">
        <f>IF(N317="snížená",J317,0)</f>
        <v>0</v>
      </c>
      <c r="BG317" s="192">
        <f>IF(N317="zákl. přenesená",J317,0)</f>
        <v>0</v>
      </c>
      <c r="BH317" s="192">
        <f>IF(N317="sníž. přenesená",J317,0)</f>
        <v>0</v>
      </c>
      <c r="BI317" s="192">
        <f>IF(N317="nulová",J317,0)</f>
        <v>0</v>
      </c>
      <c r="BJ317" s="19" t="s">
        <v>79</v>
      </c>
      <c r="BK317" s="192">
        <f>ROUND(I317*H317,2)</f>
        <v>0</v>
      </c>
      <c r="BL317" s="19" t="s">
        <v>139</v>
      </c>
      <c r="BM317" s="191" t="s">
        <v>461</v>
      </c>
    </row>
    <row r="318" spans="1:65" s="2" customFormat="1">
      <c r="A318" s="36"/>
      <c r="B318" s="37"/>
      <c r="C318" s="38"/>
      <c r="D318" s="193" t="s">
        <v>141</v>
      </c>
      <c r="E318" s="38"/>
      <c r="F318" s="194" t="s">
        <v>460</v>
      </c>
      <c r="G318" s="38"/>
      <c r="H318" s="38"/>
      <c r="I318" s="195"/>
      <c r="J318" s="38"/>
      <c r="K318" s="38"/>
      <c r="L318" s="41"/>
      <c r="M318" s="196"/>
      <c r="N318" s="197"/>
      <c r="O318" s="66"/>
      <c r="P318" s="66"/>
      <c r="Q318" s="66"/>
      <c r="R318" s="66"/>
      <c r="S318" s="66"/>
      <c r="T318" s="67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9" t="s">
        <v>141</v>
      </c>
      <c r="AU318" s="19" t="s">
        <v>81</v>
      </c>
    </row>
    <row r="319" spans="1:65" s="2" customFormat="1">
      <c r="A319" s="36"/>
      <c r="B319" s="37"/>
      <c r="C319" s="38"/>
      <c r="D319" s="198" t="s">
        <v>143</v>
      </c>
      <c r="E319" s="38"/>
      <c r="F319" s="199" t="s">
        <v>462</v>
      </c>
      <c r="G319" s="38"/>
      <c r="H319" s="38"/>
      <c r="I319" s="195"/>
      <c r="J319" s="38"/>
      <c r="K319" s="38"/>
      <c r="L319" s="41"/>
      <c r="M319" s="196"/>
      <c r="N319" s="197"/>
      <c r="O319" s="66"/>
      <c r="P319" s="66"/>
      <c r="Q319" s="66"/>
      <c r="R319" s="66"/>
      <c r="S319" s="66"/>
      <c r="T319" s="67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9" t="s">
        <v>143</v>
      </c>
      <c r="AU319" s="19" t="s">
        <v>81</v>
      </c>
    </row>
    <row r="320" spans="1:65" s="2" customFormat="1" ht="16.5" customHeight="1">
      <c r="A320" s="36"/>
      <c r="B320" s="37"/>
      <c r="C320" s="180" t="s">
        <v>463</v>
      </c>
      <c r="D320" s="180" t="s">
        <v>134</v>
      </c>
      <c r="E320" s="181" t="s">
        <v>464</v>
      </c>
      <c r="F320" s="182" t="s">
        <v>465</v>
      </c>
      <c r="G320" s="183" t="s">
        <v>208</v>
      </c>
      <c r="H320" s="184">
        <v>373.6</v>
      </c>
      <c r="I320" s="185"/>
      <c r="J320" s="186">
        <f>ROUND(I320*H320,2)</f>
        <v>0</v>
      </c>
      <c r="K320" s="182" t="s">
        <v>138</v>
      </c>
      <c r="L320" s="41"/>
      <c r="M320" s="187" t="s">
        <v>19</v>
      </c>
      <c r="N320" s="188" t="s">
        <v>43</v>
      </c>
      <c r="O320" s="66"/>
      <c r="P320" s="189">
        <f>O320*H320</f>
        <v>0</v>
      </c>
      <c r="Q320" s="189">
        <v>0</v>
      </c>
      <c r="R320" s="189">
        <f>Q320*H320</f>
        <v>0</v>
      </c>
      <c r="S320" s="189">
        <v>0</v>
      </c>
      <c r="T320" s="190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91" t="s">
        <v>139</v>
      </c>
      <c r="AT320" s="191" t="s">
        <v>134</v>
      </c>
      <c r="AU320" s="191" t="s">
        <v>81</v>
      </c>
      <c r="AY320" s="19" t="s">
        <v>132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19" t="s">
        <v>79</v>
      </c>
      <c r="BK320" s="192">
        <f>ROUND(I320*H320,2)</f>
        <v>0</v>
      </c>
      <c r="BL320" s="19" t="s">
        <v>139</v>
      </c>
      <c r="BM320" s="191" t="s">
        <v>466</v>
      </c>
    </row>
    <row r="321" spans="1:65" s="2" customFormat="1">
      <c r="A321" s="36"/>
      <c r="B321" s="37"/>
      <c r="C321" s="38"/>
      <c r="D321" s="193" t="s">
        <v>141</v>
      </c>
      <c r="E321" s="38"/>
      <c r="F321" s="194" t="s">
        <v>467</v>
      </c>
      <c r="G321" s="38"/>
      <c r="H321" s="38"/>
      <c r="I321" s="195"/>
      <c r="J321" s="38"/>
      <c r="K321" s="38"/>
      <c r="L321" s="41"/>
      <c r="M321" s="196"/>
      <c r="N321" s="197"/>
      <c r="O321" s="66"/>
      <c r="P321" s="66"/>
      <c r="Q321" s="66"/>
      <c r="R321" s="66"/>
      <c r="S321" s="66"/>
      <c r="T321" s="67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9" t="s">
        <v>141</v>
      </c>
      <c r="AU321" s="19" t="s">
        <v>81</v>
      </c>
    </row>
    <row r="322" spans="1:65" s="2" customFormat="1">
      <c r="A322" s="36"/>
      <c r="B322" s="37"/>
      <c r="C322" s="38"/>
      <c r="D322" s="198" t="s">
        <v>143</v>
      </c>
      <c r="E322" s="38"/>
      <c r="F322" s="199" t="s">
        <v>468</v>
      </c>
      <c r="G322" s="38"/>
      <c r="H322" s="38"/>
      <c r="I322" s="195"/>
      <c r="J322" s="38"/>
      <c r="K322" s="38"/>
      <c r="L322" s="41"/>
      <c r="M322" s="196"/>
      <c r="N322" s="197"/>
      <c r="O322" s="66"/>
      <c r="P322" s="66"/>
      <c r="Q322" s="66"/>
      <c r="R322" s="66"/>
      <c r="S322" s="66"/>
      <c r="T322" s="67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9" t="s">
        <v>143</v>
      </c>
      <c r="AU322" s="19" t="s">
        <v>81</v>
      </c>
    </row>
    <row r="323" spans="1:65" s="13" customFormat="1">
      <c r="B323" s="200"/>
      <c r="C323" s="201"/>
      <c r="D323" s="193" t="s">
        <v>145</v>
      </c>
      <c r="E323" s="202" t="s">
        <v>19</v>
      </c>
      <c r="F323" s="203" t="s">
        <v>469</v>
      </c>
      <c r="G323" s="201"/>
      <c r="H323" s="202" t="s">
        <v>19</v>
      </c>
      <c r="I323" s="204"/>
      <c r="J323" s="201"/>
      <c r="K323" s="201"/>
      <c r="L323" s="205"/>
      <c r="M323" s="206"/>
      <c r="N323" s="207"/>
      <c r="O323" s="207"/>
      <c r="P323" s="207"/>
      <c r="Q323" s="207"/>
      <c r="R323" s="207"/>
      <c r="S323" s="207"/>
      <c r="T323" s="208"/>
      <c r="AT323" s="209" t="s">
        <v>145</v>
      </c>
      <c r="AU323" s="209" t="s">
        <v>81</v>
      </c>
      <c r="AV323" s="13" t="s">
        <v>79</v>
      </c>
      <c r="AW323" s="13" t="s">
        <v>33</v>
      </c>
      <c r="AX323" s="13" t="s">
        <v>72</v>
      </c>
      <c r="AY323" s="209" t="s">
        <v>132</v>
      </c>
    </row>
    <row r="324" spans="1:65" s="14" customFormat="1">
      <c r="B324" s="210"/>
      <c r="C324" s="211"/>
      <c r="D324" s="193" t="s">
        <v>145</v>
      </c>
      <c r="E324" s="212" t="s">
        <v>19</v>
      </c>
      <c r="F324" s="213" t="s">
        <v>213</v>
      </c>
      <c r="G324" s="211"/>
      <c r="H324" s="214">
        <v>373.6</v>
      </c>
      <c r="I324" s="215"/>
      <c r="J324" s="211"/>
      <c r="K324" s="211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145</v>
      </c>
      <c r="AU324" s="220" t="s">
        <v>81</v>
      </c>
      <c r="AV324" s="14" t="s">
        <v>81</v>
      </c>
      <c r="AW324" s="14" t="s">
        <v>33</v>
      </c>
      <c r="AX324" s="14" t="s">
        <v>79</v>
      </c>
      <c r="AY324" s="220" t="s">
        <v>132</v>
      </c>
    </row>
    <row r="325" spans="1:65" s="2" customFormat="1" ht="16.5" customHeight="1">
      <c r="A325" s="36"/>
      <c r="B325" s="37"/>
      <c r="C325" s="180" t="s">
        <v>470</v>
      </c>
      <c r="D325" s="180" t="s">
        <v>134</v>
      </c>
      <c r="E325" s="181" t="s">
        <v>471</v>
      </c>
      <c r="F325" s="182" t="s">
        <v>472</v>
      </c>
      <c r="G325" s="183" t="s">
        <v>378</v>
      </c>
      <c r="H325" s="184">
        <v>2</v>
      </c>
      <c r="I325" s="185"/>
      <c r="J325" s="186">
        <f>ROUND(I325*H325,2)</f>
        <v>0</v>
      </c>
      <c r="K325" s="182" t="s">
        <v>138</v>
      </c>
      <c r="L325" s="41"/>
      <c r="M325" s="187" t="s">
        <v>19</v>
      </c>
      <c r="N325" s="188" t="s">
        <v>43</v>
      </c>
      <c r="O325" s="66"/>
      <c r="P325" s="189">
        <f>O325*H325</f>
        <v>0</v>
      </c>
      <c r="Q325" s="189">
        <v>0.45937</v>
      </c>
      <c r="R325" s="189">
        <f>Q325*H325</f>
        <v>0.91874</v>
      </c>
      <c r="S325" s="189">
        <v>0</v>
      </c>
      <c r="T325" s="190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91" t="s">
        <v>139</v>
      </c>
      <c r="AT325" s="191" t="s">
        <v>134</v>
      </c>
      <c r="AU325" s="191" t="s">
        <v>81</v>
      </c>
      <c r="AY325" s="19" t="s">
        <v>132</v>
      </c>
      <c r="BE325" s="192">
        <f>IF(N325="základní",J325,0)</f>
        <v>0</v>
      </c>
      <c r="BF325" s="192">
        <f>IF(N325="snížená",J325,0)</f>
        <v>0</v>
      </c>
      <c r="BG325" s="192">
        <f>IF(N325="zákl. přenesená",J325,0)</f>
        <v>0</v>
      </c>
      <c r="BH325" s="192">
        <f>IF(N325="sníž. přenesená",J325,0)</f>
        <v>0</v>
      </c>
      <c r="BI325" s="192">
        <f>IF(N325="nulová",J325,0)</f>
        <v>0</v>
      </c>
      <c r="BJ325" s="19" t="s">
        <v>79</v>
      </c>
      <c r="BK325" s="192">
        <f>ROUND(I325*H325,2)</f>
        <v>0</v>
      </c>
      <c r="BL325" s="19" t="s">
        <v>139</v>
      </c>
      <c r="BM325" s="191" t="s">
        <v>473</v>
      </c>
    </row>
    <row r="326" spans="1:65" s="2" customFormat="1">
      <c r="A326" s="36"/>
      <c r="B326" s="37"/>
      <c r="C326" s="38"/>
      <c r="D326" s="193" t="s">
        <v>141</v>
      </c>
      <c r="E326" s="38"/>
      <c r="F326" s="194" t="s">
        <v>474</v>
      </c>
      <c r="G326" s="38"/>
      <c r="H326" s="38"/>
      <c r="I326" s="195"/>
      <c r="J326" s="38"/>
      <c r="K326" s="38"/>
      <c r="L326" s="41"/>
      <c r="M326" s="196"/>
      <c r="N326" s="197"/>
      <c r="O326" s="66"/>
      <c r="P326" s="66"/>
      <c r="Q326" s="66"/>
      <c r="R326" s="66"/>
      <c r="S326" s="66"/>
      <c r="T326" s="67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141</v>
      </c>
      <c r="AU326" s="19" t="s">
        <v>81</v>
      </c>
    </row>
    <row r="327" spans="1:65" s="2" customFormat="1">
      <c r="A327" s="36"/>
      <c r="B327" s="37"/>
      <c r="C327" s="38"/>
      <c r="D327" s="198" t="s">
        <v>143</v>
      </c>
      <c r="E327" s="38"/>
      <c r="F327" s="199" t="s">
        <v>475</v>
      </c>
      <c r="G327" s="38"/>
      <c r="H327" s="38"/>
      <c r="I327" s="195"/>
      <c r="J327" s="38"/>
      <c r="K327" s="38"/>
      <c r="L327" s="41"/>
      <c r="M327" s="196"/>
      <c r="N327" s="197"/>
      <c r="O327" s="66"/>
      <c r="P327" s="66"/>
      <c r="Q327" s="66"/>
      <c r="R327" s="66"/>
      <c r="S327" s="66"/>
      <c r="T327" s="67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T327" s="19" t="s">
        <v>143</v>
      </c>
      <c r="AU327" s="19" t="s">
        <v>81</v>
      </c>
    </row>
    <row r="328" spans="1:65" s="2" customFormat="1" ht="16.5" customHeight="1">
      <c r="A328" s="36"/>
      <c r="B328" s="37"/>
      <c r="C328" s="180" t="s">
        <v>476</v>
      </c>
      <c r="D328" s="180" t="s">
        <v>134</v>
      </c>
      <c r="E328" s="181" t="s">
        <v>477</v>
      </c>
      <c r="F328" s="182" t="s">
        <v>478</v>
      </c>
      <c r="G328" s="183" t="s">
        <v>378</v>
      </c>
      <c r="H328" s="184">
        <v>1</v>
      </c>
      <c r="I328" s="185"/>
      <c r="J328" s="186">
        <f>ROUND(I328*H328,2)</f>
        <v>0</v>
      </c>
      <c r="K328" s="182" t="s">
        <v>138</v>
      </c>
      <c r="L328" s="41"/>
      <c r="M328" s="187" t="s">
        <v>19</v>
      </c>
      <c r="N328" s="188" t="s">
        <v>43</v>
      </c>
      <c r="O328" s="66"/>
      <c r="P328" s="189">
        <f>O328*H328</f>
        <v>0</v>
      </c>
      <c r="Q328" s="189">
        <v>0.12303</v>
      </c>
      <c r="R328" s="189">
        <f>Q328*H328</f>
        <v>0.12303</v>
      </c>
      <c r="S328" s="189">
        <v>0</v>
      </c>
      <c r="T328" s="190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91" t="s">
        <v>139</v>
      </c>
      <c r="AT328" s="191" t="s">
        <v>134</v>
      </c>
      <c r="AU328" s="191" t="s">
        <v>81</v>
      </c>
      <c r="AY328" s="19" t="s">
        <v>132</v>
      </c>
      <c r="BE328" s="192">
        <f>IF(N328="základní",J328,0)</f>
        <v>0</v>
      </c>
      <c r="BF328" s="192">
        <f>IF(N328="snížená",J328,0)</f>
        <v>0</v>
      </c>
      <c r="BG328" s="192">
        <f>IF(N328="zákl. přenesená",J328,0)</f>
        <v>0</v>
      </c>
      <c r="BH328" s="192">
        <f>IF(N328="sníž. přenesená",J328,0)</f>
        <v>0</v>
      </c>
      <c r="BI328" s="192">
        <f>IF(N328="nulová",J328,0)</f>
        <v>0</v>
      </c>
      <c r="BJ328" s="19" t="s">
        <v>79</v>
      </c>
      <c r="BK328" s="192">
        <f>ROUND(I328*H328,2)</f>
        <v>0</v>
      </c>
      <c r="BL328" s="19" t="s">
        <v>139</v>
      </c>
      <c r="BM328" s="191" t="s">
        <v>479</v>
      </c>
    </row>
    <row r="329" spans="1:65" s="2" customFormat="1">
      <c r="A329" s="36"/>
      <c r="B329" s="37"/>
      <c r="C329" s="38"/>
      <c r="D329" s="193" t="s">
        <v>141</v>
      </c>
      <c r="E329" s="38"/>
      <c r="F329" s="194" t="s">
        <v>478</v>
      </c>
      <c r="G329" s="38"/>
      <c r="H329" s="38"/>
      <c r="I329" s="195"/>
      <c r="J329" s="38"/>
      <c r="K329" s="38"/>
      <c r="L329" s="41"/>
      <c r="M329" s="196"/>
      <c r="N329" s="197"/>
      <c r="O329" s="66"/>
      <c r="P329" s="66"/>
      <c r="Q329" s="66"/>
      <c r="R329" s="66"/>
      <c r="S329" s="66"/>
      <c r="T329" s="67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9" t="s">
        <v>141</v>
      </c>
      <c r="AU329" s="19" t="s">
        <v>81</v>
      </c>
    </row>
    <row r="330" spans="1:65" s="2" customFormat="1">
      <c r="A330" s="36"/>
      <c r="B330" s="37"/>
      <c r="C330" s="38"/>
      <c r="D330" s="198" t="s">
        <v>143</v>
      </c>
      <c r="E330" s="38"/>
      <c r="F330" s="199" t="s">
        <v>480</v>
      </c>
      <c r="G330" s="38"/>
      <c r="H330" s="38"/>
      <c r="I330" s="195"/>
      <c r="J330" s="38"/>
      <c r="K330" s="38"/>
      <c r="L330" s="41"/>
      <c r="M330" s="196"/>
      <c r="N330" s="197"/>
      <c r="O330" s="66"/>
      <c r="P330" s="66"/>
      <c r="Q330" s="66"/>
      <c r="R330" s="66"/>
      <c r="S330" s="66"/>
      <c r="T330" s="67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9" t="s">
        <v>143</v>
      </c>
      <c r="AU330" s="19" t="s">
        <v>81</v>
      </c>
    </row>
    <row r="331" spans="1:65" s="13" customFormat="1">
      <c r="B331" s="200"/>
      <c r="C331" s="201"/>
      <c r="D331" s="193" t="s">
        <v>145</v>
      </c>
      <c r="E331" s="202" t="s">
        <v>19</v>
      </c>
      <c r="F331" s="203" t="s">
        <v>481</v>
      </c>
      <c r="G331" s="201"/>
      <c r="H331" s="202" t="s">
        <v>19</v>
      </c>
      <c r="I331" s="204"/>
      <c r="J331" s="201"/>
      <c r="K331" s="201"/>
      <c r="L331" s="205"/>
      <c r="M331" s="206"/>
      <c r="N331" s="207"/>
      <c r="O331" s="207"/>
      <c r="P331" s="207"/>
      <c r="Q331" s="207"/>
      <c r="R331" s="207"/>
      <c r="S331" s="207"/>
      <c r="T331" s="208"/>
      <c r="AT331" s="209" t="s">
        <v>145</v>
      </c>
      <c r="AU331" s="209" t="s">
        <v>81</v>
      </c>
      <c r="AV331" s="13" t="s">
        <v>79</v>
      </c>
      <c r="AW331" s="13" t="s">
        <v>33</v>
      </c>
      <c r="AX331" s="13" t="s">
        <v>72</v>
      </c>
      <c r="AY331" s="209" t="s">
        <v>132</v>
      </c>
    </row>
    <row r="332" spans="1:65" s="14" customFormat="1">
      <c r="B332" s="210"/>
      <c r="C332" s="211"/>
      <c r="D332" s="193" t="s">
        <v>145</v>
      </c>
      <c r="E332" s="212" t="s">
        <v>19</v>
      </c>
      <c r="F332" s="213" t="s">
        <v>79</v>
      </c>
      <c r="G332" s="211"/>
      <c r="H332" s="214">
        <v>1</v>
      </c>
      <c r="I332" s="215"/>
      <c r="J332" s="211"/>
      <c r="K332" s="211"/>
      <c r="L332" s="216"/>
      <c r="M332" s="217"/>
      <c r="N332" s="218"/>
      <c r="O332" s="218"/>
      <c r="P332" s="218"/>
      <c r="Q332" s="218"/>
      <c r="R332" s="218"/>
      <c r="S332" s="218"/>
      <c r="T332" s="219"/>
      <c r="AT332" s="220" t="s">
        <v>145</v>
      </c>
      <c r="AU332" s="220" t="s">
        <v>81</v>
      </c>
      <c r="AV332" s="14" t="s">
        <v>81</v>
      </c>
      <c r="AW332" s="14" t="s">
        <v>33</v>
      </c>
      <c r="AX332" s="14" t="s">
        <v>79</v>
      </c>
      <c r="AY332" s="220" t="s">
        <v>132</v>
      </c>
    </row>
    <row r="333" spans="1:65" s="2" customFormat="1" ht="16.5" customHeight="1">
      <c r="A333" s="36"/>
      <c r="B333" s="37"/>
      <c r="C333" s="232" t="s">
        <v>482</v>
      </c>
      <c r="D333" s="232" t="s">
        <v>273</v>
      </c>
      <c r="E333" s="233" t="s">
        <v>483</v>
      </c>
      <c r="F333" s="234" t="s">
        <v>484</v>
      </c>
      <c r="G333" s="235" t="s">
        <v>378</v>
      </c>
      <c r="H333" s="236">
        <v>1</v>
      </c>
      <c r="I333" s="237"/>
      <c r="J333" s="238">
        <f>ROUND(I333*H333,2)</f>
        <v>0</v>
      </c>
      <c r="K333" s="234" t="s">
        <v>19</v>
      </c>
      <c r="L333" s="239"/>
      <c r="M333" s="240" t="s">
        <v>19</v>
      </c>
      <c r="N333" s="241" t="s">
        <v>43</v>
      </c>
      <c r="O333" s="66"/>
      <c r="P333" s="189">
        <f>O333*H333</f>
        <v>0</v>
      </c>
      <c r="Q333" s="189">
        <v>0</v>
      </c>
      <c r="R333" s="189">
        <f>Q333*H333</f>
        <v>0</v>
      </c>
      <c r="S333" s="189">
        <v>0</v>
      </c>
      <c r="T333" s="190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91" t="s">
        <v>194</v>
      </c>
      <c r="AT333" s="191" t="s">
        <v>273</v>
      </c>
      <c r="AU333" s="191" t="s">
        <v>81</v>
      </c>
      <c r="AY333" s="19" t="s">
        <v>132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19" t="s">
        <v>79</v>
      </c>
      <c r="BK333" s="192">
        <f>ROUND(I333*H333,2)</f>
        <v>0</v>
      </c>
      <c r="BL333" s="19" t="s">
        <v>139</v>
      </c>
      <c r="BM333" s="191" t="s">
        <v>485</v>
      </c>
    </row>
    <row r="334" spans="1:65" s="2" customFormat="1">
      <c r="A334" s="36"/>
      <c r="B334" s="37"/>
      <c r="C334" s="38"/>
      <c r="D334" s="193" t="s">
        <v>141</v>
      </c>
      <c r="E334" s="38"/>
      <c r="F334" s="194" t="s">
        <v>486</v>
      </c>
      <c r="G334" s="38"/>
      <c r="H334" s="38"/>
      <c r="I334" s="195"/>
      <c r="J334" s="38"/>
      <c r="K334" s="38"/>
      <c r="L334" s="41"/>
      <c r="M334" s="196"/>
      <c r="N334" s="197"/>
      <c r="O334" s="66"/>
      <c r="P334" s="66"/>
      <c r="Q334" s="66"/>
      <c r="R334" s="66"/>
      <c r="S334" s="66"/>
      <c r="T334" s="67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9" t="s">
        <v>141</v>
      </c>
      <c r="AU334" s="19" t="s">
        <v>81</v>
      </c>
    </row>
    <row r="335" spans="1:65" s="2" customFormat="1" ht="16.5" customHeight="1">
      <c r="A335" s="36"/>
      <c r="B335" s="37"/>
      <c r="C335" s="232" t="s">
        <v>487</v>
      </c>
      <c r="D335" s="232" t="s">
        <v>273</v>
      </c>
      <c r="E335" s="233" t="s">
        <v>488</v>
      </c>
      <c r="F335" s="234" t="s">
        <v>489</v>
      </c>
      <c r="G335" s="235" t="s">
        <v>378</v>
      </c>
      <c r="H335" s="236">
        <v>1</v>
      </c>
      <c r="I335" s="237"/>
      <c r="J335" s="238">
        <f>ROUND(I335*H335,2)</f>
        <v>0</v>
      </c>
      <c r="K335" s="234" t="s">
        <v>19</v>
      </c>
      <c r="L335" s="239"/>
      <c r="M335" s="240" t="s">
        <v>19</v>
      </c>
      <c r="N335" s="241" t="s">
        <v>43</v>
      </c>
      <c r="O335" s="66"/>
      <c r="P335" s="189">
        <f>O335*H335</f>
        <v>0</v>
      </c>
      <c r="Q335" s="189">
        <v>1E-3</v>
      </c>
      <c r="R335" s="189">
        <f>Q335*H335</f>
        <v>1E-3</v>
      </c>
      <c r="S335" s="189">
        <v>0</v>
      </c>
      <c r="T335" s="190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91" t="s">
        <v>194</v>
      </c>
      <c r="AT335" s="191" t="s">
        <v>273</v>
      </c>
      <c r="AU335" s="191" t="s">
        <v>81</v>
      </c>
      <c r="AY335" s="19" t="s">
        <v>132</v>
      </c>
      <c r="BE335" s="192">
        <f>IF(N335="základní",J335,0)</f>
        <v>0</v>
      </c>
      <c r="BF335" s="192">
        <f>IF(N335="snížená",J335,0)</f>
        <v>0</v>
      </c>
      <c r="BG335" s="192">
        <f>IF(N335="zákl. přenesená",J335,0)</f>
        <v>0</v>
      </c>
      <c r="BH335" s="192">
        <f>IF(N335="sníž. přenesená",J335,0)</f>
        <v>0</v>
      </c>
      <c r="BI335" s="192">
        <f>IF(N335="nulová",J335,0)</f>
        <v>0</v>
      </c>
      <c r="BJ335" s="19" t="s">
        <v>79</v>
      </c>
      <c r="BK335" s="192">
        <f>ROUND(I335*H335,2)</f>
        <v>0</v>
      </c>
      <c r="BL335" s="19" t="s">
        <v>139</v>
      </c>
      <c r="BM335" s="191" t="s">
        <v>490</v>
      </c>
    </row>
    <row r="336" spans="1:65" s="2" customFormat="1">
      <c r="A336" s="36"/>
      <c r="B336" s="37"/>
      <c r="C336" s="38"/>
      <c r="D336" s="193" t="s">
        <v>141</v>
      </c>
      <c r="E336" s="38"/>
      <c r="F336" s="194" t="s">
        <v>489</v>
      </c>
      <c r="G336" s="38"/>
      <c r="H336" s="38"/>
      <c r="I336" s="195"/>
      <c r="J336" s="38"/>
      <c r="K336" s="38"/>
      <c r="L336" s="41"/>
      <c r="M336" s="196"/>
      <c r="N336" s="197"/>
      <c r="O336" s="66"/>
      <c r="P336" s="66"/>
      <c r="Q336" s="66"/>
      <c r="R336" s="66"/>
      <c r="S336" s="66"/>
      <c r="T336" s="67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9" t="s">
        <v>141</v>
      </c>
      <c r="AU336" s="19" t="s">
        <v>81</v>
      </c>
    </row>
    <row r="337" spans="1:65" s="2" customFormat="1" ht="16.5" customHeight="1">
      <c r="A337" s="36"/>
      <c r="B337" s="37"/>
      <c r="C337" s="180" t="s">
        <v>491</v>
      </c>
      <c r="D337" s="180" t="s">
        <v>134</v>
      </c>
      <c r="E337" s="181" t="s">
        <v>492</v>
      </c>
      <c r="F337" s="182" t="s">
        <v>493</v>
      </c>
      <c r="G337" s="183" t="s">
        <v>378</v>
      </c>
      <c r="H337" s="184">
        <v>1</v>
      </c>
      <c r="I337" s="185"/>
      <c r="J337" s="186">
        <f>ROUND(I337*H337,2)</f>
        <v>0</v>
      </c>
      <c r="K337" s="182" t="s">
        <v>138</v>
      </c>
      <c r="L337" s="41"/>
      <c r="M337" s="187" t="s">
        <v>19</v>
      </c>
      <c r="N337" s="188" t="s">
        <v>43</v>
      </c>
      <c r="O337" s="66"/>
      <c r="P337" s="189">
        <f>O337*H337</f>
        <v>0</v>
      </c>
      <c r="Q337" s="189">
        <v>0.32906000000000002</v>
      </c>
      <c r="R337" s="189">
        <f>Q337*H337</f>
        <v>0.32906000000000002</v>
      </c>
      <c r="S337" s="189">
        <v>0</v>
      </c>
      <c r="T337" s="190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91" t="s">
        <v>139</v>
      </c>
      <c r="AT337" s="191" t="s">
        <v>134</v>
      </c>
      <c r="AU337" s="191" t="s">
        <v>81</v>
      </c>
      <c r="AY337" s="19" t="s">
        <v>132</v>
      </c>
      <c r="BE337" s="192">
        <f>IF(N337="základní",J337,0)</f>
        <v>0</v>
      </c>
      <c r="BF337" s="192">
        <f>IF(N337="snížená",J337,0)</f>
        <v>0</v>
      </c>
      <c r="BG337" s="192">
        <f>IF(N337="zákl. přenesená",J337,0)</f>
        <v>0</v>
      </c>
      <c r="BH337" s="192">
        <f>IF(N337="sníž. přenesená",J337,0)</f>
        <v>0</v>
      </c>
      <c r="BI337" s="192">
        <f>IF(N337="nulová",J337,0)</f>
        <v>0</v>
      </c>
      <c r="BJ337" s="19" t="s">
        <v>79</v>
      </c>
      <c r="BK337" s="192">
        <f>ROUND(I337*H337,2)</f>
        <v>0</v>
      </c>
      <c r="BL337" s="19" t="s">
        <v>139</v>
      </c>
      <c r="BM337" s="191" t="s">
        <v>494</v>
      </c>
    </row>
    <row r="338" spans="1:65" s="2" customFormat="1">
      <c r="A338" s="36"/>
      <c r="B338" s="37"/>
      <c r="C338" s="38"/>
      <c r="D338" s="193" t="s">
        <v>141</v>
      </c>
      <c r="E338" s="38"/>
      <c r="F338" s="194" t="s">
        <v>493</v>
      </c>
      <c r="G338" s="38"/>
      <c r="H338" s="38"/>
      <c r="I338" s="195"/>
      <c r="J338" s="38"/>
      <c r="K338" s="38"/>
      <c r="L338" s="41"/>
      <c r="M338" s="196"/>
      <c r="N338" s="197"/>
      <c r="O338" s="66"/>
      <c r="P338" s="66"/>
      <c r="Q338" s="66"/>
      <c r="R338" s="66"/>
      <c r="S338" s="66"/>
      <c r="T338" s="67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9" t="s">
        <v>141</v>
      </c>
      <c r="AU338" s="19" t="s">
        <v>81</v>
      </c>
    </row>
    <row r="339" spans="1:65" s="2" customFormat="1">
      <c r="A339" s="36"/>
      <c r="B339" s="37"/>
      <c r="C339" s="38"/>
      <c r="D339" s="198" t="s">
        <v>143</v>
      </c>
      <c r="E339" s="38"/>
      <c r="F339" s="199" t="s">
        <v>495</v>
      </c>
      <c r="G339" s="38"/>
      <c r="H339" s="38"/>
      <c r="I339" s="195"/>
      <c r="J339" s="38"/>
      <c r="K339" s="38"/>
      <c r="L339" s="41"/>
      <c r="M339" s="196"/>
      <c r="N339" s="197"/>
      <c r="O339" s="66"/>
      <c r="P339" s="66"/>
      <c r="Q339" s="66"/>
      <c r="R339" s="66"/>
      <c r="S339" s="66"/>
      <c r="T339" s="67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143</v>
      </c>
      <c r="AU339" s="19" t="s">
        <v>81</v>
      </c>
    </row>
    <row r="340" spans="1:65" s="13" customFormat="1">
      <c r="B340" s="200"/>
      <c r="C340" s="201"/>
      <c r="D340" s="193" t="s">
        <v>145</v>
      </c>
      <c r="E340" s="202" t="s">
        <v>19</v>
      </c>
      <c r="F340" s="203" t="s">
        <v>496</v>
      </c>
      <c r="G340" s="201"/>
      <c r="H340" s="202" t="s">
        <v>19</v>
      </c>
      <c r="I340" s="204"/>
      <c r="J340" s="201"/>
      <c r="K340" s="201"/>
      <c r="L340" s="205"/>
      <c r="M340" s="206"/>
      <c r="N340" s="207"/>
      <c r="O340" s="207"/>
      <c r="P340" s="207"/>
      <c r="Q340" s="207"/>
      <c r="R340" s="207"/>
      <c r="S340" s="207"/>
      <c r="T340" s="208"/>
      <c r="AT340" s="209" t="s">
        <v>145</v>
      </c>
      <c r="AU340" s="209" t="s">
        <v>81</v>
      </c>
      <c r="AV340" s="13" t="s">
        <v>79</v>
      </c>
      <c r="AW340" s="13" t="s">
        <v>33</v>
      </c>
      <c r="AX340" s="13" t="s">
        <v>72</v>
      </c>
      <c r="AY340" s="209" t="s">
        <v>132</v>
      </c>
    </row>
    <row r="341" spans="1:65" s="14" customFormat="1">
      <c r="B341" s="210"/>
      <c r="C341" s="211"/>
      <c r="D341" s="193" t="s">
        <v>145</v>
      </c>
      <c r="E341" s="212" t="s">
        <v>19</v>
      </c>
      <c r="F341" s="213" t="s">
        <v>79</v>
      </c>
      <c r="G341" s="211"/>
      <c r="H341" s="214">
        <v>1</v>
      </c>
      <c r="I341" s="215"/>
      <c r="J341" s="211"/>
      <c r="K341" s="211"/>
      <c r="L341" s="216"/>
      <c r="M341" s="217"/>
      <c r="N341" s="218"/>
      <c r="O341" s="218"/>
      <c r="P341" s="218"/>
      <c r="Q341" s="218"/>
      <c r="R341" s="218"/>
      <c r="S341" s="218"/>
      <c r="T341" s="219"/>
      <c r="AT341" s="220" t="s">
        <v>145</v>
      </c>
      <c r="AU341" s="220" t="s">
        <v>81</v>
      </c>
      <c r="AV341" s="14" t="s">
        <v>81</v>
      </c>
      <c r="AW341" s="14" t="s">
        <v>33</v>
      </c>
      <c r="AX341" s="14" t="s">
        <v>79</v>
      </c>
      <c r="AY341" s="220" t="s">
        <v>132</v>
      </c>
    </row>
    <row r="342" spans="1:65" s="2" customFormat="1" ht="16.5" customHeight="1">
      <c r="A342" s="36"/>
      <c r="B342" s="37"/>
      <c r="C342" s="232" t="s">
        <v>497</v>
      </c>
      <c r="D342" s="232" t="s">
        <v>273</v>
      </c>
      <c r="E342" s="233" t="s">
        <v>498</v>
      </c>
      <c r="F342" s="234" t="s">
        <v>499</v>
      </c>
      <c r="G342" s="235" t="s">
        <v>378</v>
      </c>
      <c r="H342" s="236">
        <v>1</v>
      </c>
      <c r="I342" s="237"/>
      <c r="J342" s="238">
        <f>ROUND(I342*H342,2)</f>
        <v>0</v>
      </c>
      <c r="K342" s="234" t="s">
        <v>19</v>
      </c>
      <c r="L342" s="239"/>
      <c r="M342" s="240" t="s">
        <v>19</v>
      </c>
      <c r="N342" s="241" t="s">
        <v>43</v>
      </c>
      <c r="O342" s="66"/>
      <c r="P342" s="189">
        <f>O342*H342</f>
        <v>0</v>
      </c>
      <c r="Q342" s="189">
        <v>0</v>
      </c>
      <c r="R342" s="189">
        <f>Q342*H342</f>
        <v>0</v>
      </c>
      <c r="S342" s="189">
        <v>0</v>
      </c>
      <c r="T342" s="190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91" t="s">
        <v>194</v>
      </c>
      <c r="AT342" s="191" t="s">
        <v>273</v>
      </c>
      <c r="AU342" s="191" t="s">
        <v>81</v>
      </c>
      <c r="AY342" s="19" t="s">
        <v>132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19" t="s">
        <v>79</v>
      </c>
      <c r="BK342" s="192">
        <f>ROUND(I342*H342,2)</f>
        <v>0</v>
      </c>
      <c r="BL342" s="19" t="s">
        <v>139</v>
      </c>
      <c r="BM342" s="191" t="s">
        <v>500</v>
      </c>
    </row>
    <row r="343" spans="1:65" s="2" customFormat="1">
      <c r="A343" s="36"/>
      <c r="B343" s="37"/>
      <c r="C343" s="38"/>
      <c r="D343" s="193" t="s">
        <v>141</v>
      </c>
      <c r="E343" s="38"/>
      <c r="F343" s="194" t="s">
        <v>499</v>
      </c>
      <c r="G343" s="38"/>
      <c r="H343" s="38"/>
      <c r="I343" s="195"/>
      <c r="J343" s="38"/>
      <c r="K343" s="38"/>
      <c r="L343" s="41"/>
      <c r="M343" s="196"/>
      <c r="N343" s="197"/>
      <c r="O343" s="66"/>
      <c r="P343" s="66"/>
      <c r="Q343" s="66"/>
      <c r="R343" s="66"/>
      <c r="S343" s="66"/>
      <c r="T343" s="67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9" t="s">
        <v>141</v>
      </c>
      <c r="AU343" s="19" t="s">
        <v>81</v>
      </c>
    </row>
    <row r="344" spans="1:65" s="2" customFormat="1" ht="16.5" customHeight="1">
      <c r="A344" s="36"/>
      <c r="B344" s="37"/>
      <c r="C344" s="232" t="s">
        <v>501</v>
      </c>
      <c r="D344" s="232" t="s">
        <v>273</v>
      </c>
      <c r="E344" s="233" t="s">
        <v>502</v>
      </c>
      <c r="F344" s="234" t="s">
        <v>503</v>
      </c>
      <c r="G344" s="235" t="s">
        <v>378</v>
      </c>
      <c r="H344" s="236">
        <v>1</v>
      </c>
      <c r="I344" s="237"/>
      <c r="J344" s="238">
        <f>ROUND(I344*H344,2)</f>
        <v>0</v>
      </c>
      <c r="K344" s="234" t="s">
        <v>19</v>
      </c>
      <c r="L344" s="239"/>
      <c r="M344" s="240" t="s">
        <v>19</v>
      </c>
      <c r="N344" s="241" t="s">
        <v>43</v>
      </c>
      <c r="O344" s="66"/>
      <c r="P344" s="189">
        <f>O344*H344</f>
        <v>0</v>
      </c>
      <c r="Q344" s="189">
        <v>1E-3</v>
      </c>
      <c r="R344" s="189">
        <f>Q344*H344</f>
        <v>1E-3</v>
      </c>
      <c r="S344" s="189">
        <v>0</v>
      </c>
      <c r="T344" s="190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91" t="s">
        <v>194</v>
      </c>
      <c r="AT344" s="191" t="s">
        <v>273</v>
      </c>
      <c r="AU344" s="191" t="s">
        <v>81</v>
      </c>
      <c r="AY344" s="19" t="s">
        <v>132</v>
      </c>
      <c r="BE344" s="192">
        <f>IF(N344="základní",J344,0)</f>
        <v>0</v>
      </c>
      <c r="BF344" s="192">
        <f>IF(N344="snížená",J344,0)</f>
        <v>0</v>
      </c>
      <c r="BG344" s="192">
        <f>IF(N344="zákl. přenesená",J344,0)</f>
        <v>0</v>
      </c>
      <c r="BH344" s="192">
        <f>IF(N344="sníž. přenesená",J344,0)</f>
        <v>0</v>
      </c>
      <c r="BI344" s="192">
        <f>IF(N344="nulová",J344,0)</f>
        <v>0</v>
      </c>
      <c r="BJ344" s="19" t="s">
        <v>79</v>
      </c>
      <c r="BK344" s="192">
        <f>ROUND(I344*H344,2)</f>
        <v>0</v>
      </c>
      <c r="BL344" s="19" t="s">
        <v>139</v>
      </c>
      <c r="BM344" s="191" t="s">
        <v>504</v>
      </c>
    </row>
    <row r="345" spans="1:65" s="2" customFormat="1">
      <c r="A345" s="36"/>
      <c r="B345" s="37"/>
      <c r="C345" s="38"/>
      <c r="D345" s="193" t="s">
        <v>141</v>
      </c>
      <c r="E345" s="38"/>
      <c r="F345" s="194" t="s">
        <v>503</v>
      </c>
      <c r="G345" s="38"/>
      <c r="H345" s="38"/>
      <c r="I345" s="195"/>
      <c r="J345" s="38"/>
      <c r="K345" s="38"/>
      <c r="L345" s="41"/>
      <c r="M345" s="196"/>
      <c r="N345" s="197"/>
      <c r="O345" s="66"/>
      <c r="P345" s="66"/>
      <c r="Q345" s="66"/>
      <c r="R345" s="66"/>
      <c r="S345" s="66"/>
      <c r="T345" s="67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9" t="s">
        <v>141</v>
      </c>
      <c r="AU345" s="19" t="s">
        <v>81</v>
      </c>
    </row>
    <row r="346" spans="1:65" s="2" customFormat="1" ht="16.5" customHeight="1">
      <c r="A346" s="36"/>
      <c r="B346" s="37"/>
      <c r="C346" s="180" t="s">
        <v>505</v>
      </c>
      <c r="D346" s="180" t="s">
        <v>134</v>
      </c>
      <c r="E346" s="181" t="s">
        <v>506</v>
      </c>
      <c r="F346" s="182" t="s">
        <v>507</v>
      </c>
      <c r="G346" s="183" t="s">
        <v>378</v>
      </c>
      <c r="H346" s="184">
        <v>4</v>
      </c>
      <c r="I346" s="185"/>
      <c r="J346" s="186">
        <f>ROUND(I346*H346,2)</f>
        <v>0</v>
      </c>
      <c r="K346" s="182" t="s">
        <v>138</v>
      </c>
      <c r="L346" s="41"/>
      <c r="M346" s="187" t="s">
        <v>19</v>
      </c>
      <c r="N346" s="188" t="s">
        <v>43</v>
      </c>
      <c r="O346" s="66"/>
      <c r="P346" s="189">
        <f>O346*H346</f>
        <v>0</v>
      </c>
      <c r="Q346" s="189">
        <v>3.1E-4</v>
      </c>
      <c r="R346" s="189">
        <f>Q346*H346</f>
        <v>1.24E-3</v>
      </c>
      <c r="S346" s="189">
        <v>0</v>
      </c>
      <c r="T346" s="190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91" t="s">
        <v>139</v>
      </c>
      <c r="AT346" s="191" t="s">
        <v>134</v>
      </c>
      <c r="AU346" s="191" t="s">
        <v>81</v>
      </c>
      <c r="AY346" s="19" t="s">
        <v>132</v>
      </c>
      <c r="BE346" s="192">
        <f>IF(N346="základní",J346,0)</f>
        <v>0</v>
      </c>
      <c r="BF346" s="192">
        <f>IF(N346="snížená",J346,0)</f>
        <v>0</v>
      </c>
      <c r="BG346" s="192">
        <f>IF(N346="zákl. přenesená",J346,0)</f>
        <v>0</v>
      </c>
      <c r="BH346" s="192">
        <f>IF(N346="sníž. přenesená",J346,0)</f>
        <v>0</v>
      </c>
      <c r="BI346" s="192">
        <f>IF(N346="nulová",J346,0)</f>
        <v>0</v>
      </c>
      <c r="BJ346" s="19" t="s">
        <v>79</v>
      </c>
      <c r="BK346" s="192">
        <f>ROUND(I346*H346,2)</f>
        <v>0</v>
      </c>
      <c r="BL346" s="19" t="s">
        <v>139</v>
      </c>
      <c r="BM346" s="191" t="s">
        <v>508</v>
      </c>
    </row>
    <row r="347" spans="1:65" s="2" customFormat="1">
      <c r="A347" s="36"/>
      <c r="B347" s="37"/>
      <c r="C347" s="38"/>
      <c r="D347" s="193" t="s">
        <v>141</v>
      </c>
      <c r="E347" s="38"/>
      <c r="F347" s="194" t="s">
        <v>509</v>
      </c>
      <c r="G347" s="38"/>
      <c r="H347" s="38"/>
      <c r="I347" s="195"/>
      <c r="J347" s="38"/>
      <c r="K347" s="38"/>
      <c r="L347" s="41"/>
      <c r="M347" s="196"/>
      <c r="N347" s="197"/>
      <c r="O347" s="66"/>
      <c r="P347" s="66"/>
      <c r="Q347" s="66"/>
      <c r="R347" s="66"/>
      <c r="S347" s="66"/>
      <c r="T347" s="67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9" t="s">
        <v>141</v>
      </c>
      <c r="AU347" s="19" t="s">
        <v>81</v>
      </c>
    </row>
    <row r="348" spans="1:65" s="2" customFormat="1">
      <c r="A348" s="36"/>
      <c r="B348" s="37"/>
      <c r="C348" s="38"/>
      <c r="D348" s="198" t="s">
        <v>143</v>
      </c>
      <c r="E348" s="38"/>
      <c r="F348" s="199" t="s">
        <v>510</v>
      </c>
      <c r="G348" s="38"/>
      <c r="H348" s="38"/>
      <c r="I348" s="195"/>
      <c r="J348" s="38"/>
      <c r="K348" s="38"/>
      <c r="L348" s="41"/>
      <c r="M348" s="196"/>
      <c r="N348" s="197"/>
      <c r="O348" s="66"/>
      <c r="P348" s="66"/>
      <c r="Q348" s="66"/>
      <c r="R348" s="66"/>
      <c r="S348" s="66"/>
      <c r="T348" s="67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9" t="s">
        <v>143</v>
      </c>
      <c r="AU348" s="19" t="s">
        <v>81</v>
      </c>
    </row>
    <row r="349" spans="1:65" s="13" customFormat="1">
      <c r="B349" s="200"/>
      <c r="C349" s="201"/>
      <c r="D349" s="193" t="s">
        <v>145</v>
      </c>
      <c r="E349" s="202" t="s">
        <v>19</v>
      </c>
      <c r="F349" s="203" t="s">
        <v>511</v>
      </c>
      <c r="G349" s="201"/>
      <c r="H349" s="202" t="s">
        <v>19</v>
      </c>
      <c r="I349" s="204"/>
      <c r="J349" s="201"/>
      <c r="K349" s="201"/>
      <c r="L349" s="205"/>
      <c r="M349" s="206"/>
      <c r="N349" s="207"/>
      <c r="O349" s="207"/>
      <c r="P349" s="207"/>
      <c r="Q349" s="207"/>
      <c r="R349" s="207"/>
      <c r="S349" s="207"/>
      <c r="T349" s="208"/>
      <c r="AT349" s="209" t="s">
        <v>145</v>
      </c>
      <c r="AU349" s="209" t="s">
        <v>81</v>
      </c>
      <c r="AV349" s="13" t="s">
        <v>79</v>
      </c>
      <c r="AW349" s="13" t="s">
        <v>33</v>
      </c>
      <c r="AX349" s="13" t="s">
        <v>72</v>
      </c>
      <c r="AY349" s="209" t="s">
        <v>132</v>
      </c>
    </row>
    <row r="350" spans="1:65" s="14" customFormat="1">
      <c r="B350" s="210"/>
      <c r="C350" s="211"/>
      <c r="D350" s="193" t="s">
        <v>145</v>
      </c>
      <c r="E350" s="212" t="s">
        <v>19</v>
      </c>
      <c r="F350" s="213" t="s">
        <v>139</v>
      </c>
      <c r="G350" s="211"/>
      <c r="H350" s="214">
        <v>4</v>
      </c>
      <c r="I350" s="215"/>
      <c r="J350" s="211"/>
      <c r="K350" s="211"/>
      <c r="L350" s="216"/>
      <c r="M350" s="217"/>
      <c r="N350" s="218"/>
      <c r="O350" s="218"/>
      <c r="P350" s="218"/>
      <c r="Q350" s="218"/>
      <c r="R350" s="218"/>
      <c r="S350" s="218"/>
      <c r="T350" s="219"/>
      <c r="AT350" s="220" t="s">
        <v>145</v>
      </c>
      <c r="AU350" s="220" t="s">
        <v>81</v>
      </c>
      <c r="AV350" s="14" t="s">
        <v>81</v>
      </c>
      <c r="AW350" s="14" t="s">
        <v>33</v>
      </c>
      <c r="AX350" s="14" t="s">
        <v>79</v>
      </c>
      <c r="AY350" s="220" t="s">
        <v>132</v>
      </c>
    </row>
    <row r="351" spans="1:65" s="2" customFormat="1" ht="16.5" customHeight="1">
      <c r="A351" s="36"/>
      <c r="B351" s="37"/>
      <c r="C351" s="180" t="s">
        <v>512</v>
      </c>
      <c r="D351" s="180" t="s">
        <v>134</v>
      </c>
      <c r="E351" s="181" t="s">
        <v>513</v>
      </c>
      <c r="F351" s="182" t="s">
        <v>514</v>
      </c>
      <c r="G351" s="183" t="s">
        <v>208</v>
      </c>
      <c r="H351" s="184">
        <v>373.6</v>
      </c>
      <c r="I351" s="185"/>
      <c r="J351" s="186">
        <f>ROUND(I351*H351,2)</f>
        <v>0</v>
      </c>
      <c r="K351" s="182" t="s">
        <v>138</v>
      </c>
      <c r="L351" s="41"/>
      <c r="M351" s="187" t="s">
        <v>19</v>
      </c>
      <c r="N351" s="188" t="s">
        <v>43</v>
      </c>
      <c r="O351" s="66"/>
      <c r="P351" s="189">
        <f>O351*H351</f>
        <v>0</v>
      </c>
      <c r="Q351" s="189">
        <v>1.9000000000000001E-4</v>
      </c>
      <c r="R351" s="189">
        <f>Q351*H351</f>
        <v>7.0984000000000005E-2</v>
      </c>
      <c r="S351" s="189">
        <v>0</v>
      </c>
      <c r="T351" s="190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91" t="s">
        <v>139</v>
      </c>
      <c r="AT351" s="191" t="s">
        <v>134</v>
      </c>
      <c r="AU351" s="191" t="s">
        <v>81</v>
      </c>
      <c r="AY351" s="19" t="s">
        <v>132</v>
      </c>
      <c r="BE351" s="192">
        <f>IF(N351="základní",J351,0)</f>
        <v>0</v>
      </c>
      <c r="BF351" s="192">
        <f>IF(N351="snížená",J351,0)</f>
        <v>0</v>
      </c>
      <c r="BG351" s="192">
        <f>IF(N351="zákl. přenesená",J351,0)</f>
        <v>0</v>
      </c>
      <c r="BH351" s="192">
        <f>IF(N351="sníž. přenesená",J351,0)</f>
        <v>0</v>
      </c>
      <c r="BI351" s="192">
        <f>IF(N351="nulová",J351,0)</f>
        <v>0</v>
      </c>
      <c r="BJ351" s="19" t="s">
        <v>79</v>
      </c>
      <c r="BK351" s="192">
        <f>ROUND(I351*H351,2)</f>
        <v>0</v>
      </c>
      <c r="BL351" s="19" t="s">
        <v>139</v>
      </c>
      <c r="BM351" s="191" t="s">
        <v>515</v>
      </c>
    </row>
    <row r="352" spans="1:65" s="2" customFormat="1">
      <c r="A352" s="36"/>
      <c r="B352" s="37"/>
      <c r="C352" s="38"/>
      <c r="D352" s="193" t="s">
        <v>141</v>
      </c>
      <c r="E352" s="38"/>
      <c r="F352" s="194" t="s">
        <v>516</v>
      </c>
      <c r="G352" s="38"/>
      <c r="H352" s="38"/>
      <c r="I352" s="195"/>
      <c r="J352" s="38"/>
      <c r="K352" s="38"/>
      <c r="L352" s="41"/>
      <c r="M352" s="196"/>
      <c r="N352" s="197"/>
      <c r="O352" s="66"/>
      <c r="P352" s="66"/>
      <c r="Q352" s="66"/>
      <c r="R352" s="66"/>
      <c r="S352" s="66"/>
      <c r="T352" s="67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9" t="s">
        <v>141</v>
      </c>
      <c r="AU352" s="19" t="s">
        <v>81</v>
      </c>
    </row>
    <row r="353" spans="1:65" s="2" customFormat="1">
      <c r="A353" s="36"/>
      <c r="B353" s="37"/>
      <c r="C353" s="38"/>
      <c r="D353" s="198" t="s">
        <v>143</v>
      </c>
      <c r="E353" s="38"/>
      <c r="F353" s="199" t="s">
        <v>517</v>
      </c>
      <c r="G353" s="38"/>
      <c r="H353" s="38"/>
      <c r="I353" s="195"/>
      <c r="J353" s="38"/>
      <c r="K353" s="38"/>
      <c r="L353" s="41"/>
      <c r="M353" s="196"/>
      <c r="N353" s="197"/>
      <c r="O353" s="66"/>
      <c r="P353" s="66"/>
      <c r="Q353" s="66"/>
      <c r="R353" s="66"/>
      <c r="S353" s="66"/>
      <c r="T353" s="67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9" t="s">
        <v>143</v>
      </c>
      <c r="AU353" s="19" t="s">
        <v>81</v>
      </c>
    </row>
    <row r="354" spans="1:65" s="13" customFormat="1">
      <c r="B354" s="200"/>
      <c r="C354" s="201"/>
      <c r="D354" s="193" t="s">
        <v>145</v>
      </c>
      <c r="E354" s="202" t="s">
        <v>19</v>
      </c>
      <c r="F354" s="203" t="s">
        <v>518</v>
      </c>
      <c r="G354" s="201"/>
      <c r="H354" s="202" t="s">
        <v>19</v>
      </c>
      <c r="I354" s="204"/>
      <c r="J354" s="201"/>
      <c r="K354" s="201"/>
      <c r="L354" s="205"/>
      <c r="M354" s="206"/>
      <c r="N354" s="207"/>
      <c r="O354" s="207"/>
      <c r="P354" s="207"/>
      <c r="Q354" s="207"/>
      <c r="R354" s="207"/>
      <c r="S354" s="207"/>
      <c r="T354" s="208"/>
      <c r="AT354" s="209" t="s">
        <v>145</v>
      </c>
      <c r="AU354" s="209" t="s">
        <v>81</v>
      </c>
      <c r="AV354" s="13" t="s">
        <v>79</v>
      </c>
      <c r="AW354" s="13" t="s">
        <v>33</v>
      </c>
      <c r="AX354" s="13" t="s">
        <v>72</v>
      </c>
      <c r="AY354" s="209" t="s">
        <v>132</v>
      </c>
    </row>
    <row r="355" spans="1:65" s="14" customFormat="1">
      <c r="B355" s="210"/>
      <c r="C355" s="211"/>
      <c r="D355" s="193" t="s">
        <v>145</v>
      </c>
      <c r="E355" s="212" t="s">
        <v>19</v>
      </c>
      <c r="F355" s="213" t="s">
        <v>213</v>
      </c>
      <c r="G355" s="211"/>
      <c r="H355" s="214">
        <v>373.6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145</v>
      </c>
      <c r="AU355" s="220" t="s">
        <v>81</v>
      </c>
      <c r="AV355" s="14" t="s">
        <v>81</v>
      </c>
      <c r="AW355" s="14" t="s">
        <v>33</v>
      </c>
      <c r="AX355" s="14" t="s">
        <v>79</v>
      </c>
      <c r="AY355" s="220" t="s">
        <v>132</v>
      </c>
    </row>
    <row r="356" spans="1:65" s="2" customFormat="1" ht="16.5" customHeight="1">
      <c r="A356" s="36"/>
      <c r="B356" s="37"/>
      <c r="C356" s="180" t="s">
        <v>519</v>
      </c>
      <c r="D356" s="180" t="s">
        <v>134</v>
      </c>
      <c r="E356" s="181" t="s">
        <v>520</v>
      </c>
      <c r="F356" s="182" t="s">
        <v>521</v>
      </c>
      <c r="G356" s="183" t="s">
        <v>378</v>
      </c>
      <c r="H356" s="184">
        <v>2</v>
      </c>
      <c r="I356" s="185"/>
      <c r="J356" s="186">
        <f>ROUND(I356*H356,2)</f>
        <v>0</v>
      </c>
      <c r="K356" s="182" t="s">
        <v>138</v>
      </c>
      <c r="L356" s="41"/>
      <c r="M356" s="187" t="s">
        <v>19</v>
      </c>
      <c r="N356" s="188" t="s">
        <v>43</v>
      </c>
      <c r="O356" s="66"/>
      <c r="P356" s="189">
        <f>O356*H356</f>
        <v>0</v>
      </c>
      <c r="Q356" s="189">
        <v>1.8000000000000001E-4</v>
      </c>
      <c r="R356" s="189">
        <f>Q356*H356</f>
        <v>3.6000000000000002E-4</v>
      </c>
      <c r="S356" s="189">
        <v>0</v>
      </c>
      <c r="T356" s="190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91" t="s">
        <v>139</v>
      </c>
      <c r="AT356" s="191" t="s">
        <v>134</v>
      </c>
      <c r="AU356" s="191" t="s">
        <v>81</v>
      </c>
      <c r="AY356" s="19" t="s">
        <v>132</v>
      </c>
      <c r="BE356" s="192">
        <f>IF(N356="základní",J356,0)</f>
        <v>0</v>
      </c>
      <c r="BF356" s="192">
        <f>IF(N356="snížená",J356,0)</f>
        <v>0</v>
      </c>
      <c r="BG356" s="192">
        <f>IF(N356="zákl. přenesená",J356,0)</f>
        <v>0</v>
      </c>
      <c r="BH356" s="192">
        <f>IF(N356="sníž. přenesená",J356,0)</f>
        <v>0</v>
      </c>
      <c r="BI356" s="192">
        <f>IF(N356="nulová",J356,0)</f>
        <v>0</v>
      </c>
      <c r="BJ356" s="19" t="s">
        <v>79</v>
      </c>
      <c r="BK356" s="192">
        <f>ROUND(I356*H356,2)</f>
        <v>0</v>
      </c>
      <c r="BL356" s="19" t="s">
        <v>139</v>
      </c>
      <c r="BM356" s="191" t="s">
        <v>522</v>
      </c>
    </row>
    <row r="357" spans="1:65" s="2" customFormat="1">
      <c r="A357" s="36"/>
      <c r="B357" s="37"/>
      <c r="C357" s="38"/>
      <c r="D357" s="193" t="s">
        <v>141</v>
      </c>
      <c r="E357" s="38"/>
      <c r="F357" s="194" t="s">
        <v>523</v>
      </c>
      <c r="G357" s="38"/>
      <c r="H357" s="38"/>
      <c r="I357" s="195"/>
      <c r="J357" s="38"/>
      <c r="K357" s="38"/>
      <c r="L357" s="41"/>
      <c r="M357" s="196"/>
      <c r="N357" s="197"/>
      <c r="O357" s="66"/>
      <c r="P357" s="66"/>
      <c r="Q357" s="66"/>
      <c r="R357" s="66"/>
      <c r="S357" s="66"/>
      <c r="T357" s="6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141</v>
      </c>
      <c r="AU357" s="19" t="s">
        <v>81</v>
      </c>
    </row>
    <row r="358" spans="1:65" s="2" customFormat="1">
      <c r="A358" s="36"/>
      <c r="B358" s="37"/>
      <c r="C358" s="38"/>
      <c r="D358" s="198" t="s">
        <v>143</v>
      </c>
      <c r="E358" s="38"/>
      <c r="F358" s="199" t="s">
        <v>524</v>
      </c>
      <c r="G358" s="38"/>
      <c r="H358" s="38"/>
      <c r="I358" s="195"/>
      <c r="J358" s="38"/>
      <c r="K358" s="38"/>
      <c r="L358" s="41"/>
      <c r="M358" s="196"/>
      <c r="N358" s="197"/>
      <c r="O358" s="66"/>
      <c r="P358" s="66"/>
      <c r="Q358" s="66"/>
      <c r="R358" s="66"/>
      <c r="S358" s="66"/>
      <c r="T358" s="67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9" t="s">
        <v>143</v>
      </c>
      <c r="AU358" s="19" t="s">
        <v>81</v>
      </c>
    </row>
    <row r="359" spans="1:65" s="12" customFormat="1" ht="22.9" customHeight="1">
      <c r="B359" s="164"/>
      <c r="C359" s="165"/>
      <c r="D359" s="166" t="s">
        <v>71</v>
      </c>
      <c r="E359" s="178" t="s">
        <v>205</v>
      </c>
      <c r="F359" s="178" t="s">
        <v>525</v>
      </c>
      <c r="G359" s="165"/>
      <c r="H359" s="165"/>
      <c r="I359" s="168"/>
      <c r="J359" s="179">
        <f>BK359</f>
        <v>0</v>
      </c>
      <c r="K359" s="165"/>
      <c r="L359" s="170"/>
      <c r="M359" s="171"/>
      <c r="N359" s="172"/>
      <c r="O359" s="172"/>
      <c r="P359" s="173">
        <f>SUM(P360:P364)</f>
        <v>0</v>
      </c>
      <c r="Q359" s="172"/>
      <c r="R359" s="173">
        <f>SUM(R360:R364)</f>
        <v>0</v>
      </c>
      <c r="S359" s="172"/>
      <c r="T359" s="174">
        <f>SUM(T360:T364)</f>
        <v>0</v>
      </c>
      <c r="AR359" s="175" t="s">
        <v>79</v>
      </c>
      <c r="AT359" s="176" t="s">
        <v>71</v>
      </c>
      <c r="AU359" s="176" t="s">
        <v>79</v>
      </c>
      <c r="AY359" s="175" t="s">
        <v>132</v>
      </c>
      <c r="BK359" s="177">
        <f>SUM(BK360:BK364)</f>
        <v>0</v>
      </c>
    </row>
    <row r="360" spans="1:65" s="2" customFormat="1" ht="16.5" customHeight="1">
      <c r="A360" s="36"/>
      <c r="B360" s="37"/>
      <c r="C360" s="180" t="s">
        <v>526</v>
      </c>
      <c r="D360" s="180" t="s">
        <v>134</v>
      </c>
      <c r="E360" s="181" t="s">
        <v>527</v>
      </c>
      <c r="F360" s="182" t="s">
        <v>528</v>
      </c>
      <c r="G360" s="183" t="s">
        <v>208</v>
      </c>
      <c r="H360" s="184">
        <v>22</v>
      </c>
      <c r="I360" s="185"/>
      <c r="J360" s="186">
        <f>ROUND(I360*H360,2)</f>
        <v>0</v>
      </c>
      <c r="K360" s="182" t="s">
        <v>138</v>
      </c>
      <c r="L360" s="41"/>
      <c r="M360" s="187" t="s">
        <v>19</v>
      </c>
      <c r="N360" s="188" t="s">
        <v>43</v>
      </c>
      <c r="O360" s="66"/>
      <c r="P360" s="189">
        <f>O360*H360</f>
        <v>0</v>
      </c>
      <c r="Q360" s="189">
        <v>0</v>
      </c>
      <c r="R360" s="189">
        <f>Q360*H360</f>
        <v>0</v>
      </c>
      <c r="S360" s="189">
        <v>0</v>
      </c>
      <c r="T360" s="190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91" t="s">
        <v>139</v>
      </c>
      <c r="AT360" s="191" t="s">
        <v>134</v>
      </c>
      <c r="AU360" s="191" t="s">
        <v>81</v>
      </c>
      <c r="AY360" s="19" t="s">
        <v>132</v>
      </c>
      <c r="BE360" s="192">
        <f>IF(N360="základní",J360,0)</f>
        <v>0</v>
      </c>
      <c r="BF360" s="192">
        <f>IF(N360="snížená",J360,0)</f>
        <v>0</v>
      </c>
      <c r="BG360" s="192">
        <f>IF(N360="zákl. přenesená",J360,0)</f>
        <v>0</v>
      </c>
      <c r="BH360" s="192">
        <f>IF(N360="sníž. přenesená",J360,0)</f>
        <v>0</v>
      </c>
      <c r="BI360" s="192">
        <f>IF(N360="nulová",J360,0)</f>
        <v>0</v>
      </c>
      <c r="BJ360" s="19" t="s">
        <v>79</v>
      </c>
      <c r="BK360" s="192">
        <f>ROUND(I360*H360,2)</f>
        <v>0</v>
      </c>
      <c r="BL360" s="19" t="s">
        <v>139</v>
      </c>
      <c r="BM360" s="191" t="s">
        <v>529</v>
      </c>
    </row>
    <row r="361" spans="1:65" s="2" customFormat="1">
      <c r="A361" s="36"/>
      <c r="B361" s="37"/>
      <c r="C361" s="38"/>
      <c r="D361" s="193" t="s">
        <v>141</v>
      </c>
      <c r="E361" s="38"/>
      <c r="F361" s="194" t="s">
        <v>530</v>
      </c>
      <c r="G361" s="38"/>
      <c r="H361" s="38"/>
      <c r="I361" s="195"/>
      <c r="J361" s="38"/>
      <c r="K361" s="38"/>
      <c r="L361" s="41"/>
      <c r="M361" s="196"/>
      <c r="N361" s="197"/>
      <c r="O361" s="66"/>
      <c r="P361" s="66"/>
      <c r="Q361" s="66"/>
      <c r="R361" s="66"/>
      <c r="S361" s="66"/>
      <c r="T361" s="67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9" t="s">
        <v>141</v>
      </c>
      <c r="AU361" s="19" t="s">
        <v>81</v>
      </c>
    </row>
    <row r="362" spans="1:65" s="2" customFormat="1">
      <c r="A362" s="36"/>
      <c r="B362" s="37"/>
      <c r="C362" s="38"/>
      <c r="D362" s="198" t="s">
        <v>143</v>
      </c>
      <c r="E362" s="38"/>
      <c r="F362" s="199" t="s">
        <v>531</v>
      </c>
      <c r="G362" s="38"/>
      <c r="H362" s="38"/>
      <c r="I362" s="195"/>
      <c r="J362" s="38"/>
      <c r="K362" s="38"/>
      <c r="L362" s="41"/>
      <c r="M362" s="196"/>
      <c r="N362" s="197"/>
      <c r="O362" s="66"/>
      <c r="P362" s="66"/>
      <c r="Q362" s="66"/>
      <c r="R362" s="66"/>
      <c r="S362" s="66"/>
      <c r="T362" s="67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T362" s="19" t="s">
        <v>143</v>
      </c>
      <c r="AU362" s="19" t="s">
        <v>81</v>
      </c>
    </row>
    <row r="363" spans="1:65" s="13" customFormat="1">
      <c r="B363" s="200"/>
      <c r="C363" s="201"/>
      <c r="D363" s="193" t="s">
        <v>145</v>
      </c>
      <c r="E363" s="202" t="s">
        <v>19</v>
      </c>
      <c r="F363" s="203" t="s">
        <v>532</v>
      </c>
      <c r="G363" s="201"/>
      <c r="H363" s="202" t="s">
        <v>19</v>
      </c>
      <c r="I363" s="204"/>
      <c r="J363" s="201"/>
      <c r="K363" s="201"/>
      <c r="L363" s="205"/>
      <c r="M363" s="206"/>
      <c r="N363" s="207"/>
      <c r="O363" s="207"/>
      <c r="P363" s="207"/>
      <c r="Q363" s="207"/>
      <c r="R363" s="207"/>
      <c r="S363" s="207"/>
      <c r="T363" s="208"/>
      <c r="AT363" s="209" t="s">
        <v>145</v>
      </c>
      <c r="AU363" s="209" t="s">
        <v>81</v>
      </c>
      <c r="AV363" s="13" t="s">
        <v>79</v>
      </c>
      <c r="AW363" s="13" t="s">
        <v>33</v>
      </c>
      <c r="AX363" s="13" t="s">
        <v>72</v>
      </c>
      <c r="AY363" s="209" t="s">
        <v>132</v>
      </c>
    </row>
    <row r="364" spans="1:65" s="14" customFormat="1">
      <c r="B364" s="210"/>
      <c r="C364" s="211"/>
      <c r="D364" s="193" t="s">
        <v>145</v>
      </c>
      <c r="E364" s="212" t="s">
        <v>19</v>
      </c>
      <c r="F364" s="213" t="s">
        <v>533</v>
      </c>
      <c r="G364" s="211"/>
      <c r="H364" s="214">
        <v>22</v>
      </c>
      <c r="I364" s="215"/>
      <c r="J364" s="211"/>
      <c r="K364" s="211"/>
      <c r="L364" s="216"/>
      <c r="M364" s="217"/>
      <c r="N364" s="218"/>
      <c r="O364" s="218"/>
      <c r="P364" s="218"/>
      <c r="Q364" s="218"/>
      <c r="R364" s="218"/>
      <c r="S364" s="218"/>
      <c r="T364" s="219"/>
      <c r="AT364" s="220" t="s">
        <v>145</v>
      </c>
      <c r="AU364" s="220" t="s">
        <v>81</v>
      </c>
      <c r="AV364" s="14" t="s">
        <v>81</v>
      </c>
      <c r="AW364" s="14" t="s">
        <v>33</v>
      </c>
      <c r="AX364" s="14" t="s">
        <v>79</v>
      </c>
      <c r="AY364" s="220" t="s">
        <v>132</v>
      </c>
    </row>
    <row r="365" spans="1:65" s="12" customFormat="1" ht="22.9" customHeight="1">
      <c r="B365" s="164"/>
      <c r="C365" s="165"/>
      <c r="D365" s="166" t="s">
        <v>71</v>
      </c>
      <c r="E365" s="178" t="s">
        <v>534</v>
      </c>
      <c r="F365" s="178" t="s">
        <v>535</v>
      </c>
      <c r="G365" s="165"/>
      <c r="H365" s="165"/>
      <c r="I365" s="168"/>
      <c r="J365" s="179">
        <f>BK365</f>
        <v>0</v>
      </c>
      <c r="K365" s="165"/>
      <c r="L365" s="170"/>
      <c r="M365" s="171"/>
      <c r="N365" s="172"/>
      <c r="O365" s="172"/>
      <c r="P365" s="173">
        <f>SUM(P366:P391)</f>
        <v>0</v>
      </c>
      <c r="Q365" s="172"/>
      <c r="R365" s="173">
        <f>SUM(R366:R391)</f>
        <v>0</v>
      </c>
      <c r="S365" s="172"/>
      <c r="T365" s="174">
        <f>SUM(T366:T391)</f>
        <v>0</v>
      </c>
      <c r="AR365" s="175" t="s">
        <v>79</v>
      </c>
      <c r="AT365" s="176" t="s">
        <v>71</v>
      </c>
      <c r="AU365" s="176" t="s">
        <v>79</v>
      </c>
      <c r="AY365" s="175" t="s">
        <v>132</v>
      </c>
      <c r="BK365" s="177">
        <f>SUM(BK366:BK391)</f>
        <v>0</v>
      </c>
    </row>
    <row r="366" spans="1:65" s="2" customFormat="1" ht="16.5" customHeight="1">
      <c r="A366" s="36"/>
      <c r="B366" s="37"/>
      <c r="C366" s="180" t="s">
        <v>536</v>
      </c>
      <c r="D366" s="180" t="s">
        <v>134</v>
      </c>
      <c r="E366" s="181" t="s">
        <v>537</v>
      </c>
      <c r="F366" s="182" t="s">
        <v>538</v>
      </c>
      <c r="G366" s="183" t="s">
        <v>248</v>
      </c>
      <c r="H366" s="184">
        <v>5.28</v>
      </c>
      <c r="I366" s="185"/>
      <c r="J366" s="186">
        <f>ROUND(I366*H366,2)</f>
        <v>0</v>
      </c>
      <c r="K366" s="182" t="s">
        <v>138</v>
      </c>
      <c r="L366" s="41"/>
      <c r="M366" s="187" t="s">
        <v>19</v>
      </c>
      <c r="N366" s="188" t="s">
        <v>43</v>
      </c>
      <c r="O366" s="66"/>
      <c r="P366" s="189">
        <f>O366*H366</f>
        <v>0</v>
      </c>
      <c r="Q366" s="189">
        <v>0</v>
      </c>
      <c r="R366" s="189">
        <f>Q366*H366</f>
        <v>0</v>
      </c>
      <c r="S366" s="189">
        <v>0</v>
      </c>
      <c r="T366" s="190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91" t="s">
        <v>139</v>
      </c>
      <c r="AT366" s="191" t="s">
        <v>134</v>
      </c>
      <c r="AU366" s="191" t="s">
        <v>81</v>
      </c>
      <c r="AY366" s="19" t="s">
        <v>132</v>
      </c>
      <c r="BE366" s="192">
        <f>IF(N366="základní",J366,0)</f>
        <v>0</v>
      </c>
      <c r="BF366" s="192">
        <f>IF(N366="snížená",J366,0)</f>
        <v>0</v>
      </c>
      <c r="BG366" s="192">
        <f>IF(N366="zákl. přenesená",J366,0)</f>
        <v>0</v>
      </c>
      <c r="BH366" s="192">
        <f>IF(N366="sníž. přenesená",J366,0)</f>
        <v>0</v>
      </c>
      <c r="BI366" s="192">
        <f>IF(N366="nulová",J366,0)</f>
        <v>0</v>
      </c>
      <c r="BJ366" s="19" t="s">
        <v>79</v>
      </c>
      <c r="BK366" s="192">
        <f>ROUND(I366*H366,2)</f>
        <v>0</v>
      </c>
      <c r="BL366" s="19" t="s">
        <v>139</v>
      </c>
      <c r="BM366" s="191" t="s">
        <v>539</v>
      </c>
    </row>
    <row r="367" spans="1:65" s="2" customFormat="1">
      <c r="A367" s="36"/>
      <c r="B367" s="37"/>
      <c r="C367" s="38"/>
      <c r="D367" s="193" t="s">
        <v>141</v>
      </c>
      <c r="E367" s="38"/>
      <c r="F367" s="194" t="s">
        <v>540</v>
      </c>
      <c r="G367" s="38"/>
      <c r="H367" s="38"/>
      <c r="I367" s="195"/>
      <c r="J367" s="38"/>
      <c r="K367" s="38"/>
      <c r="L367" s="41"/>
      <c r="M367" s="196"/>
      <c r="N367" s="197"/>
      <c r="O367" s="66"/>
      <c r="P367" s="66"/>
      <c r="Q367" s="66"/>
      <c r="R367" s="66"/>
      <c r="S367" s="66"/>
      <c r="T367" s="67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9" t="s">
        <v>141</v>
      </c>
      <c r="AU367" s="19" t="s">
        <v>81</v>
      </c>
    </row>
    <row r="368" spans="1:65" s="2" customFormat="1">
      <c r="A368" s="36"/>
      <c r="B368" s="37"/>
      <c r="C368" s="38"/>
      <c r="D368" s="198" t="s">
        <v>143</v>
      </c>
      <c r="E368" s="38"/>
      <c r="F368" s="199" t="s">
        <v>541</v>
      </c>
      <c r="G368" s="38"/>
      <c r="H368" s="38"/>
      <c r="I368" s="195"/>
      <c r="J368" s="38"/>
      <c r="K368" s="38"/>
      <c r="L368" s="41"/>
      <c r="M368" s="196"/>
      <c r="N368" s="197"/>
      <c r="O368" s="66"/>
      <c r="P368" s="66"/>
      <c r="Q368" s="66"/>
      <c r="R368" s="66"/>
      <c r="S368" s="66"/>
      <c r="T368" s="67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T368" s="19" t="s">
        <v>143</v>
      </c>
      <c r="AU368" s="19" t="s">
        <v>81</v>
      </c>
    </row>
    <row r="369" spans="1:65" s="13" customFormat="1">
      <c r="B369" s="200"/>
      <c r="C369" s="201"/>
      <c r="D369" s="193" t="s">
        <v>145</v>
      </c>
      <c r="E369" s="202" t="s">
        <v>19</v>
      </c>
      <c r="F369" s="203" t="s">
        <v>542</v>
      </c>
      <c r="G369" s="201"/>
      <c r="H369" s="202" t="s">
        <v>19</v>
      </c>
      <c r="I369" s="204"/>
      <c r="J369" s="201"/>
      <c r="K369" s="201"/>
      <c r="L369" s="205"/>
      <c r="M369" s="206"/>
      <c r="N369" s="207"/>
      <c r="O369" s="207"/>
      <c r="P369" s="207"/>
      <c r="Q369" s="207"/>
      <c r="R369" s="207"/>
      <c r="S369" s="207"/>
      <c r="T369" s="208"/>
      <c r="AT369" s="209" t="s">
        <v>145</v>
      </c>
      <c r="AU369" s="209" t="s">
        <v>81</v>
      </c>
      <c r="AV369" s="13" t="s">
        <v>79</v>
      </c>
      <c r="AW369" s="13" t="s">
        <v>33</v>
      </c>
      <c r="AX369" s="13" t="s">
        <v>72</v>
      </c>
      <c r="AY369" s="209" t="s">
        <v>132</v>
      </c>
    </row>
    <row r="370" spans="1:65" s="14" customFormat="1">
      <c r="B370" s="210"/>
      <c r="C370" s="211"/>
      <c r="D370" s="193" t="s">
        <v>145</v>
      </c>
      <c r="E370" s="212" t="s">
        <v>19</v>
      </c>
      <c r="F370" s="213" t="s">
        <v>543</v>
      </c>
      <c r="G370" s="211"/>
      <c r="H370" s="214">
        <v>5.28</v>
      </c>
      <c r="I370" s="215"/>
      <c r="J370" s="211"/>
      <c r="K370" s="211"/>
      <c r="L370" s="216"/>
      <c r="M370" s="217"/>
      <c r="N370" s="218"/>
      <c r="O370" s="218"/>
      <c r="P370" s="218"/>
      <c r="Q370" s="218"/>
      <c r="R370" s="218"/>
      <c r="S370" s="218"/>
      <c r="T370" s="219"/>
      <c r="AT370" s="220" t="s">
        <v>145</v>
      </c>
      <c r="AU370" s="220" t="s">
        <v>81</v>
      </c>
      <c r="AV370" s="14" t="s">
        <v>81</v>
      </c>
      <c r="AW370" s="14" t="s">
        <v>33</v>
      </c>
      <c r="AX370" s="14" t="s">
        <v>79</v>
      </c>
      <c r="AY370" s="220" t="s">
        <v>132</v>
      </c>
    </row>
    <row r="371" spans="1:65" s="2" customFormat="1" ht="16.5" customHeight="1">
      <c r="A371" s="36"/>
      <c r="B371" s="37"/>
      <c r="C371" s="180" t="s">
        <v>544</v>
      </c>
      <c r="D371" s="180" t="s">
        <v>134</v>
      </c>
      <c r="E371" s="181" t="s">
        <v>545</v>
      </c>
      <c r="F371" s="182" t="s">
        <v>546</v>
      </c>
      <c r="G371" s="183" t="s">
        <v>248</v>
      </c>
      <c r="H371" s="184">
        <v>73.92</v>
      </c>
      <c r="I371" s="185"/>
      <c r="J371" s="186">
        <f>ROUND(I371*H371,2)</f>
        <v>0</v>
      </c>
      <c r="K371" s="182" t="s">
        <v>138</v>
      </c>
      <c r="L371" s="41"/>
      <c r="M371" s="187" t="s">
        <v>19</v>
      </c>
      <c r="N371" s="188" t="s">
        <v>43</v>
      </c>
      <c r="O371" s="66"/>
      <c r="P371" s="189">
        <f>O371*H371</f>
        <v>0</v>
      </c>
      <c r="Q371" s="189">
        <v>0</v>
      </c>
      <c r="R371" s="189">
        <f>Q371*H371</f>
        <v>0</v>
      </c>
      <c r="S371" s="189">
        <v>0</v>
      </c>
      <c r="T371" s="190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91" t="s">
        <v>139</v>
      </c>
      <c r="AT371" s="191" t="s">
        <v>134</v>
      </c>
      <c r="AU371" s="191" t="s">
        <v>81</v>
      </c>
      <c r="AY371" s="19" t="s">
        <v>132</v>
      </c>
      <c r="BE371" s="192">
        <f>IF(N371="základní",J371,0)</f>
        <v>0</v>
      </c>
      <c r="BF371" s="192">
        <f>IF(N371="snížená",J371,0)</f>
        <v>0</v>
      </c>
      <c r="BG371" s="192">
        <f>IF(N371="zákl. přenesená",J371,0)</f>
        <v>0</v>
      </c>
      <c r="BH371" s="192">
        <f>IF(N371="sníž. přenesená",J371,0)</f>
        <v>0</v>
      </c>
      <c r="BI371" s="192">
        <f>IF(N371="nulová",J371,0)</f>
        <v>0</v>
      </c>
      <c r="BJ371" s="19" t="s">
        <v>79</v>
      </c>
      <c r="BK371" s="192">
        <f>ROUND(I371*H371,2)</f>
        <v>0</v>
      </c>
      <c r="BL371" s="19" t="s">
        <v>139</v>
      </c>
      <c r="BM371" s="191" t="s">
        <v>547</v>
      </c>
    </row>
    <row r="372" spans="1:65" s="2" customFormat="1">
      <c r="A372" s="36"/>
      <c r="B372" s="37"/>
      <c r="C372" s="38"/>
      <c r="D372" s="193" t="s">
        <v>141</v>
      </c>
      <c r="E372" s="38"/>
      <c r="F372" s="194" t="s">
        <v>548</v>
      </c>
      <c r="G372" s="38"/>
      <c r="H372" s="38"/>
      <c r="I372" s="195"/>
      <c r="J372" s="38"/>
      <c r="K372" s="38"/>
      <c r="L372" s="41"/>
      <c r="M372" s="196"/>
      <c r="N372" s="197"/>
      <c r="O372" s="66"/>
      <c r="P372" s="66"/>
      <c r="Q372" s="66"/>
      <c r="R372" s="66"/>
      <c r="S372" s="66"/>
      <c r="T372" s="67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9" t="s">
        <v>141</v>
      </c>
      <c r="AU372" s="19" t="s">
        <v>81</v>
      </c>
    </row>
    <row r="373" spans="1:65" s="2" customFormat="1">
      <c r="A373" s="36"/>
      <c r="B373" s="37"/>
      <c r="C373" s="38"/>
      <c r="D373" s="198" t="s">
        <v>143</v>
      </c>
      <c r="E373" s="38"/>
      <c r="F373" s="199" t="s">
        <v>549</v>
      </c>
      <c r="G373" s="38"/>
      <c r="H373" s="38"/>
      <c r="I373" s="195"/>
      <c r="J373" s="38"/>
      <c r="K373" s="38"/>
      <c r="L373" s="41"/>
      <c r="M373" s="196"/>
      <c r="N373" s="197"/>
      <c r="O373" s="66"/>
      <c r="P373" s="66"/>
      <c r="Q373" s="66"/>
      <c r="R373" s="66"/>
      <c r="S373" s="66"/>
      <c r="T373" s="67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9" t="s">
        <v>143</v>
      </c>
      <c r="AU373" s="19" t="s">
        <v>81</v>
      </c>
    </row>
    <row r="374" spans="1:65" s="14" customFormat="1">
      <c r="B374" s="210"/>
      <c r="C374" s="211"/>
      <c r="D374" s="193" t="s">
        <v>145</v>
      </c>
      <c r="E374" s="212" t="s">
        <v>19</v>
      </c>
      <c r="F374" s="213" t="s">
        <v>543</v>
      </c>
      <c r="G374" s="211"/>
      <c r="H374" s="214">
        <v>5.28</v>
      </c>
      <c r="I374" s="215"/>
      <c r="J374" s="211"/>
      <c r="K374" s="211"/>
      <c r="L374" s="216"/>
      <c r="M374" s="217"/>
      <c r="N374" s="218"/>
      <c r="O374" s="218"/>
      <c r="P374" s="218"/>
      <c r="Q374" s="218"/>
      <c r="R374" s="218"/>
      <c r="S374" s="218"/>
      <c r="T374" s="219"/>
      <c r="AT374" s="220" t="s">
        <v>145</v>
      </c>
      <c r="AU374" s="220" t="s">
        <v>81</v>
      </c>
      <c r="AV374" s="14" t="s">
        <v>81</v>
      </c>
      <c r="AW374" s="14" t="s">
        <v>33</v>
      </c>
      <c r="AX374" s="14" t="s">
        <v>79</v>
      </c>
      <c r="AY374" s="220" t="s">
        <v>132</v>
      </c>
    </row>
    <row r="375" spans="1:65" s="14" customFormat="1">
      <c r="B375" s="210"/>
      <c r="C375" s="211"/>
      <c r="D375" s="193" t="s">
        <v>145</v>
      </c>
      <c r="E375" s="211"/>
      <c r="F375" s="213" t="s">
        <v>550</v>
      </c>
      <c r="G375" s="211"/>
      <c r="H375" s="214">
        <v>73.92</v>
      </c>
      <c r="I375" s="215"/>
      <c r="J375" s="211"/>
      <c r="K375" s="211"/>
      <c r="L375" s="216"/>
      <c r="M375" s="217"/>
      <c r="N375" s="218"/>
      <c r="O375" s="218"/>
      <c r="P375" s="218"/>
      <c r="Q375" s="218"/>
      <c r="R375" s="218"/>
      <c r="S375" s="218"/>
      <c r="T375" s="219"/>
      <c r="AT375" s="220" t="s">
        <v>145</v>
      </c>
      <c r="AU375" s="220" t="s">
        <v>81</v>
      </c>
      <c r="AV375" s="14" t="s">
        <v>81</v>
      </c>
      <c r="AW375" s="14" t="s">
        <v>4</v>
      </c>
      <c r="AX375" s="14" t="s">
        <v>79</v>
      </c>
      <c r="AY375" s="220" t="s">
        <v>132</v>
      </c>
    </row>
    <row r="376" spans="1:65" s="2" customFormat="1" ht="16.5" customHeight="1">
      <c r="A376" s="36"/>
      <c r="B376" s="37"/>
      <c r="C376" s="180" t="s">
        <v>551</v>
      </c>
      <c r="D376" s="180" t="s">
        <v>134</v>
      </c>
      <c r="E376" s="181" t="s">
        <v>552</v>
      </c>
      <c r="F376" s="182" t="s">
        <v>553</v>
      </c>
      <c r="G376" s="183" t="s">
        <v>248</v>
      </c>
      <c r="H376" s="184">
        <v>2.64</v>
      </c>
      <c r="I376" s="185"/>
      <c r="J376" s="186">
        <f>ROUND(I376*H376,2)</f>
        <v>0</v>
      </c>
      <c r="K376" s="182" t="s">
        <v>138</v>
      </c>
      <c r="L376" s="41"/>
      <c r="M376" s="187" t="s">
        <v>19</v>
      </c>
      <c r="N376" s="188" t="s">
        <v>43</v>
      </c>
      <c r="O376" s="66"/>
      <c r="P376" s="189">
        <f>O376*H376</f>
        <v>0</v>
      </c>
      <c r="Q376" s="189">
        <v>0</v>
      </c>
      <c r="R376" s="189">
        <f>Q376*H376</f>
        <v>0</v>
      </c>
      <c r="S376" s="189">
        <v>0</v>
      </c>
      <c r="T376" s="190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91" t="s">
        <v>139</v>
      </c>
      <c r="AT376" s="191" t="s">
        <v>134</v>
      </c>
      <c r="AU376" s="191" t="s">
        <v>81</v>
      </c>
      <c r="AY376" s="19" t="s">
        <v>132</v>
      </c>
      <c r="BE376" s="192">
        <f>IF(N376="základní",J376,0)</f>
        <v>0</v>
      </c>
      <c r="BF376" s="192">
        <f>IF(N376="snížená",J376,0)</f>
        <v>0</v>
      </c>
      <c r="BG376" s="192">
        <f>IF(N376="zákl. přenesená",J376,0)</f>
        <v>0</v>
      </c>
      <c r="BH376" s="192">
        <f>IF(N376="sníž. přenesená",J376,0)</f>
        <v>0</v>
      </c>
      <c r="BI376" s="192">
        <f>IF(N376="nulová",J376,0)</f>
        <v>0</v>
      </c>
      <c r="BJ376" s="19" t="s">
        <v>79</v>
      </c>
      <c r="BK376" s="192">
        <f>ROUND(I376*H376,2)</f>
        <v>0</v>
      </c>
      <c r="BL376" s="19" t="s">
        <v>139</v>
      </c>
      <c r="BM376" s="191" t="s">
        <v>554</v>
      </c>
    </row>
    <row r="377" spans="1:65" s="2" customFormat="1">
      <c r="A377" s="36"/>
      <c r="B377" s="37"/>
      <c r="C377" s="38"/>
      <c r="D377" s="193" t="s">
        <v>141</v>
      </c>
      <c r="E377" s="38"/>
      <c r="F377" s="194" t="s">
        <v>555</v>
      </c>
      <c r="G377" s="38"/>
      <c r="H377" s="38"/>
      <c r="I377" s="195"/>
      <c r="J377" s="38"/>
      <c r="K377" s="38"/>
      <c r="L377" s="41"/>
      <c r="M377" s="196"/>
      <c r="N377" s="197"/>
      <c r="O377" s="66"/>
      <c r="P377" s="66"/>
      <c r="Q377" s="66"/>
      <c r="R377" s="66"/>
      <c r="S377" s="66"/>
      <c r="T377" s="67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9" t="s">
        <v>141</v>
      </c>
      <c r="AU377" s="19" t="s">
        <v>81</v>
      </c>
    </row>
    <row r="378" spans="1:65" s="2" customFormat="1">
      <c r="A378" s="36"/>
      <c r="B378" s="37"/>
      <c r="C378" s="38"/>
      <c r="D378" s="198" t="s">
        <v>143</v>
      </c>
      <c r="E378" s="38"/>
      <c r="F378" s="199" t="s">
        <v>556</v>
      </c>
      <c r="G378" s="38"/>
      <c r="H378" s="38"/>
      <c r="I378" s="195"/>
      <c r="J378" s="38"/>
      <c r="K378" s="38"/>
      <c r="L378" s="41"/>
      <c r="M378" s="196"/>
      <c r="N378" s="197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143</v>
      </c>
      <c r="AU378" s="19" t="s">
        <v>81</v>
      </c>
    </row>
    <row r="379" spans="1:65" s="13" customFormat="1">
      <c r="B379" s="200"/>
      <c r="C379" s="201"/>
      <c r="D379" s="193" t="s">
        <v>145</v>
      </c>
      <c r="E379" s="202" t="s">
        <v>19</v>
      </c>
      <c r="F379" s="203" t="s">
        <v>557</v>
      </c>
      <c r="G379" s="201"/>
      <c r="H379" s="202" t="s">
        <v>19</v>
      </c>
      <c r="I379" s="204"/>
      <c r="J379" s="201"/>
      <c r="K379" s="201"/>
      <c r="L379" s="205"/>
      <c r="M379" s="206"/>
      <c r="N379" s="207"/>
      <c r="O379" s="207"/>
      <c r="P379" s="207"/>
      <c r="Q379" s="207"/>
      <c r="R379" s="207"/>
      <c r="S379" s="207"/>
      <c r="T379" s="208"/>
      <c r="AT379" s="209" t="s">
        <v>145</v>
      </c>
      <c r="AU379" s="209" t="s">
        <v>81</v>
      </c>
      <c r="AV379" s="13" t="s">
        <v>79</v>
      </c>
      <c r="AW379" s="13" t="s">
        <v>33</v>
      </c>
      <c r="AX379" s="13" t="s">
        <v>72</v>
      </c>
      <c r="AY379" s="209" t="s">
        <v>132</v>
      </c>
    </row>
    <row r="380" spans="1:65" s="14" customFormat="1">
      <c r="B380" s="210"/>
      <c r="C380" s="211"/>
      <c r="D380" s="193" t="s">
        <v>145</v>
      </c>
      <c r="E380" s="212" t="s">
        <v>19</v>
      </c>
      <c r="F380" s="213" t="s">
        <v>558</v>
      </c>
      <c r="G380" s="211"/>
      <c r="H380" s="214">
        <v>2.64</v>
      </c>
      <c r="I380" s="215"/>
      <c r="J380" s="211"/>
      <c r="K380" s="211"/>
      <c r="L380" s="216"/>
      <c r="M380" s="217"/>
      <c r="N380" s="218"/>
      <c r="O380" s="218"/>
      <c r="P380" s="218"/>
      <c r="Q380" s="218"/>
      <c r="R380" s="218"/>
      <c r="S380" s="218"/>
      <c r="T380" s="219"/>
      <c r="AT380" s="220" t="s">
        <v>145</v>
      </c>
      <c r="AU380" s="220" t="s">
        <v>81</v>
      </c>
      <c r="AV380" s="14" t="s">
        <v>81</v>
      </c>
      <c r="AW380" s="14" t="s">
        <v>33</v>
      </c>
      <c r="AX380" s="14" t="s">
        <v>79</v>
      </c>
      <c r="AY380" s="220" t="s">
        <v>132</v>
      </c>
    </row>
    <row r="381" spans="1:65" s="2" customFormat="1" ht="16.5" customHeight="1">
      <c r="A381" s="36"/>
      <c r="B381" s="37"/>
      <c r="C381" s="180" t="s">
        <v>559</v>
      </c>
      <c r="D381" s="180" t="s">
        <v>134</v>
      </c>
      <c r="E381" s="181" t="s">
        <v>560</v>
      </c>
      <c r="F381" s="182" t="s">
        <v>561</v>
      </c>
      <c r="G381" s="183" t="s">
        <v>248</v>
      </c>
      <c r="H381" s="184">
        <v>36.96</v>
      </c>
      <c r="I381" s="185"/>
      <c r="J381" s="186">
        <f>ROUND(I381*H381,2)</f>
        <v>0</v>
      </c>
      <c r="K381" s="182" t="s">
        <v>138</v>
      </c>
      <c r="L381" s="41"/>
      <c r="M381" s="187" t="s">
        <v>19</v>
      </c>
      <c r="N381" s="188" t="s">
        <v>43</v>
      </c>
      <c r="O381" s="66"/>
      <c r="P381" s="189">
        <f>O381*H381</f>
        <v>0</v>
      </c>
      <c r="Q381" s="189">
        <v>0</v>
      </c>
      <c r="R381" s="189">
        <f>Q381*H381</f>
        <v>0</v>
      </c>
      <c r="S381" s="189">
        <v>0</v>
      </c>
      <c r="T381" s="190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91" t="s">
        <v>139</v>
      </c>
      <c r="AT381" s="191" t="s">
        <v>134</v>
      </c>
      <c r="AU381" s="191" t="s">
        <v>81</v>
      </c>
      <c r="AY381" s="19" t="s">
        <v>132</v>
      </c>
      <c r="BE381" s="192">
        <f>IF(N381="základní",J381,0)</f>
        <v>0</v>
      </c>
      <c r="BF381" s="192">
        <f>IF(N381="snížená",J381,0)</f>
        <v>0</v>
      </c>
      <c r="BG381" s="192">
        <f>IF(N381="zákl. přenesená",J381,0)</f>
        <v>0</v>
      </c>
      <c r="BH381" s="192">
        <f>IF(N381="sníž. přenesená",J381,0)</f>
        <v>0</v>
      </c>
      <c r="BI381" s="192">
        <f>IF(N381="nulová",J381,0)</f>
        <v>0</v>
      </c>
      <c r="BJ381" s="19" t="s">
        <v>79</v>
      </c>
      <c r="BK381" s="192">
        <f>ROUND(I381*H381,2)</f>
        <v>0</v>
      </c>
      <c r="BL381" s="19" t="s">
        <v>139</v>
      </c>
      <c r="BM381" s="191" t="s">
        <v>562</v>
      </c>
    </row>
    <row r="382" spans="1:65" s="2" customFormat="1">
      <c r="A382" s="36"/>
      <c r="B382" s="37"/>
      <c r="C382" s="38"/>
      <c r="D382" s="193" t="s">
        <v>141</v>
      </c>
      <c r="E382" s="38"/>
      <c r="F382" s="194" t="s">
        <v>548</v>
      </c>
      <c r="G382" s="38"/>
      <c r="H382" s="38"/>
      <c r="I382" s="195"/>
      <c r="J382" s="38"/>
      <c r="K382" s="38"/>
      <c r="L382" s="41"/>
      <c r="M382" s="196"/>
      <c r="N382" s="197"/>
      <c r="O382" s="66"/>
      <c r="P382" s="66"/>
      <c r="Q382" s="66"/>
      <c r="R382" s="66"/>
      <c r="S382" s="66"/>
      <c r="T382" s="67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T382" s="19" t="s">
        <v>141</v>
      </c>
      <c r="AU382" s="19" t="s">
        <v>81</v>
      </c>
    </row>
    <row r="383" spans="1:65" s="2" customFormat="1">
      <c r="A383" s="36"/>
      <c r="B383" s="37"/>
      <c r="C383" s="38"/>
      <c r="D383" s="198" t="s">
        <v>143</v>
      </c>
      <c r="E383" s="38"/>
      <c r="F383" s="199" t="s">
        <v>563</v>
      </c>
      <c r="G383" s="38"/>
      <c r="H383" s="38"/>
      <c r="I383" s="195"/>
      <c r="J383" s="38"/>
      <c r="K383" s="38"/>
      <c r="L383" s="41"/>
      <c r="M383" s="196"/>
      <c r="N383" s="197"/>
      <c r="O383" s="66"/>
      <c r="P383" s="66"/>
      <c r="Q383" s="66"/>
      <c r="R383" s="66"/>
      <c r="S383" s="66"/>
      <c r="T383" s="67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143</v>
      </c>
      <c r="AU383" s="19" t="s">
        <v>81</v>
      </c>
    </row>
    <row r="384" spans="1:65" s="14" customFormat="1">
      <c r="B384" s="210"/>
      <c r="C384" s="211"/>
      <c r="D384" s="193" t="s">
        <v>145</v>
      </c>
      <c r="E384" s="212" t="s">
        <v>19</v>
      </c>
      <c r="F384" s="213" t="s">
        <v>558</v>
      </c>
      <c r="G384" s="211"/>
      <c r="H384" s="214">
        <v>2.64</v>
      </c>
      <c r="I384" s="215"/>
      <c r="J384" s="211"/>
      <c r="K384" s="211"/>
      <c r="L384" s="216"/>
      <c r="M384" s="217"/>
      <c r="N384" s="218"/>
      <c r="O384" s="218"/>
      <c r="P384" s="218"/>
      <c r="Q384" s="218"/>
      <c r="R384" s="218"/>
      <c r="S384" s="218"/>
      <c r="T384" s="219"/>
      <c r="AT384" s="220" t="s">
        <v>145</v>
      </c>
      <c r="AU384" s="220" t="s">
        <v>81</v>
      </c>
      <c r="AV384" s="14" t="s">
        <v>81</v>
      </c>
      <c r="AW384" s="14" t="s">
        <v>33</v>
      </c>
      <c r="AX384" s="14" t="s">
        <v>79</v>
      </c>
      <c r="AY384" s="220" t="s">
        <v>132</v>
      </c>
    </row>
    <row r="385" spans="1:65" s="14" customFormat="1">
      <c r="B385" s="210"/>
      <c r="C385" s="211"/>
      <c r="D385" s="193" t="s">
        <v>145</v>
      </c>
      <c r="E385" s="211"/>
      <c r="F385" s="213" t="s">
        <v>564</v>
      </c>
      <c r="G385" s="211"/>
      <c r="H385" s="214">
        <v>36.96</v>
      </c>
      <c r="I385" s="215"/>
      <c r="J385" s="211"/>
      <c r="K385" s="211"/>
      <c r="L385" s="216"/>
      <c r="M385" s="217"/>
      <c r="N385" s="218"/>
      <c r="O385" s="218"/>
      <c r="P385" s="218"/>
      <c r="Q385" s="218"/>
      <c r="R385" s="218"/>
      <c r="S385" s="218"/>
      <c r="T385" s="219"/>
      <c r="AT385" s="220" t="s">
        <v>145</v>
      </c>
      <c r="AU385" s="220" t="s">
        <v>81</v>
      </c>
      <c r="AV385" s="14" t="s">
        <v>81</v>
      </c>
      <c r="AW385" s="14" t="s">
        <v>4</v>
      </c>
      <c r="AX385" s="14" t="s">
        <v>79</v>
      </c>
      <c r="AY385" s="220" t="s">
        <v>132</v>
      </c>
    </row>
    <row r="386" spans="1:65" s="2" customFormat="1" ht="24.2" customHeight="1">
      <c r="A386" s="36"/>
      <c r="B386" s="37"/>
      <c r="C386" s="180" t="s">
        <v>565</v>
      </c>
      <c r="D386" s="180" t="s">
        <v>134</v>
      </c>
      <c r="E386" s="181" t="s">
        <v>566</v>
      </c>
      <c r="F386" s="182" t="s">
        <v>250</v>
      </c>
      <c r="G386" s="183" t="s">
        <v>248</v>
      </c>
      <c r="H386" s="184">
        <v>5.28</v>
      </c>
      <c r="I386" s="185"/>
      <c r="J386" s="186">
        <f>ROUND(I386*H386,2)</f>
        <v>0</v>
      </c>
      <c r="K386" s="182" t="s">
        <v>138</v>
      </c>
      <c r="L386" s="41"/>
      <c r="M386" s="187" t="s">
        <v>19</v>
      </c>
      <c r="N386" s="188" t="s">
        <v>43</v>
      </c>
      <c r="O386" s="66"/>
      <c r="P386" s="189">
        <f>O386*H386</f>
        <v>0</v>
      </c>
      <c r="Q386" s="189">
        <v>0</v>
      </c>
      <c r="R386" s="189">
        <f>Q386*H386</f>
        <v>0</v>
      </c>
      <c r="S386" s="189">
        <v>0</v>
      </c>
      <c r="T386" s="190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91" t="s">
        <v>139</v>
      </c>
      <c r="AT386" s="191" t="s">
        <v>134</v>
      </c>
      <c r="AU386" s="191" t="s">
        <v>81</v>
      </c>
      <c r="AY386" s="19" t="s">
        <v>132</v>
      </c>
      <c r="BE386" s="192">
        <f>IF(N386="základní",J386,0)</f>
        <v>0</v>
      </c>
      <c r="BF386" s="192">
        <f>IF(N386="snížená",J386,0)</f>
        <v>0</v>
      </c>
      <c r="BG386" s="192">
        <f>IF(N386="zákl. přenesená",J386,0)</f>
        <v>0</v>
      </c>
      <c r="BH386" s="192">
        <f>IF(N386="sníž. přenesená",J386,0)</f>
        <v>0</v>
      </c>
      <c r="BI386" s="192">
        <f>IF(N386="nulová",J386,0)</f>
        <v>0</v>
      </c>
      <c r="BJ386" s="19" t="s">
        <v>79</v>
      </c>
      <c r="BK386" s="192">
        <f>ROUND(I386*H386,2)</f>
        <v>0</v>
      </c>
      <c r="BL386" s="19" t="s">
        <v>139</v>
      </c>
      <c r="BM386" s="191" t="s">
        <v>567</v>
      </c>
    </row>
    <row r="387" spans="1:65" s="2" customFormat="1" ht="19.5">
      <c r="A387" s="36"/>
      <c r="B387" s="37"/>
      <c r="C387" s="38"/>
      <c r="D387" s="193" t="s">
        <v>141</v>
      </c>
      <c r="E387" s="38"/>
      <c r="F387" s="194" t="s">
        <v>250</v>
      </c>
      <c r="G387" s="38"/>
      <c r="H387" s="38"/>
      <c r="I387" s="195"/>
      <c r="J387" s="38"/>
      <c r="K387" s="38"/>
      <c r="L387" s="41"/>
      <c r="M387" s="196"/>
      <c r="N387" s="197"/>
      <c r="O387" s="66"/>
      <c r="P387" s="66"/>
      <c r="Q387" s="66"/>
      <c r="R387" s="66"/>
      <c r="S387" s="66"/>
      <c r="T387" s="67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9" t="s">
        <v>141</v>
      </c>
      <c r="AU387" s="19" t="s">
        <v>81</v>
      </c>
    </row>
    <row r="388" spans="1:65" s="2" customFormat="1">
      <c r="A388" s="36"/>
      <c r="B388" s="37"/>
      <c r="C388" s="38"/>
      <c r="D388" s="198" t="s">
        <v>143</v>
      </c>
      <c r="E388" s="38"/>
      <c r="F388" s="199" t="s">
        <v>568</v>
      </c>
      <c r="G388" s="38"/>
      <c r="H388" s="38"/>
      <c r="I388" s="195"/>
      <c r="J388" s="38"/>
      <c r="K388" s="38"/>
      <c r="L388" s="41"/>
      <c r="M388" s="196"/>
      <c r="N388" s="197"/>
      <c r="O388" s="66"/>
      <c r="P388" s="66"/>
      <c r="Q388" s="66"/>
      <c r="R388" s="66"/>
      <c r="S388" s="66"/>
      <c r="T388" s="67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9" t="s">
        <v>143</v>
      </c>
      <c r="AU388" s="19" t="s">
        <v>81</v>
      </c>
    </row>
    <row r="389" spans="1:65" s="2" customFormat="1" ht="24.2" customHeight="1">
      <c r="A389" s="36"/>
      <c r="B389" s="37"/>
      <c r="C389" s="180" t="s">
        <v>569</v>
      </c>
      <c r="D389" s="180" t="s">
        <v>134</v>
      </c>
      <c r="E389" s="181" t="s">
        <v>570</v>
      </c>
      <c r="F389" s="182" t="s">
        <v>571</v>
      </c>
      <c r="G389" s="183" t="s">
        <v>248</v>
      </c>
      <c r="H389" s="184">
        <v>2.64</v>
      </c>
      <c r="I389" s="185"/>
      <c r="J389" s="186">
        <f>ROUND(I389*H389,2)</f>
        <v>0</v>
      </c>
      <c r="K389" s="182" t="s">
        <v>138</v>
      </c>
      <c r="L389" s="41"/>
      <c r="M389" s="187" t="s">
        <v>19</v>
      </c>
      <c r="N389" s="188" t="s">
        <v>43</v>
      </c>
      <c r="O389" s="66"/>
      <c r="P389" s="189">
        <f>O389*H389</f>
        <v>0</v>
      </c>
      <c r="Q389" s="189">
        <v>0</v>
      </c>
      <c r="R389" s="189">
        <f>Q389*H389</f>
        <v>0</v>
      </c>
      <c r="S389" s="189">
        <v>0</v>
      </c>
      <c r="T389" s="190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91" t="s">
        <v>139</v>
      </c>
      <c r="AT389" s="191" t="s">
        <v>134</v>
      </c>
      <c r="AU389" s="191" t="s">
        <v>81</v>
      </c>
      <c r="AY389" s="19" t="s">
        <v>132</v>
      </c>
      <c r="BE389" s="192">
        <f>IF(N389="základní",J389,0)</f>
        <v>0</v>
      </c>
      <c r="BF389" s="192">
        <f>IF(N389="snížená",J389,0)</f>
        <v>0</v>
      </c>
      <c r="BG389" s="192">
        <f>IF(N389="zákl. přenesená",J389,0)</f>
        <v>0</v>
      </c>
      <c r="BH389" s="192">
        <f>IF(N389="sníž. přenesená",J389,0)</f>
        <v>0</v>
      </c>
      <c r="BI389" s="192">
        <f>IF(N389="nulová",J389,0)</f>
        <v>0</v>
      </c>
      <c r="BJ389" s="19" t="s">
        <v>79</v>
      </c>
      <c r="BK389" s="192">
        <f>ROUND(I389*H389,2)</f>
        <v>0</v>
      </c>
      <c r="BL389" s="19" t="s">
        <v>139</v>
      </c>
      <c r="BM389" s="191" t="s">
        <v>572</v>
      </c>
    </row>
    <row r="390" spans="1:65" s="2" customFormat="1" ht="19.5">
      <c r="A390" s="36"/>
      <c r="B390" s="37"/>
      <c r="C390" s="38"/>
      <c r="D390" s="193" t="s">
        <v>141</v>
      </c>
      <c r="E390" s="38"/>
      <c r="F390" s="194" t="s">
        <v>571</v>
      </c>
      <c r="G390" s="38"/>
      <c r="H390" s="38"/>
      <c r="I390" s="195"/>
      <c r="J390" s="38"/>
      <c r="K390" s="38"/>
      <c r="L390" s="41"/>
      <c r="M390" s="196"/>
      <c r="N390" s="197"/>
      <c r="O390" s="66"/>
      <c r="P390" s="66"/>
      <c r="Q390" s="66"/>
      <c r="R390" s="66"/>
      <c r="S390" s="66"/>
      <c r="T390" s="67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T390" s="19" t="s">
        <v>141</v>
      </c>
      <c r="AU390" s="19" t="s">
        <v>81</v>
      </c>
    </row>
    <row r="391" spans="1:65" s="2" customFormat="1">
      <c r="A391" s="36"/>
      <c r="B391" s="37"/>
      <c r="C391" s="38"/>
      <c r="D391" s="198" t="s">
        <v>143</v>
      </c>
      <c r="E391" s="38"/>
      <c r="F391" s="199" t="s">
        <v>573</v>
      </c>
      <c r="G391" s="38"/>
      <c r="H391" s="38"/>
      <c r="I391" s="195"/>
      <c r="J391" s="38"/>
      <c r="K391" s="38"/>
      <c r="L391" s="41"/>
      <c r="M391" s="196"/>
      <c r="N391" s="197"/>
      <c r="O391" s="66"/>
      <c r="P391" s="66"/>
      <c r="Q391" s="66"/>
      <c r="R391" s="66"/>
      <c r="S391" s="66"/>
      <c r="T391" s="67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T391" s="19" t="s">
        <v>143</v>
      </c>
      <c r="AU391" s="19" t="s">
        <v>81</v>
      </c>
    </row>
    <row r="392" spans="1:65" s="12" customFormat="1" ht="22.9" customHeight="1">
      <c r="B392" s="164"/>
      <c r="C392" s="165"/>
      <c r="D392" s="166" t="s">
        <v>71</v>
      </c>
      <c r="E392" s="178" t="s">
        <v>574</v>
      </c>
      <c r="F392" s="178" t="s">
        <v>575</v>
      </c>
      <c r="G392" s="165"/>
      <c r="H392" s="165"/>
      <c r="I392" s="168"/>
      <c r="J392" s="179">
        <f>BK392</f>
        <v>0</v>
      </c>
      <c r="K392" s="165"/>
      <c r="L392" s="170"/>
      <c r="M392" s="171"/>
      <c r="N392" s="172"/>
      <c r="O392" s="172"/>
      <c r="P392" s="173">
        <f>SUM(P393:P395)</f>
        <v>0</v>
      </c>
      <c r="Q392" s="172"/>
      <c r="R392" s="173">
        <f>SUM(R393:R395)</f>
        <v>0</v>
      </c>
      <c r="S392" s="172"/>
      <c r="T392" s="174">
        <f>SUM(T393:T395)</f>
        <v>0</v>
      </c>
      <c r="AR392" s="175" t="s">
        <v>79</v>
      </c>
      <c r="AT392" s="176" t="s">
        <v>71</v>
      </c>
      <c r="AU392" s="176" t="s">
        <v>79</v>
      </c>
      <c r="AY392" s="175" t="s">
        <v>132</v>
      </c>
      <c r="BK392" s="177">
        <f>SUM(BK393:BK395)</f>
        <v>0</v>
      </c>
    </row>
    <row r="393" spans="1:65" s="2" customFormat="1" ht="16.5" customHeight="1">
      <c r="A393" s="36"/>
      <c r="B393" s="37"/>
      <c r="C393" s="180" t="s">
        <v>576</v>
      </c>
      <c r="D393" s="180" t="s">
        <v>134</v>
      </c>
      <c r="E393" s="181" t="s">
        <v>577</v>
      </c>
      <c r="F393" s="182" t="s">
        <v>578</v>
      </c>
      <c r="G393" s="183" t="s">
        <v>248</v>
      </c>
      <c r="H393" s="184">
        <v>8.9659999999999993</v>
      </c>
      <c r="I393" s="185"/>
      <c r="J393" s="186">
        <f>ROUND(I393*H393,2)</f>
        <v>0</v>
      </c>
      <c r="K393" s="182" t="s">
        <v>138</v>
      </c>
      <c r="L393" s="41"/>
      <c r="M393" s="187" t="s">
        <v>19</v>
      </c>
      <c r="N393" s="188" t="s">
        <v>43</v>
      </c>
      <c r="O393" s="66"/>
      <c r="P393" s="189">
        <f>O393*H393</f>
        <v>0</v>
      </c>
      <c r="Q393" s="189">
        <v>0</v>
      </c>
      <c r="R393" s="189">
        <f>Q393*H393</f>
        <v>0</v>
      </c>
      <c r="S393" s="189">
        <v>0</v>
      </c>
      <c r="T393" s="190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91" t="s">
        <v>139</v>
      </c>
      <c r="AT393" s="191" t="s">
        <v>134</v>
      </c>
      <c r="AU393" s="191" t="s">
        <v>81</v>
      </c>
      <c r="AY393" s="19" t="s">
        <v>132</v>
      </c>
      <c r="BE393" s="192">
        <f>IF(N393="základní",J393,0)</f>
        <v>0</v>
      </c>
      <c r="BF393" s="192">
        <f>IF(N393="snížená",J393,0)</f>
        <v>0</v>
      </c>
      <c r="BG393" s="192">
        <f>IF(N393="zákl. přenesená",J393,0)</f>
        <v>0</v>
      </c>
      <c r="BH393" s="192">
        <f>IF(N393="sníž. přenesená",J393,0)</f>
        <v>0</v>
      </c>
      <c r="BI393" s="192">
        <f>IF(N393="nulová",J393,0)</f>
        <v>0</v>
      </c>
      <c r="BJ393" s="19" t="s">
        <v>79</v>
      </c>
      <c r="BK393" s="192">
        <f>ROUND(I393*H393,2)</f>
        <v>0</v>
      </c>
      <c r="BL393" s="19" t="s">
        <v>139</v>
      </c>
      <c r="BM393" s="191" t="s">
        <v>579</v>
      </c>
    </row>
    <row r="394" spans="1:65" s="2" customFormat="1" ht="19.5">
      <c r="A394" s="36"/>
      <c r="B394" s="37"/>
      <c r="C394" s="38"/>
      <c r="D394" s="193" t="s">
        <v>141</v>
      </c>
      <c r="E394" s="38"/>
      <c r="F394" s="194" t="s">
        <v>580</v>
      </c>
      <c r="G394" s="38"/>
      <c r="H394" s="38"/>
      <c r="I394" s="195"/>
      <c r="J394" s="38"/>
      <c r="K394" s="38"/>
      <c r="L394" s="41"/>
      <c r="M394" s="196"/>
      <c r="N394" s="197"/>
      <c r="O394" s="66"/>
      <c r="P394" s="66"/>
      <c r="Q394" s="66"/>
      <c r="R394" s="66"/>
      <c r="S394" s="66"/>
      <c r="T394" s="67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T394" s="19" t="s">
        <v>141</v>
      </c>
      <c r="AU394" s="19" t="s">
        <v>81</v>
      </c>
    </row>
    <row r="395" spans="1:65" s="2" customFormat="1">
      <c r="A395" s="36"/>
      <c r="B395" s="37"/>
      <c r="C395" s="38"/>
      <c r="D395" s="198" t="s">
        <v>143</v>
      </c>
      <c r="E395" s="38"/>
      <c r="F395" s="199" t="s">
        <v>581</v>
      </c>
      <c r="G395" s="38"/>
      <c r="H395" s="38"/>
      <c r="I395" s="195"/>
      <c r="J395" s="38"/>
      <c r="K395" s="38"/>
      <c r="L395" s="41"/>
      <c r="M395" s="196"/>
      <c r="N395" s="197"/>
      <c r="O395" s="66"/>
      <c r="P395" s="66"/>
      <c r="Q395" s="66"/>
      <c r="R395" s="66"/>
      <c r="S395" s="66"/>
      <c r="T395" s="67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T395" s="19" t="s">
        <v>143</v>
      </c>
      <c r="AU395" s="19" t="s">
        <v>81</v>
      </c>
    </row>
    <row r="396" spans="1:65" s="12" customFormat="1" ht="25.9" customHeight="1">
      <c r="B396" s="164"/>
      <c r="C396" s="165"/>
      <c r="D396" s="166" t="s">
        <v>71</v>
      </c>
      <c r="E396" s="167" t="s">
        <v>582</v>
      </c>
      <c r="F396" s="167" t="s">
        <v>583</v>
      </c>
      <c r="G396" s="165"/>
      <c r="H396" s="165"/>
      <c r="I396" s="168"/>
      <c r="J396" s="169">
        <f>BK396</f>
        <v>0</v>
      </c>
      <c r="K396" s="165"/>
      <c r="L396" s="170"/>
      <c r="M396" s="171"/>
      <c r="N396" s="172"/>
      <c r="O396" s="172"/>
      <c r="P396" s="173">
        <f>P397+P408</f>
        <v>0</v>
      </c>
      <c r="Q396" s="172"/>
      <c r="R396" s="173">
        <f>R397+R408</f>
        <v>2.1757660000000002E-2</v>
      </c>
      <c r="S396" s="172"/>
      <c r="T396" s="174">
        <f>T397+T408</f>
        <v>0</v>
      </c>
      <c r="AR396" s="175" t="s">
        <v>81</v>
      </c>
      <c r="AT396" s="176" t="s">
        <v>71</v>
      </c>
      <c r="AU396" s="176" t="s">
        <v>72</v>
      </c>
      <c r="AY396" s="175" t="s">
        <v>132</v>
      </c>
      <c r="BK396" s="177">
        <f>BK397+BK408</f>
        <v>0</v>
      </c>
    </row>
    <row r="397" spans="1:65" s="12" customFormat="1" ht="22.9" customHeight="1">
      <c r="B397" s="164"/>
      <c r="C397" s="165"/>
      <c r="D397" s="166" t="s">
        <v>71</v>
      </c>
      <c r="E397" s="178" t="s">
        <v>584</v>
      </c>
      <c r="F397" s="178" t="s">
        <v>585</v>
      </c>
      <c r="G397" s="165"/>
      <c r="H397" s="165"/>
      <c r="I397" s="168"/>
      <c r="J397" s="179">
        <f>BK397</f>
        <v>0</v>
      </c>
      <c r="K397" s="165"/>
      <c r="L397" s="170"/>
      <c r="M397" s="171"/>
      <c r="N397" s="172"/>
      <c r="O397" s="172"/>
      <c r="P397" s="173">
        <f>SUM(P398:P407)</f>
        <v>0</v>
      </c>
      <c r="Q397" s="172"/>
      <c r="R397" s="173">
        <f>SUM(R398:R407)</f>
        <v>2.1315600000000001E-2</v>
      </c>
      <c r="S397" s="172"/>
      <c r="T397" s="174">
        <f>SUM(T398:T407)</f>
        <v>0</v>
      </c>
      <c r="AR397" s="175" t="s">
        <v>81</v>
      </c>
      <c r="AT397" s="176" t="s">
        <v>71</v>
      </c>
      <c r="AU397" s="176" t="s">
        <v>79</v>
      </c>
      <c r="AY397" s="175" t="s">
        <v>132</v>
      </c>
      <c r="BK397" s="177">
        <f>SUM(BK398:BK407)</f>
        <v>0</v>
      </c>
    </row>
    <row r="398" spans="1:65" s="2" customFormat="1" ht="16.5" customHeight="1">
      <c r="A398" s="36"/>
      <c r="B398" s="37"/>
      <c r="C398" s="180" t="s">
        <v>586</v>
      </c>
      <c r="D398" s="180" t="s">
        <v>134</v>
      </c>
      <c r="E398" s="181" t="s">
        <v>587</v>
      </c>
      <c r="F398" s="182" t="s">
        <v>588</v>
      </c>
      <c r="G398" s="183" t="s">
        <v>313</v>
      </c>
      <c r="H398" s="184">
        <v>22.62</v>
      </c>
      <c r="I398" s="185"/>
      <c r="J398" s="186">
        <f>ROUND(I398*H398,2)</f>
        <v>0</v>
      </c>
      <c r="K398" s="182" t="s">
        <v>138</v>
      </c>
      <c r="L398" s="41"/>
      <c r="M398" s="187" t="s">
        <v>19</v>
      </c>
      <c r="N398" s="188" t="s">
        <v>43</v>
      </c>
      <c r="O398" s="66"/>
      <c r="P398" s="189">
        <f>O398*H398</f>
        <v>0</v>
      </c>
      <c r="Q398" s="189">
        <v>6.0000000000000002E-5</v>
      </c>
      <c r="R398" s="189">
        <f>Q398*H398</f>
        <v>1.3572E-3</v>
      </c>
      <c r="S398" s="189">
        <v>0</v>
      </c>
      <c r="T398" s="190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91" t="s">
        <v>258</v>
      </c>
      <c r="AT398" s="191" t="s">
        <v>134</v>
      </c>
      <c r="AU398" s="191" t="s">
        <v>81</v>
      </c>
      <c r="AY398" s="19" t="s">
        <v>132</v>
      </c>
      <c r="BE398" s="192">
        <f>IF(N398="základní",J398,0)</f>
        <v>0</v>
      </c>
      <c r="BF398" s="192">
        <f>IF(N398="snížená",J398,0)</f>
        <v>0</v>
      </c>
      <c r="BG398" s="192">
        <f>IF(N398="zákl. přenesená",J398,0)</f>
        <v>0</v>
      </c>
      <c r="BH398" s="192">
        <f>IF(N398="sníž. přenesená",J398,0)</f>
        <v>0</v>
      </c>
      <c r="BI398" s="192">
        <f>IF(N398="nulová",J398,0)</f>
        <v>0</v>
      </c>
      <c r="BJ398" s="19" t="s">
        <v>79</v>
      </c>
      <c r="BK398" s="192">
        <f>ROUND(I398*H398,2)</f>
        <v>0</v>
      </c>
      <c r="BL398" s="19" t="s">
        <v>258</v>
      </c>
      <c r="BM398" s="191" t="s">
        <v>589</v>
      </c>
    </row>
    <row r="399" spans="1:65" s="2" customFormat="1">
      <c r="A399" s="36"/>
      <c r="B399" s="37"/>
      <c r="C399" s="38"/>
      <c r="D399" s="193" t="s">
        <v>141</v>
      </c>
      <c r="E399" s="38"/>
      <c r="F399" s="194" t="s">
        <v>590</v>
      </c>
      <c r="G399" s="38"/>
      <c r="H399" s="38"/>
      <c r="I399" s="195"/>
      <c r="J399" s="38"/>
      <c r="K399" s="38"/>
      <c r="L399" s="41"/>
      <c r="M399" s="196"/>
      <c r="N399" s="197"/>
      <c r="O399" s="66"/>
      <c r="P399" s="66"/>
      <c r="Q399" s="66"/>
      <c r="R399" s="66"/>
      <c r="S399" s="66"/>
      <c r="T399" s="67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9" t="s">
        <v>141</v>
      </c>
      <c r="AU399" s="19" t="s">
        <v>81</v>
      </c>
    </row>
    <row r="400" spans="1:65" s="2" customFormat="1">
      <c r="A400" s="36"/>
      <c r="B400" s="37"/>
      <c r="C400" s="38"/>
      <c r="D400" s="198" t="s">
        <v>143</v>
      </c>
      <c r="E400" s="38"/>
      <c r="F400" s="199" t="s">
        <v>591</v>
      </c>
      <c r="G400" s="38"/>
      <c r="H400" s="38"/>
      <c r="I400" s="195"/>
      <c r="J400" s="38"/>
      <c r="K400" s="38"/>
      <c r="L400" s="41"/>
      <c r="M400" s="196"/>
      <c r="N400" s="197"/>
      <c r="O400" s="66"/>
      <c r="P400" s="66"/>
      <c r="Q400" s="66"/>
      <c r="R400" s="66"/>
      <c r="S400" s="66"/>
      <c r="T400" s="67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T400" s="19" t="s">
        <v>143</v>
      </c>
      <c r="AU400" s="19" t="s">
        <v>81</v>
      </c>
    </row>
    <row r="401" spans="1:65" s="13" customFormat="1">
      <c r="B401" s="200"/>
      <c r="C401" s="201"/>
      <c r="D401" s="193" t="s">
        <v>145</v>
      </c>
      <c r="E401" s="202" t="s">
        <v>19</v>
      </c>
      <c r="F401" s="203" t="s">
        <v>592</v>
      </c>
      <c r="G401" s="201"/>
      <c r="H401" s="202" t="s">
        <v>19</v>
      </c>
      <c r="I401" s="204"/>
      <c r="J401" s="201"/>
      <c r="K401" s="201"/>
      <c r="L401" s="205"/>
      <c r="M401" s="206"/>
      <c r="N401" s="207"/>
      <c r="O401" s="207"/>
      <c r="P401" s="207"/>
      <c r="Q401" s="207"/>
      <c r="R401" s="207"/>
      <c r="S401" s="207"/>
      <c r="T401" s="208"/>
      <c r="AT401" s="209" t="s">
        <v>145</v>
      </c>
      <c r="AU401" s="209" t="s">
        <v>81</v>
      </c>
      <c r="AV401" s="13" t="s">
        <v>79</v>
      </c>
      <c r="AW401" s="13" t="s">
        <v>33</v>
      </c>
      <c r="AX401" s="13" t="s">
        <v>72</v>
      </c>
      <c r="AY401" s="209" t="s">
        <v>132</v>
      </c>
    </row>
    <row r="402" spans="1:65" s="14" customFormat="1">
      <c r="B402" s="210"/>
      <c r="C402" s="211"/>
      <c r="D402" s="193" t="s">
        <v>145</v>
      </c>
      <c r="E402" s="212" t="s">
        <v>19</v>
      </c>
      <c r="F402" s="213" t="s">
        <v>593</v>
      </c>
      <c r="G402" s="211"/>
      <c r="H402" s="214">
        <v>22.62</v>
      </c>
      <c r="I402" s="215"/>
      <c r="J402" s="211"/>
      <c r="K402" s="211"/>
      <c r="L402" s="216"/>
      <c r="M402" s="217"/>
      <c r="N402" s="218"/>
      <c r="O402" s="218"/>
      <c r="P402" s="218"/>
      <c r="Q402" s="218"/>
      <c r="R402" s="218"/>
      <c r="S402" s="218"/>
      <c r="T402" s="219"/>
      <c r="AT402" s="220" t="s">
        <v>145</v>
      </c>
      <c r="AU402" s="220" t="s">
        <v>81</v>
      </c>
      <c r="AV402" s="14" t="s">
        <v>81</v>
      </c>
      <c r="AW402" s="14" t="s">
        <v>33</v>
      </c>
      <c r="AX402" s="14" t="s">
        <v>79</v>
      </c>
      <c r="AY402" s="220" t="s">
        <v>132</v>
      </c>
    </row>
    <row r="403" spans="1:65" s="2" customFormat="1" ht="16.5" customHeight="1">
      <c r="A403" s="36"/>
      <c r="B403" s="37"/>
      <c r="C403" s="232" t="s">
        <v>594</v>
      </c>
      <c r="D403" s="232" t="s">
        <v>273</v>
      </c>
      <c r="E403" s="233" t="s">
        <v>595</v>
      </c>
      <c r="F403" s="234" t="s">
        <v>596</v>
      </c>
      <c r="G403" s="235" t="s">
        <v>208</v>
      </c>
      <c r="H403" s="236">
        <v>6.48</v>
      </c>
      <c r="I403" s="237"/>
      <c r="J403" s="238">
        <f>ROUND(I403*H403,2)</f>
        <v>0</v>
      </c>
      <c r="K403" s="234" t="s">
        <v>138</v>
      </c>
      <c r="L403" s="239"/>
      <c r="M403" s="240" t="s">
        <v>19</v>
      </c>
      <c r="N403" s="241" t="s">
        <v>43</v>
      </c>
      <c r="O403" s="66"/>
      <c r="P403" s="189">
        <f>O403*H403</f>
        <v>0</v>
      </c>
      <c r="Q403" s="189">
        <v>3.0799999999999998E-3</v>
      </c>
      <c r="R403" s="189">
        <f>Q403*H403</f>
        <v>1.9958400000000001E-2</v>
      </c>
      <c r="S403" s="189">
        <v>0</v>
      </c>
      <c r="T403" s="190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91" t="s">
        <v>387</v>
      </c>
      <c r="AT403" s="191" t="s">
        <v>273</v>
      </c>
      <c r="AU403" s="191" t="s">
        <v>81</v>
      </c>
      <c r="AY403" s="19" t="s">
        <v>132</v>
      </c>
      <c r="BE403" s="192">
        <f>IF(N403="základní",J403,0)</f>
        <v>0</v>
      </c>
      <c r="BF403" s="192">
        <f>IF(N403="snížená",J403,0)</f>
        <v>0</v>
      </c>
      <c r="BG403" s="192">
        <f>IF(N403="zákl. přenesená",J403,0)</f>
        <v>0</v>
      </c>
      <c r="BH403" s="192">
        <f>IF(N403="sníž. přenesená",J403,0)</f>
        <v>0</v>
      </c>
      <c r="BI403" s="192">
        <f>IF(N403="nulová",J403,0)</f>
        <v>0</v>
      </c>
      <c r="BJ403" s="19" t="s">
        <v>79</v>
      </c>
      <c r="BK403" s="192">
        <f>ROUND(I403*H403,2)</f>
        <v>0</v>
      </c>
      <c r="BL403" s="19" t="s">
        <v>258</v>
      </c>
      <c r="BM403" s="191" t="s">
        <v>597</v>
      </c>
    </row>
    <row r="404" spans="1:65" s="2" customFormat="1">
      <c r="A404" s="36"/>
      <c r="B404" s="37"/>
      <c r="C404" s="38"/>
      <c r="D404" s="193" t="s">
        <v>141</v>
      </c>
      <c r="E404" s="38"/>
      <c r="F404" s="194" t="s">
        <v>596</v>
      </c>
      <c r="G404" s="38"/>
      <c r="H404" s="38"/>
      <c r="I404" s="195"/>
      <c r="J404" s="38"/>
      <c r="K404" s="38"/>
      <c r="L404" s="41"/>
      <c r="M404" s="196"/>
      <c r="N404" s="197"/>
      <c r="O404" s="66"/>
      <c r="P404" s="66"/>
      <c r="Q404" s="66"/>
      <c r="R404" s="66"/>
      <c r="S404" s="66"/>
      <c r="T404" s="67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T404" s="19" t="s">
        <v>141</v>
      </c>
      <c r="AU404" s="19" t="s">
        <v>81</v>
      </c>
    </row>
    <row r="405" spans="1:65" s="2" customFormat="1">
      <c r="A405" s="36"/>
      <c r="B405" s="37"/>
      <c r="C405" s="38"/>
      <c r="D405" s="198" t="s">
        <v>143</v>
      </c>
      <c r="E405" s="38"/>
      <c r="F405" s="199" t="s">
        <v>598</v>
      </c>
      <c r="G405" s="38"/>
      <c r="H405" s="38"/>
      <c r="I405" s="195"/>
      <c r="J405" s="38"/>
      <c r="K405" s="38"/>
      <c r="L405" s="41"/>
      <c r="M405" s="196"/>
      <c r="N405" s="197"/>
      <c r="O405" s="66"/>
      <c r="P405" s="66"/>
      <c r="Q405" s="66"/>
      <c r="R405" s="66"/>
      <c r="S405" s="66"/>
      <c r="T405" s="67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T405" s="19" t="s">
        <v>143</v>
      </c>
      <c r="AU405" s="19" t="s">
        <v>81</v>
      </c>
    </row>
    <row r="406" spans="1:65" s="14" customFormat="1">
      <c r="B406" s="210"/>
      <c r="C406" s="211"/>
      <c r="D406" s="193" t="s">
        <v>145</v>
      </c>
      <c r="E406" s="212" t="s">
        <v>19</v>
      </c>
      <c r="F406" s="213" t="s">
        <v>599</v>
      </c>
      <c r="G406" s="211"/>
      <c r="H406" s="214">
        <v>6</v>
      </c>
      <c r="I406" s="215"/>
      <c r="J406" s="211"/>
      <c r="K406" s="211"/>
      <c r="L406" s="216"/>
      <c r="M406" s="217"/>
      <c r="N406" s="218"/>
      <c r="O406" s="218"/>
      <c r="P406" s="218"/>
      <c r="Q406" s="218"/>
      <c r="R406" s="218"/>
      <c r="S406" s="218"/>
      <c r="T406" s="219"/>
      <c r="AT406" s="220" t="s">
        <v>145</v>
      </c>
      <c r="AU406" s="220" t="s">
        <v>81</v>
      </c>
      <c r="AV406" s="14" t="s">
        <v>81</v>
      </c>
      <c r="AW406" s="14" t="s">
        <v>33</v>
      </c>
      <c r="AX406" s="14" t="s">
        <v>79</v>
      </c>
      <c r="AY406" s="220" t="s">
        <v>132</v>
      </c>
    </row>
    <row r="407" spans="1:65" s="14" customFormat="1">
      <c r="B407" s="210"/>
      <c r="C407" s="211"/>
      <c r="D407" s="193" t="s">
        <v>145</v>
      </c>
      <c r="E407" s="211"/>
      <c r="F407" s="213" t="s">
        <v>600</v>
      </c>
      <c r="G407" s="211"/>
      <c r="H407" s="214">
        <v>6.48</v>
      </c>
      <c r="I407" s="215"/>
      <c r="J407" s="211"/>
      <c r="K407" s="211"/>
      <c r="L407" s="216"/>
      <c r="M407" s="217"/>
      <c r="N407" s="218"/>
      <c r="O407" s="218"/>
      <c r="P407" s="218"/>
      <c r="Q407" s="218"/>
      <c r="R407" s="218"/>
      <c r="S407" s="218"/>
      <c r="T407" s="219"/>
      <c r="AT407" s="220" t="s">
        <v>145</v>
      </c>
      <c r="AU407" s="220" t="s">
        <v>81</v>
      </c>
      <c r="AV407" s="14" t="s">
        <v>81</v>
      </c>
      <c r="AW407" s="14" t="s">
        <v>4</v>
      </c>
      <c r="AX407" s="14" t="s">
        <v>79</v>
      </c>
      <c r="AY407" s="220" t="s">
        <v>132</v>
      </c>
    </row>
    <row r="408" spans="1:65" s="12" customFormat="1" ht="22.9" customHeight="1">
      <c r="B408" s="164"/>
      <c r="C408" s="165"/>
      <c r="D408" s="166" t="s">
        <v>71</v>
      </c>
      <c r="E408" s="178" t="s">
        <v>601</v>
      </c>
      <c r="F408" s="178" t="s">
        <v>602</v>
      </c>
      <c r="G408" s="165"/>
      <c r="H408" s="165"/>
      <c r="I408" s="168"/>
      <c r="J408" s="179">
        <f>BK408</f>
        <v>0</v>
      </c>
      <c r="K408" s="165"/>
      <c r="L408" s="170"/>
      <c r="M408" s="171"/>
      <c r="N408" s="172"/>
      <c r="O408" s="172"/>
      <c r="P408" s="173">
        <f>SUM(P409:P422)</f>
        <v>0</v>
      </c>
      <c r="Q408" s="172"/>
      <c r="R408" s="173">
        <f>SUM(R409:R422)</f>
        <v>4.4205999999999998E-4</v>
      </c>
      <c r="S408" s="172"/>
      <c r="T408" s="174">
        <f>SUM(T409:T422)</f>
        <v>0</v>
      </c>
      <c r="AR408" s="175" t="s">
        <v>81</v>
      </c>
      <c r="AT408" s="176" t="s">
        <v>71</v>
      </c>
      <c r="AU408" s="176" t="s">
        <v>79</v>
      </c>
      <c r="AY408" s="175" t="s">
        <v>132</v>
      </c>
      <c r="BK408" s="177">
        <f>SUM(BK409:BK422)</f>
        <v>0</v>
      </c>
    </row>
    <row r="409" spans="1:65" s="2" customFormat="1" ht="16.5" customHeight="1">
      <c r="A409" s="36"/>
      <c r="B409" s="37"/>
      <c r="C409" s="180" t="s">
        <v>603</v>
      </c>
      <c r="D409" s="180" t="s">
        <v>134</v>
      </c>
      <c r="E409" s="181" t="s">
        <v>604</v>
      </c>
      <c r="F409" s="182" t="s">
        <v>605</v>
      </c>
      <c r="G409" s="183" t="s">
        <v>137</v>
      </c>
      <c r="H409" s="184">
        <v>0.96099999999999997</v>
      </c>
      <c r="I409" s="185"/>
      <c r="J409" s="186">
        <f>ROUND(I409*H409,2)</f>
        <v>0</v>
      </c>
      <c r="K409" s="182" t="s">
        <v>138</v>
      </c>
      <c r="L409" s="41"/>
      <c r="M409" s="187" t="s">
        <v>19</v>
      </c>
      <c r="N409" s="188" t="s">
        <v>43</v>
      </c>
      <c r="O409" s="66"/>
      <c r="P409" s="189">
        <f>O409*H409</f>
        <v>0</v>
      </c>
      <c r="Q409" s="189">
        <v>8.0000000000000007E-5</v>
      </c>
      <c r="R409" s="189">
        <f>Q409*H409</f>
        <v>7.6880000000000009E-5</v>
      </c>
      <c r="S409" s="189">
        <v>0</v>
      </c>
      <c r="T409" s="190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91" t="s">
        <v>258</v>
      </c>
      <c r="AT409" s="191" t="s">
        <v>134</v>
      </c>
      <c r="AU409" s="191" t="s">
        <v>81</v>
      </c>
      <c r="AY409" s="19" t="s">
        <v>132</v>
      </c>
      <c r="BE409" s="192">
        <f>IF(N409="základní",J409,0)</f>
        <v>0</v>
      </c>
      <c r="BF409" s="192">
        <f>IF(N409="snížená",J409,0)</f>
        <v>0</v>
      </c>
      <c r="BG409" s="192">
        <f>IF(N409="zákl. přenesená",J409,0)</f>
        <v>0</v>
      </c>
      <c r="BH409" s="192">
        <f>IF(N409="sníž. přenesená",J409,0)</f>
        <v>0</v>
      </c>
      <c r="BI409" s="192">
        <f>IF(N409="nulová",J409,0)</f>
        <v>0</v>
      </c>
      <c r="BJ409" s="19" t="s">
        <v>79</v>
      </c>
      <c r="BK409" s="192">
        <f>ROUND(I409*H409,2)</f>
        <v>0</v>
      </c>
      <c r="BL409" s="19" t="s">
        <v>258</v>
      </c>
      <c r="BM409" s="191" t="s">
        <v>606</v>
      </c>
    </row>
    <row r="410" spans="1:65" s="2" customFormat="1">
      <c r="A410" s="36"/>
      <c r="B410" s="37"/>
      <c r="C410" s="38"/>
      <c r="D410" s="193" t="s">
        <v>141</v>
      </c>
      <c r="E410" s="38"/>
      <c r="F410" s="194" t="s">
        <v>607</v>
      </c>
      <c r="G410" s="38"/>
      <c r="H410" s="38"/>
      <c r="I410" s="195"/>
      <c r="J410" s="38"/>
      <c r="K410" s="38"/>
      <c r="L410" s="41"/>
      <c r="M410" s="196"/>
      <c r="N410" s="197"/>
      <c r="O410" s="66"/>
      <c r="P410" s="66"/>
      <c r="Q410" s="66"/>
      <c r="R410" s="66"/>
      <c r="S410" s="66"/>
      <c r="T410" s="67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T410" s="19" t="s">
        <v>141</v>
      </c>
      <c r="AU410" s="19" t="s">
        <v>81</v>
      </c>
    </row>
    <row r="411" spans="1:65" s="2" customFormat="1">
      <c r="A411" s="36"/>
      <c r="B411" s="37"/>
      <c r="C411" s="38"/>
      <c r="D411" s="198" t="s">
        <v>143</v>
      </c>
      <c r="E411" s="38"/>
      <c r="F411" s="199" t="s">
        <v>608</v>
      </c>
      <c r="G411" s="38"/>
      <c r="H411" s="38"/>
      <c r="I411" s="195"/>
      <c r="J411" s="38"/>
      <c r="K411" s="38"/>
      <c r="L411" s="41"/>
      <c r="M411" s="196"/>
      <c r="N411" s="197"/>
      <c r="O411" s="66"/>
      <c r="P411" s="66"/>
      <c r="Q411" s="66"/>
      <c r="R411" s="66"/>
      <c r="S411" s="66"/>
      <c r="T411" s="67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T411" s="19" t="s">
        <v>143</v>
      </c>
      <c r="AU411" s="19" t="s">
        <v>81</v>
      </c>
    </row>
    <row r="412" spans="1:65" s="13" customFormat="1">
      <c r="B412" s="200"/>
      <c r="C412" s="201"/>
      <c r="D412" s="193" t="s">
        <v>145</v>
      </c>
      <c r="E412" s="202" t="s">
        <v>19</v>
      </c>
      <c r="F412" s="203" t="s">
        <v>592</v>
      </c>
      <c r="G412" s="201"/>
      <c r="H412" s="202" t="s">
        <v>19</v>
      </c>
      <c r="I412" s="204"/>
      <c r="J412" s="201"/>
      <c r="K412" s="201"/>
      <c r="L412" s="205"/>
      <c r="M412" s="206"/>
      <c r="N412" s="207"/>
      <c r="O412" s="207"/>
      <c r="P412" s="207"/>
      <c r="Q412" s="207"/>
      <c r="R412" s="207"/>
      <c r="S412" s="207"/>
      <c r="T412" s="208"/>
      <c r="AT412" s="209" t="s">
        <v>145</v>
      </c>
      <c r="AU412" s="209" t="s">
        <v>81</v>
      </c>
      <c r="AV412" s="13" t="s">
        <v>79</v>
      </c>
      <c r="AW412" s="13" t="s">
        <v>33</v>
      </c>
      <c r="AX412" s="13" t="s">
        <v>72</v>
      </c>
      <c r="AY412" s="209" t="s">
        <v>132</v>
      </c>
    </row>
    <row r="413" spans="1:65" s="14" customFormat="1">
      <c r="B413" s="210"/>
      <c r="C413" s="211"/>
      <c r="D413" s="193" t="s">
        <v>145</v>
      </c>
      <c r="E413" s="212" t="s">
        <v>19</v>
      </c>
      <c r="F413" s="213" t="s">
        <v>609</v>
      </c>
      <c r="G413" s="211"/>
      <c r="H413" s="214">
        <v>0.96099999999999997</v>
      </c>
      <c r="I413" s="215"/>
      <c r="J413" s="211"/>
      <c r="K413" s="211"/>
      <c r="L413" s="216"/>
      <c r="M413" s="217"/>
      <c r="N413" s="218"/>
      <c r="O413" s="218"/>
      <c r="P413" s="218"/>
      <c r="Q413" s="218"/>
      <c r="R413" s="218"/>
      <c r="S413" s="218"/>
      <c r="T413" s="219"/>
      <c r="AT413" s="220" t="s">
        <v>145</v>
      </c>
      <c r="AU413" s="220" t="s">
        <v>81</v>
      </c>
      <c r="AV413" s="14" t="s">
        <v>81</v>
      </c>
      <c r="AW413" s="14" t="s">
        <v>33</v>
      </c>
      <c r="AX413" s="14" t="s">
        <v>79</v>
      </c>
      <c r="AY413" s="220" t="s">
        <v>132</v>
      </c>
    </row>
    <row r="414" spans="1:65" s="2" customFormat="1" ht="16.5" customHeight="1">
      <c r="A414" s="36"/>
      <c r="B414" s="37"/>
      <c r="C414" s="180" t="s">
        <v>610</v>
      </c>
      <c r="D414" s="180" t="s">
        <v>134</v>
      </c>
      <c r="E414" s="181" t="s">
        <v>611</v>
      </c>
      <c r="F414" s="182" t="s">
        <v>612</v>
      </c>
      <c r="G414" s="183" t="s">
        <v>137</v>
      </c>
      <c r="H414" s="184">
        <v>0.96099999999999997</v>
      </c>
      <c r="I414" s="185"/>
      <c r="J414" s="186">
        <f>ROUND(I414*H414,2)</f>
        <v>0</v>
      </c>
      <c r="K414" s="182" t="s">
        <v>138</v>
      </c>
      <c r="L414" s="41"/>
      <c r="M414" s="187" t="s">
        <v>19</v>
      </c>
      <c r="N414" s="188" t="s">
        <v>43</v>
      </c>
      <c r="O414" s="66"/>
      <c r="P414" s="189">
        <f>O414*H414</f>
        <v>0</v>
      </c>
      <c r="Q414" s="189">
        <v>1.3999999999999999E-4</v>
      </c>
      <c r="R414" s="189">
        <f>Q414*H414</f>
        <v>1.3454E-4</v>
      </c>
      <c r="S414" s="189">
        <v>0</v>
      </c>
      <c r="T414" s="190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191" t="s">
        <v>258</v>
      </c>
      <c r="AT414" s="191" t="s">
        <v>134</v>
      </c>
      <c r="AU414" s="191" t="s">
        <v>81</v>
      </c>
      <c r="AY414" s="19" t="s">
        <v>132</v>
      </c>
      <c r="BE414" s="192">
        <f>IF(N414="základní",J414,0)</f>
        <v>0</v>
      </c>
      <c r="BF414" s="192">
        <f>IF(N414="snížená",J414,0)</f>
        <v>0</v>
      </c>
      <c r="BG414" s="192">
        <f>IF(N414="zákl. přenesená",J414,0)</f>
        <v>0</v>
      </c>
      <c r="BH414" s="192">
        <f>IF(N414="sníž. přenesená",J414,0)</f>
        <v>0</v>
      </c>
      <c r="BI414" s="192">
        <f>IF(N414="nulová",J414,0)</f>
        <v>0</v>
      </c>
      <c r="BJ414" s="19" t="s">
        <v>79</v>
      </c>
      <c r="BK414" s="192">
        <f>ROUND(I414*H414,2)</f>
        <v>0</v>
      </c>
      <c r="BL414" s="19" t="s">
        <v>258</v>
      </c>
      <c r="BM414" s="191" t="s">
        <v>613</v>
      </c>
    </row>
    <row r="415" spans="1:65" s="2" customFormat="1">
      <c r="A415" s="36"/>
      <c r="B415" s="37"/>
      <c r="C415" s="38"/>
      <c r="D415" s="193" t="s">
        <v>141</v>
      </c>
      <c r="E415" s="38"/>
      <c r="F415" s="194" t="s">
        <v>614</v>
      </c>
      <c r="G415" s="38"/>
      <c r="H415" s="38"/>
      <c r="I415" s="195"/>
      <c r="J415" s="38"/>
      <c r="K415" s="38"/>
      <c r="L415" s="41"/>
      <c r="M415" s="196"/>
      <c r="N415" s="197"/>
      <c r="O415" s="66"/>
      <c r="P415" s="66"/>
      <c r="Q415" s="66"/>
      <c r="R415" s="66"/>
      <c r="S415" s="66"/>
      <c r="T415" s="67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T415" s="19" t="s">
        <v>141</v>
      </c>
      <c r="AU415" s="19" t="s">
        <v>81</v>
      </c>
    </row>
    <row r="416" spans="1:65" s="2" customFormat="1">
      <c r="A416" s="36"/>
      <c r="B416" s="37"/>
      <c r="C416" s="38"/>
      <c r="D416" s="198" t="s">
        <v>143</v>
      </c>
      <c r="E416" s="38"/>
      <c r="F416" s="199" t="s">
        <v>615</v>
      </c>
      <c r="G416" s="38"/>
      <c r="H416" s="38"/>
      <c r="I416" s="195"/>
      <c r="J416" s="38"/>
      <c r="K416" s="38"/>
      <c r="L416" s="41"/>
      <c r="M416" s="196"/>
      <c r="N416" s="197"/>
      <c r="O416" s="66"/>
      <c r="P416" s="66"/>
      <c r="Q416" s="66"/>
      <c r="R416" s="66"/>
      <c r="S416" s="66"/>
      <c r="T416" s="67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T416" s="19" t="s">
        <v>143</v>
      </c>
      <c r="AU416" s="19" t="s">
        <v>81</v>
      </c>
    </row>
    <row r="417" spans="1:65" s="2" customFormat="1" ht="16.5" customHeight="1">
      <c r="A417" s="36"/>
      <c r="B417" s="37"/>
      <c r="C417" s="180" t="s">
        <v>616</v>
      </c>
      <c r="D417" s="180" t="s">
        <v>134</v>
      </c>
      <c r="E417" s="181" t="s">
        <v>617</v>
      </c>
      <c r="F417" s="182" t="s">
        <v>618</v>
      </c>
      <c r="G417" s="183" t="s">
        <v>137</v>
      </c>
      <c r="H417" s="184">
        <v>0.96099999999999997</v>
      </c>
      <c r="I417" s="185"/>
      <c r="J417" s="186">
        <f>ROUND(I417*H417,2)</f>
        <v>0</v>
      </c>
      <c r="K417" s="182" t="s">
        <v>138</v>
      </c>
      <c r="L417" s="41"/>
      <c r="M417" s="187" t="s">
        <v>19</v>
      </c>
      <c r="N417" s="188" t="s">
        <v>43</v>
      </c>
      <c r="O417" s="66"/>
      <c r="P417" s="189">
        <f>O417*H417</f>
        <v>0</v>
      </c>
      <c r="Q417" s="189">
        <v>1.2E-4</v>
      </c>
      <c r="R417" s="189">
        <f>Q417*H417</f>
        <v>1.1532E-4</v>
      </c>
      <c r="S417" s="189">
        <v>0</v>
      </c>
      <c r="T417" s="190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91" t="s">
        <v>258</v>
      </c>
      <c r="AT417" s="191" t="s">
        <v>134</v>
      </c>
      <c r="AU417" s="191" t="s">
        <v>81</v>
      </c>
      <c r="AY417" s="19" t="s">
        <v>132</v>
      </c>
      <c r="BE417" s="192">
        <f>IF(N417="základní",J417,0)</f>
        <v>0</v>
      </c>
      <c r="BF417" s="192">
        <f>IF(N417="snížená",J417,0)</f>
        <v>0</v>
      </c>
      <c r="BG417" s="192">
        <f>IF(N417="zákl. přenesená",J417,0)</f>
        <v>0</v>
      </c>
      <c r="BH417" s="192">
        <f>IF(N417="sníž. přenesená",J417,0)</f>
        <v>0</v>
      </c>
      <c r="BI417" s="192">
        <f>IF(N417="nulová",J417,0)</f>
        <v>0</v>
      </c>
      <c r="BJ417" s="19" t="s">
        <v>79</v>
      </c>
      <c r="BK417" s="192">
        <f>ROUND(I417*H417,2)</f>
        <v>0</v>
      </c>
      <c r="BL417" s="19" t="s">
        <v>258</v>
      </c>
      <c r="BM417" s="191" t="s">
        <v>619</v>
      </c>
    </row>
    <row r="418" spans="1:65" s="2" customFormat="1">
      <c r="A418" s="36"/>
      <c r="B418" s="37"/>
      <c r="C418" s="38"/>
      <c r="D418" s="193" t="s">
        <v>141</v>
      </c>
      <c r="E418" s="38"/>
      <c r="F418" s="194" t="s">
        <v>620</v>
      </c>
      <c r="G418" s="38"/>
      <c r="H418" s="38"/>
      <c r="I418" s="195"/>
      <c r="J418" s="38"/>
      <c r="K418" s="38"/>
      <c r="L418" s="41"/>
      <c r="M418" s="196"/>
      <c r="N418" s="197"/>
      <c r="O418" s="66"/>
      <c r="P418" s="66"/>
      <c r="Q418" s="66"/>
      <c r="R418" s="66"/>
      <c r="S418" s="66"/>
      <c r="T418" s="67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T418" s="19" t="s">
        <v>141</v>
      </c>
      <c r="AU418" s="19" t="s">
        <v>81</v>
      </c>
    </row>
    <row r="419" spans="1:65" s="2" customFormat="1">
      <c r="A419" s="36"/>
      <c r="B419" s="37"/>
      <c r="C419" s="38"/>
      <c r="D419" s="198" t="s">
        <v>143</v>
      </c>
      <c r="E419" s="38"/>
      <c r="F419" s="199" t="s">
        <v>621</v>
      </c>
      <c r="G419" s="38"/>
      <c r="H419" s="38"/>
      <c r="I419" s="195"/>
      <c r="J419" s="38"/>
      <c r="K419" s="38"/>
      <c r="L419" s="41"/>
      <c r="M419" s="196"/>
      <c r="N419" s="197"/>
      <c r="O419" s="66"/>
      <c r="P419" s="66"/>
      <c r="Q419" s="66"/>
      <c r="R419" s="66"/>
      <c r="S419" s="66"/>
      <c r="T419" s="67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T419" s="19" t="s">
        <v>143</v>
      </c>
      <c r="AU419" s="19" t="s">
        <v>81</v>
      </c>
    </row>
    <row r="420" spans="1:65" s="2" customFormat="1" ht="16.5" customHeight="1">
      <c r="A420" s="36"/>
      <c r="B420" s="37"/>
      <c r="C420" s="180" t="s">
        <v>622</v>
      </c>
      <c r="D420" s="180" t="s">
        <v>134</v>
      </c>
      <c r="E420" s="181" t="s">
        <v>623</v>
      </c>
      <c r="F420" s="182" t="s">
        <v>624</v>
      </c>
      <c r="G420" s="183" t="s">
        <v>137</v>
      </c>
      <c r="H420" s="184">
        <v>0.96099999999999997</v>
      </c>
      <c r="I420" s="185"/>
      <c r="J420" s="186">
        <f>ROUND(I420*H420,2)</f>
        <v>0</v>
      </c>
      <c r="K420" s="182" t="s">
        <v>138</v>
      </c>
      <c r="L420" s="41"/>
      <c r="M420" s="187" t="s">
        <v>19</v>
      </c>
      <c r="N420" s="188" t="s">
        <v>43</v>
      </c>
      <c r="O420" s="66"/>
      <c r="P420" s="189">
        <f>O420*H420</f>
        <v>0</v>
      </c>
      <c r="Q420" s="189">
        <v>1.2E-4</v>
      </c>
      <c r="R420" s="189">
        <f>Q420*H420</f>
        <v>1.1532E-4</v>
      </c>
      <c r="S420" s="189">
        <v>0</v>
      </c>
      <c r="T420" s="190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91" t="s">
        <v>258</v>
      </c>
      <c r="AT420" s="191" t="s">
        <v>134</v>
      </c>
      <c r="AU420" s="191" t="s">
        <v>81</v>
      </c>
      <c r="AY420" s="19" t="s">
        <v>132</v>
      </c>
      <c r="BE420" s="192">
        <f>IF(N420="základní",J420,0)</f>
        <v>0</v>
      </c>
      <c r="BF420" s="192">
        <f>IF(N420="snížená",J420,0)</f>
        <v>0</v>
      </c>
      <c r="BG420" s="192">
        <f>IF(N420="zákl. přenesená",J420,0)</f>
        <v>0</v>
      </c>
      <c r="BH420" s="192">
        <f>IF(N420="sníž. přenesená",J420,0)</f>
        <v>0</v>
      </c>
      <c r="BI420" s="192">
        <f>IF(N420="nulová",J420,0)</f>
        <v>0</v>
      </c>
      <c r="BJ420" s="19" t="s">
        <v>79</v>
      </c>
      <c r="BK420" s="192">
        <f>ROUND(I420*H420,2)</f>
        <v>0</v>
      </c>
      <c r="BL420" s="19" t="s">
        <v>258</v>
      </c>
      <c r="BM420" s="191" t="s">
        <v>625</v>
      </c>
    </row>
    <row r="421" spans="1:65" s="2" customFormat="1">
      <c r="A421" s="36"/>
      <c r="B421" s="37"/>
      <c r="C421" s="38"/>
      <c r="D421" s="193" t="s">
        <v>141</v>
      </c>
      <c r="E421" s="38"/>
      <c r="F421" s="194" t="s">
        <v>626</v>
      </c>
      <c r="G421" s="38"/>
      <c r="H421" s="38"/>
      <c r="I421" s="195"/>
      <c r="J421" s="38"/>
      <c r="K421" s="38"/>
      <c r="L421" s="41"/>
      <c r="M421" s="196"/>
      <c r="N421" s="197"/>
      <c r="O421" s="66"/>
      <c r="P421" s="66"/>
      <c r="Q421" s="66"/>
      <c r="R421" s="66"/>
      <c r="S421" s="66"/>
      <c r="T421" s="67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T421" s="19" t="s">
        <v>141</v>
      </c>
      <c r="AU421" s="19" t="s">
        <v>81</v>
      </c>
    </row>
    <row r="422" spans="1:65" s="2" customFormat="1">
      <c r="A422" s="36"/>
      <c r="B422" s="37"/>
      <c r="C422" s="38"/>
      <c r="D422" s="198" t="s">
        <v>143</v>
      </c>
      <c r="E422" s="38"/>
      <c r="F422" s="199" t="s">
        <v>627</v>
      </c>
      <c r="G422" s="38"/>
      <c r="H422" s="38"/>
      <c r="I422" s="195"/>
      <c r="J422" s="38"/>
      <c r="K422" s="38"/>
      <c r="L422" s="41"/>
      <c r="M422" s="196"/>
      <c r="N422" s="197"/>
      <c r="O422" s="66"/>
      <c r="P422" s="66"/>
      <c r="Q422" s="66"/>
      <c r="R422" s="66"/>
      <c r="S422" s="66"/>
      <c r="T422" s="67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T422" s="19" t="s">
        <v>143</v>
      </c>
      <c r="AU422" s="19" t="s">
        <v>81</v>
      </c>
    </row>
    <row r="423" spans="1:65" s="12" customFormat="1" ht="25.9" customHeight="1">
      <c r="B423" s="164"/>
      <c r="C423" s="165"/>
      <c r="D423" s="166" t="s">
        <v>71</v>
      </c>
      <c r="E423" s="167" t="s">
        <v>273</v>
      </c>
      <c r="F423" s="167" t="s">
        <v>628</v>
      </c>
      <c r="G423" s="165"/>
      <c r="H423" s="165"/>
      <c r="I423" s="168"/>
      <c r="J423" s="169">
        <f>BK423</f>
        <v>0</v>
      </c>
      <c r="K423" s="165"/>
      <c r="L423" s="170"/>
      <c r="M423" s="171"/>
      <c r="N423" s="172"/>
      <c r="O423" s="172"/>
      <c r="P423" s="173">
        <f>P424</f>
        <v>0</v>
      </c>
      <c r="Q423" s="172"/>
      <c r="R423" s="173">
        <f>R424</f>
        <v>7.1294999999999997E-2</v>
      </c>
      <c r="S423" s="172"/>
      <c r="T423" s="174">
        <f>T424</f>
        <v>0</v>
      </c>
      <c r="AR423" s="175" t="s">
        <v>153</v>
      </c>
      <c r="AT423" s="176" t="s">
        <v>71</v>
      </c>
      <c r="AU423" s="176" t="s">
        <v>72</v>
      </c>
      <c r="AY423" s="175" t="s">
        <v>132</v>
      </c>
      <c r="BK423" s="177">
        <f>BK424</f>
        <v>0</v>
      </c>
    </row>
    <row r="424" spans="1:65" s="12" customFormat="1" ht="22.9" customHeight="1">
      <c r="B424" s="164"/>
      <c r="C424" s="165"/>
      <c r="D424" s="166" t="s">
        <v>71</v>
      </c>
      <c r="E424" s="178" t="s">
        <v>629</v>
      </c>
      <c r="F424" s="178" t="s">
        <v>630</v>
      </c>
      <c r="G424" s="165"/>
      <c r="H424" s="165"/>
      <c r="I424" s="168"/>
      <c r="J424" s="179">
        <f>BK424</f>
        <v>0</v>
      </c>
      <c r="K424" s="165"/>
      <c r="L424" s="170"/>
      <c r="M424" s="171"/>
      <c r="N424" s="172"/>
      <c r="O424" s="172"/>
      <c r="P424" s="173">
        <f>SUM(P425:P430)</f>
        <v>0</v>
      </c>
      <c r="Q424" s="172"/>
      <c r="R424" s="173">
        <f>SUM(R425:R430)</f>
        <v>7.1294999999999997E-2</v>
      </c>
      <c r="S424" s="172"/>
      <c r="T424" s="174">
        <f>SUM(T425:T430)</f>
        <v>0</v>
      </c>
      <c r="AR424" s="175" t="s">
        <v>153</v>
      </c>
      <c r="AT424" s="176" t="s">
        <v>71</v>
      </c>
      <c r="AU424" s="176" t="s">
        <v>79</v>
      </c>
      <c r="AY424" s="175" t="s">
        <v>132</v>
      </c>
      <c r="BK424" s="177">
        <f>SUM(BK425:BK430)</f>
        <v>0</v>
      </c>
    </row>
    <row r="425" spans="1:65" s="2" customFormat="1" ht="16.5" customHeight="1">
      <c r="A425" s="36"/>
      <c r="B425" s="37"/>
      <c r="C425" s="180" t="s">
        <v>631</v>
      </c>
      <c r="D425" s="180" t="s">
        <v>134</v>
      </c>
      <c r="E425" s="181" t="s">
        <v>632</v>
      </c>
      <c r="F425" s="182" t="s">
        <v>633</v>
      </c>
      <c r="G425" s="183" t="s">
        <v>208</v>
      </c>
      <c r="H425" s="184">
        <v>14.7</v>
      </c>
      <c r="I425" s="185"/>
      <c r="J425" s="186">
        <f>ROUND(I425*H425,2)</f>
        <v>0</v>
      </c>
      <c r="K425" s="182" t="s">
        <v>138</v>
      </c>
      <c r="L425" s="41"/>
      <c r="M425" s="187" t="s">
        <v>19</v>
      </c>
      <c r="N425" s="188" t="s">
        <v>43</v>
      </c>
      <c r="O425" s="66"/>
      <c r="P425" s="189">
        <f>O425*H425</f>
        <v>0</v>
      </c>
      <c r="Q425" s="189">
        <v>4.8500000000000001E-3</v>
      </c>
      <c r="R425" s="189">
        <f>Q425*H425</f>
        <v>7.1294999999999997E-2</v>
      </c>
      <c r="S425" s="189">
        <v>0</v>
      </c>
      <c r="T425" s="190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91" t="s">
        <v>569</v>
      </c>
      <c r="AT425" s="191" t="s">
        <v>134</v>
      </c>
      <c r="AU425" s="191" t="s">
        <v>81</v>
      </c>
      <c r="AY425" s="19" t="s">
        <v>132</v>
      </c>
      <c r="BE425" s="192">
        <f>IF(N425="základní",J425,0)</f>
        <v>0</v>
      </c>
      <c r="BF425" s="192">
        <f>IF(N425="snížená",J425,0)</f>
        <v>0</v>
      </c>
      <c r="BG425" s="192">
        <f>IF(N425="zákl. přenesená",J425,0)</f>
        <v>0</v>
      </c>
      <c r="BH425" s="192">
        <f>IF(N425="sníž. přenesená",J425,0)</f>
        <v>0</v>
      </c>
      <c r="BI425" s="192">
        <f>IF(N425="nulová",J425,0)</f>
        <v>0</v>
      </c>
      <c r="BJ425" s="19" t="s">
        <v>79</v>
      </c>
      <c r="BK425" s="192">
        <f>ROUND(I425*H425,2)</f>
        <v>0</v>
      </c>
      <c r="BL425" s="19" t="s">
        <v>569</v>
      </c>
      <c r="BM425" s="191" t="s">
        <v>634</v>
      </c>
    </row>
    <row r="426" spans="1:65" s="2" customFormat="1">
      <c r="A426" s="36"/>
      <c r="B426" s="37"/>
      <c r="C426" s="38"/>
      <c r="D426" s="193" t="s">
        <v>141</v>
      </c>
      <c r="E426" s="38"/>
      <c r="F426" s="194" t="s">
        <v>635</v>
      </c>
      <c r="G426" s="38"/>
      <c r="H426" s="38"/>
      <c r="I426" s="195"/>
      <c r="J426" s="38"/>
      <c r="K426" s="38"/>
      <c r="L426" s="41"/>
      <c r="M426" s="196"/>
      <c r="N426" s="197"/>
      <c r="O426" s="66"/>
      <c r="P426" s="66"/>
      <c r="Q426" s="66"/>
      <c r="R426" s="66"/>
      <c r="S426" s="66"/>
      <c r="T426" s="67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T426" s="19" t="s">
        <v>141</v>
      </c>
      <c r="AU426" s="19" t="s">
        <v>81</v>
      </c>
    </row>
    <row r="427" spans="1:65" s="2" customFormat="1">
      <c r="A427" s="36"/>
      <c r="B427" s="37"/>
      <c r="C427" s="38"/>
      <c r="D427" s="198" t="s">
        <v>143</v>
      </c>
      <c r="E427" s="38"/>
      <c r="F427" s="199" t="s">
        <v>636</v>
      </c>
      <c r="G427" s="38"/>
      <c r="H427" s="38"/>
      <c r="I427" s="195"/>
      <c r="J427" s="38"/>
      <c r="K427" s="38"/>
      <c r="L427" s="41"/>
      <c r="M427" s="196"/>
      <c r="N427" s="197"/>
      <c r="O427" s="66"/>
      <c r="P427" s="66"/>
      <c r="Q427" s="66"/>
      <c r="R427" s="66"/>
      <c r="S427" s="66"/>
      <c r="T427" s="67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T427" s="19" t="s">
        <v>143</v>
      </c>
      <c r="AU427" s="19" t="s">
        <v>81</v>
      </c>
    </row>
    <row r="428" spans="1:65" s="13" customFormat="1">
      <c r="B428" s="200"/>
      <c r="C428" s="201"/>
      <c r="D428" s="193" t="s">
        <v>145</v>
      </c>
      <c r="E428" s="202" t="s">
        <v>19</v>
      </c>
      <c r="F428" s="203" t="s">
        <v>637</v>
      </c>
      <c r="G428" s="201"/>
      <c r="H428" s="202" t="s">
        <v>19</v>
      </c>
      <c r="I428" s="204"/>
      <c r="J428" s="201"/>
      <c r="K428" s="201"/>
      <c r="L428" s="205"/>
      <c r="M428" s="206"/>
      <c r="N428" s="207"/>
      <c r="O428" s="207"/>
      <c r="P428" s="207"/>
      <c r="Q428" s="207"/>
      <c r="R428" s="207"/>
      <c r="S428" s="207"/>
      <c r="T428" s="208"/>
      <c r="AT428" s="209" t="s">
        <v>145</v>
      </c>
      <c r="AU428" s="209" t="s">
        <v>81</v>
      </c>
      <c r="AV428" s="13" t="s">
        <v>79</v>
      </c>
      <c r="AW428" s="13" t="s">
        <v>33</v>
      </c>
      <c r="AX428" s="13" t="s">
        <v>72</v>
      </c>
      <c r="AY428" s="209" t="s">
        <v>132</v>
      </c>
    </row>
    <row r="429" spans="1:65" s="13" customFormat="1">
      <c r="B429" s="200"/>
      <c r="C429" s="201"/>
      <c r="D429" s="193" t="s">
        <v>145</v>
      </c>
      <c r="E429" s="202" t="s">
        <v>19</v>
      </c>
      <c r="F429" s="203" t="s">
        <v>215</v>
      </c>
      <c r="G429" s="201"/>
      <c r="H429" s="202" t="s">
        <v>19</v>
      </c>
      <c r="I429" s="204"/>
      <c r="J429" s="201"/>
      <c r="K429" s="201"/>
      <c r="L429" s="205"/>
      <c r="M429" s="206"/>
      <c r="N429" s="207"/>
      <c r="O429" s="207"/>
      <c r="P429" s="207"/>
      <c r="Q429" s="207"/>
      <c r="R429" s="207"/>
      <c r="S429" s="207"/>
      <c r="T429" s="208"/>
      <c r="AT429" s="209" t="s">
        <v>145</v>
      </c>
      <c r="AU429" s="209" t="s">
        <v>81</v>
      </c>
      <c r="AV429" s="13" t="s">
        <v>79</v>
      </c>
      <c r="AW429" s="13" t="s">
        <v>33</v>
      </c>
      <c r="AX429" s="13" t="s">
        <v>72</v>
      </c>
      <c r="AY429" s="209" t="s">
        <v>132</v>
      </c>
    </row>
    <row r="430" spans="1:65" s="14" customFormat="1">
      <c r="B430" s="210"/>
      <c r="C430" s="211"/>
      <c r="D430" s="193" t="s">
        <v>145</v>
      </c>
      <c r="E430" s="212" t="s">
        <v>19</v>
      </c>
      <c r="F430" s="213" t="s">
        <v>216</v>
      </c>
      <c r="G430" s="211"/>
      <c r="H430" s="214">
        <v>14.7</v>
      </c>
      <c r="I430" s="215"/>
      <c r="J430" s="211"/>
      <c r="K430" s="211"/>
      <c r="L430" s="216"/>
      <c r="M430" s="217"/>
      <c r="N430" s="218"/>
      <c r="O430" s="218"/>
      <c r="P430" s="218"/>
      <c r="Q430" s="218"/>
      <c r="R430" s="218"/>
      <c r="S430" s="218"/>
      <c r="T430" s="219"/>
      <c r="AT430" s="220" t="s">
        <v>145</v>
      </c>
      <c r="AU430" s="220" t="s">
        <v>81</v>
      </c>
      <c r="AV430" s="14" t="s">
        <v>81</v>
      </c>
      <c r="AW430" s="14" t="s">
        <v>33</v>
      </c>
      <c r="AX430" s="14" t="s">
        <v>79</v>
      </c>
      <c r="AY430" s="220" t="s">
        <v>132</v>
      </c>
    </row>
    <row r="431" spans="1:65" s="12" customFormat="1" ht="25.9" customHeight="1">
      <c r="B431" s="164"/>
      <c r="C431" s="165"/>
      <c r="D431" s="166" t="s">
        <v>71</v>
      </c>
      <c r="E431" s="167" t="s">
        <v>638</v>
      </c>
      <c r="F431" s="167" t="s">
        <v>639</v>
      </c>
      <c r="G431" s="165"/>
      <c r="H431" s="165"/>
      <c r="I431" s="168"/>
      <c r="J431" s="169">
        <f>BK431</f>
        <v>0</v>
      </c>
      <c r="K431" s="165"/>
      <c r="L431" s="170"/>
      <c r="M431" s="171"/>
      <c r="N431" s="172"/>
      <c r="O431" s="172"/>
      <c r="P431" s="173">
        <f>P432+P439+P443+P447</f>
        <v>0</v>
      </c>
      <c r="Q431" s="172"/>
      <c r="R431" s="173">
        <f>R432+R439+R443+R447</f>
        <v>0</v>
      </c>
      <c r="S431" s="172"/>
      <c r="T431" s="174">
        <f>T432+T439+T443+T447</f>
        <v>0</v>
      </c>
      <c r="AR431" s="175" t="s">
        <v>168</v>
      </c>
      <c r="AT431" s="176" t="s">
        <v>71</v>
      </c>
      <c r="AU431" s="176" t="s">
        <v>72</v>
      </c>
      <c r="AY431" s="175" t="s">
        <v>132</v>
      </c>
      <c r="BK431" s="177">
        <f>BK432+BK439+BK443+BK447</f>
        <v>0</v>
      </c>
    </row>
    <row r="432" spans="1:65" s="12" customFormat="1" ht="22.9" customHeight="1">
      <c r="B432" s="164"/>
      <c r="C432" s="165"/>
      <c r="D432" s="166" t="s">
        <v>71</v>
      </c>
      <c r="E432" s="178" t="s">
        <v>640</v>
      </c>
      <c r="F432" s="178" t="s">
        <v>641</v>
      </c>
      <c r="G432" s="165"/>
      <c r="H432" s="165"/>
      <c r="I432" s="168"/>
      <c r="J432" s="179">
        <f>BK432</f>
        <v>0</v>
      </c>
      <c r="K432" s="165"/>
      <c r="L432" s="170"/>
      <c r="M432" s="171"/>
      <c r="N432" s="172"/>
      <c r="O432" s="172"/>
      <c r="P432" s="173">
        <f>SUM(P433:P438)</f>
        <v>0</v>
      </c>
      <c r="Q432" s="172"/>
      <c r="R432" s="173">
        <f>SUM(R433:R438)</f>
        <v>0</v>
      </c>
      <c r="S432" s="172"/>
      <c r="T432" s="174">
        <f>SUM(T433:T438)</f>
        <v>0</v>
      </c>
      <c r="AR432" s="175" t="s">
        <v>168</v>
      </c>
      <c r="AT432" s="176" t="s">
        <v>71</v>
      </c>
      <c r="AU432" s="176" t="s">
        <v>79</v>
      </c>
      <c r="AY432" s="175" t="s">
        <v>132</v>
      </c>
      <c r="BK432" s="177">
        <f>SUM(BK433:BK438)</f>
        <v>0</v>
      </c>
    </row>
    <row r="433" spans="1:65" s="2" customFormat="1" ht="16.5" customHeight="1">
      <c r="A433" s="36"/>
      <c r="B433" s="37"/>
      <c r="C433" s="180" t="s">
        <v>642</v>
      </c>
      <c r="D433" s="180" t="s">
        <v>134</v>
      </c>
      <c r="E433" s="181" t="s">
        <v>643</v>
      </c>
      <c r="F433" s="182" t="s">
        <v>644</v>
      </c>
      <c r="G433" s="183" t="s">
        <v>208</v>
      </c>
      <c r="H433" s="184">
        <v>373.6</v>
      </c>
      <c r="I433" s="185"/>
      <c r="J433" s="186">
        <f>ROUND(I433*H433,2)</f>
        <v>0</v>
      </c>
      <c r="K433" s="182" t="s">
        <v>138</v>
      </c>
      <c r="L433" s="41"/>
      <c r="M433" s="187" t="s">
        <v>19</v>
      </c>
      <c r="N433" s="188" t="s">
        <v>43</v>
      </c>
      <c r="O433" s="66"/>
      <c r="P433" s="189">
        <f>O433*H433</f>
        <v>0</v>
      </c>
      <c r="Q433" s="189">
        <v>0</v>
      </c>
      <c r="R433" s="189">
        <f>Q433*H433</f>
        <v>0</v>
      </c>
      <c r="S433" s="189">
        <v>0</v>
      </c>
      <c r="T433" s="190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91" t="s">
        <v>139</v>
      </c>
      <c r="AT433" s="191" t="s">
        <v>134</v>
      </c>
      <c r="AU433" s="191" t="s">
        <v>81</v>
      </c>
      <c r="AY433" s="19" t="s">
        <v>132</v>
      </c>
      <c r="BE433" s="192">
        <f>IF(N433="základní",J433,0)</f>
        <v>0</v>
      </c>
      <c r="BF433" s="192">
        <f>IF(N433="snížená",J433,0)</f>
        <v>0</v>
      </c>
      <c r="BG433" s="192">
        <f>IF(N433="zákl. přenesená",J433,0)</f>
        <v>0</v>
      </c>
      <c r="BH433" s="192">
        <f>IF(N433="sníž. přenesená",J433,0)</f>
        <v>0</v>
      </c>
      <c r="BI433" s="192">
        <f>IF(N433="nulová",J433,0)</f>
        <v>0</v>
      </c>
      <c r="BJ433" s="19" t="s">
        <v>79</v>
      </c>
      <c r="BK433" s="192">
        <f>ROUND(I433*H433,2)</f>
        <v>0</v>
      </c>
      <c r="BL433" s="19" t="s">
        <v>139</v>
      </c>
      <c r="BM433" s="191" t="s">
        <v>645</v>
      </c>
    </row>
    <row r="434" spans="1:65" s="2" customFormat="1">
      <c r="A434" s="36"/>
      <c r="B434" s="37"/>
      <c r="C434" s="38"/>
      <c r="D434" s="193" t="s">
        <v>141</v>
      </c>
      <c r="E434" s="38"/>
      <c r="F434" s="194" t="s">
        <v>644</v>
      </c>
      <c r="G434" s="38"/>
      <c r="H434" s="38"/>
      <c r="I434" s="195"/>
      <c r="J434" s="38"/>
      <c r="K434" s="38"/>
      <c r="L434" s="41"/>
      <c r="M434" s="196"/>
      <c r="N434" s="197"/>
      <c r="O434" s="66"/>
      <c r="P434" s="66"/>
      <c r="Q434" s="66"/>
      <c r="R434" s="66"/>
      <c r="S434" s="66"/>
      <c r="T434" s="67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T434" s="19" t="s">
        <v>141</v>
      </c>
      <c r="AU434" s="19" t="s">
        <v>81</v>
      </c>
    </row>
    <row r="435" spans="1:65" s="2" customFormat="1">
      <c r="A435" s="36"/>
      <c r="B435" s="37"/>
      <c r="C435" s="38"/>
      <c r="D435" s="198" t="s">
        <v>143</v>
      </c>
      <c r="E435" s="38"/>
      <c r="F435" s="199" t="s">
        <v>646</v>
      </c>
      <c r="G435" s="38"/>
      <c r="H435" s="38"/>
      <c r="I435" s="195"/>
      <c r="J435" s="38"/>
      <c r="K435" s="38"/>
      <c r="L435" s="41"/>
      <c r="M435" s="196"/>
      <c r="N435" s="197"/>
      <c r="O435" s="66"/>
      <c r="P435" s="66"/>
      <c r="Q435" s="66"/>
      <c r="R435" s="66"/>
      <c r="S435" s="66"/>
      <c r="T435" s="67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9" t="s">
        <v>143</v>
      </c>
      <c r="AU435" s="19" t="s">
        <v>81</v>
      </c>
    </row>
    <row r="436" spans="1:65" s="2" customFormat="1" ht="16.5" customHeight="1">
      <c r="A436" s="36"/>
      <c r="B436" s="37"/>
      <c r="C436" s="180" t="s">
        <v>647</v>
      </c>
      <c r="D436" s="180" t="s">
        <v>134</v>
      </c>
      <c r="E436" s="181" t="s">
        <v>648</v>
      </c>
      <c r="F436" s="182" t="s">
        <v>649</v>
      </c>
      <c r="G436" s="183" t="s">
        <v>650</v>
      </c>
      <c r="H436" s="184">
        <v>1</v>
      </c>
      <c r="I436" s="185"/>
      <c r="J436" s="186">
        <f>ROUND(I436*H436,2)</f>
        <v>0</v>
      </c>
      <c r="K436" s="182" t="s">
        <v>138</v>
      </c>
      <c r="L436" s="41"/>
      <c r="M436" s="187" t="s">
        <v>19</v>
      </c>
      <c r="N436" s="188" t="s">
        <v>43</v>
      </c>
      <c r="O436" s="66"/>
      <c r="P436" s="189">
        <f>O436*H436</f>
        <v>0</v>
      </c>
      <c r="Q436" s="189">
        <v>0</v>
      </c>
      <c r="R436" s="189">
        <f>Q436*H436</f>
        <v>0</v>
      </c>
      <c r="S436" s="189">
        <v>0</v>
      </c>
      <c r="T436" s="190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91" t="s">
        <v>139</v>
      </c>
      <c r="AT436" s="191" t="s">
        <v>134</v>
      </c>
      <c r="AU436" s="191" t="s">
        <v>81</v>
      </c>
      <c r="AY436" s="19" t="s">
        <v>132</v>
      </c>
      <c r="BE436" s="192">
        <f>IF(N436="základní",J436,0)</f>
        <v>0</v>
      </c>
      <c r="BF436" s="192">
        <f>IF(N436="snížená",J436,0)</f>
        <v>0</v>
      </c>
      <c r="BG436" s="192">
        <f>IF(N436="zákl. přenesená",J436,0)</f>
        <v>0</v>
      </c>
      <c r="BH436" s="192">
        <f>IF(N436="sníž. přenesená",J436,0)</f>
        <v>0</v>
      </c>
      <c r="BI436" s="192">
        <f>IF(N436="nulová",J436,0)</f>
        <v>0</v>
      </c>
      <c r="BJ436" s="19" t="s">
        <v>79</v>
      </c>
      <c r="BK436" s="192">
        <f>ROUND(I436*H436,2)</f>
        <v>0</v>
      </c>
      <c r="BL436" s="19" t="s">
        <v>139</v>
      </c>
      <c r="BM436" s="191" t="s">
        <v>651</v>
      </c>
    </row>
    <row r="437" spans="1:65" s="2" customFormat="1">
      <c r="A437" s="36"/>
      <c r="B437" s="37"/>
      <c r="C437" s="38"/>
      <c r="D437" s="193" t="s">
        <v>141</v>
      </c>
      <c r="E437" s="38"/>
      <c r="F437" s="194" t="s">
        <v>649</v>
      </c>
      <c r="G437" s="38"/>
      <c r="H437" s="38"/>
      <c r="I437" s="195"/>
      <c r="J437" s="38"/>
      <c r="K437" s="38"/>
      <c r="L437" s="41"/>
      <c r="M437" s="196"/>
      <c r="N437" s="197"/>
      <c r="O437" s="66"/>
      <c r="P437" s="66"/>
      <c r="Q437" s="66"/>
      <c r="R437" s="66"/>
      <c r="S437" s="66"/>
      <c r="T437" s="67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T437" s="19" t="s">
        <v>141</v>
      </c>
      <c r="AU437" s="19" t="s">
        <v>81</v>
      </c>
    </row>
    <row r="438" spans="1:65" s="2" customFormat="1">
      <c r="A438" s="36"/>
      <c r="B438" s="37"/>
      <c r="C438" s="38"/>
      <c r="D438" s="198" t="s">
        <v>143</v>
      </c>
      <c r="E438" s="38"/>
      <c r="F438" s="199" t="s">
        <v>652</v>
      </c>
      <c r="G438" s="38"/>
      <c r="H438" s="38"/>
      <c r="I438" s="195"/>
      <c r="J438" s="38"/>
      <c r="K438" s="38"/>
      <c r="L438" s="41"/>
      <c r="M438" s="196"/>
      <c r="N438" s="197"/>
      <c r="O438" s="66"/>
      <c r="P438" s="66"/>
      <c r="Q438" s="66"/>
      <c r="R438" s="66"/>
      <c r="S438" s="66"/>
      <c r="T438" s="67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T438" s="19" t="s">
        <v>143</v>
      </c>
      <c r="AU438" s="19" t="s">
        <v>81</v>
      </c>
    </row>
    <row r="439" spans="1:65" s="12" customFormat="1" ht="22.9" customHeight="1">
      <c r="B439" s="164"/>
      <c r="C439" s="165"/>
      <c r="D439" s="166" t="s">
        <v>71</v>
      </c>
      <c r="E439" s="178" t="s">
        <v>653</v>
      </c>
      <c r="F439" s="178" t="s">
        <v>654</v>
      </c>
      <c r="G439" s="165"/>
      <c r="H439" s="165"/>
      <c r="I439" s="168"/>
      <c r="J439" s="179">
        <f>BK439</f>
        <v>0</v>
      </c>
      <c r="K439" s="165"/>
      <c r="L439" s="170"/>
      <c r="M439" s="171"/>
      <c r="N439" s="172"/>
      <c r="O439" s="172"/>
      <c r="P439" s="173">
        <f>SUM(P440:P442)</f>
        <v>0</v>
      </c>
      <c r="Q439" s="172"/>
      <c r="R439" s="173">
        <f>SUM(R440:R442)</f>
        <v>0</v>
      </c>
      <c r="S439" s="172"/>
      <c r="T439" s="174">
        <f>SUM(T440:T442)</f>
        <v>0</v>
      </c>
      <c r="AR439" s="175" t="s">
        <v>168</v>
      </c>
      <c r="AT439" s="176" t="s">
        <v>71</v>
      </c>
      <c r="AU439" s="176" t="s">
        <v>79</v>
      </c>
      <c r="AY439" s="175" t="s">
        <v>132</v>
      </c>
      <c r="BK439" s="177">
        <f>SUM(BK440:BK442)</f>
        <v>0</v>
      </c>
    </row>
    <row r="440" spans="1:65" s="2" customFormat="1" ht="16.5" customHeight="1">
      <c r="A440" s="36"/>
      <c r="B440" s="37"/>
      <c r="C440" s="180" t="s">
        <v>655</v>
      </c>
      <c r="D440" s="180" t="s">
        <v>134</v>
      </c>
      <c r="E440" s="181" t="s">
        <v>656</v>
      </c>
      <c r="F440" s="182" t="s">
        <v>654</v>
      </c>
      <c r="G440" s="183" t="s">
        <v>650</v>
      </c>
      <c r="H440" s="184">
        <v>1</v>
      </c>
      <c r="I440" s="185"/>
      <c r="J440" s="186">
        <f>ROUND(I440*H440,2)</f>
        <v>0</v>
      </c>
      <c r="K440" s="182" t="s">
        <v>138</v>
      </c>
      <c r="L440" s="41"/>
      <c r="M440" s="187" t="s">
        <v>19</v>
      </c>
      <c r="N440" s="188" t="s">
        <v>43</v>
      </c>
      <c r="O440" s="66"/>
      <c r="P440" s="189">
        <f>O440*H440</f>
        <v>0</v>
      </c>
      <c r="Q440" s="189">
        <v>0</v>
      </c>
      <c r="R440" s="189">
        <f>Q440*H440</f>
        <v>0</v>
      </c>
      <c r="S440" s="189">
        <v>0</v>
      </c>
      <c r="T440" s="190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91" t="s">
        <v>139</v>
      </c>
      <c r="AT440" s="191" t="s">
        <v>134</v>
      </c>
      <c r="AU440" s="191" t="s">
        <v>81</v>
      </c>
      <c r="AY440" s="19" t="s">
        <v>132</v>
      </c>
      <c r="BE440" s="192">
        <f>IF(N440="základní",J440,0)</f>
        <v>0</v>
      </c>
      <c r="BF440" s="192">
        <f>IF(N440="snížená",J440,0)</f>
        <v>0</v>
      </c>
      <c r="BG440" s="192">
        <f>IF(N440="zákl. přenesená",J440,0)</f>
        <v>0</v>
      </c>
      <c r="BH440" s="192">
        <f>IF(N440="sníž. přenesená",J440,0)</f>
        <v>0</v>
      </c>
      <c r="BI440" s="192">
        <f>IF(N440="nulová",J440,0)</f>
        <v>0</v>
      </c>
      <c r="BJ440" s="19" t="s">
        <v>79</v>
      </c>
      <c r="BK440" s="192">
        <f>ROUND(I440*H440,2)</f>
        <v>0</v>
      </c>
      <c r="BL440" s="19" t="s">
        <v>139</v>
      </c>
      <c r="BM440" s="191" t="s">
        <v>657</v>
      </c>
    </row>
    <row r="441" spans="1:65" s="2" customFormat="1">
      <c r="A441" s="36"/>
      <c r="B441" s="37"/>
      <c r="C441" s="38"/>
      <c r="D441" s="193" t="s">
        <v>141</v>
      </c>
      <c r="E441" s="38"/>
      <c r="F441" s="194" t="s">
        <v>654</v>
      </c>
      <c r="G441" s="38"/>
      <c r="H441" s="38"/>
      <c r="I441" s="195"/>
      <c r="J441" s="38"/>
      <c r="K441" s="38"/>
      <c r="L441" s="41"/>
      <c r="M441" s="196"/>
      <c r="N441" s="197"/>
      <c r="O441" s="66"/>
      <c r="P441" s="66"/>
      <c r="Q441" s="66"/>
      <c r="R441" s="66"/>
      <c r="S441" s="66"/>
      <c r="T441" s="67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T441" s="19" t="s">
        <v>141</v>
      </c>
      <c r="AU441" s="19" t="s">
        <v>81</v>
      </c>
    </row>
    <row r="442" spans="1:65" s="2" customFormat="1">
      <c r="A442" s="36"/>
      <c r="B442" s="37"/>
      <c r="C442" s="38"/>
      <c r="D442" s="198" t="s">
        <v>143</v>
      </c>
      <c r="E442" s="38"/>
      <c r="F442" s="199" t="s">
        <v>658</v>
      </c>
      <c r="G442" s="38"/>
      <c r="H442" s="38"/>
      <c r="I442" s="195"/>
      <c r="J442" s="38"/>
      <c r="K442" s="38"/>
      <c r="L442" s="41"/>
      <c r="M442" s="196"/>
      <c r="N442" s="197"/>
      <c r="O442" s="66"/>
      <c r="P442" s="66"/>
      <c r="Q442" s="66"/>
      <c r="R442" s="66"/>
      <c r="S442" s="66"/>
      <c r="T442" s="67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T442" s="19" t="s">
        <v>143</v>
      </c>
      <c r="AU442" s="19" t="s">
        <v>81</v>
      </c>
    </row>
    <row r="443" spans="1:65" s="12" customFormat="1" ht="22.9" customHeight="1">
      <c r="B443" s="164"/>
      <c r="C443" s="165"/>
      <c r="D443" s="166" t="s">
        <v>71</v>
      </c>
      <c r="E443" s="178" t="s">
        <v>659</v>
      </c>
      <c r="F443" s="178" t="s">
        <v>660</v>
      </c>
      <c r="G443" s="165"/>
      <c r="H443" s="165"/>
      <c r="I443" s="168"/>
      <c r="J443" s="179">
        <f>BK443</f>
        <v>0</v>
      </c>
      <c r="K443" s="165"/>
      <c r="L443" s="170"/>
      <c r="M443" s="171"/>
      <c r="N443" s="172"/>
      <c r="O443" s="172"/>
      <c r="P443" s="173">
        <f>SUM(P444:P446)</f>
        <v>0</v>
      </c>
      <c r="Q443" s="172"/>
      <c r="R443" s="173">
        <f>SUM(R444:R446)</f>
        <v>0</v>
      </c>
      <c r="S443" s="172"/>
      <c r="T443" s="174">
        <f>SUM(T444:T446)</f>
        <v>0</v>
      </c>
      <c r="AR443" s="175" t="s">
        <v>168</v>
      </c>
      <c r="AT443" s="176" t="s">
        <v>71</v>
      </c>
      <c r="AU443" s="176" t="s">
        <v>79</v>
      </c>
      <c r="AY443" s="175" t="s">
        <v>132</v>
      </c>
      <c r="BK443" s="177">
        <f>SUM(BK444:BK446)</f>
        <v>0</v>
      </c>
    </row>
    <row r="444" spans="1:65" s="2" customFormat="1" ht="16.5" customHeight="1">
      <c r="A444" s="36"/>
      <c r="B444" s="37"/>
      <c r="C444" s="180" t="s">
        <v>661</v>
      </c>
      <c r="D444" s="180" t="s">
        <v>134</v>
      </c>
      <c r="E444" s="181" t="s">
        <v>662</v>
      </c>
      <c r="F444" s="182" t="s">
        <v>663</v>
      </c>
      <c r="G444" s="183" t="s">
        <v>650</v>
      </c>
      <c r="H444" s="184">
        <v>1</v>
      </c>
      <c r="I444" s="185"/>
      <c r="J444" s="186">
        <f>ROUND(I444*H444,2)</f>
        <v>0</v>
      </c>
      <c r="K444" s="182" t="s">
        <v>138</v>
      </c>
      <c r="L444" s="41"/>
      <c r="M444" s="187" t="s">
        <v>19</v>
      </c>
      <c r="N444" s="188" t="s">
        <v>43</v>
      </c>
      <c r="O444" s="66"/>
      <c r="P444" s="189">
        <f>O444*H444</f>
        <v>0</v>
      </c>
      <c r="Q444" s="189">
        <v>0</v>
      </c>
      <c r="R444" s="189">
        <f>Q444*H444</f>
        <v>0</v>
      </c>
      <c r="S444" s="189">
        <v>0</v>
      </c>
      <c r="T444" s="190">
        <f>S444*H444</f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191" t="s">
        <v>139</v>
      </c>
      <c r="AT444" s="191" t="s">
        <v>134</v>
      </c>
      <c r="AU444" s="191" t="s">
        <v>81</v>
      </c>
      <c r="AY444" s="19" t="s">
        <v>132</v>
      </c>
      <c r="BE444" s="192">
        <f>IF(N444="základní",J444,0)</f>
        <v>0</v>
      </c>
      <c r="BF444" s="192">
        <f>IF(N444="snížená",J444,0)</f>
        <v>0</v>
      </c>
      <c r="BG444" s="192">
        <f>IF(N444="zákl. přenesená",J444,0)</f>
        <v>0</v>
      </c>
      <c r="BH444" s="192">
        <f>IF(N444="sníž. přenesená",J444,0)</f>
        <v>0</v>
      </c>
      <c r="BI444" s="192">
        <f>IF(N444="nulová",J444,0)</f>
        <v>0</v>
      </c>
      <c r="BJ444" s="19" t="s">
        <v>79</v>
      </c>
      <c r="BK444" s="192">
        <f>ROUND(I444*H444,2)</f>
        <v>0</v>
      </c>
      <c r="BL444" s="19" t="s">
        <v>139</v>
      </c>
      <c r="BM444" s="191" t="s">
        <v>664</v>
      </c>
    </row>
    <row r="445" spans="1:65" s="2" customFormat="1">
      <c r="A445" s="36"/>
      <c r="B445" s="37"/>
      <c r="C445" s="38"/>
      <c r="D445" s="193" t="s">
        <v>141</v>
      </c>
      <c r="E445" s="38"/>
      <c r="F445" s="194" t="s">
        <v>663</v>
      </c>
      <c r="G445" s="38"/>
      <c r="H445" s="38"/>
      <c r="I445" s="195"/>
      <c r="J445" s="38"/>
      <c r="K445" s="38"/>
      <c r="L445" s="41"/>
      <c r="M445" s="196"/>
      <c r="N445" s="197"/>
      <c r="O445" s="66"/>
      <c r="P445" s="66"/>
      <c r="Q445" s="66"/>
      <c r="R445" s="66"/>
      <c r="S445" s="66"/>
      <c r="T445" s="67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T445" s="19" t="s">
        <v>141</v>
      </c>
      <c r="AU445" s="19" t="s">
        <v>81</v>
      </c>
    </row>
    <row r="446" spans="1:65" s="2" customFormat="1">
      <c r="A446" s="36"/>
      <c r="B446" s="37"/>
      <c r="C446" s="38"/>
      <c r="D446" s="198" t="s">
        <v>143</v>
      </c>
      <c r="E446" s="38"/>
      <c r="F446" s="199" t="s">
        <v>665</v>
      </c>
      <c r="G446" s="38"/>
      <c r="H446" s="38"/>
      <c r="I446" s="195"/>
      <c r="J446" s="38"/>
      <c r="K446" s="38"/>
      <c r="L446" s="41"/>
      <c r="M446" s="196"/>
      <c r="N446" s="197"/>
      <c r="O446" s="66"/>
      <c r="P446" s="66"/>
      <c r="Q446" s="66"/>
      <c r="R446" s="66"/>
      <c r="S446" s="66"/>
      <c r="T446" s="67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T446" s="19" t="s">
        <v>143</v>
      </c>
      <c r="AU446" s="19" t="s">
        <v>81</v>
      </c>
    </row>
    <row r="447" spans="1:65" s="12" customFormat="1" ht="22.9" customHeight="1">
      <c r="B447" s="164"/>
      <c r="C447" s="165"/>
      <c r="D447" s="166" t="s">
        <v>71</v>
      </c>
      <c r="E447" s="178" t="s">
        <v>666</v>
      </c>
      <c r="F447" s="178" t="s">
        <v>667</v>
      </c>
      <c r="G447" s="165"/>
      <c r="H447" s="165"/>
      <c r="I447" s="168"/>
      <c r="J447" s="179">
        <f>BK447</f>
        <v>0</v>
      </c>
      <c r="K447" s="165"/>
      <c r="L447" s="170"/>
      <c r="M447" s="171"/>
      <c r="N447" s="172"/>
      <c r="O447" s="172"/>
      <c r="P447" s="173">
        <f>SUM(P448:P453)</f>
        <v>0</v>
      </c>
      <c r="Q447" s="172"/>
      <c r="R447" s="173">
        <f>SUM(R448:R453)</f>
        <v>0</v>
      </c>
      <c r="S447" s="172"/>
      <c r="T447" s="174">
        <f>SUM(T448:T453)</f>
        <v>0</v>
      </c>
      <c r="AR447" s="175" t="s">
        <v>168</v>
      </c>
      <c r="AT447" s="176" t="s">
        <v>71</v>
      </c>
      <c r="AU447" s="176" t="s">
        <v>79</v>
      </c>
      <c r="AY447" s="175" t="s">
        <v>132</v>
      </c>
      <c r="BK447" s="177">
        <f>SUM(BK448:BK453)</f>
        <v>0</v>
      </c>
    </row>
    <row r="448" spans="1:65" s="2" customFormat="1" ht="16.5" customHeight="1">
      <c r="A448" s="36"/>
      <c r="B448" s="37"/>
      <c r="C448" s="180" t="s">
        <v>668</v>
      </c>
      <c r="D448" s="180" t="s">
        <v>134</v>
      </c>
      <c r="E448" s="181" t="s">
        <v>669</v>
      </c>
      <c r="F448" s="182" t="s">
        <v>667</v>
      </c>
      <c r="G448" s="183" t="s">
        <v>650</v>
      </c>
      <c r="H448" s="184">
        <v>1</v>
      </c>
      <c r="I448" s="185"/>
      <c r="J448" s="186">
        <f>ROUND(I448*H448,2)</f>
        <v>0</v>
      </c>
      <c r="K448" s="182" t="s">
        <v>138</v>
      </c>
      <c r="L448" s="41"/>
      <c r="M448" s="187" t="s">
        <v>19</v>
      </c>
      <c r="N448" s="188" t="s">
        <v>43</v>
      </c>
      <c r="O448" s="66"/>
      <c r="P448" s="189">
        <f>O448*H448</f>
        <v>0</v>
      </c>
      <c r="Q448" s="189">
        <v>0</v>
      </c>
      <c r="R448" s="189">
        <f>Q448*H448</f>
        <v>0</v>
      </c>
      <c r="S448" s="189">
        <v>0</v>
      </c>
      <c r="T448" s="190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191" t="s">
        <v>139</v>
      </c>
      <c r="AT448" s="191" t="s">
        <v>134</v>
      </c>
      <c r="AU448" s="191" t="s">
        <v>81</v>
      </c>
      <c r="AY448" s="19" t="s">
        <v>132</v>
      </c>
      <c r="BE448" s="192">
        <f>IF(N448="základní",J448,0)</f>
        <v>0</v>
      </c>
      <c r="BF448" s="192">
        <f>IF(N448="snížená",J448,0)</f>
        <v>0</v>
      </c>
      <c r="BG448" s="192">
        <f>IF(N448="zákl. přenesená",J448,0)</f>
        <v>0</v>
      </c>
      <c r="BH448" s="192">
        <f>IF(N448="sníž. přenesená",J448,0)</f>
        <v>0</v>
      </c>
      <c r="BI448" s="192">
        <f>IF(N448="nulová",J448,0)</f>
        <v>0</v>
      </c>
      <c r="BJ448" s="19" t="s">
        <v>79</v>
      </c>
      <c r="BK448" s="192">
        <f>ROUND(I448*H448,2)</f>
        <v>0</v>
      </c>
      <c r="BL448" s="19" t="s">
        <v>139</v>
      </c>
      <c r="BM448" s="191" t="s">
        <v>670</v>
      </c>
    </row>
    <row r="449" spans="1:51" s="2" customFormat="1">
      <c r="A449" s="36"/>
      <c r="B449" s="37"/>
      <c r="C449" s="38"/>
      <c r="D449" s="193" t="s">
        <v>141</v>
      </c>
      <c r="E449" s="38"/>
      <c r="F449" s="194" t="s">
        <v>667</v>
      </c>
      <c r="G449" s="38"/>
      <c r="H449" s="38"/>
      <c r="I449" s="195"/>
      <c r="J449" s="38"/>
      <c r="K449" s="38"/>
      <c r="L449" s="41"/>
      <c r="M449" s="196"/>
      <c r="N449" s="197"/>
      <c r="O449" s="66"/>
      <c r="P449" s="66"/>
      <c r="Q449" s="66"/>
      <c r="R449" s="66"/>
      <c r="S449" s="66"/>
      <c r="T449" s="67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T449" s="19" t="s">
        <v>141</v>
      </c>
      <c r="AU449" s="19" t="s">
        <v>81</v>
      </c>
    </row>
    <row r="450" spans="1:51" s="2" customFormat="1">
      <c r="A450" s="36"/>
      <c r="B450" s="37"/>
      <c r="C450" s="38"/>
      <c r="D450" s="198" t="s">
        <v>143</v>
      </c>
      <c r="E450" s="38"/>
      <c r="F450" s="199" t="s">
        <v>671</v>
      </c>
      <c r="G450" s="38"/>
      <c r="H450" s="38"/>
      <c r="I450" s="195"/>
      <c r="J450" s="38"/>
      <c r="K450" s="38"/>
      <c r="L450" s="41"/>
      <c r="M450" s="196"/>
      <c r="N450" s="197"/>
      <c r="O450" s="66"/>
      <c r="P450" s="66"/>
      <c r="Q450" s="66"/>
      <c r="R450" s="66"/>
      <c r="S450" s="66"/>
      <c r="T450" s="67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T450" s="19" t="s">
        <v>143</v>
      </c>
      <c r="AU450" s="19" t="s">
        <v>81</v>
      </c>
    </row>
    <row r="451" spans="1:51" s="13" customFormat="1">
      <c r="B451" s="200"/>
      <c r="C451" s="201"/>
      <c r="D451" s="193" t="s">
        <v>145</v>
      </c>
      <c r="E451" s="202" t="s">
        <v>19</v>
      </c>
      <c r="F451" s="203" t="s">
        <v>672</v>
      </c>
      <c r="G451" s="201"/>
      <c r="H451" s="202" t="s">
        <v>19</v>
      </c>
      <c r="I451" s="204"/>
      <c r="J451" s="201"/>
      <c r="K451" s="201"/>
      <c r="L451" s="205"/>
      <c r="M451" s="206"/>
      <c r="N451" s="207"/>
      <c r="O451" s="207"/>
      <c r="P451" s="207"/>
      <c r="Q451" s="207"/>
      <c r="R451" s="207"/>
      <c r="S451" s="207"/>
      <c r="T451" s="208"/>
      <c r="AT451" s="209" t="s">
        <v>145</v>
      </c>
      <c r="AU451" s="209" t="s">
        <v>81</v>
      </c>
      <c r="AV451" s="13" t="s">
        <v>79</v>
      </c>
      <c r="AW451" s="13" t="s">
        <v>33</v>
      </c>
      <c r="AX451" s="13" t="s">
        <v>72</v>
      </c>
      <c r="AY451" s="209" t="s">
        <v>132</v>
      </c>
    </row>
    <row r="452" spans="1:51" s="13" customFormat="1">
      <c r="B452" s="200"/>
      <c r="C452" s="201"/>
      <c r="D452" s="193" t="s">
        <v>145</v>
      </c>
      <c r="E452" s="202" t="s">
        <v>19</v>
      </c>
      <c r="F452" s="203" t="s">
        <v>673</v>
      </c>
      <c r="G452" s="201"/>
      <c r="H452" s="202" t="s">
        <v>19</v>
      </c>
      <c r="I452" s="204"/>
      <c r="J452" s="201"/>
      <c r="K452" s="201"/>
      <c r="L452" s="205"/>
      <c r="M452" s="206"/>
      <c r="N452" s="207"/>
      <c r="O452" s="207"/>
      <c r="P452" s="207"/>
      <c r="Q452" s="207"/>
      <c r="R452" s="207"/>
      <c r="S452" s="207"/>
      <c r="T452" s="208"/>
      <c r="AT452" s="209" t="s">
        <v>145</v>
      </c>
      <c r="AU452" s="209" t="s">
        <v>81</v>
      </c>
      <c r="AV452" s="13" t="s">
        <v>79</v>
      </c>
      <c r="AW452" s="13" t="s">
        <v>33</v>
      </c>
      <c r="AX452" s="13" t="s">
        <v>72</v>
      </c>
      <c r="AY452" s="209" t="s">
        <v>132</v>
      </c>
    </row>
    <row r="453" spans="1:51" s="14" customFormat="1">
      <c r="B453" s="210"/>
      <c r="C453" s="211"/>
      <c r="D453" s="193" t="s">
        <v>145</v>
      </c>
      <c r="E453" s="212" t="s">
        <v>19</v>
      </c>
      <c r="F453" s="213" t="s">
        <v>79</v>
      </c>
      <c r="G453" s="211"/>
      <c r="H453" s="214">
        <v>1</v>
      </c>
      <c r="I453" s="215"/>
      <c r="J453" s="211"/>
      <c r="K453" s="211"/>
      <c r="L453" s="216"/>
      <c r="M453" s="242"/>
      <c r="N453" s="243"/>
      <c r="O453" s="243"/>
      <c r="P453" s="243"/>
      <c r="Q453" s="243"/>
      <c r="R453" s="243"/>
      <c r="S453" s="243"/>
      <c r="T453" s="244"/>
      <c r="AT453" s="220" t="s">
        <v>145</v>
      </c>
      <c r="AU453" s="220" t="s">
        <v>81</v>
      </c>
      <c r="AV453" s="14" t="s">
        <v>81</v>
      </c>
      <c r="AW453" s="14" t="s">
        <v>33</v>
      </c>
      <c r="AX453" s="14" t="s">
        <v>79</v>
      </c>
      <c r="AY453" s="220" t="s">
        <v>132</v>
      </c>
    </row>
    <row r="454" spans="1:51" s="2" customFormat="1" ht="6.95" customHeight="1">
      <c r="A454" s="36"/>
      <c r="B454" s="49"/>
      <c r="C454" s="50"/>
      <c r="D454" s="50"/>
      <c r="E454" s="50"/>
      <c r="F454" s="50"/>
      <c r="G454" s="50"/>
      <c r="H454" s="50"/>
      <c r="I454" s="50"/>
      <c r="J454" s="50"/>
      <c r="K454" s="50"/>
      <c r="L454" s="41"/>
      <c r="M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</row>
  </sheetData>
  <sheetProtection password="CC35" sheet="1" objects="1" scenarios="1" formatColumns="0" formatRows="0" autoFilter="0"/>
  <autoFilter ref="C102:K453"/>
  <mergeCells count="12">
    <mergeCell ref="E95:H95"/>
    <mergeCell ref="L2:V2"/>
    <mergeCell ref="E50:H50"/>
    <mergeCell ref="E52:H52"/>
    <mergeCell ref="E54:H54"/>
    <mergeCell ref="E91:H91"/>
    <mergeCell ref="E93:H93"/>
    <mergeCell ref="E7:H7"/>
    <mergeCell ref="E9:H9"/>
    <mergeCell ref="E11:H11"/>
    <mergeCell ref="E20:H20"/>
    <mergeCell ref="E29:H29"/>
  </mergeCells>
  <hyperlinks>
    <hyperlink ref="F108" r:id="rId1"/>
    <hyperlink ref="F113" r:id="rId2"/>
    <hyperlink ref="F116" r:id="rId3"/>
    <hyperlink ref="F121" r:id="rId4"/>
    <hyperlink ref="F124" r:id="rId5"/>
    <hyperlink ref="F131" r:id="rId6"/>
    <hyperlink ref="F136" r:id="rId7"/>
    <hyperlink ref="F141" r:id="rId8"/>
    <hyperlink ref="F149" r:id="rId9"/>
    <hyperlink ref="F158" r:id="rId10"/>
    <hyperlink ref="F163" r:id="rId11"/>
    <hyperlink ref="F166" r:id="rId12"/>
    <hyperlink ref="F171" r:id="rId13"/>
    <hyperlink ref="F175" r:id="rId14"/>
    <hyperlink ref="F180" r:id="rId15"/>
    <hyperlink ref="F183" r:id="rId16"/>
    <hyperlink ref="F196" r:id="rId17"/>
    <hyperlink ref="F202" r:id="rId18"/>
    <hyperlink ref="F210" r:id="rId19"/>
    <hyperlink ref="F215" r:id="rId20"/>
    <hyperlink ref="F222" r:id="rId21"/>
    <hyperlink ref="F226" r:id="rId22"/>
    <hyperlink ref="F231" r:id="rId23"/>
    <hyperlink ref="F236" r:id="rId24"/>
    <hyperlink ref="F241" r:id="rId25"/>
    <hyperlink ref="F248" r:id="rId26"/>
    <hyperlink ref="F254" r:id="rId27"/>
    <hyperlink ref="F259" r:id="rId28"/>
    <hyperlink ref="F264" r:id="rId29"/>
    <hyperlink ref="F269" r:id="rId30"/>
    <hyperlink ref="F278" r:id="rId31"/>
    <hyperlink ref="F286" r:id="rId32"/>
    <hyperlink ref="F292" r:id="rId33"/>
    <hyperlink ref="F296" r:id="rId34"/>
    <hyperlink ref="F301" r:id="rId35"/>
    <hyperlink ref="F312" r:id="rId36"/>
    <hyperlink ref="F319" r:id="rId37"/>
    <hyperlink ref="F322" r:id="rId38"/>
    <hyperlink ref="F327" r:id="rId39"/>
    <hyperlink ref="F330" r:id="rId40"/>
    <hyperlink ref="F339" r:id="rId41"/>
    <hyperlink ref="F348" r:id="rId42"/>
    <hyperlink ref="F353" r:id="rId43"/>
    <hyperlink ref="F358" r:id="rId44"/>
    <hyperlink ref="F362" r:id="rId45"/>
    <hyperlink ref="F368" r:id="rId46"/>
    <hyperlink ref="F373" r:id="rId47"/>
    <hyperlink ref="F378" r:id="rId48"/>
    <hyperlink ref="F383" r:id="rId49"/>
    <hyperlink ref="F388" r:id="rId50"/>
    <hyperlink ref="F391" r:id="rId51"/>
    <hyperlink ref="F395" r:id="rId52"/>
    <hyperlink ref="F400" r:id="rId53"/>
    <hyperlink ref="F405" r:id="rId54"/>
    <hyperlink ref="F411" r:id="rId55"/>
    <hyperlink ref="F416" r:id="rId56"/>
    <hyperlink ref="F419" r:id="rId57"/>
    <hyperlink ref="F422" r:id="rId58"/>
    <hyperlink ref="F427" r:id="rId59"/>
    <hyperlink ref="F435" r:id="rId60"/>
    <hyperlink ref="F438" r:id="rId61"/>
    <hyperlink ref="F442" r:id="rId62"/>
    <hyperlink ref="F446" r:id="rId63"/>
    <hyperlink ref="F450" r:id="rId64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26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9" t="s">
        <v>89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81</v>
      </c>
    </row>
    <row r="4" spans="1:46" s="1" customFormat="1" ht="24.95" customHeight="1">
      <c r="B4" s="22"/>
      <c r="D4" s="112" t="s">
        <v>90</v>
      </c>
      <c r="L4" s="22"/>
      <c r="M4" s="113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14" t="s">
        <v>16</v>
      </c>
      <c r="L6" s="22"/>
    </row>
    <row r="7" spans="1:46" s="1" customFormat="1" ht="16.5" customHeight="1">
      <c r="B7" s="22"/>
      <c r="E7" s="387" t="str">
        <f>'Rekapitulace stavby'!K6</f>
        <v>Pětipsy místní část Vidolice - vodovod</v>
      </c>
      <c r="F7" s="388"/>
      <c r="G7" s="388"/>
      <c r="H7" s="388"/>
      <c r="L7" s="22"/>
    </row>
    <row r="8" spans="1:46" s="1" customFormat="1" ht="12" customHeight="1">
      <c r="B8" s="22"/>
      <c r="D8" s="114" t="s">
        <v>91</v>
      </c>
      <c r="L8" s="22"/>
    </row>
    <row r="9" spans="1:46" s="2" customFormat="1" ht="16.5" customHeight="1">
      <c r="A9" s="36"/>
      <c r="B9" s="41"/>
      <c r="C9" s="36"/>
      <c r="D9" s="36"/>
      <c r="E9" s="387" t="s">
        <v>92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41"/>
      <c r="C10" s="36"/>
      <c r="D10" s="114" t="s">
        <v>93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41"/>
      <c r="C11" s="36"/>
      <c r="D11" s="36"/>
      <c r="E11" s="390" t="s">
        <v>674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3. 11. 2021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32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28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3" t="s">
        <v>19</v>
      </c>
      <c r="F29" s="393"/>
      <c r="G29" s="393"/>
      <c r="H29" s="393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ROUND(J104, 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ROUND((SUM(BE104:BE525)),  2)</f>
        <v>0</v>
      </c>
      <c r="G35" s="36"/>
      <c r="H35" s="36"/>
      <c r="I35" s="126">
        <v>0.21</v>
      </c>
      <c r="J35" s="125">
        <f>ROUND(((SUM(BE104:BE525))*I35),  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ROUND((SUM(BF104:BF525)),  2)</f>
        <v>0</v>
      </c>
      <c r="G36" s="36"/>
      <c r="H36" s="36"/>
      <c r="I36" s="126">
        <v>0.15</v>
      </c>
      <c r="J36" s="125">
        <f>ROUND(((SUM(BF104:BF525))*I36),  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14" t="s">
        <v>45</v>
      </c>
      <c r="F37" s="125">
        <f>ROUND((SUM(BG104:BG525)),  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>
      <c r="A38" s="36"/>
      <c r="B38" s="41"/>
      <c r="C38" s="36"/>
      <c r="D38" s="36"/>
      <c r="E38" s="114" t="s">
        <v>46</v>
      </c>
      <c r="F38" s="125">
        <f>ROUND((SUM(BH104:BH525)),  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41"/>
      <c r="C39" s="36"/>
      <c r="D39" s="36"/>
      <c r="E39" s="114" t="s">
        <v>47</v>
      </c>
      <c r="F39" s="125">
        <f>ROUND((SUM(BI104:BI525)),  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95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85" t="str">
        <f>E7</f>
        <v>Pětipsy místní část Vidolice - vodovod</v>
      </c>
      <c r="F50" s="386"/>
      <c r="G50" s="386"/>
      <c r="H50" s="386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1" customFormat="1" ht="12" customHeight="1">
      <c r="B51" s="23"/>
      <c r="C51" s="31" t="s">
        <v>91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47" s="2" customFormat="1" ht="16.5" customHeight="1">
      <c r="A52" s="36"/>
      <c r="B52" s="37"/>
      <c r="C52" s="38"/>
      <c r="D52" s="38"/>
      <c r="E52" s="385" t="s">
        <v>92</v>
      </c>
      <c r="F52" s="384"/>
      <c r="G52" s="384"/>
      <c r="H52" s="384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12" customHeight="1">
      <c r="A53" s="36"/>
      <c r="B53" s="37"/>
      <c r="C53" s="31" t="s">
        <v>93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6.5" customHeight="1">
      <c r="A54" s="36"/>
      <c r="B54" s="37"/>
      <c r="C54" s="38"/>
      <c r="D54" s="38"/>
      <c r="E54" s="354" t="str">
        <f>E11</f>
        <v>01-2 - Přivaděč</v>
      </c>
      <c r="F54" s="384"/>
      <c r="G54" s="384"/>
      <c r="H54" s="384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2" customHeight="1">
      <c r="A56" s="36"/>
      <c r="B56" s="37"/>
      <c r="C56" s="31" t="s">
        <v>21</v>
      </c>
      <c r="D56" s="38"/>
      <c r="E56" s="38"/>
      <c r="F56" s="29" t="str">
        <f>F14</f>
        <v>Pětipsy - Vidolice</v>
      </c>
      <c r="G56" s="38"/>
      <c r="H56" s="38"/>
      <c r="I56" s="31" t="s">
        <v>23</v>
      </c>
      <c r="J56" s="61" t="str">
        <f>IF(J14="","",J14)</f>
        <v>3. 11. 2021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25.7" customHeight="1">
      <c r="A58" s="36"/>
      <c r="B58" s="37"/>
      <c r="C58" s="31" t="s">
        <v>25</v>
      </c>
      <c r="D58" s="38"/>
      <c r="E58" s="38"/>
      <c r="F58" s="29" t="str">
        <f>E17</f>
        <v>Obec Pětipsy, 431 53 Pětipsy, č.p.58</v>
      </c>
      <c r="G58" s="38"/>
      <c r="H58" s="38"/>
      <c r="I58" s="31" t="s">
        <v>31</v>
      </c>
      <c r="J58" s="34" t="str">
        <f>E23</f>
        <v>Ing.Robert Klement, Žatec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47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9.25" customHeight="1">
      <c r="A61" s="36"/>
      <c r="B61" s="37"/>
      <c r="C61" s="138" t="s">
        <v>96</v>
      </c>
      <c r="D61" s="139"/>
      <c r="E61" s="139"/>
      <c r="F61" s="139"/>
      <c r="G61" s="139"/>
      <c r="H61" s="139"/>
      <c r="I61" s="139"/>
      <c r="J61" s="140" t="s">
        <v>97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47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J104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98</v>
      </c>
    </row>
    <row r="64" spans="1:47" s="9" customFormat="1" ht="24.95" customHeight="1">
      <c r="B64" s="142"/>
      <c r="C64" s="143"/>
      <c r="D64" s="144" t="s">
        <v>99</v>
      </c>
      <c r="E64" s="145"/>
      <c r="F64" s="145"/>
      <c r="G64" s="145"/>
      <c r="H64" s="145"/>
      <c r="I64" s="145"/>
      <c r="J64" s="146">
        <f>J105</f>
        <v>0</v>
      </c>
      <c r="K64" s="143"/>
      <c r="L64" s="147"/>
    </row>
    <row r="65" spans="2:12" s="10" customFormat="1" ht="19.899999999999999" customHeight="1">
      <c r="B65" s="148"/>
      <c r="C65" s="99"/>
      <c r="D65" s="149" t="s">
        <v>100</v>
      </c>
      <c r="E65" s="150"/>
      <c r="F65" s="150"/>
      <c r="G65" s="150"/>
      <c r="H65" s="150"/>
      <c r="I65" s="150"/>
      <c r="J65" s="151">
        <f>J106</f>
        <v>0</v>
      </c>
      <c r="K65" s="99"/>
      <c r="L65" s="152"/>
    </row>
    <row r="66" spans="2:12" s="10" customFormat="1" ht="19.899999999999999" customHeight="1">
      <c r="B66" s="148"/>
      <c r="C66" s="99"/>
      <c r="D66" s="149" t="s">
        <v>101</v>
      </c>
      <c r="E66" s="150"/>
      <c r="F66" s="150"/>
      <c r="G66" s="150"/>
      <c r="H66" s="150"/>
      <c r="I66" s="150"/>
      <c r="J66" s="151">
        <f>J278</f>
        <v>0</v>
      </c>
      <c r="K66" s="99"/>
      <c r="L66" s="152"/>
    </row>
    <row r="67" spans="2:12" s="10" customFormat="1" ht="19.899999999999999" customHeight="1">
      <c r="B67" s="148"/>
      <c r="C67" s="99"/>
      <c r="D67" s="149" t="s">
        <v>102</v>
      </c>
      <c r="E67" s="150"/>
      <c r="F67" s="150"/>
      <c r="G67" s="150"/>
      <c r="H67" s="150"/>
      <c r="I67" s="150"/>
      <c r="J67" s="151">
        <f>J284</f>
        <v>0</v>
      </c>
      <c r="K67" s="99"/>
      <c r="L67" s="152"/>
    </row>
    <row r="68" spans="2:12" s="10" customFormat="1" ht="19.899999999999999" customHeight="1">
      <c r="B68" s="148"/>
      <c r="C68" s="99"/>
      <c r="D68" s="149" t="s">
        <v>103</v>
      </c>
      <c r="E68" s="150"/>
      <c r="F68" s="150"/>
      <c r="G68" s="150"/>
      <c r="H68" s="150"/>
      <c r="I68" s="150"/>
      <c r="J68" s="151">
        <f>J302</f>
        <v>0</v>
      </c>
      <c r="K68" s="99"/>
      <c r="L68" s="152"/>
    </row>
    <row r="69" spans="2:12" s="10" customFormat="1" ht="19.899999999999999" customHeight="1">
      <c r="B69" s="148"/>
      <c r="C69" s="99"/>
      <c r="D69" s="149" t="s">
        <v>104</v>
      </c>
      <c r="E69" s="150"/>
      <c r="F69" s="150"/>
      <c r="G69" s="150"/>
      <c r="H69" s="150"/>
      <c r="I69" s="150"/>
      <c r="J69" s="151">
        <f>J421</f>
        <v>0</v>
      </c>
      <c r="K69" s="99"/>
      <c r="L69" s="152"/>
    </row>
    <row r="70" spans="2:12" s="10" customFormat="1" ht="19.899999999999999" customHeight="1">
      <c r="B70" s="148"/>
      <c r="C70" s="99"/>
      <c r="D70" s="149" t="s">
        <v>105</v>
      </c>
      <c r="E70" s="150"/>
      <c r="F70" s="150"/>
      <c r="G70" s="150"/>
      <c r="H70" s="150"/>
      <c r="I70" s="150"/>
      <c r="J70" s="151">
        <f>J427</f>
        <v>0</v>
      </c>
      <c r="K70" s="99"/>
      <c r="L70" s="152"/>
    </row>
    <row r="71" spans="2:12" s="10" customFormat="1" ht="19.899999999999999" customHeight="1">
      <c r="B71" s="148"/>
      <c r="C71" s="99"/>
      <c r="D71" s="149" t="s">
        <v>106</v>
      </c>
      <c r="E71" s="150"/>
      <c r="F71" s="150"/>
      <c r="G71" s="150"/>
      <c r="H71" s="150"/>
      <c r="I71" s="150"/>
      <c r="J71" s="151">
        <f>J454</f>
        <v>0</v>
      </c>
      <c r="K71" s="99"/>
      <c r="L71" s="152"/>
    </row>
    <row r="72" spans="2:12" s="9" customFormat="1" ht="24.95" customHeight="1">
      <c r="B72" s="142"/>
      <c r="C72" s="143"/>
      <c r="D72" s="144" t="s">
        <v>107</v>
      </c>
      <c r="E72" s="145"/>
      <c r="F72" s="145"/>
      <c r="G72" s="145"/>
      <c r="H72" s="145"/>
      <c r="I72" s="145"/>
      <c r="J72" s="146">
        <f>J458</f>
        <v>0</v>
      </c>
      <c r="K72" s="143"/>
      <c r="L72" s="147"/>
    </row>
    <row r="73" spans="2:12" s="10" customFormat="1" ht="19.899999999999999" customHeight="1">
      <c r="B73" s="148"/>
      <c r="C73" s="99"/>
      <c r="D73" s="149" t="s">
        <v>675</v>
      </c>
      <c r="E73" s="150"/>
      <c r="F73" s="150"/>
      <c r="G73" s="150"/>
      <c r="H73" s="150"/>
      <c r="I73" s="150"/>
      <c r="J73" s="151">
        <f>J459</f>
        <v>0</v>
      </c>
      <c r="K73" s="99"/>
      <c r="L73" s="152"/>
    </row>
    <row r="74" spans="2:12" s="10" customFormat="1" ht="19.899999999999999" customHeight="1">
      <c r="B74" s="148"/>
      <c r="C74" s="99"/>
      <c r="D74" s="149" t="s">
        <v>108</v>
      </c>
      <c r="E74" s="150"/>
      <c r="F74" s="150"/>
      <c r="G74" s="150"/>
      <c r="H74" s="150"/>
      <c r="I74" s="150"/>
      <c r="J74" s="151">
        <f>J465</f>
        <v>0</v>
      </c>
      <c r="K74" s="99"/>
      <c r="L74" s="152"/>
    </row>
    <row r="75" spans="2:12" s="10" customFormat="1" ht="19.899999999999999" customHeight="1">
      <c r="B75" s="148"/>
      <c r="C75" s="99"/>
      <c r="D75" s="149" t="s">
        <v>109</v>
      </c>
      <c r="E75" s="150"/>
      <c r="F75" s="150"/>
      <c r="G75" s="150"/>
      <c r="H75" s="150"/>
      <c r="I75" s="150"/>
      <c r="J75" s="151">
        <f>J476</f>
        <v>0</v>
      </c>
      <c r="K75" s="99"/>
      <c r="L75" s="152"/>
    </row>
    <row r="76" spans="2:12" s="9" customFormat="1" ht="24.95" customHeight="1">
      <c r="B76" s="142"/>
      <c r="C76" s="143"/>
      <c r="D76" s="144" t="s">
        <v>110</v>
      </c>
      <c r="E76" s="145"/>
      <c r="F76" s="145"/>
      <c r="G76" s="145"/>
      <c r="H76" s="145"/>
      <c r="I76" s="145"/>
      <c r="J76" s="146">
        <f>J491</f>
        <v>0</v>
      </c>
      <c r="K76" s="143"/>
      <c r="L76" s="147"/>
    </row>
    <row r="77" spans="2:12" s="10" customFormat="1" ht="19.899999999999999" customHeight="1">
      <c r="B77" s="148"/>
      <c r="C77" s="99"/>
      <c r="D77" s="149" t="s">
        <v>111</v>
      </c>
      <c r="E77" s="150"/>
      <c r="F77" s="150"/>
      <c r="G77" s="150"/>
      <c r="H77" s="150"/>
      <c r="I77" s="150"/>
      <c r="J77" s="151">
        <f>J492</f>
        <v>0</v>
      </c>
      <c r="K77" s="99"/>
      <c r="L77" s="152"/>
    </row>
    <row r="78" spans="2:12" s="9" customFormat="1" ht="24.95" customHeight="1">
      <c r="B78" s="142"/>
      <c r="C78" s="143"/>
      <c r="D78" s="144" t="s">
        <v>112</v>
      </c>
      <c r="E78" s="145"/>
      <c r="F78" s="145"/>
      <c r="G78" s="145"/>
      <c r="H78" s="145"/>
      <c r="I78" s="145"/>
      <c r="J78" s="146">
        <f>J502</f>
        <v>0</v>
      </c>
      <c r="K78" s="143"/>
      <c r="L78" s="147"/>
    </row>
    <row r="79" spans="2:12" s="10" customFormat="1" ht="19.899999999999999" customHeight="1">
      <c r="B79" s="148"/>
      <c r="C79" s="99"/>
      <c r="D79" s="149" t="s">
        <v>113</v>
      </c>
      <c r="E79" s="150"/>
      <c r="F79" s="150"/>
      <c r="G79" s="150"/>
      <c r="H79" s="150"/>
      <c r="I79" s="150"/>
      <c r="J79" s="151">
        <f>J503</f>
        <v>0</v>
      </c>
      <c r="K79" s="99"/>
      <c r="L79" s="152"/>
    </row>
    <row r="80" spans="2:12" s="10" customFormat="1" ht="19.899999999999999" customHeight="1">
      <c r="B80" s="148"/>
      <c r="C80" s="99"/>
      <c r="D80" s="149" t="s">
        <v>114</v>
      </c>
      <c r="E80" s="150"/>
      <c r="F80" s="150"/>
      <c r="G80" s="150"/>
      <c r="H80" s="150"/>
      <c r="I80" s="150"/>
      <c r="J80" s="151">
        <f>J510</f>
        <v>0</v>
      </c>
      <c r="K80" s="99"/>
      <c r="L80" s="152"/>
    </row>
    <row r="81" spans="1:31" s="10" customFormat="1" ht="19.899999999999999" customHeight="1">
      <c r="B81" s="148"/>
      <c r="C81" s="99"/>
      <c r="D81" s="149" t="s">
        <v>115</v>
      </c>
      <c r="E81" s="150"/>
      <c r="F81" s="150"/>
      <c r="G81" s="150"/>
      <c r="H81" s="150"/>
      <c r="I81" s="150"/>
      <c r="J81" s="151">
        <f>J514</f>
        <v>0</v>
      </c>
      <c r="K81" s="99"/>
      <c r="L81" s="152"/>
    </row>
    <row r="82" spans="1:31" s="10" customFormat="1" ht="19.899999999999999" customHeight="1">
      <c r="B82" s="148"/>
      <c r="C82" s="99"/>
      <c r="D82" s="149" t="s">
        <v>116</v>
      </c>
      <c r="E82" s="150"/>
      <c r="F82" s="150"/>
      <c r="G82" s="150"/>
      <c r="H82" s="150"/>
      <c r="I82" s="150"/>
      <c r="J82" s="151">
        <f>J518</f>
        <v>0</v>
      </c>
      <c r="K82" s="99"/>
      <c r="L82" s="152"/>
    </row>
    <row r="83" spans="1:31" s="2" customFormat="1" ht="21.7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8" spans="1:31" s="2" customFormat="1" ht="6.95" customHeight="1">
      <c r="A88" s="36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4.95" customHeight="1">
      <c r="A89" s="36"/>
      <c r="B89" s="37"/>
      <c r="C89" s="25" t="s">
        <v>117</v>
      </c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16</v>
      </c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6.5" customHeight="1">
      <c r="A92" s="36"/>
      <c r="B92" s="37"/>
      <c r="C92" s="38"/>
      <c r="D92" s="38"/>
      <c r="E92" s="385" t="str">
        <f>E7</f>
        <v>Pětipsy místní část Vidolice - vodovod</v>
      </c>
      <c r="F92" s="386"/>
      <c r="G92" s="386"/>
      <c r="H92" s="386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" customFormat="1" ht="12" customHeight="1">
      <c r="B93" s="23"/>
      <c r="C93" s="31" t="s">
        <v>91</v>
      </c>
      <c r="D93" s="24"/>
      <c r="E93" s="24"/>
      <c r="F93" s="24"/>
      <c r="G93" s="24"/>
      <c r="H93" s="24"/>
      <c r="I93" s="24"/>
      <c r="J93" s="24"/>
      <c r="K93" s="24"/>
      <c r="L93" s="22"/>
    </row>
    <row r="94" spans="1:31" s="2" customFormat="1" ht="16.5" customHeight="1">
      <c r="A94" s="36"/>
      <c r="B94" s="37"/>
      <c r="C94" s="38"/>
      <c r="D94" s="38"/>
      <c r="E94" s="385" t="s">
        <v>92</v>
      </c>
      <c r="F94" s="384"/>
      <c r="G94" s="384"/>
      <c r="H94" s="384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1" t="s">
        <v>93</v>
      </c>
      <c r="D95" s="38"/>
      <c r="E95" s="38"/>
      <c r="F95" s="38"/>
      <c r="G95" s="38"/>
      <c r="H95" s="38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6.5" customHeight="1">
      <c r="A96" s="36"/>
      <c r="B96" s="37"/>
      <c r="C96" s="38"/>
      <c r="D96" s="38"/>
      <c r="E96" s="354" t="str">
        <f>E11</f>
        <v>01-2 - Přivaděč</v>
      </c>
      <c r="F96" s="384"/>
      <c r="G96" s="384"/>
      <c r="H96" s="384"/>
      <c r="I96" s="38"/>
      <c r="J96" s="38"/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6.9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12" customHeight="1">
      <c r="A98" s="36"/>
      <c r="B98" s="37"/>
      <c r="C98" s="31" t="s">
        <v>21</v>
      </c>
      <c r="D98" s="38"/>
      <c r="E98" s="38"/>
      <c r="F98" s="29" t="str">
        <f>F14</f>
        <v>Pětipsy - Vidolice</v>
      </c>
      <c r="G98" s="38"/>
      <c r="H98" s="38"/>
      <c r="I98" s="31" t="s">
        <v>23</v>
      </c>
      <c r="J98" s="61" t="str">
        <f>IF(J14="","",J14)</f>
        <v>3. 11. 2021</v>
      </c>
      <c r="K98" s="38"/>
      <c r="L98" s="11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65" s="2" customFormat="1" ht="6.9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11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65" s="2" customFormat="1" ht="25.7" customHeight="1">
      <c r="A100" s="36"/>
      <c r="B100" s="37"/>
      <c r="C100" s="31" t="s">
        <v>25</v>
      </c>
      <c r="D100" s="38"/>
      <c r="E100" s="38"/>
      <c r="F100" s="29" t="str">
        <f>E17</f>
        <v>Obec Pětipsy, 431 53 Pětipsy, č.p.58</v>
      </c>
      <c r="G100" s="38"/>
      <c r="H100" s="38"/>
      <c r="I100" s="31" t="s">
        <v>31</v>
      </c>
      <c r="J100" s="34" t="str">
        <f>E23</f>
        <v>Ing.Robert Klement, Žatec</v>
      </c>
      <c r="K100" s="38"/>
      <c r="L100" s="11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65" s="2" customFormat="1" ht="15.2" customHeight="1">
      <c r="A101" s="36"/>
      <c r="B101" s="37"/>
      <c r="C101" s="31" t="s">
        <v>29</v>
      </c>
      <c r="D101" s="38"/>
      <c r="E101" s="38"/>
      <c r="F101" s="29" t="str">
        <f>IF(E20="","",E20)</f>
        <v>Vyplň údaj</v>
      </c>
      <c r="G101" s="38"/>
      <c r="H101" s="38"/>
      <c r="I101" s="31" t="s">
        <v>34</v>
      </c>
      <c r="J101" s="34" t="str">
        <f>E26</f>
        <v xml:space="preserve"> </v>
      </c>
      <c r="K101" s="38"/>
      <c r="L101" s="11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65" s="2" customFormat="1" ht="10.35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11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65" s="11" customFormat="1" ht="29.25" customHeight="1">
      <c r="A103" s="153"/>
      <c r="B103" s="154"/>
      <c r="C103" s="155" t="s">
        <v>118</v>
      </c>
      <c r="D103" s="156" t="s">
        <v>57</v>
      </c>
      <c r="E103" s="156" t="s">
        <v>53</v>
      </c>
      <c r="F103" s="156" t="s">
        <v>54</v>
      </c>
      <c r="G103" s="156" t="s">
        <v>119</v>
      </c>
      <c r="H103" s="156" t="s">
        <v>120</v>
      </c>
      <c r="I103" s="156" t="s">
        <v>121</v>
      </c>
      <c r="J103" s="156" t="s">
        <v>97</v>
      </c>
      <c r="K103" s="157" t="s">
        <v>122</v>
      </c>
      <c r="L103" s="158"/>
      <c r="M103" s="70" t="s">
        <v>19</v>
      </c>
      <c r="N103" s="71" t="s">
        <v>42</v>
      </c>
      <c r="O103" s="71" t="s">
        <v>123</v>
      </c>
      <c r="P103" s="71" t="s">
        <v>124</v>
      </c>
      <c r="Q103" s="71" t="s">
        <v>125</v>
      </c>
      <c r="R103" s="71" t="s">
        <v>126</v>
      </c>
      <c r="S103" s="71" t="s">
        <v>127</v>
      </c>
      <c r="T103" s="72" t="s">
        <v>128</v>
      </c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</row>
    <row r="104" spans="1:65" s="2" customFormat="1" ht="22.9" customHeight="1">
      <c r="A104" s="36"/>
      <c r="B104" s="37"/>
      <c r="C104" s="77" t="s">
        <v>129</v>
      </c>
      <c r="D104" s="38"/>
      <c r="E104" s="38"/>
      <c r="F104" s="38"/>
      <c r="G104" s="38"/>
      <c r="H104" s="38"/>
      <c r="I104" s="38"/>
      <c r="J104" s="159">
        <f>BK104</f>
        <v>0</v>
      </c>
      <c r="K104" s="38"/>
      <c r="L104" s="41"/>
      <c r="M104" s="73"/>
      <c r="N104" s="160"/>
      <c r="O104" s="74"/>
      <c r="P104" s="161">
        <f>P105+P458+P491+P502</f>
        <v>0</v>
      </c>
      <c r="Q104" s="74"/>
      <c r="R104" s="161">
        <f>R105+R458+R491+R502</f>
        <v>7.0121174299999991</v>
      </c>
      <c r="S104" s="74"/>
      <c r="T104" s="162">
        <f>T105+T458+T491+T502</f>
        <v>51.480000000000004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71</v>
      </c>
      <c r="AU104" s="19" t="s">
        <v>98</v>
      </c>
      <c r="BK104" s="163">
        <f>BK105+BK458+BK491+BK502</f>
        <v>0</v>
      </c>
    </row>
    <row r="105" spans="1:65" s="12" customFormat="1" ht="25.9" customHeight="1">
      <c r="B105" s="164"/>
      <c r="C105" s="165"/>
      <c r="D105" s="166" t="s">
        <v>71</v>
      </c>
      <c r="E105" s="167" t="s">
        <v>130</v>
      </c>
      <c r="F105" s="167" t="s">
        <v>131</v>
      </c>
      <c r="G105" s="165"/>
      <c r="H105" s="165"/>
      <c r="I105" s="168"/>
      <c r="J105" s="169">
        <f>BK105</f>
        <v>0</v>
      </c>
      <c r="K105" s="165"/>
      <c r="L105" s="170"/>
      <c r="M105" s="171"/>
      <c r="N105" s="172"/>
      <c r="O105" s="172"/>
      <c r="P105" s="173">
        <f>P106+P278+P284+P302+P421+P427+P454</f>
        <v>0</v>
      </c>
      <c r="Q105" s="172"/>
      <c r="R105" s="173">
        <f>R106+R278+R284+R302+R421+R427+R454</f>
        <v>6.8223571099999987</v>
      </c>
      <c r="S105" s="172"/>
      <c r="T105" s="174">
        <f>T106+T278+T284+T302+T421+T427+T454</f>
        <v>51.480000000000004</v>
      </c>
      <c r="AR105" s="175" t="s">
        <v>79</v>
      </c>
      <c r="AT105" s="176" t="s">
        <v>71</v>
      </c>
      <c r="AU105" s="176" t="s">
        <v>72</v>
      </c>
      <c r="AY105" s="175" t="s">
        <v>132</v>
      </c>
      <c r="BK105" s="177">
        <f>BK106+BK278+BK284+BK302+BK421+BK427+BK454</f>
        <v>0</v>
      </c>
    </row>
    <row r="106" spans="1:65" s="12" customFormat="1" ht="22.9" customHeight="1">
      <c r="B106" s="164"/>
      <c r="C106" s="165"/>
      <c r="D106" s="166" t="s">
        <v>71</v>
      </c>
      <c r="E106" s="178" t="s">
        <v>79</v>
      </c>
      <c r="F106" s="178" t="s">
        <v>133</v>
      </c>
      <c r="G106" s="165"/>
      <c r="H106" s="165"/>
      <c r="I106" s="168"/>
      <c r="J106" s="179">
        <f>BK106</f>
        <v>0</v>
      </c>
      <c r="K106" s="165"/>
      <c r="L106" s="170"/>
      <c r="M106" s="171"/>
      <c r="N106" s="172"/>
      <c r="O106" s="172"/>
      <c r="P106" s="173">
        <f>SUM(P107:P277)</f>
        <v>0</v>
      </c>
      <c r="Q106" s="172"/>
      <c r="R106" s="173">
        <f>SUM(R107:R277)</f>
        <v>2.279166</v>
      </c>
      <c r="S106" s="172"/>
      <c r="T106" s="174">
        <f>SUM(T107:T277)</f>
        <v>51.480000000000004</v>
      </c>
      <c r="AR106" s="175" t="s">
        <v>79</v>
      </c>
      <c r="AT106" s="176" t="s">
        <v>71</v>
      </c>
      <c r="AU106" s="176" t="s">
        <v>79</v>
      </c>
      <c r="AY106" s="175" t="s">
        <v>132</v>
      </c>
      <c r="BK106" s="177">
        <f>SUM(BK107:BK277)</f>
        <v>0</v>
      </c>
    </row>
    <row r="107" spans="1:65" s="2" customFormat="1" ht="21.75" customHeight="1">
      <c r="A107" s="36"/>
      <c r="B107" s="37"/>
      <c r="C107" s="180" t="s">
        <v>79</v>
      </c>
      <c r="D107" s="180" t="s">
        <v>134</v>
      </c>
      <c r="E107" s="181" t="s">
        <v>135</v>
      </c>
      <c r="F107" s="182" t="s">
        <v>136</v>
      </c>
      <c r="G107" s="183" t="s">
        <v>137</v>
      </c>
      <c r="H107" s="184">
        <v>78</v>
      </c>
      <c r="I107" s="185"/>
      <c r="J107" s="186">
        <f>ROUND(I107*H107,2)</f>
        <v>0</v>
      </c>
      <c r="K107" s="182" t="s">
        <v>138</v>
      </c>
      <c r="L107" s="41"/>
      <c r="M107" s="187" t="s">
        <v>19</v>
      </c>
      <c r="N107" s="188" t="s">
        <v>43</v>
      </c>
      <c r="O107" s="66"/>
      <c r="P107" s="189">
        <f>O107*H107</f>
        <v>0</v>
      </c>
      <c r="Q107" s="189">
        <v>0</v>
      </c>
      <c r="R107" s="189">
        <f>Q107*H107</f>
        <v>0</v>
      </c>
      <c r="S107" s="189">
        <v>0.44</v>
      </c>
      <c r="T107" s="190">
        <f>S107*H107</f>
        <v>34.32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139</v>
      </c>
      <c r="AT107" s="191" t="s">
        <v>134</v>
      </c>
      <c r="AU107" s="191" t="s">
        <v>81</v>
      </c>
      <c r="AY107" s="19" t="s">
        <v>132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79</v>
      </c>
      <c r="BK107" s="192">
        <f>ROUND(I107*H107,2)</f>
        <v>0</v>
      </c>
      <c r="BL107" s="19" t="s">
        <v>139</v>
      </c>
      <c r="BM107" s="191" t="s">
        <v>676</v>
      </c>
    </row>
    <row r="108" spans="1:65" s="2" customFormat="1" ht="19.5">
      <c r="A108" s="36"/>
      <c r="B108" s="37"/>
      <c r="C108" s="38"/>
      <c r="D108" s="193" t="s">
        <v>141</v>
      </c>
      <c r="E108" s="38"/>
      <c r="F108" s="194" t="s">
        <v>142</v>
      </c>
      <c r="G108" s="38"/>
      <c r="H108" s="38"/>
      <c r="I108" s="195"/>
      <c r="J108" s="38"/>
      <c r="K108" s="38"/>
      <c r="L108" s="41"/>
      <c r="M108" s="196"/>
      <c r="N108" s="19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141</v>
      </c>
      <c r="AU108" s="19" t="s">
        <v>81</v>
      </c>
    </row>
    <row r="109" spans="1:65" s="2" customFormat="1">
      <c r="A109" s="36"/>
      <c r="B109" s="37"/>
      <c r="C109" s="38"/>
      <c r="D109" s="198" t="s">
        <v>143</v>
      </c>
      <c r="E109" s="38"/>
      <c r="F109" s="199" t="s">
        <v>144</v>
      </c>
      <c r="G109" s="38"/>
      <c r="H109" s="38"/>
      <c r="I109" s="195"/>
      <c r="J109" s="38"/>
      <c r="K109" s="38"/>
      <c r="L109" s="41"/>
      <c r="M109" s="196"/>
      <c r="N109" s="197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143</v>
      </c>
      <c r="AU109" s="19" t="s">
        <v>81</v>
      </c>
    </row>
    <row r="110" spans="1:65" s="13" customFormat="1">
      <c r="B110" s="200"/>
      <c r="C110" s="201"/>
      <c r="D110" s="193" t="s">
        <v>145</v>
      </c>
      <c r="E110" s="202" t="s">
        <v>19</v>
      </c>
      <c r="F110" s="203" t="s">
        <v>532</v>
      </c>
      <c r="G110" s="201"/>
      <c r="H110" s="202" t="s">
        <v>19</v>
      </c>
      <c r="I110" s="204"/>
      <c r="J110" s="201"/>
      <c r="K110" s="201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145</v>
      </c>
      <c r="AU110" s="209" t="s">
        <v>81</v>
      </c>
      <c r="AV110" s="13" t="s">
        <v>79</v>
      </c>
      <c r="AW110" s="13" t="s">
        <v>33</v>
      </c>
      <c r="AX110" s="13" t="s">
        <v>72</v>
      </c>
      <c r="AY110" s="209" t="s">
        <v>132</v>
      </c>
    </row>
    <row r="111" spans="1:65" s="14" customFormat="1">
      <c r="B111" s="210"/>
      <c r="C111" s="211"/>
      <c r="D111" s="193" t="s">
        <v>145</v>
      </c>
      <c r="E111" s="212" t="s">
        <v>19</v>
      </c>
      <c r="F111" s="213" t="s">
        <v>677</v>
      </c>
      <c r="G111" s="211"/>
      <c r="H111" s="214">
        <v>78</v>
      </c>
      <c r="I111" s="215"/>
      <c r="J111" s="211"/>
      <c r="K111" s="211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145</v>
      </c>
      <c r="AU111" s="220" t="s">
        <v>81</v>
      </c>
      <c r="AV111" s="14" t="s">
        <v>81</v>
      </c>
      <c r="AW111" s="14" t="s">
        <v>33</v>
      </c>
      <c r="AX111" s="14" t="s">
        <v>79</v>
      </c>
      <c r="AY111" s="220" t="s">
        <v>132</v>
      </c>
    </row>
    <row r="112" spans="1:65" s="2" customFormat="1" ht="16.5" customHeight="1">
      <c r="A112" s="36"/>
      <c r="B112" s="37"/>
      <c r="C112" s="180" t="s">
        <v>81</v>
      </c>
      <c r="D112" s="180" t="s">
        <v>134</v>
      </c>
      <c r="E112" s="181" t="s">
        <v>148</v>
      </c>
      <c r="F112" s="182" t="s">
        <v>149</v>
      </c>
      <c r="G112" s="183" t="s">
        <v>137</v>
      </c>
      <c r="H112" s="184">
        <v>78</v>
      </c>
      <c r="I112" s="185"/>
      <c r="J112" s="186">
        <f>ROUND(I112*H112,2)</f>
        <v>0</v>
      </c>
      <c r="K112" s="182" t="s">
        <v>138</v>
      </c>
      <c r="L112" s="41"/>
      <c r="M112" s="187" t="s">
        <v>19</v>
      </c>
      <c r="N112" s="188" t="s">
        <v>43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0.22</v>
      </c>
      <c r="T112" s="190">
        <f>S112*H112</f>
        <v>17.16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139</v>
      </c>
      <c r="AT112" s="191" t="s">
        <v>134</v>
      </c>
      <c r="AU112" s="191" t="s">
        <v>81</v>
      </c>
      <c r="AY112" s="19" t="s">
        <v>132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79</v>
      </c>
      <c r="BK112" s="192">
        <f>ROUND(I112*H112,2)</f>
        <v>0</v>
      </c>
      <c r="BL112" s="19" t="s">
        <v>139</v>
      </c>
      <c r="BM112" s="191" t="s">
        <v>678</v>
      </c>
    </row>
    <row r="113" spans="1:65" s="2" customFormat="1" ht="19.5">
      <c r="A113" s="36"/>
      <c r="B113" s="37"/>
      <c r="C113" s="38"/>
      <c r="D113" s="193" t="s">
        <v>141</v>
      </c>
      <c r="E113" s="38"/>
      <c r="F113" s="194" t="s">
        <v>151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141</v>
      </c>
      <c r="AU113" s="19" t="s">
        <v>81</v>
      </c>
    </row>
    <row r="114" spans="1:65" s="2" customFormat="1">
      <c r="A114" s="36"/>
      <c r="B114" s="37"/>
      <c r="C114" s="38"/>
      <c r="D114" s="198" t="s">
        <v>143</v>
      </c>
      <c r="E114" s="38"/>
      <c r="F114" s="199" t="s">
        <v>152</v>
      </c>
      <c r="G114" s="38"/>
      <c r="H114" s="38"/>
      <c r="I114" s="195"/>
      <c r="J114" s="38"/>
      <c r="K114" s="38"/>
      <c r="L114" s="41"/>
      <c r="M114" s="196"/>
      <c r="N114" s="197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143</v>
      </c>
      <c r="AU114" s="19" t="s">
        <v>81</v>
      </c>
    </row>
    <row r="115" spans="1:65" s="13" customFormat="1">
      <c r="B115" s="200"/>
      <c r="C115" s="201"/>
      <c r="D115" s="193" t="s">
        <v>145</v>
      </c>
      <c r="E115" s="202" t="s">
        <v>19</v>
      </c>
      <c r="F115" s="203" t="s">
        <v>532</v>
      </c>
      <c r="G115" s="201"/>
      <c r="H115" s="202" t="s">
        <v>19</v>
      </c>
      <c r="I115" s="204"/>
      <c r="J115" s="201"/>
      <c r="K115" s="201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145</v>
      </c>
      <c r="AU115" s="209" t="s">
        <v>81</v>
      </c>
      <c r="AV115" s="13" t="s">
        <v>79</v>
      </c>
      <c r="AW115" s="13" t="s">
        <v>33</v>
      </c>
      <c r="AX115" s="13" t="s">
        <v>72</v>
      </c>
      <c r="AY115" s="209" t="s">
        <v>132</v>
      </c>
    </row>
    <row r="116" spans="1:65" s="14" customFormat="1">
      <c r="B116" s="210"/>
      <c r="C116" s="211"/>
      <c r="D116" s="193" t="s">
        <v>145</v>
      </c>
      <c r="E116" s="212" t="s">
        <v>19</v>
      </c>
      <c r="F116" s="213" t="s">
        <v>677</v>
      </c>
      <c r="G116" s="211"/>
      <c r="H116" s="214">
        <v>78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145</v>
      </c>
      <c r="AU116" s="220" t="s">
        <v>81</v>
      </c>
      <c r="AV116" s="14" t="s">
        <v>81</v>
      </c>
      <c r="AW116" s="14" t="s">
        <v>33</v>
      </c>
      <c r="AX116" s="14" t="s">
        <v>79</v>
      </c>
      <c r="AY116" s="220" t="s">
        <v>132</v>
      </c>
    </row>
    <row r="117" spans="1:65" s="2" customFormat="1" ht="16.5" customHeight="1">
      <c r="A117" s="36"/>
      <c r="B117" s="37"/>
      <c r="C117" s="180" t="s">
        <v>153</v>
      </c>
      <c r="D117" s="180" t="s">
        <v>134</v>
      </c>
      <c r="E117" s="181" t="s">
        <v>169</v>
      </c>
      <c r="F117" s="182" t="s">
        <v>170</v>
      </c>
      <c r="G117" s="183" t="s">
        <v>137</v>
      </c>
      <c r="H117" s="184">
        <v>46</v>
      </c>
      <c r="I117" s="185"/>
      <c r="J117" s="186">
        <f>ROUND(I117*H117,2)</f>
        <v>0</v>
      </c>
      <c r="K117" s="182" t="s">
        <v>138</v>
      </c>
      <c r="L117" s="41"/>
      <c r="M117" s="187" t="s">
        <v>19</v>
      </c>
      <c r="N117" s="188" t="s">
        <v>43</v>
      </c>
      <c r="O117" s="66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139</v>
      </c>
      <c r="AT117" s="191" t="s">
        <v>134</v>
      </c>
      <c r="AU117" s="191" t="s">
        <v>81</v>
      </c>
      <c r="AY117" s="19" t="s">
        <v>132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79</v>
      </c>
      <c r="BK117" s="192">
        <f>ROUND(I117*H117,2)</f>
        <v>0</v>
      </c>
      <c r="BL117" s="19" t="s">
        <v>139</v>
      </c>
      <c r="BM117" s="191" t="s">
        <v>679</v>
      </c>
    </row>
    <row r="118" spans="1:65" s="2" customFormat="1">
      <c r="A118" s="36"/>
      <c r="B118" s="37"/>
      <c r="C118" s="38"/>
      <c r="D118" s="193" t="s">
        <v>141</v>
      </c>
      <c r="E118" s="38"/>
      <c r="F118" s="194" t="s">
        <v>172</v>
      </c>
      <c r="G118" s="38"/>
      <c r="H118" s="38"/>
      <c r="I118" s="195"/>
      <c r="J118" s="38"/>
      <c r="K118" s="38"/>
      <c r="L118" s="41"/>
      <c r="M118" s="196"/>
      <c r="N118" s="19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141</v>
      </c>
      <c r="AU118" s="19" t="s">
        <v>81</v>
      </c>
    </row>
    <row r="119" spans="1:65" s="2" customFormat="1">
      <c r="A119" s="36"/>
      <c r="B119" s="37"/>
      <c r="C119" s="38"/>
      <c r="D119" s="198" t="s">
        <v>143</v>
      </c>
      <c r="E119" s="38"/>
      <c r="F119" s="199" t="s">
        <v>173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143</v>
      </c>
      <c r="AU119" s="19" t="s">
        <v>81</v>
      </c>
    </row>
    <row r="120" spans="1:65" s="13" customFormat="1">
      <c r="B120" s="200"/>
      <c r="C120" s="201"/>
      <c r="D120" s="193" t="s">
        <v>145</v>
      </c>
      <c r="E120" s="202" t="s">
        <v>19</v>
      </c>
      <c r="F120" s="203" t="s">
        <v>174</v>
      </c>
      <c r="G120" s="201"/>
      <c r="H120" s="202" t="s">
        <v>19</v>
      </c>
      <c r="I120" s="204"/>
      <c r="J120" s="201"/>
      <c r="K120" s="201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145</v>
      </c>
      <c r="AU120" s="209" t="s">
        <v>81</v>
      </c>
      <c r="AV120" s="13" t="s">
        <v>79</v>
      </c>
      <c r="AW120" s="13" t="s">
        <v>33</v>
      </c>
      <c r="AX120" s="13" t="s">
        <v>72</v>
      </c>
      <c r="AY120" s="209" t="s">
        <v>132</v>
      </c>
    </row>
    <row r="121" spans="1:65" s="13" customFormat="1">
      <c r="B121" s="200"/>
      <c r="C121" s="201"/>
      <c r="D121" s="193" t="s">
        <v>145</v>
      </c>
      <c r="E121" s="202" t="s">
        <v>19</v>
      </c>
      <c r="F121" s="203" t="s">
        <v>175</v>
      </c>
      <c r="G121" s="201"/>
      <c r="H121" s="202" t="s">
        <v>19</v>
      </c>
      <c r="I121" s="204"/>
      <c r="J121" s="201"/>
      <c r="K121" s="201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145</v>
      </c>
      <c r="AU121" s="209" t="s">
        <v>81</v>
      </c>
      <c r="AV121" s="13" t="s">
        <v>79</v>
      </c>
      <c r="AW121" s="13" t="s">
        <v>33</v>
      </c>
      <c r="AX121" s="13" t="s">
        <v>72</v>
      </c>
      <c r="AY121" s="209" t="s">
        <v>132</v>
      </c>
    </row>
    <row r="122" spans="1:65" s="13" customFormat="1">
      <c r="B122" s="200"/>
      <c r="C122" s="201"/>
      <c r="D122" s="193" t="s">
        <v>145</v>
      </c>
      <c r="E122" s="202" t="s">
        <v>19</v>
      </c>
      <c r="F122" s="203" t="s">
        <v>176</v>
      </c>
      <c r="G122" s="201"/>
      <c r="H122" s="202" t="s">
        <v>19</v>
      </c>
      <c r="I122" s="204"/>
      <c r="J122" s="201"/>
      <c r="K122" s="201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145</v>
      </c>
      <c r="AU122" s="209" t="s">
        <v>81</v>
      </c>
      <c r="AV122" s="13" t="s">
        <v>79</v>
      </c>
      <c r="AW122" s="13" t="s">
        <v>33</v>
      </c>
      <c r="AX122" s="13" t="s">
        <v>72</v>
      </c>
      <c r="AY122" s="209" t="s">
        <v>132</v>
      </c>
    </row>
    <row r="123" spans="1:65" s="14" customFormat="1">
      <c r="B123" s="210"/>
      <c r="C123" s="211"/>
      <c r="D123" s="193" t="s">
        <v>145</v>
      </c>
      <c r="E123" s="212" t="s">
        <v>19</v>
      </c>
      <c r="F123" s="213" t="s">
        <v>147</v>
      </c>
      <c r="G123" s="211"/>
      <c r="H123" s="214">
        <v>12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145</v>
      </c>
      <c r="AU123" s="220" t="s">
        <v>81</v>
      </c>
      <c r="AV123" s="14" t="s">
        <v>81</v>
      </c>
      <c r="AW123" s="14" t="s">
        <v>33</v>
      </c>
      <c r="AX123" s="14" t="s">
        <v>72</v>
      </c>
      <c r="AY123" s="220" t="s">
        <v>132</v>
      </c>
    </row>
    <row r="124" spans="1:65" s="13" customFormat="1">
      <c r="B124" s="200"/>
      <c r="C124" s="201"/>
      <c r="D124" s="193" t="s">
        <v>145</v>
      </c>
      <c r="E124" s="202" t="s">
        <v>19</v>
      </c>
      <c r="F124" s="203" t="s">
        <v>680</v>
      </c>
      <c r="G124" s="201"/>
      <c r="H124" s="202" t="s">
        <v>19</v>
      </c>
      <c r="I124" s="204"/>
      <c r="J124" s="201"/>
      <c r="K124" s="201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145</v>
      </c>
      <c r="AU124" s="209" t="s">
        <v>81</v>
      </c>
      <c r="AV124" s="13" t="s">
        <v>79</v>
      </c>
      <c r="AW124" s="13" t="s">
        <v>33</v>
      </c>
      <c r="AX124" s="13" t="s">
        <v>72</v>
      </c>
      <c r="AY124" s="209" t="s">
        <v>132</v>
      </c>
    </row>
    <row r="125" spans="1:65" s="14" customFormat="1">
      <c r="B125" s="210"/>
      <c r="C125" s="211"/>
      <c r="D125" s="193" t="s">
        <v>145</v>
      </c>
      <c r="E125" s="212" t="s">
        <v>19</v>
      </c>
      <c r="F125" s="213" t="s">
        <v>681</v>
      </c>
      <c r="G125" s="211"/>
      <c r="H125" s="214">
        <v>12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145</v>
      </c>
      <c r="AU125" s="220" t="s">
        <v>81</v>
      </c>
      <c r="AV125" s="14" t="s">
        <v>81</v>
      </c>
      <c r="AW125" s="14" t="s">
        <v>33</v>
      </c>
      <c r="AX125" s="14" t="s">
        <v>72</v>
      </c>
      <c r="AY125" s="220" t="s">
        <v>132</v>
      </c>
    </row>
    <row r="126" spans="1:65" s="14" customFormat="1">
      <c r="B126" s="210"/>
      <c r="C126" s="211"/>
      <c r="D126" s="193" t="s">
        <v>145</v>
      </c>
      <c r="E126" s="212" t="s">
        <v>19</v>
      </c>
      <c r="F126" s="213" t="s">
        <v>682</v>
      </c>
      <c r="G126" s="211"/>
      <c r="H126" s="214">
        <v>18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145</v>
      </c>
      <c r="AU126" s="220" t="s">
        <v>81</v>
      </c>
      <c r="AV126" s="14" t="s">
        <v>81</v>
      </c>
      <c r="AW126" s="14" t="s">
        <v>33</v>
      </c>
      <c r="AX126" s="14" t="s">
        <v>72</v>
      </c>
      <c r="AY126" s="220" t="s">
        <v>132</v>
      </c>
    </row>
    <row r="127" spans="1:65" s="13" customFormat="1">
      <c r="B127" s="200"/>
      <c r="C127" s="201"/>
      <c r="D127" s="193" t="s">
        <v>145</v>
      </c>
      <c r="E127" s="202" t="s">
        <v>19</v>
      </c>
      <c r="F127" s="203" t="s">
        <v>683</v>
      </c>
      <c r="G127" s="201"/>
      <c r="H127" s="202" t="s">
        <v>19</v>
      </c>
      <c r="I127" s="204"/>
      <c r="J127" s="201"/>
      <c r="K127" s="201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145</v>
      </c>
      <c r="AU127" s="209" t="s">
        <v>81</v>
      </c>
      <c r="AV127" s="13" t="s">
        <v>79</v>
      </c>
      <c r="AW127" s="13" t="s">
        <v>33</v>
      </c>
      <c r="AX127" s="13" t="s">
        <v>72</v>
      </c>
      <c r="AY127" s="209" t="s">
        <v>132</v>
      </c>
    </row>
    <row r="128" spans="1:65" s="14" customFormat="1">
      <c r="B128" s="210"/>
      <c r="C128" s="211"/>
      <c r="D128" s="193" t="s">
        <v>145</v>
      </c>
      <c r="E128" s="212" t="s">
        <v>19</v>
      </c>
      <c r="F128" s="213" t="s">
        <v>684</v>
      </c>
      <c r="G128" s="211"/>
      <c r="H128" s="214">
        <v>4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145</v>
      </c>
      <c r="AU128" s="220" t="s">
        <v>81</v>
      </c>
      <c r="AV128" s="14" t="s">
        <v>81</v>
      </c>
      <c r="AW128" s="14" t="s">
        <v>33</v>
      </c>
      <c r="AX128" s="14" t="s">
        <v>72</v>
      </c>
      <c r="AY128" s="220" t="s">
        <v>132</v>
      </c>
    </row>
    <row r="129" spans="1:65" s="15" customFormat="1">
      <c r="B129" s="221"/>
      <c r="C129" s="222"/>
      <c r="D129" s="193" t="s">
        <v>145</v>
      </c>
      <c r="E129" s="223" t="s">
        <v>19</v>
      </c>
      <c r="F129" s="224" t="s">
        <v>204</v>
      </c>
      <c r="G129" s="222"/>
      <c r="H129" s="225">
        <v>46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145</v>
      </c>
      <c r="AU129" s="231" t="s">
        <v>81</v>
      </c>
      <c r="AV129" s="15" t="s">
        <v>139</v>
      </c>
      <c r="AW129" s="15" t="s">
        <v>33</v>
      </c>
      <c r="AX129" s="15" t="s">
        <v>79</v>
      </c>
      <c r="AY129" s="231" t="s">
        <v>132</v>
      </c>
    </row>
    <row r="130" spans="1:65" s="2" customFormat="1" ht="21.75" customHeight="1">
      <c r="A130" s="36"/>
      <c r="B130" s="37"/>
      <c r="C130" s="180" t="s">
        <v>139</v>
      </c>
      <c r="D130" s="180" t="s">
        <v>134</v>
      </c>
      <c r="E130" s="181" t="s">
        <v>178</v>
      </c>
      <c r="F130" s="182" t="s">
        <v>179</v>
      </c>
      <c r="G130" s="183" t="s">
        <v>180</v>
      </c>
      <c r="H130" s="184">
        <v>15.6</v>
      </c>
      <c r="I130" s="185"/>
      <c r="J130" s="186">
        <f>ROUND(I130*H130,2)</f>
        <v>0</v>
      </c>
      <c r="K130" s="182" t="s">
        <v>138</v>
      </c>
      <c r="L130" s="41"/>
      <c r="M130" s="187" t="s">
        <v>19</v>
      </c>
      <c r="N130" s="188" t="s">
        <v>43</v>
      </c>
      <c r="O130" s="66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139</v>
      </c>
      <c r="AT130" s="191" t="s">
        <v>134</v>
      </c>
      <c r="AU130" s="191" t="s">
        <v>81</v>
      </c>
      <c r="AY130" s="19" t="s">
        <v>132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79</v>
      </c>
      <c r="BK130" s="192">
        <f>ROUND(I130*H130,2)</f>
        <v>0</v>
      </c>
      <c r="BL130" s="19" t="s">
        <v>139</v>
      </c>
      <c r="BM130" s="191" t="s">
        <v>685</v>
      </c>
    </row>
    <row r="131" spans="1:65" s="2" customFormat="1" ht="19.5">
      <c r="A131" s="36"/>
      <c r="B131" s="37"/>
      <c r="C131" s="38"/>
      <c r="D131" s="193" t="s">
        <v>141</v>
      </c>
      <c r="E131" s="38"/>
      <c r="F131" s="194" t="s">
        <v>182</v>
      </c>
      <c r="G131" s="38"/>
      <c r="H131" s="38"/>
      <c r="I131" s="195"/>
      <c r="J131" s="38"/>
      <c r="K131" s="38"/>
      <c r="L131" s="41"/>
      <c r="M131" s="196"/>
      <c r="N131" s="197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141</v>
      </c>
      <c r="AU131" s="19" t="s">
        <v>81</v>
      </c>
    </row>
    <row r="132" spans="1:65" s="2" customFormat="1">
      <c r="A132" s="36"/>
      <c r="B132" s="37"/>
      <c r="C132" s="38"/>
      <c r="D132" s="198" t="s">
        <v>143</v>
      </c>
      <c r="E132" s="38"/>
      <c r="F132" s="199" t="s">
        <v>183</v>
      </c>
      <c r="G132" s="38"/>
      <c r="H132" s="38"/>
      <c r="I132" s="195"/>
      <c r="J132" s="38"/>
      <c r="K132" s="38"/>
      <c r="L132" s="41"/>
      <c r="M132" s="196"/>
      <c r="N132" s="197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143</v>
      </c>
      <c r="AU132" s="19" t="s">
        <v>81</v>
      </c>
    </row>
    <row r="133" spans="1:65" s="13" customFormat="1">
      <c r="B133" s="200"/>
      <c r="C133" s="201"/>
      <c r="D133" s="193" t="s">
        <v>145</v>
      </c>
      <c r="E133" s="202" t="s">
        <v>19</v>
      </c>
      <c r="F133" s="203" t="s">
        <v>686</v>
      </c>
      <c r="G133" s="201"/>
      <c r="H133" s="202" t="s">
        <v>19</v>
      </c>
      <c r="I133" s="204"/>
      <c r="J133" s="201"/>
      <c r="K133" s="201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145</v>
      </c>
      <c r="AU133" s="209" t="s">
        <v>81</v>
      </c>
      <c r="AV133" s="13" t="s">
        <v>79</v>
      </c>
      <c r="AW133" s="13" t="s">
        <v>33</v>
      </c>
      <c r="AX133" s="13" t="s">
        <v>72</v>
      </c>
      <c r="AY133" s="209" t="s">
        <v>132</v>
      </c>
    </row>
    <row r="134" spans="1:65" s="14" customFormat="1">
      <c r="B134" s="210"/>
      <c r="C134" s="211"/>
      <c r="D134" s="193" t="s">
        <v>145</v>
      </c>
      <c r="E134" s="212" t="s">
        <v>19</v>
      </c>
      <c r="F134" s="213" t="s">
        <v>185</v>
      </c>
      <c r="G134" s="211"/>
      <c r="H134" s="214">
        <v>15.6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145</v>
      </c>
      <c r="AU134" s="220" t="s">
        <v>81</v>
      </c>
      <c r="AV134" s="14" t="s">
        <v>81</v>
      </c>
      <c r="AW134" s="14" t="s">
        <v>33</v>
      </c>
      <c r="AX134" s="14" t="s">
        <v>79</v>
      </c>
      <c r="AY134" s="220" t="s">
        <v>132</v>
      </c>
    </row>
    <row r="135" spans="1:65" s="2" customFormat="1" ht="16.5" customHeight="1">
      <c r="A135" s="36"/>
      <c r="B135" s="37"/>
      <c r="C135" s="180" t="s">
        <v>168</v>
      </c>
      <c r="D135" s="180" t="s">
        <v>134</v>
      </c>
      <c r="E135" s="181" t="s">
        <v>687</v>
      </c>
      <c r="F135" s="182" t="s">
        <v>688</v>
      </c>
      <c r="G135" s="183" t="s">
        <v>180</v>
      </c>
      <c r="H135" s="184">
        <v>161.86000000000001</v>
      </c>
      <c r="I135" s="185"/>
      <c r="J135" s="186">
        <f>ROUND(I135*H135,2)</f>
        <v>0</v>
      </c>
      <c r="K135" s="182" t="s">
        <v>138</v>
      </c>
      <c r="L135" s="41"/>
      <c r="M135" s="187" t="s">
        <v>19</v>
      </c>
      <c r="N135" s="188" t="s">
        <v>43</v>
      </c>
      <c r="O135" s="66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139</v>
      </c>
      <c r="AT135" s="191" t="s">
        <v>134</v>
      </c>
      <c r="AU135" s="191" t="s">
        <v>81</v>
      </c>
      <c r="AY135" s="19" t="s">
        <v>132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79</v>
      </c>
      <c r="BK135" s="192">
        <f>ROUND(I135*H135,2)</f>
        <v>0</v>
      </c>
      <c r="BL135" s="19" t="s">
        <v>139</v>
      </c>
      <c r="BM135" s="191" t="s">
        <v>689</v>
      </c>
    </row>
    <row r="136" spans="1:65" s="2" customFormat="1" ht="19.5">
      <c r="A136" s="36"/>
      <c r="B136" s="37"/>
      <c r="C136" s="38"/>
      <c r="D136" s="193" t="s">
        <v>141</v>
      </c>
      <c r="E136" s="38"/>
      <c r="F136" s="194" t="s">
        <v>690</v>
      </c>
      <c r="G136" s="38"/>
      <c r="H136" s="38"/>
      <c r="I136" s="195"/>
      <c r="J136" s="38"/>
      <c r="K136" s="38"/>
      <c r="L136" s="41"/>
      <c r="M136" s="196"/>
      <c r="N136" s="19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141</v>
      </c>
      <c r="AU136" s="19" t="s">
        <v>81</v>
      </c>
    </row>
    <row r="137" spans="1:65" s="2" customFormat="1">
      <c r="A137" s="36"/>
      <c r="B137" s="37"/>
      <c r="C137" s="38"/>
      <c r="D137" s="198" t="s">
        <v>143</v>
      </c>
      <c r="E137" s="38"/>
      <c r="F137" s="199" t="s">
        <v>691</v>
      </c>
      <c r="G137" s="38"/>
      <c r="H137" s="38"/>
      <c r="I137" s="195"/>
      <c r="J137" s="38"/>
      <c r="K137" s="38"/>
      <c r="L137" s="41"/>
      <c r="M137" s="196"/>
      <c r="N137" s="197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143</v>
      </c>
      <c r="AU137" s="19" t="s">
        <v>81</v>
      </c>
    </row>
    <row r="138" spans="1:65" s="13" customFormat="1">
      <c r="B138" s="200"/>
      <c r="C138" s="201"/>
      <c r="D138" s="193" t="s">
        <v>145</v>
      </c>
      <c r="E138" s="202" t="s">
        <v>19</v>
      </c>
      <c r="F138" s="203" t="s">
        <v>223</v>
      </c>
      <c r="G138" s="201"/>
      <c r="H138" s="202" t="s">
        <v>19</v>
      </c>
      <c r="I138" s="204"/>
      <c r="J138" s="201"/>
      <c r="K138" s="201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145</v>
      </c>
      <c r="AU138" s="209" t="s">
        <v>81</v>
      </c>
      <c r="AV138" s="13" t="s">
        <v>79</v>
      </c>
      <c r="AW138" s="13" t="s">
        <v>33</v>
      </c>
      <c r="AX138" s="13" t="s">
        <v>72</v>
      </c>
      <c r="AY138" s="209" t="s">
        <v>132</v>
      </c>
    </row>
    <row r="139" spans="1:65" s="14" customFormat="1">
      <c r="B139" s="210"/>
      <c r="C139" s="211"/>
      <c r="D139" s="193" t="s">
        <v>145</v>
      </c>
      <c r="E139" s="212" t="s">
        <v>19</v>
      </c>
      <c r="F139" s="213" t="s">
        <v>692</v>
      </c>
      <c r="G139" s="211"/>
      <c r="H139" s="214">
        <v>93.6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145</v>
      </c>
      <c r="AU139" s="220" t="s">
        <v>81</v>
      </c>
      <c r="AV139" s="14" t="s">
        <v>81</v>
      </c>
      <c r="AW139" s="14" t="s">
        <v>33</v>
      </c>
      <c r="AX139" s="14" t="s">
        <v>72</v>
      </c>
      <c r="AY139" s="220" t="s">
        <v>132</v>
      </c>
    </row>
    <row r="140" spans="1:65" s="13" customFormat="1">
      <c r="B140" s="200"/>
      <c r="C140" s="201"/>
      <c r="D140" s="193" t="s">
        <v>145</v>
      </c>
      <c r="E140" s="202" t="s">
        <v>19</v>
      </c>
      <c r="F140" s="203" t="s">
        <v>693</v>
      </c>
      <c r="G140" s="201"/>
      <c r="H140" s="202" t="s">
        <v>19</v>
      </c>
      <c r="I140" s="204"/>
      <c r="J140" s="201"/>
      <c r="K140" s="201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145</v>
      </c>
      <c r="AU140" s="209" t="s">
        <v>81</v>
      </c>
      <c r="AV140" s="13" t="s">
        <v>79</v>
      </c>
      <c r="AW140" s="13" t="s">
        <v>33</v>
      </c>
      <c r="AX140" s="13" t="s">
        <v>72</v>
      </c>
      <c r="AY140" s="209" t="s">
        <v>132</v>
      </c>
    </row>
    <row r="141" spans="1:65" s="14" customFormat="1">
      <c r="B141" s="210"/>
      <c r="C141" s="211"/>
      <c r="D141" s="193" t="s">
        <v>145</v>
      </c>
      <c r="E141" s="212" t="s">
        <v>19</v>
      </c>
      <c r="F141" s="213" t="s">
        <v>694</v>
      </c>
      <c r="G141" s="211"/>
      <c r="H141" s="214">
        <v>32.28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145</v>
      </c>
      <c r="AU141" s="220" t="s">
        <v>81</v>
      </c>
      <c r="AV141" s="14" t="s">
        <v>81</v>
      </c>
      <c r="AW141" s="14" t="s">
        <v>33</v>
      </c>
      <c r="AX141" s="14" t="s">
        <v>72</v>
      </c>
      <c r="AY141" s="220" t="s">
        <v>132</v>
      </c>
    </row>
    <row r="142" spans="1:65" s="14" customFormat="1">
      <c r="B142" s="210"/>
      <c r="C142" s="211"/>
      <c r="D142" s="193" t="s">
        <v>145</v>
      </c>
      <c r="E142" s="212" t="s">
        <v>19</v>
      </c>
      <c r="F142" s="213" t="s">
        <v>695</v>
      </c>
      <c r="G142" s="211"/>
      <c r="H142" s="214">
        <v>29.34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145</v>
      </c>
      <c r="AU142" s="220" t="s">
        <v>81</v>
      </c>
      <c r="AV142" s="14" t="s">
        <v>81</v>
      </c>
      <c r="AW142" s="14" t="s">
        <v>33</v>
      </c>
      <c r="AX142" s="14" t="s">
        <v>72</v>
      </c>
      <c r="AY142" s="220" t="s">
        <v>132</v>
      </c>
    </row>
    <row r="143" spans="1:65" s="14" customFormat="1">
      <c r="B143" s="210"/>
      <c r="C143" s="211"/>
      <c r="D143" s="193" t="s">
        <v>145</v>
      </c>
      <c r="E143" s="212" t="s">
        <v>19</v>
      </c>
      <c r="F143" s="213" t="s">
        <v>696</v>
      </c>
      <c r="G143" s="211"/>
      <c r="H143" s="214">
        <v>6.64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145</v>
      </c>
      <c r="AU143" s="220" t="s">
        <v>81</v>
      </c>
      <c r="AV143" s="14" t="s">
        <v>81</v>
      </c>
      <c r="AW143" s="14" t="s">
        <v>33</v>
      </c>
      <c r="AX143" s="14" t="s">
        <v>72</v>
      </c>
      <c r="AY143" s="220" t="s">
        <v>132</v>
      </c>
    </row>
    <row r="144" spans="1:65" s="15" customFormat="1">
      <c r="B144" s="221"/>
      <c r="C144" s="222"/>
      <c r="D144" s="193" t="s">
        <v>145</v>
      </c>
      <c r="E144" s="223" t="s">
        <v>19</v>
      </c>
      <c r="F144" s="224" t="s">
        <v>204</v>
      </c>
      <c r="G144" s="222"/>
      <c r="H144" s="225">
        <v>161.85999999999999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145</v>
      </c>
      <c r="AU144" s="231" t="s">
        <v>81</v>
      </c>
      <c r="AV144" s="15" t="s">
        <v>139</v>
      </c>
      <c r="AW144" s="15" t="s">
        <v>33</v>
      </c>
      <c r="AX144" s="15" t="s">
        <v>79</v>
      </c>
      <c r="AY144" s="231" t="s">
        <v>132</v>
      </c>
    </row>
    <row r="145" spans="1:65" s="2" customFormat="1" ht="16.5" customHeight="1">
      <c r="A145" s="36"/>
      <c r="B145" s="37"/>
      <c r="C145" s="180" t="s">
        <v>177</v>
      </c>
      <c r="D145" s="180" t="s">
        <v>134</v>
      </c>
      <c r="E145" s="181" t="s">
        <v>195</v>
      </c>
      <c r="F145" s="182" t="s">
        <v>196</v>
      </c>
      <c r="G145" s="183" t="s">
        <v>180</v>
      </c>
      <c r="H145" s="184">
        <v>8.8729999999999993</v>
      </c>
      <c r="I145" s="185"/>
      <c r="J145" s="186">
        <f>ROUND(I145*H145,2)</f>
        <v>0</v>
      </c>
      <c r="K145" s="182" t="s">
        <v>138</v>
      </c>
      <c r="L145" s="41"/>
      <c r="M145" s="187" t="s">
        <v>19</v>
      </c>
      <c r="N145" s="188" t="s">
        <v>43</v>
      </c>
      <c r="O145" s="66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139</v>
      </c>
      <c r="AT145" s="191" t="s">
        <v>134</v>
      </c>
      <c r="AU145" s="191" t="s">
        <v>81</v>
      </c>
      <c r="AY145" s="19" t="s">
        <v>132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79</v>
      </c>
      <c r="BK145" s="192">
        <f>ROUND(I145*H145,2)</f>
        <v>0</v>
      </c>
      <c r="BL145" s="19" t="s">
        <v>139</v>
      </c>
      <c r="BM145" s="191" t="s">
        <v>697</v>
      </c>
    </row>
    <row r="146" spans="1:65" s="2" customFormat="1" ht="19.5">
      <c r="A146" s="36"/>
      <c r="B146" s="37"/>
      <c r="C146" s="38"/>
      <c r="D146" s="193" t="s">
        <v>141</v>
      </c>
      <c r="E146" s="38"/>
      <c r="F146" s="194" t="s">
        <v>198</v>
      </c>
      <c r="G146" s="38"/>
      <c r="H146" s="38"/>
      <c r="I146" s="195"/>
      <c r="J146" s="38"/>
      <c r="K146" s="38"/>
      <c r="L146" s="41"/>
      <c r="M146" s="196"/>
      <c r="N146" s="19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141</v>
      </c>
      <c r="AU146" s="19" t="s">
        <v>81</v>
      </c>
    </row>
    <row r="147" spans="1:65" s="2" customFormat="1">
      <c r="A147" s="36"/>
      <c r="B147" s="37"/>
      <c r="C147" s="38"/>
      <c r="D147" s="198" t="s">
        <v>143</v>
      </c>
      <c r="E147" s="38"/>
      <c r="F147" s="199" t="s">
        <v>199</v>
      </c>
      <c r="G147" s="38"/>
      <c r="H147" s="38"/>
      <c r="I147" s="195"/>
      <c r="J147" s="38"/>
      <c r="K147" s="38"/>
      <c r="L147" s="41"/>
      <c r="M147" s="196"/>
      <c r="N147" s="197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143</v>
      </c>
      <c r="AU147" s="19" t="s">
        <v>81</v>
      </c>
    </row>
    <row r="148" spans="1:65" s="13" customFormat="1">
      <c r="B148" s="200"/>
      <c r="C148" s="201"/>
      <c r="D148" s="193" t="s">
        <v>145</v>
      </c>
      <c r="E148" s="202" t="s">
        <v>19</v>
      </c>
      <c r="F148" s="203" t="s">
        <v>200</v>
      </c>
      <c r="G148" s="201"/>
      <c r="H148" s="202" t="s">
        <v>19</v>
      </c>
      <c r="I148" s="204"/>
      <c r="J148" s="201"/>
      <c r="K148" s="201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145</v>
      </c>
      <c r="AU148" s="209" t="s">
        <v>81</v>
      </c>
      <c r="AV148" s="13" t="s">
        <v>79</v>
      </c>
      <c r="AW148" s="13" t="s">
        <v>33</v>
      </c>
      <c r="AX148" s="13" t="s">
        <v>72</v>
      </c>
      <c r="AY148" s="209" t="s">
        <v>132</v>
      </c>
    </row>
    <row r="149" spans="1:65" s="13" customFormat="1">
      <c r="B149" s="200"/>
      <c r="C149" s="201"/>
      <c r="D149" s="193" t="s">
        <v>145</v>
      </c>
      <c r="E149" s="202" t="s">
        <v>19</v>
      </c>
      <c r="F149" s="203" t="s">
        <v>201</v>
      </c>
      <c r="G149" s="201"/>
      <c r="H149" s="202" t="s">
        <v>19</v>
      </c>
      <c r="I149" s="204"/>
      <c r="J149" s="201"/>
      <c r="K149" s="201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145</v>
      </c>
      <c r="AU149" s="209" t="s">
        <v>81</v>
      </c>
      <c r="AV149" s="13" t="s">
        <v>79</v>
      </c>
      <c r="AW149" s="13" t="s">
        <v>33</v>
      </c>
      <c r="AX149" s="13" t="s">
        <v>72</v>
      </c>
      <c r="AY149" s="209" t="s">
        <v>132</v>
      </c>
    </row>
    <row r="150" spans="1:65" s="14" customFormat="1">
      <c r="B150" s="210"/>
      <c r="C150" s="211"/>
      <c r="D150" s="193" t="s">
        <v>145</v>
      </c>
      <c r="E150" s="212" t="s">
        <v>19</v>
      </c>
      <c r="F150" s="213" t="s">
        <v>202</v>
      </c>
      <c r="G150" s="211"/>
      <c r="H150" s="214">
        <v>0.78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145</v>
      </c>
      <c r="AU150" s="220" t="s">
        <v>81</v>
      </c>
      <c r="AV150" s="14" t="s">
        <v>81</v>
      </c>
      <c r="AW150" s="14" t="s">
        <v>33</v>
      </c>
      <c r="AX150" s="14" t="s">
        <v>72</v>
      </c>
      <c r="AY150" s="220" t="s">
        <v>132</v>
      </c>
    </row>
    <row r="151" spans="1:65" s="14" customFormat="1">
      <c r="B151" s="210"/>
      <c r="C151" s="211"/>
      <c r="D151" s="193" t="s">
        <v>145</v>
      </c>
      <c r="E151" s="212" t="s">
        <v>19</v>
      </c>
      <c r="F151" s="213" t="s">
        <v>698</v>
      </c>
      <c r="G151" s="211"/>
      <c r="H151" s="214">
        <v>8.093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145</v>
      </c>
      <c r="AU151" s="220" t="s">
        <v>81</v>
      </c>
      <c r="AV151" s="14" t="s">
        <v>81</v>
      </c>
      <c r="AW151" s="14" t="s">
        <v>33</v>
      </c>
      <c r="AX151" s="14" t="s">
        <v>72</v>
      </c>
      <c r="AY151" s="220" t="s">
        <v>132</v>
      </c>
    </row>
    <row r="152" spans="1:65" s="15" customFormat="1">
      <c r="B152" s="221"/>
      <c r="C152" s="222"/>
      <c r="D152" s="193" t="s">
        <v>145</v>
      </c>
      <c r="E152" s="223" t="s">
        <v>19</v>
      </c>
      <c r="F152" s="224" t="s">
        <v>204</v>
      </c>
      <c r="G152" s="222"/>
      <c r="H152" s="225">
        <v>8.8729999999999993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145</v>
      </c>
      <c r="AU152" s="231" t="s">
        <v>81</v>
      </c>
      <c r="AV152" s="15" t="s">
        <v>139</v>
      </c>
      <c r="AW152" s="15" t="s">
        <v>33</v>
      </c>
      <c r="AX152" s="15" t="s">
        <v>79</v>
      </c>
      <c r="AY152" s="231" t="s">
        <v>132</v>
      </c>
    </row>
    <row r="153" spans="1:65" s="2" customFormat="1" ht="24.2" customHeight="1">
      <c r="A153" s="36"/>
      <c r="B153" s="37"/>
      <c r="C153" s="180" t="s">
        <v>186</v>
      </c>
      <c r="D153" s="180" t="s">
        <v>134</v>
      </c>
      <c r="E153" s="181" t="s">
        <v>206</v>
      </c>
      <c r="F153" s="182" t="s">
        <v>207</v>
      </c>
      <c r="G153" s="183" t="s">
        <v>208</v>
      </c>
      <c r="H153" s="184">
        <v>1150.2</v>
      </c>
      <c r="I153" s="185"/>
      <c r="J153" s="186">
        <f>ROUND(I153*H153,2)</f>
        <v>0</v>
      </c>
      <c r="K153" s="182" t="s">
        <v>138</v>
      </c>
      <c r="L153" s="41"/>
      <c r="M153" s="187" t="s">
        <v>19</v>
      </c>
      <c r="N153" s="188" t="s">
        <v>43</v>
      </c>
      <c r="O153" s="66"/>
      <c r="P153" s="189">
        <f>O153*H153</f>
        <v>0</v>
      </c>
      <c r="Q153" s="189">
        <v>1.8E-3</v>
      </c>
      <c r="R153" s="189">
        <f>Q153*H153</f>
        <v>2.07036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139</v>
      </c>
      <c r="AT153" s="191" t="s">
        <v>134</v>
      </c>
      <c r="AU153" s="191" t="s">
        <v>81</v>
      </c>
      <c r="AY153" s="19" t="s">
        <v>132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79</v>
      </c>
      <c r="BK153" s="192">
        <f>ROUND(I153*H153,2)</f>
        <v>0</v>
      </c>
      <c r="BL153" s="19" t="s">
        <v>139</v>
      </c>
      <c r="BM153" s="191" t="s">
        <v>699</v>
      </c>
    </row>
    <row r="154" spans="1:65" s="2" customFormat="1" ht="19.5">
      <c r="A154" s="36"/>
      <c r="B154" s="37"/>
      <c r="C154" s="38"/>
      <c r="D154" s="193" t="s">
        <v>141</v>
      </c>
      <c r="E154" s="38"/>
      <c r="F154" s="194" t="s">
        <v>210</v>
      </c>
      <c r="G154" s="38"/>
      <c r="H154" s="38"/>
      <c r="I154" s="195"/>
      <c r="J154" s="38"/>
      <c r="K154" s="38"/>
      <c r="L154" s="41"/>
      <c r="M154" s="196"/>
      <c r="N154" s="197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141</v>
      </c>
      <c r="AU154" s="19" t="s">
        <v>81</v>
      </c>
    </row>
    <row r="155" spans="1:65" s="2" customFormat="1">
      <c r="A155" s="36"/>
      <c r="B155" s="37"/>
      <c r="C155" s="38"/>
      <c r="D155" s="198" t="s">
        <v>143</v>
      </c>
      <c r="E155" s="38"/>
      <c r="F155" s="199" t="s">
        <v>211</v>
      </c>
      <c r="G155" s="38"/>
      <c r="H155" s="38"/>
      <c r="I155" s="195"/>
      <c r="J155" s="38"/>
      <c r="K155" s="38"/>
      <c r="L155" s="41"/>
      <c r="M155" s="196"/>
      <c r="N155" s="197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143</v>
      </c>
      <c r="AU155" s="19" t="s">
        <v>81</v>
      </c>
    </row>
    <row r="156" spans="1:65" s="13" customFormat="1">
      <c r="B156" s="200"/>
      <c r="C156" s="201"/>
      <c r="D156" s="193" t="s">
        <v>145</v>
      </c>
      <c r="E156" s="202" t="s">
        <v>19</v>
      </c>
      <c r="F156" s="203" t="s">
        <v>212</v>
      </c>
      <c r="G156" s="201"/>
      <c r="H156" s="202" t="s">
        <v>19</v>
      </c>
      <c r="I156" s="204"/>
      <c r="J156" s="201"/>
      <c r="K156" s="201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145</v>
      </c>
      <c r="AU156" s="209" t="s">
        <v>81</v>
      </c>
      <c r="AV156" s="13" t="s">
        <v>79</v>
      </c>
      <c r="AW156" s="13" t="s">
        <v>33</v>
      </c>
      <c r="AX156" s="13" t="s">
        <v>72</v>
      </c>
      <c r="AY156" s="209" t="s">
        <v>132</v>
      </c>
    </row>
    <row r="157" spans="1:65" s="14" customFormat="1">
      <c r="B157" s="210"/>
      <c r="C157" s="211"/>
      <c r="D157" s="193" t="s">
        <v>145</v>
      </c>
      <c r="E157" s="212" t="s">
        <v>19</v>
      </c>
      <c r="F157" s="213" t="s">
        <v>700</v>
      </c>
      <c r="G157" s="211"/>
      <c r="H157" s="214">
        <v>1122.3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145</v>
      </c>
      <c r="AU157" s="220" t="s">
        <v>81</v>
      </c>
      <c r="AV157" s="14" t="s">
        <v>81</v>
      </c>
      <c r="AW157" s="14" t="s">
        <v>33</v>
      </c>
      <c r="AX157" s="14" t="s">
        <v>72</v>
      </c>
      <c r="AY157" s="220" t="s">
        <v>132</v>
      </c>
    </row>
    <row r="158" spans="1:65" s="13" customFormat="1">
      <c r="B158" s="200"/>
      <c r="C158" s="201"/>
      <c r="D158" s="193" t="s">
        <v>145</v>
      </c>
      <c r="E158" s="202" t="s">
        <v>19</v>
      </c>
      <c r="F158" s="203" t="s">
        <v>214</v>
      </c>
      <c r="G158" s="201"/>
      <c r="H158" s="202" t="s">
        <v>19</v>
      </c>
      <c r="I158" s="204"/>
      <c r="J158" s="201"/>
      <c r="K158" s="201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145</v>
      </c>
      <c r="AU158" s="209" t="s">
        <v>81</v>
      </c>
      <c r="AV158" s="13" t="s">
        <v>79</v>
      </c>
      <c r="AW158" s="13" t="s">
        <v>33</v>
      </c>
      <c r="AX158" s="13" t="s">
        <v>72</v>
      </c>
      <c r="AY158" s="209" t="s">
        <v>132</v>
      </c>
    </row>
    <row r="159" spans="1:65" s="13" customFormat="1">
      <c r="B159" s="200"/>
      <c r="C159" s="201"/>
      <c r="D159" s="193" t="s">
        <v>145</v>
      </c>
      <c r="E159" s="202" t="s">
        <v>19</v>
      </c>
      <c r="F159" s="203" t="s">
        <v>701</v>
      </c>
      <c r="G159" s="201"/>
      <c r="H159" s="202" t="s">
        <v>19</v>
      </c>
      <c r="I159" s="204"/>
      <c r="J159" s="201"/>
      <c r="K159" s="201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145</v>
      </c>
      <c r="AU159" s="209" t="s">
        <v>81</v>
      </c>
      <c r="AV159" s="13" t="s">
        <v>79</v>
      </c>
      <c r="AW159" s="13" t="s">
        <v>33</v>
      </c>
      <c r="AX159" s="13" t="s">
        <v>72</v>
      </c>
      <c r="AY159" s="209" t="s">
        <v>132</v>
      </c>
    </row>
    <row r="160" spans="1:65" s="14" customFormat="1">
      <c r="B160" s="210"/>
      <c r="C160" s="211"/>
      <c r="D160" s="193" t="s">
        <v>145</v>
      </c>
      <c r="E160" s="212" t="s">
        <v>19</v>
      </c>
      <c r="F160" s="213" t="s">
        <v>702</v>
      </c>
      <c r="G160" s="211"/>
      <c r="H160" s="214">
        <v>13.5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145</v>
      </c>
      <c r="AU160" s="220" t="s">
        <v>81</v>
      </c>
      <c r="AV160" s="14" t="s">
        <v>81</v>
      </c>
      <c r="AW160" s="14" t="s">
        <v>33</v>
      </c>
      <c r="AX160" s="14" t="s">
        <v>72</v>
      </c>
      <c r="AY160" s="220" t="s">
        <v>132</v>
      </c>
    </row>
    <row r="161" spans="1:65" s="13" customFormat="1">
      <c r="B161" s="200"/>
      <c r="C161" s="201"/>
      <c r="D161" s="193" t="s">
        <v>145</v>
      </c>
      <c r="E161" s="202" t="s">
        <v>19</v>
      </c>
      <c r="F161" s="203" t="s">
        <v>703</v>
      </c>
      <c r="G161" s="201"/>
      <c r="H161" s="202" t="s">
        <v>19</v>
      </c>
      <c r="I161" s="204"/>
      <c r="J161" s="201"/>
      <c r="K161" s="201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145</v>
      </c>
      <c r="AU161" s="209" t="s">
        <v>81</v>
      </c>
      <c r="AV161" s="13" t="s">
        <v>79</v>
      </c>
      <c r="AW161" s="13" t="s">
        <v>33</v>
      </c>
      <c r="AX161" s="13" t="s">
        <v>72</v>
      </c>
      <c r="AY161" s="209" t="s">
        <v>132</v>
      </c>
    </row>
    <row r="162" spans="1:65" s="14" customFormat="1">
      <c r="B162" s="210"/>
      <c r="C162" s="211"/>
      <c r="D162" s="193" t="s">
        <v>145</v>
      </c>
      <c r="E162" s="212" t="s">
        <v>19</v>
      </c>
      <c r="F162" s="213" t="s">
        <v>704</v>
      </c>
      <c r="G162" s="211"/>
      <c r="H162" s="214">
        <v>14.4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145</v>
      </c>
      <c r="AU162" s="220" t="s">
        <v>81</v>
      </c>
      <c r="AV162" s="14" t="s">
        <v>81</v>
      </c>
      <c r="AW162" s="14" t="s">
        <v>33</v>
      </c>
      <c r="AX162" s="14" t="s">
        <v>72</v>
      </c>
      <c r="AY162" s="220" t="s">
        <v>132</v>
      </c>
    </row>
    <row r="163" spans="1:65" s="15" customFormat="1">
      <c r="B163" s="221"/>
      <c r="C163" s="222"/>
      <c r="D163" s="193" t="s">
        <v>145</v>
      </c>
      <c r="E163" s="223" t="s">
        <v>19</v>
      </c>
      <c r="F163" s="224" t="s">
        <v>204</v>
      </c>
      <c r="G163" s="222"/>
      <c r="H163" s="225">
        <v>1150.2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145</v>
      </c>
      <c r="AU163" s="231" t="s">
        <v>81</v>
      </c>
      <c r="AV163" s="15" t="s">
        <v>139</v>
      </c>
      <c r="AW163" s="15" t="s">
        <v>33</v>
      </c>
      <c r="AX163" s="15" t="s">
        <v>79</v>
      </c>
      <c r="AY163" s="231" t="s">
        <v>132</v>
      </c>
    </row>
    <row r="164" spans="1:65" s="2" customFormat="1" ht="16.5" customHeight="1">
      <c r="A164" s="36"/>
      <c r="B164" s="37"/>
      <c r="C164" s="180" t="s">
        <v>194</v>
      </c>
      <c r="D164" s="180" t="s">
        <v>134</v>
      </c>
      <c r="E164" s="181" t="s">
        <v>218</v>
      </c>
      <c r="F164" s="182" t="s">
        <v>219</v>
      </c>
      <c r="G164" s="183" t="s">
        <v>137</v>
      </c>
      <c r="H164" s="184">
        <v>353.4</v>
      </c>
      <c r="I164" s="185"/>
      <c r="J164" s="186">
        <f>ROUND(I164*H164,2)</f>
        <v>0</v>
      </c>
      <c r="K164" s="182" t="s">
        <v>138</v>
      </c>
      <c r="L164" s="41"/>
      <c r="M164" s="187" t="s">
        <v>19</v>
      </c>
      <c r="N164" s="188" t="s">
        <v>43</v>
      </c>
      <c r="O164" s="66"/>
      <c r="P164" s="189">
        <f>O164*H164</f>
        <v>0</v>
      </c>
      <c r="Q164" s="189">
        <v>5.9000000000000003E-4</v>
      </c>
      <c r="R164" s="189">
        <f>Q164*H164</f>
        <v>0.208506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139</v>
      </c>
      <c r="AT164" s="191" t="s">
        <v>134</v>
      </c>
      <c r="AU164" s="191" t="s">
        <v>81</v>
      </c>
      <c r="AY164" s="19" t="s">
        <v>132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79</v>
      </c>
      <c r="BK164" s="192">
        <f>ROUND(I164*H164,2)</f>
        <v>0</v>
      </c>
      <c r="BL164" s="19" t="s">
        <v>139</v>
      </c>
      <c r="BM164" s="191" t="s">
        <v>705</v>
      </c>
    </row>
    <row r="165" spans="1:65" s="2" customFormat="1">
      <c r="A165" s="36"/>
      <c r="B165" s="37"/>
      <c r="C165" s="38"/>
      <c r="D165" s="193" t="s">
        <v>141</v>
      </c>
      <c r="E165" s="38"/>
      <c r="F165" s="194" t="s">
        <v>221</v>
      </c>
      <c r="G165" s="38"/>
      <c r="H165" s="38"/>
      <c r="I165" s="195"/>
      <c r="J165" s="38"/>
      <c r="K165" s="38"/>
      <c r="L165" s="41"/>
      <c r="M165" s="196"/>
      <c r="N165" s="197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141</v>
      </c>
      <c r="AU165" s="19" t="s">
        <v>81</v>
      </c>
    </row>
    <row r="166" spans="1:65" s="2" customFormat="1">
      <c r="A166" s="36"/>
      <c r="B166" s="37"/>
      <c r="C166" s="38"/>
      <c r="D166" s="198" t="s">
        <v>143</v>
      </c>
      <c r="E166" s="38"/>
      <c r="F166" s="199" t="s">
        <v>222</v>
      </c>
      <c r="G166" s="38"/>
      <c r="H166" s="38"/>
      <c r="I166" s="195"/>
      <c r="J166" s="38"/>
      <c r="K166" s="38"/>
      <c r="L166" s="41"/>
      <c r="M166" s="196"/>
      <c r="N166" s="197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143</v>
      </c>
      <c r="AU166" s="19" t="s">
        <v>81</v>
      </c>
    </row>
    <row r="167" spans="1:65" s="13" customFormat="1">
      <c r="B167" s="200"/>
      <c r="C167" s="201"/>
      <c r="D167" s="193" t="s">
        <v>145</v>
      </c>
      <c r="E167" s="202" t="s">
        <v>19</v>
      </c>
      <c r="F167" s="203" t="s">
        <v>223</v>
      </c>
      <c r="G167" s="201"/>
      <c r="H167" s="202" t="s">
        <v>19</v>
      </c>
      <c r="I167" s="204"/>
      <c r="J167" s="201"/>
      <c r="K167" s="201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145</v>
      </c>
      <c r="AU167" s="209" t="s">
        <v>81</v>
      </c>
      <c r="AV167" s="13" t="s">
        <v>79</v>
      </c>
      <c r="AW167" s="13" t="s">
        <v>33</v>
      </c>
      <c r="AX167" s="13" t="s">
        <v>72</v>
      </c>
      <c r="AY167" s="209" t="s">
        <v>132</v>
      </c>
    </row>
    <row r="168" spans="1:65" s="14" customFormat="1">
      <c r="B168" s="210"/>
      <c r="C168" s="211"/>
      <c r="D168" s="193" t="s">
        <v>145</v>
      </c>
      <c r="E168" s="212" t="s">
        <v>19</v>
      </c>
      <c r="F168" s="213" t="s">
        <v>706</v>
      </c>
      <c r="G168" s="211"/>
      <c r="H168" s="214">
        <v>228.8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145</v>
      </c>
      <c r="AU168" s="220" t="s">
        <v>81</v>
      </c>
      <c r="AV168" s="14" t="s">
        <v>81</v>
      </c>
      <c r="AW168" s="14" t="s">
        <v>33</v>
      </c>
      <c r="AX168" s="14" t="s">
        <v>72</v>
      </c>
      <c r="AY168" s="220" t="s">
        <v>132</v>
      </c>
    </row>
    <row r="169" spans="1:65" s="13" customFormat="1">
      <c r="B169" s="200"/>
      <c r="C169" s="201"/>
      <c r="D169" s="193" t="s">
        <v>145</v>
      </c>
      <c r="E169" s="202" t="s">
        <v>19</v>
      </c>
      <c r="F169" s="203" t="s">
        <v>693</v>
      </c>
      <c r="G169" s="201"/>
      <c r="H169" s="202" t="s">
        <v>19</v>
      </c>
      <c r="I169" s="204"/>
      <c r="J169" s="201"/>
      <c r="K169" s="201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145</v>
      </c>
      <c r="AU169" s="209" t="s">
        <v>81</v>
      </c>
      <c r="AV169" s="13" t="s">
        <v>79</v>
      </c>
      <c r="AW169" s="13" t="s">
        <v>33</v>
      </c>
      <c r="AX169" s="13" t="s">
        <v>72</v>
      </c>
      <c r="AY169" s="209" t="s">
        <v>132</v>
      </c>
    </row>
    <row r="170" spans="1:65" s="14" customFormat="1">
      <c r="B170" s="210"/>
      <c r="C170" s="211"/>
      <c r="D170" s="193" t="s">
        <v>145</v>
      </c>
      <c r="E170" s="212" t="s">
        <v>19</v>
      </c>
      <c r="F170" s="213" t="s">
        <v>707</v>
      </c>
      <c r="G170" s="211"/>
      <c r="H170" s="214">
        <v>56.81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145</v>
      </c>
      <c r="AU170" s="220" t="s">
        <v>81</v>
      </c>
      <c r="AV170" s="14" t="s">
        <v>81</v>
      </c>
      <c r="AW170" s="14" t="s">
        <v>33</v>
      </c>
      <c r="AX170" s="14" t="s">
        <v>72</v>
      </c>
      <c r="AY170" s="220" t="s">
        <v>132</v>
      </c>
    </row>
    <row r="171" spans="1:65" s="14" customFormat="1">
      <c r="B171" s="210"/>
      <c r="C171" s="211"/>
      <c r="D171" s="193" t="s">
        <v>145</v>
      </c>
      <c r="E171" s="212" t="s">
        <v>19</v>
      </c>
      <c r="F171" s="213" t="s">
        <v>708</v>
      </c>
      <c r="G171" s="211"/>
      <c r="H171" s="214">
        <v>52.11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145</v>
      </c>
      <c r="AU171" s="220" t="s">
        <v>81</v>
      </c>
      <c r="AV171" s="14" t="s">
        <v>81</v>
      </c>
      <c r="AW171" s="14" t="s">
        <v>33</v>
      </c>
      <c r="AX171" s="14" t="s">
        <v>72</v>
      </c>
      <c r="AY171" s="220" t="s">
        <v>132</v>
      </c>
    </row>
    <row r="172" spans="1:65" s="14" customFormat="1">
      <c r="B172" s="210"/>
      <c r="C172" s="211"/>
      <c r="D172" s="193" t="s">
        <v>145</v>
      </c>
      <c r="E172" s="212" t="s">
        <v>19</v>
      </c>
      <c r="F172" s="213" t="s">
        <v>709</v>
      </c>
      <c r="G172" s="211"/>
      <c r="H172" s="214">
        <v>15.68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145</v>
      </c>
      <c r="AU172" s="220" t="s">
        <v>81</v>
      </c>
      <c r="AV172" s="14" t="s">
        <v>81</v>
      </c>
      <c r="AW172" s="14" t="s">
        <v>33</v>
      </c>
      <c r="AX172" s="14" t="s">
        <v>72</v>
      </c>
      <c r="AY172" s="220" t="s">
        <v>132</v>
      </c>
    </row>
    <row r="173" spans="1:65" s="15" customFormat="1">
      <c r="B173" s="221"/>
      <c r="C173" s="222"/>
      <c r="D173" s="193" t="s">
        <v>145</v>
      </c>
      <c r="E173" s="223" t="s">
        <v>19</v>
      </c>
      <c r="F173" s="224" t="s">
        <v>204</v>
      </c>
      <c r="G173" s="222"/>
      <c r="H173" s="225">
        <v>353.40000000000003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145</v>
      </c>
      <c r="AU173" s="231" t="s">
        <v>81</v>
      </c>
      <c r="AV173" s="15" t="s">
        <v>139</v>
      </c>
      <c r="AW173" s="15" t="s">
        <v>33</v>
      </c>
      <c r="AX173" s="15" t="s">
        <v>79</v>
      </c>
      <c r="AY173" s="231" t="s">
        <v>132</v>
      </c>
    </row>
    <row r="174" spans="1:65" s="2" customFormat="1" ht="16.5" customHeight="1">
      <c r="A174" s="36"/>
      <c r="B174" s="37"/>
      <c r="C174" s="180" t="s">
        <v>205</v>
      </c>
      <c r="D174" s="180" t="s">
        <v>134</v>
      </c>
      <c r="E174" s="181" t="s">
        <v>226</v>
      </c>
      <c r="F174" s="182" t="s">
        <v>227</v>
      </c>
      <c r="G174" s="183" t="s">
        <v>137</v>
      </c>
      <c r="H174" s="184">
        <v>353.4</v>
      </c>
      <c r="I174" s="185"/>
      <c r="J174" s="186">
        <f>ROUND(I174*H174,2)</f>
        <v>0</v>
      </c>
      <c r="K174" s="182" t="s">
        <v>138</v>
      </c>
      <c r="L174" s="41"/>
      <c r="M174" s="187" t="s">
        <v>19</v>
      </c>
      <c r="N174" s="188" t="s">
        <v>43</v>
      </c>
      <c r="O174" s="66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139</v>
      </c>
      <c r="AT174" s="191" t="s">
        <v>134</v>
      </c>
      <c r="AU174" s="191" t="s">
        <v>81</v>
      </c>
      <c r="AY174" s="19" t="s">
        <v>132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79</v>
      </c>
      <c r="BK174" s="192">
        <f>ROUND(I174*H174,2)</f>
        <v>0</v>
      </c>
      <c r="BL174" s="19" t="s">
        <v>139</v>
      </c>
      <c r="BM174" s="191" t="s">
        <v>710</v>
      </c>
    </row>
    <row r="175" spans="1:65" s="2" customFormat="1">
      <c r="A175" s="36"/>
      <c r="B175" s="37"/>
      <c r="C175" s="38"/>
      <c r="D175" s="193" t="s">
        <v>141</v>
      </c>
      <c r="E175" s="38"/>
      <c r="F175" s="194" t="s">
        <v>229</v>
      </c>
      <c r="G175" s="38"/>
      <c r="H175" s="38"/>
      <c r="I175" s="195"/>
      <c r="J175" s="38"/>
      <c r="K175" s="38"/>
      <c r="L175" s="41"/>
      <c r="M175" s="196"/>
      <c r="N175" s="197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141</v>
      </c>
      <c r="AU175" s="19" t="s">
        <v>81</v>
      </c>
    </row>
    <row r="176" spans="1:65" s="2" customFormat="1">
      <c r="A176" s="36"/>
      <c r="B176" s="37"/>
      <c r="C176" s="38"/>
      <c r="D176" s="198" t="s">
        <v>143</v>
      </c>
      <c r="E176" s="38"/>
      <c r="F176" s="199" t="s">
        <v>230</v>
      </c>
      <c r="G176" s="38"/>
      <c r="H176" s="38"/>
      <c r="I176" s="195"/>
      <c r="J176" s="38"/>
      <c r="K176" s="38"/>
      <c r="L176" s="41"/>
      <c r="M176" s="196"/>
      <c r="N176" s="197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143</v>
      </c>
      <c r="AU176" s="19" t="s">
        <v>81</v>
      </c>
    </row>
    <row r="177" spans="1:65" s="2" customFormat="1" ht="21.75" customHeight="1">
      <c r="A177" s="36"/>
      <c r="B177" s="37"/>
      <c r="C177" s="180" t="s">
        <v>217</v>
      </c>
      <c r="D177" s="180" t="s">
        <v>134</v>
      </c>
      <c r="E177" s="181" t="s">
        <v>232</v>
      </c>
      <c r="F177" s="182" t="s">
        <v>233</v>
      </c>
      <c r="G177" s="183" t="s">
        <v>180</v>
      </c>
      <c r="H177" s="184">
        <v>142.137</v>
      </c>
      <c r="I177" s="185"/>
      <c r="J177" s="186">
        <f>ROUND(I177*H177,2)</f>
        <v>0</v>
      </c>
      <c r="K177" s="182" t="s">
        <v>138</v>
      </c>
      <c r="L177" s="41"/>
      <c r="M177" s="187" t="s">
        <v>19</v>
      </c>
      <c r="N177" s="188" t="s">
        <v>43</v>
      </c>
      <c r="O177" s="66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139</v>
      </c>
      <c r="AT177" s="191" t="s">
        <v>134</v>
      </c>
      <c r="AU177" s="191" t="s">
        <v>81</v>
      </c>
      <c r="AY177" s="19" t="s">
        <v>132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79</v>
      </c>
      <c r="BK177" s="192">
        <f>ROUND(I177*H177,2)</f>
        <v>0</v>
      </c>
      <c r="BL177" s="19" t="s">
        <v>139</v>
      </c>
      <c r="BM177" s="191" t="s">
        <v>711</v>
      </c>
    </row>
    <row r="178" spans="1:65" s="2" customFormat="1" ht="19.5">
      <c r="A178" s="36"/>
      <c r="B178" s="37"/>
      <c r="C178" s="38"/>
      <c r="D178" s="193" t="s">
        <v>141</v>
      </c>
      <c r="E178" s="38"/>
      <c r="F178" s="194" t="s">
        <v>235</v>
      </c>
      <c r="G178" s="38"/>
      <c r="H178" s="38"/>
      <c r="I178" s="195"/>
      <c r="J178" s="38"/>
      <c r="K178" s="38"/>
      <c r="L178" s="41"/>
      <c r="M178" s="196"/>
      <c r="N178" s="197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141</v>
      </c>
      <c r="AU178" s="19" t="s">
        <v>81</v>
      </c>
    </row>
    <row r="179" spans="1:65" s="2" customFormat="1">
      <c r="A179" s="36"/>
      <c r="B179" s="37"/>
      <c r="C179" s="38"/>
      <c r="D179" s="198" t="s">
        <v>143</v>
      </c>
      <c r="E179" s="38"/>
      <c r="F179" s="199" t="s">
        <v>236</v>
      </c>
      <c r="G179" s="38"/>
      <c r="H179" s="38"/>
      <c r="I179" s="195"/>
      <c r="J179" s="38"/>
      <c r="K179" s="38"/>
      <c r="L179" s="41"/>
      <c r="M179" s="196"/>
      <c r="N179" s="19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143</v>
      </c>
      <c r="AU179" s="19" t="s">
        <v>81</v>
      </c>
    </row>
    <row r="180" spans="1:65" s="13" customFormat="1">
      <c r="B180" s="200"/>
      <c r="C180" s="201"/>
      <c r="D180" s="193" t="s">
        <v>145</v>
      </c>
      <c r="E180" s="202" t="s">
        <v>19</v>
      </c>
      <c r="F180" s="203" t="s">
        <v>237</v>
      </c>
      <c r="G180" s="201"/>
      <c r="H180" s="202" t="s">
        <v>19</v>
      </c>
      <c r="I180" s="204"/>
      <c r="J180" s="201"/>
      <c r="K180" s="201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145</v>
      </c>
      <c r="AU180" s="209" t="s">
        <v>81</v>
      </c>
      <c r="AV180" s="13" t="s">
        <v>79</v>
      </c>
      <c r="AW180" s="13" t="s">
        <v>33</v>
      </c>
      <c r="AX180" s="13" t="s">
        <v>72</v>
      </c>
      <c r="AY180" s="209" t="s">
        <v>132</v>
      </c>
    </row>
    <row r="181" spans="1:65" s="14" customFormat="1">
      <c r="B181" s="210"/>
      <c r="C181" s="211"/>
      <c r="D181" s="193" t="s">
        <v>145</v>
      </c>
      <c r="E181" s="212" t="s">
        <v>19</v>
      </c>
      <c r="F181" s="213" t="s">
        <v>712</v>
      </c>
      <c r="G181" s="211"/>
      <c r="H181" s="214">
        <v>142.137</v>
      </c>
      <c r="I181" s="215"/>
      <c r="J181" s="211"/>
      <c r="K181" s="211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145</v>
      </c>
      <c r="AU181" s="220" t="s">
        <v>81</v>
      </c>
      <c r="AV181" s="14" t="s">
        <v>81</v>
      </c>
      <c r="AW181" s="14" t="s">
        <v>33</v>
      </c>
      <c r="AX181" s="14" t="s">
        <v>79</v>
      </c>
      <c r="AY181" s="220" t="s">
        <v>132</v>
      </c>
    </row>
    <row r="182" spans="1:65" s="2" customFormat="1" ht="24.2" customHeight="1">
      <c r="A182" s="36"/>
      <c r="B182" s="37"/>
      <c r="C182" s="180" t="s">
        <v>225</v>
      </c>
      <c r="D182" s="180" t="s">
        <v>134</v>
      </c>
      <c r="E182" s="181" t="s">
        <v>240</v>
      </c>
      <c r="F182" s="182" t="s">
        <v>241</v>
      </c>
      <c r="G182" s="183" t="s">
        <v>180</v>
      </c>
      <c r="H182" s="184">
        <v>1989.9179999999999</v>
      </c>
      <c r="I182" s="185"/>
      <c r="J182" s="186">
        <f>ROUND(I182*H182,2)</f>
        <v>0</v>
      </c>
      <c r="K182" s="182" t="s">
        <v>138</v>
      </c>
      <c r="L182" s="41"/>
      <c r="M182" s="187" t="s">
        <v>19</v>
      </c>
      <c r="N182" s="188" t="s">
        <v>43</v>
      </c>
      <c r="O182" s="66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139</v>
      </c>
      <c r="AT182" s="191" t="s">
        <v>134</v>
      </c>
      <c r="AU182" s="191" t="s">
        <v>81</v>
      </c>
      <c r="AY182" s="19" t="s">
        <v>132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79</v>
      </c>
      <c r="BK182" s="192">
        <f>ROUND(I182*H182,2)</f>
        <v>0</v>
      </c>
      <c r="BL182" s="19" t="s">
        <v>139</v>
      </c>
      <c r="BM182" s="191" t="s">
        <v>713</v>
      </c>
    </row>
    <row r="183" spans="1:65" s="2" customFormat="1" ht="19.5">
      <c r="A183" s="36"/>
      <c r="B183" s="37"/>
      <c r="C183" s="38"/>
      <c r="D183" s="193" t="s">
        <v>141</v>
      </c>
      <c r="E183" s="38"/>
      <c r="F183" s="194" t="s">
        <v>243</v>
      </c>
      <c r="G183" s="38"/>
      <c r="H183" s="38"/>
      <c r="I183" s="195"/>
      <c r="J183" s="38"/>
      <c r="K183" s="38"/>
      <c r="L183" s="41"/>
      <c r="M183" s="196"/>
      <c r="N183" s="197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141</v>
      </c>
      <c r="AU183" s="19" t="s">
        <v>81</v>
      </c>
    </row>
    <row r="184" spans="1:65" s="2" customFormat="1">
      <c r="A184" s="36"/>
      <c r="B184" s="37"/>
      <c r="C184" s="38"/>
      <c r="D184" s="198" t="s">
        <v>143</v>
      </c>
      <c r="E184" s="38"/>
      <c r="F184" s="199" t="s">
        <v>244</v>
      </c>
      <c r="G184" s="38"/>
      <c r="H184" s="38"/>
      <c r="I184" s="195"/>
      <c r="J184" s="38"/>
      <c r="K184" s="38"/>
      <c r="L184" s="41"/>
      <c r="M184" s="196"/>
      <c r="N184" s="197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143</v>
      </c>
      <c r="AU184" s="19" t="s">
        <v>81</v>
      </c>
    </row>
    <row r="185" spans="1:65" s="14" customFormat="1">
      <c r="B185" s="210"/>
      <c r="C185" s="211"/>
      <c r="D185" s="193" t="s">
        <v>145</v>
      </c>
      <c r="E185" s="212" t="s">
        <v>19</v>
      </c>
      <c r="F185" s="213" t="s">
        <v>714</v>
      </c>
      <c r="G185" s="211"/>
      <c r="H185" s="214">
        <v>142.137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145</v>
      </c>
      <c r="AU185" s="220" t="s">
        <v>81</v>
      </c>
      <c r="AV185" s="14" t="s">
        <v>81</v>
      </c>
      <c r="AW185" s="14" t="s">
        <v>33</v>
      </c>
      <c r="AX185" s="14" t="s">
        <v>79</v>
      </c>
      <c r="AY185" s="220" t="s">
        <v>132</v>
      </c>
    </row>
    <row r="186" spans="1:65" s="14" customFormat="1">
      <c r="B186" s="210"/>
      <c r="C186" s="211"/>
      <c r="D186" s="193" t="s">
        <v>145</v>
      </c>
      <c r="E186" s="211"/>
      <c r="F186" s="213" t="s">
        <v>715</v>
      </c>
      <c r="G186" s="211"/>
      <c r="H186" s="214">
        <v>1989.9179999999999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145</v>
      </c>
      <c r="AU186" s="220" t="s">
        <v>81</v>
      </c>
      <c r="AV186" s="14" t="s">
        <v>81</v>
      </c>
      <c r="AW186" s="14" t="s">
        <v>4</v>
      </c>
      <c r="AX186" s="14" t="s">
        <v>79</v>
      </c>
      <c r="AY186" s="220" t="s">
        <v>132</v>
      </c>
    </row>
    <row r="187" spans="1:65" s="2" customFormat="1" ht="16.5" customHeight="1">
      <c r="A187" s="36"/>
      <c r="B187" s="37"/>
      <c r="C187" s="180" t="s">
        <v>231</v>
      </c>
      <c r="D187" s="180" t="s">
        <v>134</v>
      </c>
      <c r="E187" s="181" t="s">
        <v>246</v>
      </c>
      <c r="F187" s="182" t="s">
        <v>247</v>
      </c>
      <c r="G187" s="183" t="s">
        <v>248</v>
      </c>
      <c r="H187" s="184">
        <v>227.41900000000001</v>
      </c>
      <c r="I187" s="185"/>
      <c r="J187" s="186">
        <f>ROUND(I187*H187,2)</f>
        <v>0</v>
      </c>
      <c r="K187" s="182" t="s">
        <v>138</v>
      </c>
      <c r="L187" s="41"/>
      <c r="M187" s="187" t="s">
        <v>19</v>
      </c>
      <c r="N187" s="188" t="s">
        <v>43</v>
      </c>
      <c r="O187" s="66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139</v>
      </c>
      <c r="AT187" s="191" t="s">
        <v>134</v>
      </c>
      <c r="AU187" s="191" t="s">
        <v>81</v>
      </c>
      <c r="AY187" s="19" t="s">
        <v>132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79</v>
      </c>
      <c r="BK187" s="192">
        <f>ROUND(I187*H187,2)</f>
        <v>0</v>
      </c>
      <c r="BL187" s="19" t="s">
        <v>139</v>
      </c>
      <c r="BM187" s="191" t="s">
        <v>716</v>
      </c>
    </row>
    <row r="188" spans="1:65" s="2" customFormat="1" ht="19.5">
      <c r="A188" s="36"/>
      <c r="B188" s="37"/>
      <c r="C188" s="38"/>
      <c r="D188" s="193" t="s">
        <v>141</v>
      </c>
      <c r="E188" s="38"/>
      <c r="F188" s="194" t="s">
        <v>250</v>
      </c>
      <c r="G188" s="38"/>
      <c r="H188" s="38"/>
      <c r="I188" s="195"/>
      <c r="J188" s="38"/>
      <c r="K188" s="38"/>
      <c r="L188" s="41"/>
      <c r="M188" s="196"/>
      <c r="N188" s="197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141</v>
      </c>
      <c r="AU188" s="19" t="s">
        <v>81</v>
      </c>
    </row>
    <row r="189" spans="1:65" s="2" customFormat="1">
      <c r="A189" s="36"/>
      <c r="B189" s="37"/>
      <c r="C189" s="38"/>
      <c r="D189" s="198" t="s">
        <v>143</v>
      </c>
      <c r="E189" s="38"/>
      <c r="F189" s="199" t="s">
        <v>251</v>
      </c>
      <c r="G189" s="38"/>
      <c r="H189" s="38"/>
      <c r="I189" s="195"/>
      <c r="J189" s="38"/>
      <c r="K189" s="38"/>
      <c r="L189" s="41"/>
      <c r="M189" s="196"/>
      <c r="N189" s="197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143</v>
      </c>
      <c r="AU189" s="19" t="s">
        <v>81</v>
      </c>
    </row>
    <row r="190" spans="1:65" s="14" customFormat="1">
      <c r="B190" s="210"/>
      <c r="C190" s="211"/>
      <c r="D190" s="193" t="s">
        <v>145</v>
      </c>
      <c r="E190" s="212" t="s">
        <v>19</v>
      </c>
      <c r="F190" s="213" t="s">
        <v>714</v>
      </c>
      <c r="G190" s="211"/>
      <c r="H190" s="214">
        <v>142.137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145</v>
      </c>
      <c r="AU190" s="220" t="s">
        <v>81</v>
      </c>
      <c r="AV190" s="14" t="s">
        <v>81</v>
      </c>
      <c r="AW190" s="14" t="s">
        <v>33</v>
      </c>
      <c r="AX190" s="14" t="s">
        <v>79</v>
      </c>
      <c r="AY190" s="220" t="s">
        <v>132</v>
      </c>
    </row>
    <row r="191" spans="1:65" s="14" customFormat="1">
      <c r="B191" s="210"/>
      <c r="C191" s="211"/>
      <c r="D191" s="193" t="s">
        <v>145</v>
      </c>
      <c r="E191" s="211"/>
      <c r="F191" s="213" t="s">
        <v>717</v>
      </c>
      <c r="G191" s="211"/>
      <c r="H191" s="214">
        <v>227.41900000000001</v>
      </c>
      <c r="I191" s="215"/>
      <c r="J191" s="211"/>
      <c r="K191" s="211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145</v>
      </c>
      <c r="AU191" s="220" t="s">
        <v>81</v>
      </c>
      <c r="AV191" s="14" t="s">
        <v>81</v>
      </c>
      <c r="AW191" s="14" t="s">
        <v>4</v>
      </c>
      <c r="AX191" s="14" t="s">
        <v>79</v>
      </c>
      <c r="AY191" s="220" t="s">
        <v>132</v>
      </c>
    </row>
    <row r="192" spans="1:65" s="2" customFormat="1" ht="16.5" customHeight="1">
      <c r="A192" s="36"/>
      <c r="B192" s="37"/>
      <c r="C192" s="180" t="s">
        <v>239</v>
      </c>
      <c r="D192" s="180" t="s">
        <v>134</v>
      </c>
      <c r="E192" s="181" t="s">
        <v>253</v>
      </c>
      <c r="F192" s="182" t="s">
        <v>254</v>
      </c>
      <c r="G192" s="183" t="s">
        <v>180</v>
      </c>
      <c r="H192" s="184">
        <v>142.137</v>
      </c>
      <c r="I192" s="185"/>
      <c r="J192" s="186">
        <f>ROUND(I192*H192,2)</f>
        <v>0</v>
      </c>
      <c r="K192" s="182" t="s">
        <v>138</v>
      </c>
      <c r="L192" s="41"/>
      <c r="M192" s="187" t="s">
        <v>19</v>
      </c>
      <c r="N192" s="188" t="s">
        <v>43</v>
      </c>
      <c r="O192" s="66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139</v>
      </c>
      <c r="AT192" s="191" t="s">
        <v>134</v>
      </c>
      <c r="AU192" s="191" t="s">
        <v>81</v>
      </c>
      <c r="AY192" s="19" t="s">
        <v>132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79</v>
      </c>
      <c r="BK192" s="192">
        <f>ROUND(I192*H192,2)</f>
        <v>0</v>
      </c>
      <c r="BL192" s="19" t="s">
        <v>139</v>
      </c>
      <c r="BM192" s="191" t="s">
        <v>718</v>
      </c>
    </row>
    <row r="193" spans="1:65" s="2" customFormat="1">
      <c r="A193" s="36"/>
      <c r="B193" s="37"/>
      <c r="C193" s="38"/>
      <c r="D193" s="193" t="s">
        <v>141</v>
      </c>
      <c r="E193" s="38"/>
      <c r="F193" s="194" t="s">
        <v>256</v>
      </c>
      <c r="G193" s="38"/>
      <c r="H193" s="38"/>
      <c r="I193" s="195"/>
      <c r="J193" s="38"/>
      <c r="K193" s="38"/>
      <c r="L193" s="41"/>
      <c r="M193" s="196"/>
      <c r="N193" s="197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141</v>
      </c>
      <c r="AU193" s="19" t="s">
        <v>81</v>
      </c>
    </row>
    <row r="194" spans="1:65" s="2" customFormat="1">
      <c r="A194" s="36"/>
      <c r="B194" s="37"/>
      <c r="C194" s="38"/>
      <c r="D194" s="198" t="s">
        <v>143</v>
      </c>
      <c r="E194" s="38"/>
      <c r="F194" s="199" t="s">
        <v>257</v>
      </c>
      <c r="G194" s="38"/>
      <c r="H194" s="38"/>
      <c r="I194" s="195"/>
      <c r="J194" s="38"/>
      <c r="K194" s="38"/>
      <c r="L194" s="41"/>
      <c r="M194" s="196"/>
      <c r="N194" s="197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143</v>
      </c>
      <c r="AU194" s="19" t="s">
        <v>81</v>
      </c>
    </row>
    <row r="195" spans="1:65" s="2" customFormat="1" ht="16.5" customHeight="1">
      <c r="A195" s="36"/>
      <c r="B195" s="37"/>
      <c r="C195" s="180" t="s">
        <v>245</v>
      </c>
      <c r="D195" s="180" t="s">
        <v>134</v>
      </c>
      <c r="E195" s="181" t="s">
        <v>259</v>
      </c>
      <c r="F195" s="182" t="s">
        <v>260</v>
      </c>
      <c r="G195" s="183" t="s">
        <v>180</v>
      </c>
      <c r="H195" s="184">
        <v>131.809</v>
      </c>
      <c r="I195" s="185"/>
      <c r="J195" s="186">
        <f>ROUND(I195*H195,2)</f>
        <v>0</v>
      </c>
      <c r="K195" s="182" t="s">
        <v>138</v>
      </c>
      <c r="L195" s="41"/>
      <c r="M195" s="187" t="s">
        <v>19</v>
      </c>
      <c r="N195" s="188" t="s">
        <v>43</v>
      </c>
      <c r="O195" s="66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139</v>
      </c>
      <c r="AT195" s="191" t="s">
        <v>134</v>
      </c>
      <c r="AU195" s="191" t="s">
        <v>81</v>
      </c>
      <c r="AY195" s="19" t="s">
        <v>132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79</v>
      </c>
      <c r="BK195" s="192">
        <f>ROUND(I195*H195,2)</f>
        <v>0</v>
      </c>
      <c r="BL195" s="19" t="s">
        <v>139</v>
      </c>
      <c r="BM195" s="191" t="s">
        <v>719</v>
      </c>
    </row>
    <row r="196" spans="1:65" s="2" customFormat="1" ht="19.5">
      <c r="A196" s="36"/>
      <c r="B196" s="37"/>
      <c r="C196" s="38"/>
      <c r="D196" s="193" t="s">
        <v>141</v>
      </c>
      <c r="E196" s="38"/>
      <c r="F196" s="194" t="s">
        <v>262</v>
      </c>
      <c r="G196" s="38"/>
      <c r="H196" s="38"/>
      <c r="I196" s="195"/>
      <c r="J196" s="38"/>
      <c r="K196" s="38"/>
      <c r="L196" s="41"/>
      <c r="M196" s="196"/>
      <c r="N196" s="197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141</v>
      </c>
      <c r="AU196" s="19" t="s">
        <v>81</v>
      </c>
    </row>
    <row r="197" spans="1:65" s="2" customFormat="1">
      <c r="A197" s="36"/>
      <c r="B197" s="37"/>
      <c r="C197" s="38"/>
      <c r="D197" s="198" t="s">
        <v>143</v>
      </c>
      <c r="E197" s="38"/>
      <c r="F197" s="199" t="s">
        <v>263</v>
      </c>
      <c r="G197" s="38"/>
      <c r="H197" s="38"/>
      <c r="I197" s="195"/>
      <c r="J197" s="38"/>
      <c r="K197" s="38"/>
      <c r="L197" s="41"/>
      <c r="M197" s="196"/>
      <c r="N197" s="197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143</v>
      </c>
      <c r="AU197" s="19" t="s">
        <v>81</v>
      </c>
    </row>
    <row r="198" spans="1:65" s="13" customFormat="1">
      <c r="B198" s="200"/>
      <c r="C198" s="201"/>
      <c r="D198" s="193" t="s">
        <v>145</v>
      </c>
      <c r="E198" s="202" t="s">
        <v>19</v>
      </c>
      <c r="F198" s="203" t="s">
        <v>720</v>
      </c>
      <c r="G198" s="201"/>
      <c r="H198" s="202" t="s">
        <v>19</v>
      </c>
      <c r="I198" s="204"/>
      <c r="J198" s="201"/>
      <c r="K198" s="201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145</v>
      </c>
      <c r="AU198" s="209" t="s">
        <v>81</v>
      </c>
      <c r="AV198" s="13" t="s">
        <v>79</v>
      </c>
      <c r="AW198" s="13" t="s">
        <v>33</v>
      </c>
      <c r="AX198" s="13" t="s">
        <v>72</v>
      </c>
      <c r="AY198" s="209" t="s">
        <v>132</v>
      </c>
    </row>
    <row r="199" spans="1:65" s="13" customFormat="1">
      <c r="B199" s="200"/>
      <c r="C199" s="201"/>
      <c r="D199" s="193" t="s">
        <v>145</v>
      </c>
      <c r="E199" s="202" t="s">
        <v>19</v>
      </c>
      <c r="F199" s="203" t="s">
        <v>264</v>
      </c>
      <c r="G199" s="201"/>
      <c r="H199" s="202" t="s">
        <v>19</v>
      </c>
      <c r="I199" s="204"/>
      <c r="J199" s="201"/>
      <c r="K199" s="201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145</v>
      </c>
      <c r="AU199" s="209" t="s">
        <v>81</v>
      </c>
      <c r="AV199" s="13" t="s">
        <v>79</v>
      </c>
      <c r="AW199" s="13" t="s">
        <v>33</v>
      </c>
      <c r="AX199" s="13" t="s">
        <v>72</v>
      </c>
      <c r="AY199" s="209" t="s">
        <v>132</v>
      </c>
    </row>
    <row r="200" spans="1:65" s="13" customFormat="1">
      <c r="B200" s="200"/>
      <c r="C200" s="201"/>
      <c r="D200" s="193" t="s">
        <v>145</v>
      </c>
      <c r="E200" s="202" t="s">
        <v>19</v>
      </c>
      <c r="F200" s="203" t="s">
        <v>201</v>
      </c>
      <c r="G200" s="201"/>
      <c r="H200" s="202" t="s">
        <v>19</v>
      </c>
      <c r="I200" s="204"/>
      <c r="J200" s="201"/>
      <c r="K200" s="201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145</v>
      </c>
      <c r="AU200" s="209" t="s">
        <v>81</v>
      </c>
      <c r="AV200" s="13" t="s">
        <v>79</v>
      </c>
      <c r="AW200" s="13" t="s">
        <v>33</v>
      </c>
      <c r="AX200" s="13" t="s">
        <v>72</v>
      </c>
      <c r="AY200" s="209" t="s">
        <v>132</v>
      </c>
    </row>
    <row r="201" spans="1:65" s="14" customFormat="1">
      <c r="B201" s="210"/>
      <c r="C201" s="211"/>
      <c r="D201" s="193" t="s">
        <v>145</v>
      </c>
      <c r="E201" s="212" t="s">
        <v>19</v>
      </c>
      <c r="F201" s="213" t="s">
        <v>721</v>
      </c>
      <c r="G201" s="211"/>
      <c r="H201" s="214">
        <v>15.6</v>
      </c>
      <c r="I201" s="215"/>
      <c r="J201" s="211"/>
      <c r="K201" s="211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145</v>
      </c>
      <c r="AU201" s="220" t="s">
        <v>81</v>
      </c>
      <c r="AV201" s="14" t="s">
        <v>81</v>
      </c>
      <c r="AW201" s="14" t="s">
        <v>33</v>
      </c>
      <c r="AX201" s="14" t="s">
        <v>72</v>
      </c>
      <c r="AY201" s="220" t="s">
        <v>132</v>
      </c>
    </row>
    <row r="202" spans="1:65" s="14" customFormat="1">
      <c r="B202" s="210"/>
      <c r="C202" s="211"/>
      <c r="D202" s="193" t="s">
        <v>145</v>
      </c>
      <c r="E202" s="212" t="s">
        <v>19</v>
      </c>
      <c r="F202" s="213" t="s">
        <v>722</v>
      </c>
      <c r="G202" s="211"/>
      <c r="H202" s="214">
        <v>161.86000000000001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145</v>
      </c>
      <c r="AU202" s="220" t="s">
        <v>81</v>
      </c>
      <c r="AV202" s="14" t="s">
        <v>81</v>
      </c>
      <c r="AW202" s="14" t="s">
        <v>33</v>
      </c>
      <c r="AX202" s="14" t="s">
        <v>72</v>
      </c>
      <c r="AY202" s="220" t="s">
        <v>132</v>
      </c>
    </row>
    <row r="203" spans="1:65" s="16" customFormat="1">
      <c r="B203" s="245"/>
      <c r="C203" s="246"/>
      <c r="D203" s="193" t="s">
        <v>145</v>
      </c>
      <c r="E203" s="247" t="s">
        <v>19</v>
      </c>
      <c r="F203" s="248" t="s">
        <v>723</v>
      </c>
      <c r="G203" s="246"/>
      <c r="H203" s="249">
        <v>177.46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AT203" s="255" t="s">
        <v>145</v>
      </c>
      <c r="AU203" s="255" t="s">
        <v>81</v>
      </c>
      <c r="AV203" s="16" t="s">
        <v>153</v>
      </c>
      <c r="AW203" s="16" t="s">
        <v>33</v>
      </c>
      <c r="AX203" s="16" t="s">
        <v>72</v>
      </c>
      <c r="AY203" s="255" t="s">
        <v>132</v>
      </c>
    </row>
    <row r="204" spans="1:65" s="13" customFormat="1">
      <c r="B204" s="200"/>
      <c r="C204" s="201"/>
      <c r="D204" s="193" t="s">
        <v>145</v>
      </c>
      <c r="E204" s="202" t="s">
        <v>19</v>
      </c>
      <c r="F204" s="203" t="s">
        <v>267</v>
      </c>
      <c r="G204" s="201"/>
      <c r="H204" s="202" t="s">
        <v>19</v>
      </c>
      <c r="I204" s="204"/>
      <c r="J204" s="201"/>
      <c r="K204" s="201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145</v>
      </c>
      <c r="AU204" s="209" t="s">
        <v>81</v>
      </c>
      <c r="AV204" s="13" t="s">
        <v>79</v>
      </c>
      <c r="AW204" s="13" t="s">
        <v>33</v>
      </c>
      <c r="AX204" s="13" t="s">
        <v>72</v>
      </c>
      <c r="AY204" s="209" t="s">
        <v>132</v>
      </c>
    </row>
    <row r="205" spans="1:65" s="13" customFormat="1">
      <c r="B205" s="200"/>
      <c r="C205" s="201"/>
      <c r="D205" s="193" t="s">
        <v>145</v>
      </c>
      <c r="E205" s="202" t="s">
        <v>19</v>
      </c>
      <c r="F205" s="203" t="s">
        <v>268</v>
      </c>
      <c r="G205" s="201"/>
      <c r="H205" s="202" t="s">
        <v>19</v>
      </c>
      <c r="I205" s="204"/>
      <c r="J205" s="201"/>
      <c r="K205" s="201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145</v>
      </c>
      <c r="AU205" s="209" t="s">
        <v>81</v>
      </c>
      <c r="AV205" s="13" t="s">
        <v>79</v>
      </c>
      <c r="AW205" s="13" t="s">
        <v>33</v>
      </c>
      <c r="AX205" s="13" t="s">
        <v>72</v>
      </c>
      <c r="AY205" s="209" t="s">
        <v>132</v>
      </c>
    </row>
    <row r="206" spans="1:65" s="14" customFormat="1">
      <c r="B206" s="210"/>
      <c r="C206" s="211"/>
      <c r="D206" s="193" t="s">
        <v>145</v>
      </c>
      <c r="E206" s="212" t="s">
        <v>19</v>
      </c>
      <c r="F206" s="213" t="s">
        <v>724</v>
      </c>
      <c r="G206" s="211"/>
      <c r="H206" s="214">
        <v>-12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145</v>
      </c>
      <c r="AU206" s="220" t="s">
        <v>81</v>
      </c>
      <c r="AV206" s="14" t="s">
        <v>81</v>
      </c>
      <c r="AW206" s="14" t="s">
        <v>33</v>
      </c>
      <c r="AX206" s="14" t="s">
        <v>72</v>
      </c>
      <c r="AY206" s="220" t="s">
        <v>132</v>
      </c>
    </row>
    <row r="207" spans="1:65" s="13" customFormat="1">
      <c r="B207" s="200"/>
      <c r="C207" s="201"/>
      <c r="D207" s="193" t="s">
        <v>145</v>
      </c>
      <c r="E207" s="202" t="s">
        <v>19</v>
      </c>
      <c r="F207" s="203" t="s">
        <v>270</v>
      </c>
      <c r="G207" s="201"/>
      <c r="H207" s="202" t="s">
        <v>19</v>
      </c>
      <c r="I207" s="204"/>
      <c r="J207" s="201"/>
      <c r="K207" s="201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145</v>
      </c>
      <c r="AU207" s="209" t="s">
        <v>81</v>
      </c>
      <c r="AV207" s="13" t="s">
        <v>79</v>
      </c>
      <c r="AW207" s="13" t="s">
        <v>33</v>
      </c>
      <c r="AX207" s="13" t="s">
        <v>72</v>
      </c>
      <c r="AY207" s="209" t="s">
        <v>132</v>
      </c>
    </row>
    <row r="208" spans="1:65" s="14" customFormat="1">
      <c r="B208" s="210"/>
      <c r="C208" s="211"/>
      <c r="D208" s="193" t="s">
        <v>145</v>
      </c>
      <c r="E208" s="212" t="s">
        <v>19</v>
      </c>
      <c r="F208" s="213" t="s">
        <v>725</v>
      </c>
      <c r="G208" s="211"/>
      <c r="H208" s="214">
        <v>-31.56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145</v>
      </c>
      <c r="AU208" s="220" t="s">
        <v>81</v>
      </c>
      <c r="AV208" s="14" t="s">
        <v>81</v>
      </c>
      <c r="AW208" s="14" t="s">
        <v>33</v>
      </c>
      <c r="AX208" s="14" t="s">
        <v>72</v>
      </c>
      <c r="AY208" s="220" t="s">
        <v>132</v>
      </c>
    </row>
    <row r="209" spans="1:65" s="13" customFormat="1">
      <c r="B209" s="200"/>
      <c r="C209" s="201"/>
      <c r="D209" s="193" t="s">
        <v>145</v>
      </c>
      <c r="E209" s="202" t="s">
        <v>19</v>
      </c>
      <c r="F209" s="203" t="s">
        <v>683</v>
      </c>
      <c r="G209" s="201"/>
      <c r="H209" s="202" t="s">
        <v>19</v>
      </c>
      <c r="I209" s="204"/>
      <c r="J209" s="201"/>
      <c r="K209" s="201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145</v>
      </c>
      <c r="AU209" s="209" t="s">
        <v>81</v>
      </c>
      <c r="AV209" s="13" t="s">
        <v>79</v>
      </c>
      <c r="AW209" s="13" t="s">
        <v>33</v>
      </c>
      <c r="AX209" s="13" t="s">
        <v>72</v>
      </c>
      <c r="AY209" s="209" t="s">
        <v>132</v>
      </c>
    </row>
    <row r="210" spans="1:65" s="14" customFormat="1">
      <c r="B210" s="210"/>
      <c r="C210" s="211"/>
      <c r="D210" s="193" t="s">
        <v>145</v>
      </c>
      <c r="E210" s="212" t="s">
        <v>19</v>
      </c>
      <c r="F210" s="213" t="s">
        <v>726</v>
      </c>
      <c r="G210" s="211"/>
      <c r="H210" s="214">
        <v>-1.9219999999999999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145</v>
      </c>
      <c r="AU210" s="220" t="s">
        <v>81</v>
      </c>
      <c r="AV210" s="14" t="s">
        <v>81</v>
      </c>
      <c r="AW210" s="14" t="s">
        <v>33</v>
      </c>
      <c r="AX210" s="14" t="s">
        <v>72</v>
      </c>
      <c r="AY210" s="220" t="s">
        <v>132</v>
      </c>
    </row>
    <row r="211" spans="1:65" s="13" customFormat="1">
      <c r="B211" s="200"/>
      <c r="C211" s="201"/>
      <c r="D211" s="193" t="s">
        <v>145</v>
      </c>
      <c r="E211" s="202" t="s">
        <v>19</v>
      </c>
      <c r="F211" s="203" t="s">
        <v>727</v>
      </c>
      <c r="G211" s="201"/>
      <c r="H211" s="202" t="s">
        <v>19</v>
      </c>
      <c r="I211" s="204"/>
      <c r="J211" s="201"/>
      <c r="K211" s="201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145</v>
      </c>
      <c r="AU211" s="209" t="s">
        <v>81</v>
      </c>
      <c r="AV211" s="13" t="s">
        <v>79</v>
      </c>
      <c r="AW211" s="13" t="s">
        <v>33</v>
      </c>
      <c r="AX211" s="13" t="s">
        <v>72</v>
      </c>
      <c r="AY211" s="209" t="s">
        <v>132</v>
      </c>
    </row>
    <row r="212" spans="1:65" s="14" customFormat="1">
      <c r="B212" s="210"/>
      <c r="C212" s="211"/>
      <c r="D212" s="193" t="s">
        <v>145</v>
      </c>
      <c r="E212" s="212" t="s">
        <v>19</v>
      </c>
      <c r="F212" s="213" t="s">
        <v>728</v>
      </c>
      <c r="G212" s="211"/>
      <c r="H212" s="214">
        <v>-0.16900000000000001</v>
      </c>
      <c r="I212" s="215"/>
      <c r="J212" s="211"/>
      <c r="K212" s="211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145</v>
      </c>
      <c r="AU212" s="220" t="s">
        <v>81</v>
      </c>
      <c r="AV212" s="14" t="s">
        <v>81</v>
      </c>
      <c r="AW212" s="14" t="s">
        <v>33</v>
      </c>
      <c r="AX212" s="14" t="s">
        <v>72</v>
      </c>
      <c r="AY212" s="220" t="s">
        <v>132</v>
      </c>
    </row>
    <row r="213" spans="1:65" s="15" customFormat="1">
      <c r="B213" s="221"/>
      <c r="C213" s="222"/>
      <c r="D213" s="193" t="s">
        <v>145</v>
      </c>
      <c r="E213" s="223" t="s">
        <v>19</v>
      </c>
      <c r="F213" s="224" t="s">
        <v>204</v>
      </c>
      <c r="G213" s="222"/>
      <c r="H213" s="225">
        <v>131.809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145</v>
      </c>
      <c r="AU213" s="231" t="s">
        <v>81</v>
      </c>
      <c r="AV213" s="15" t="s">
        <v>139</v>
      </c>
      <c r="AW213" s="15" t="s">
        <v>33</v>
      </c>
      <c r="AX213" s="15" t="s">
        <v>79</v>
      </c>
      <c r="AY213" s="231" t="s">
        <v>132</v>
      </c>
    </row>
    <row r="214" spans="1:65" s="2" customFormat="1" ht="16.5" customHeight="1">
      <c r="A214" s="36"/>
      <c r="B214" s="37"/>
      <c r="C214" s="232" t="s">
        <v>8</v>
      </c>
      <c r="D214" s="232" t="s">
        <v>273</v>
      </c>
      <c r="E214" s="233" t="s">
        <v>274</v>
      </c>
      <c r="F214" s="234" t="s">
        <v>275</v>
      </c>
      <c r="G214" s="235" t="s">
        <v>248</v>
      </c>
      <c r="H214" s="236">
        <v>178.499</v>
      </c>
      <c r="I214" s="237"/>
      <c r="J214" s="238">
        <f>ROUND(I214*H214,2)</f>
        <v>0</v>
      </c>
      <c r="K214" s="234" t="s">
        <v>138</v>
      </c>
      <c r="L214" s="239"/>
      <c r="M214" s="240" t="s">
        <v>19</v>
      </c>
      <c r="N214" s="241" t="s">
        <v>43</v>
      </c>
      <c r="O214" s="66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1" t="s">
        <v>194</v>
      </c>
      <c r="AT214" s="191" t="s">
        <v>273</v>
      </c>
      <c r="AU214" s="191" t="s">
        <v>81</v>
      </c>
      <c r="AY214" s="19" t="s">
        <v>132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79</v>
      </c>
      <c r="BK214" s="192">
        <f>ROUND(I214*H214,2)</f>
        <v>0</v>
      </c>
      <c r="BL214" s="19" t="s">
        <v>139</v>
      </c>
      <c r="BM214" s="191" t="s">
        <v>729</v>
      </c>
    </row>
    <row r="215" spans="1:65" s="2" customFormat="1">
      <c r="A215" s="36"/>
      <c r="B215" s="37"/>
      <c r="C215" s="38"/>
      <c r="D215" s="193" t="s">
        <v>141</v>
      </c>
      <c r="E215" s="38"/>
      <c r="F215" s="194" t="s">
        <v>275</v>
      </c>
      <c r="G215" s="38"/>
      <c r="H215" s="38"/>
      <c r="I215" s="195"/>
      <c r="J215" s="38"/>
      <c r="K215" s="38"/>
      <c r="L215" s="41"/>
      <c r="M215" s="196"/>
      <c r="N215" s="197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141</v>
      </c>
      <c r="AU215" s="19" t="s">
        <v>81</v>
      </c>
    </row>
    <row r="216" spans="1:65" s="2" customFormat="1">
      <c r="A216" s="36"/>
      <c r="B216" s="37"/>
      <c r="C216" s="38"/>
      <c r="D216" s="198" t="s">
        <v>143</v>
      </c>
      <c r="E216" s="38"/>
      <c r="F216" s="199" t="s">
        <v>277</v>
      </c>
      <c r="G216" s="38"/>
      <c r="H216" s="38"/>
      <c r="I216" s="195"/>
      <c r="J216" s="38"/>
      <c r="K216" s="38"/>
      <c r="L216" s="41"/>
      <c r="M216" s="196"/>
      <c r="N216" s="197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143</v>
      </c>
      <c r="AU216" s="19" t="s">
        <v>81</v>
      </c>
    </row>
    <row r="217" spans="1:65" s="13" customFormat="1">
      <c r="B217" s="200"/>
      <c r="C217" s="201"/>
      <c r="D217" s="193" t="s">
        <v>145</v>
      </c>
      <c r="E217" s="202" t="s">
        <v>19</v>
      </c>
      <c r="F217" s="203" t="s">
        <v>730</v>
      </c>
      <c r="G217" s="201"/>
      <c r="H217" s="202" t="s">
        <v>19</v>
      </c>
      <c r="I217" s="204"/>
      <c r="J217" s="201"/>
      <c r="K217" s="201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145</v>
      </c>
      <c r="AU217" s="209" t="s">
        <v>81</v>
      </c>
      <c r="AV217" s="13" t="s">
        <v>79</v>
      </c>
      <c r="AW217" s="13" t="s">
        <v>33</v>
      </c>
      <c r="AX217" s="13" t="s">
        <v>72</v>
      </c>
      <c r="AY217" s="209" t="s">
        <v>132</v>
      </c>
    </row>
    <row r="218" spans="1:65" s="14" customFormat="1">
      <c r="B218" s="210"/>
      <c r="C218" s="211"/>
      <c r="D218" s="193" t="s">
        <v>145</v>
      </c>
      <c r="E218" s="212" t="s">
        <v>19</v>
      </c>
      <c r="F218" s="213" t="s">
        <v>731</v>
      </c>
      <c r="G218" s="211"/>
      <c r="H218" s="214">
        <v>96.486000000000004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145</v>
      </c>
      <c r="AU218" s="220" t="s">
        <v>81</v>
      </c>
      <c r="AV218" s="14" t="s">
        <v>81</v>
      </c>
      <c r="AW218" s="14" t="s">
        <v>33</v>
      </c>
      <c r="AX218" s="14" t="s">
        <v>79</v>
      </c>
      <c r="AY218" s="220" t="s">
        <v>132</v>
      </c>
    </row>
    <row r="219" spans="1:65" s="14" customFormat="1">
      <c r="B219" s="210"/>
      <c r="C219" s="211"/>
      <c r="D219" s="193" t="s">
        <v>145</v>
      </c>
      <c r="E219" s="211"/>
      <c r="F219" s="213" t="s">
        <v>732</v>
      </c>
      <c r="G219" s="211"/>
      <c r="H219" s="214">
        <v>178.499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145</v>
      </c>
      <c r="AU219" s="220" t="s">
        <v>81</v>
      </c>
      <c r="AV219" s="14" t="s">
        <v>81</v>
      </c>
      <c r="AW219" s="14" t="s">
        <v>4</v>
      </c>
      <c r="AX219" s="14" t="s">
        <v>79</v>
      </c>
      <c r="AY219" s="220" t="s">
        <v>132</v>
      </c>
    </row>
    <row r="220" spans="1:65" s="2" customFormat="1" ht="16.5" customHeight="1">
      <c r="A220" s="36"/>
      <c r="B220" s="37"/>
      <c r="C220" s="180" t="s">
        <v>258</v>
      </c>
      <c r="D220" s="180" t="s">
        <v>134</v>
      </c>
      <c r="E220" s="181" t="s">
        <v>282</v>
      </c>
      <c r="F220" s="182" t="s">
        <v>283</v>
      </c>
      <c r="G220" s="183" t="s">
        <v>180</v>
      </c>
      <c r="H220" s="184">
        <v>31.311</v>
      </c>
      <c r="I220" s="185"/>
      <c r="J220" s="186">
        <f>ROUND(I220*H220,2)</f>
        <v>0</v>
      </c>
      <c r="K220" s="182" t="s">
        <v>138</v>
      </c>
      <c r="L220" s="41"/>
      <c r="M220" s="187" t="s">
        <v>19</v>
      </c>
      <c r="N220" s="188" t="s">
        <v>43</v>
      </c>
      <c r="O220" s="66"/>
      <c r="P220" s="189">
        <f>O220*H220</f>
        <v>0</v>
      </c>
      <c r="Q220" s="189">
        <v>0</v>
      </c>
      <c r="R220" s="189">
        <f>Q220*H220</f>
        <v>0</v>
      </c>
      <c r="S220" s="189">
        <v>0</v>
      </c>
      <c r="T220" s="190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1" t="s">
        <v>139</v>
      </c>
      <c r="AT220" s="191" t="s">
        <v>134</v>
      </c>
      <c r="AU220" s="191" t="s">
        <v>81</v>
      </c>
      <c r="AY220" s="19" t="s">
        <v>132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9" t="s">
        <v>79</v>
      </c>
      <c r="BK220" s="192">
        <f>ROUND(I220*H220,2)</f>
        <v>0</v>
      </c>
      <c r="BL220" s="19" t="s">
        <v>139</v>
      </c>
      <c r="BM220" s="191" t="s">
        <v>733</v>
      </c>
    </row>
    <row r="221" spans="1:65" s="2" customFormat="1" ht="19.5">
      <c r="A221" s="36"/>
      <c r="B221" s="37"/>
      <c r="C221" s="38"/>
      <c r="D221" s="193" t="s">
        <v>141</v>
      </c>
      <c r="E221" s="38"/>
      <c r="F221" s="194" t="s">
        <v>285</v>
      </c>
      <c r="G221" s="38"/>
      <c r="H221" s="38"/>
      <c r="I221" s="195"/>
      <c r="J221" s="38"/>
      <c r="K221" s="38"/>
      <c r="L221" s="41"/>
      <c r="M221" s="196"/>
      <c r="N221" s="197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141</v>
      </c>
      <c r="AU221" s="19" t="s">
        <v>81</v>
      </c>
    </row>
    <row r="222" spans="1:65" s="2" customFormat="1">
      <c r="A222" s="36"/>
      <c r="B222" s="37"/>
      <c r="C222" s="38"/>
      <c r="D222" s="198" t="s">
        <v>143</v>
      </c>
      <c r="E222" s="38"/>
      <c r="F222" s="199" t="s">
        <v>286</v>
      </c>
      <c r="G222" s="38"/>
      <c r="H222" s="38"/>
      <c r="I222" s="195"/>
      <c r="J222" s="38"/>
      <c r="K222" s="38"/>
      <c r="L222" s="41"/>
      <c r="M222" s="196"/>
      <c r="N222" s="197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143</v>
      </c>
      <c r="AU222" s="19" t="s">
        <v>81</v>
      </c>
    </row>
    <row r="223" spans="1:65" s="13" customFormat="1">
      <c r="B223" s="200"/>
      <c r="C223" s="201"/>
      <c r="D223" s="193" t="s">
        <v>145</v>
      </c>
      <c r="E223" s="202" t="s">
        <v>19</v>
      </c>
      <c r="F223" s="203" t="s">
        <v>287</v>
      </c>
      <c r="G223" s="201"/>
      <c r="H223" s="202" t="s">
        <v>19</v>
      </c>
      <c r="I223" s="204"/>
      <c r="J223" s="201"/>
      <c r="K223" s="201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145</v>
      </c>
      <c r="AU223" s="209" t="s">
        <v>81</v>
      </c>
      <c r="AV223" s="13" t="s">
        <v>79</v>
      </c>
      <c r="AW223" s="13" t="s">
        <v>33</v>
      </c>
      <c r="AX223" s="13" t="s">
        <v>72</v>
      </c>
      <c r="AY223" s="209" t="s">
        <v>132</v>
      </c>
    </row>
    <row r="224" spans="1:65" s="14" customFormat="1">
      <c r="B224" s="210"/>
      <c r="C224" s="211"/>
      <c r="D224" s="193" t="s">
        <v>145</v>
      </c>
      <c r="E224" s="212" t="s">
        <v>19</v>
      </c>
      <c r="F224" s="213" t="s">
        <v>734</v>
      </c>
      <c r="G224" s="211"/>
      <c r="H224" s="214">
        <v>3.1560000000000001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145</v>
      </c>
      <c r="AU224" s="220" t="s">
        <v>81</v>
      </c>
      <c r="AV224" s="14" t="s">
        <v>81</v>
      </c>
      <c r="AW224" s="14" t="s">
        <v>33</v>
      </c>
      <c r="AX224" s="14" t="s">
        <v>72</v>
      </c>
      <c r="AY224" s="220" t="s">
        <v>132</v>
      </c>
    </row>
    <row r="225" spans="1:65" s="14" customFormat="1">
      <c r="B225" s="210"/>
      <c r="C225" s="211"/>
      <c r="D225" s="193" t="s">
        <v>145</v>
      </c>
      <c r="E225" s="212" t="s">
        <v>19</v>
      </c>
      <c r="F225" s="213" t="s">
        <v>735</v>
      </c>
      <c r="G225" s="211"/>
      <c r="H225" s="214">
        <v>4.734</v>
      </c>
      <c r="I225" s="215"/>
      <c r="J225" s="211"/>
      <c r="K225" s="211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145</v>
      </c>
      <c r="AU225" s="220" t="s">
        <v>81</v>
      </c>
      <c r="AV225" s="14" t="s">
        <v>81</v>
      </c>
      <c r="AW225" s="14" t="s">
        <v>33</v>
      </c>
      <c r="AX225" s="14" t="s">
        <v>72</v>
      </c>
      <c r="AY225" s="220" t="s">
        <v>132</v>
      </c>
    </row>
    <row r="226" spans="1:65" s="14" customFormat="1">
      <c r="B226" s="210"/>
      <c r="C226" s="211"/>
      <c r="D226" s="193" t="s">
        <v>145</v>
      </c>
      <c r="E226" s="212" t="s">
        <v>19</v>
      </c>
      <c r="F226" s="213" t="s">
        <v>736</v>
      </c>
      <c r="G226" s="211"/>
      <c r="H226" s="214">
        <v>23.67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145</v>
      </c>
      <c r="AU226" s="220" t="s">
        <v>81</v>
      </c>
      <c r="AV226" s="14" t="s">
        <v>81</v>
      </c>
      <c r="AW226" s="14" t="s">
        <v>33</v>
      </c>
      <c r="AX226" s="14" t="s">
        <v>72</v>
      </c>
      <c r="AY226" s="220" t="s">
        <v>132</v>
      </c>
    </row>
    <row r="227" spans="1:65" s="16" customFormat="1">
      <c r="B227" s="245"/>
      <c r="C227" s="246"/>
      <c r="D227" s="193" t="s">
        <v>145</v>
      </c>
      <c r="E227" s="247" t="s">
        <v>19</v>
      </c>
      <c r="F227" s="248" t="s">
        <v>723</v>
      </c>
      <c r="G227" s="246"/>
      <c r="H227" s="249">
        <v>31.560000000000002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AT227" s="255" t="s">
        <v>145</v>
      </c>
      <c r="AU227" s="255" t="s">
        <v>81</v>
      </c>
      <c r="AV227" s="16" t="s">
        <v>153</v>
      </c>
      <c r="AW227" s="16" t="s">
        <v>33</v>
      </c>
      <c r="AX227" s="16" t="s">
        <v>72</v>
      </c>
      <c r="AY227" s="255" t="s">
        <v>132</v>
      </c>
    </row>
    <row r="228" spans="1:65" s="13" customFormat="1">
      <c r="B228" s="200"/>
      <c r="C228" s="201"/>
      <c r="D228" s="193" t="s">
        <v>145</v>
      </c>
      <c r="E228" s="202" t="s">
        <v>19</v>
      </c>
      <c r="F228" s="203" t="s">
        <v>289</v>
      </c>
      <c r="G228" s="201"/>
      <c r="H228" s="202" t="s">
        <v>19</v>
      </c>
      <c r="I228" s="204"/>
      <c r="J228" s="201"/>
      <c r="K228" s="201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145</v>
      </c>
      <c r="AU228" s="209" t="s">
        <v>81</v>
      </c>
      <c r="AV228" s="13" t="s">
        <v>79</v>
      </c>
      <c r="AW228" s="13" t="s">
        <v>33</v>
      </c>
      <c r="AX228" s="13" t="s">
        <v>72</v>
      </c>
      <c r="AY228" s="209" t="s">
        <v>132</v>
      </c>
    </row>
    <row r="229" spans="1:65" s="14" customFormat="1">
      <c r="B229" s="210"/>
      <c r="C229" s="211"/>
      <c r="D229" s="193" t="s">
        <v>145</v>
      </c>
      <c r="E229" s="212" t="s">
        <v>19</v>
      </c>
      <c r="F229" s="213" t="s">
        <v>737</v>
      </c>
      <c r="G229" s="211"/>
      <c r="H229" s="214">
        <v>-0.249</v>
      </c>
      <c r="I229" s="215"/>
      <c r="J229" s="211"/>
      <c r="K229" s="211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145</v>
      </c>
      <c r="AU229" s="220" t="s">
        <v>81</v>
      </c>
      <c r="AV229" s="14" t="s">
        <v>81</v>
      </c>
      <c r="AW229" s="14" t="s">
        <v>33</v>
      </c>
      <c r="AX229" s="14" t="s">
        <v>72</v>
      </c>
      <c r="AY229" s="220" t="s">
        <v>132</v>
      </c>
    </row>
    <row r="230" spans="1:65" s="15" customFormat="1">
      <c r="B230" s="221"/>
      <c r="C230" s="222"/>
      <c r="D230" s="193" t="s">
        <v>145</v>
      </c>
      <c r="E230" s="223" t="s">
        <v>19</v>
      </c>
      <c r="F230" s="224" t="s">
        <v>204</v>
      </c>
      <c r="G230" s="222"/>
      <c r="H230" s="225">
        <v>31.311000000000003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145</v>
      </c>
      <c r="AU230" s="231" t="s">
        <v>81</v>
      </c>
      <c r="AV230" s="15" t="s">
        <v>139</v>
      </c>
      <c r="AW230" s="15" t="s">
        <v>33</v>
      </c>
      <c r="AX230" s="15" t="s">
        <v>79</v>
      </c>
      <c r="AY230" s="231" t="s">
        <v>132</v>
      </c>
    </row>
    <row r="231" spans="1:65" s="2" customFormat="1" ht="16.5" customHeight="1">
      <c r="A231" s="36"/>
      <c r="B231" s="37"/>
      <c r="C231" s="232" t="s">
        <v>272</v>
      </c>
      <c r="D231" s="232" t="s">
        <v>273</v>
      </c>
      <c r="E231" s="233" t="s">
        <v>292</v>
      </c>
      <c r="F231" s="234" t="s">
        <v>293</v>
      </c>
      <c r="G231" s="235" t="s">
        <v>248</v>
      </c>
      <c r="H231" s="236">
        <v>57.924999999999997</v>
      </c>
      <c r="I231" s="237"/>
      <c r="J231" s="238">
        <f>ROUND(I231*H231,2)</f>
        <v>0</v>
      </c>
      <c r="K231" s="234" t="s">
        <v>138</v>
      </c>
      <c r="L231" s="239"/>
      <c r="M231" s="240" t="s">
        <v>19</v>
      </c>
      <c r="N231" s="241" t="s">
        <v>43</v>
      </c>
      <c r="O231" s="66"/>
      <c r="P231" s="189">
        <f>O231*H231</f>
        <v>0</v>
      </c>
      <c r="Q231" s="189">
        <v>0</v>
      </c>
      <c r="R231" s="189">
        <f>Q231*H231</f>
        <v>0</v>
      </c>
      <c r="S231" s="189">
        <v>0</v>
      </c>
      <c r="T231" s="190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1" t="s">
        <v>194</v>
      </c>
      <c r="AT231" s="191" t="s">
        <v>273</v>
      </c>
      <c r="AU231" s="191" t="s">
        <v>81</v>
      </c>
      <c r="AY231" s="19" t="s">
        <v>132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9" t="s">
        <v>79</v>
      </c>
      <c r="BK231" s="192">
        <f>ROUND(I231*H231,2)</f>
        <v>0</v>
      </c>
      <c r="BL231" s="19" t="s">
        <v>139</v>
      </c>
      <c r="BM231" s="191" t="s">
        <v>738</v>
      </c>
    </row>
    <row r="232" spans="1:65" s="2" customFormat="1">
      <c r="A232" s="36"/>
      <c r="B232" s="37"/>
      <c r="C232" s="38"/>
      <c r="D232" s="193" t="s">
        <v>141</v>
      </c>
      <c r="E232" s="38"/>
      <c r="F232" s="194" t="s">
        <v>293</v>
      </c>
      <c r="G232" s="38"/>
      <c r="H232" s="38"/>
      <c r="I232" s="195"/>
      <c r="J232" s="38"/>
      <c r="K232" s="38"/>
      <c r="L232" s="41"/>
      <c r="M232" s="196"/>
      <c r="N232" s="197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141</v>
      </c>
      <c r="AU232" s="19" t="s">
        <v>81</v>
      </c>
    </row>
    <row r="233" spans="1:65" s="2" customFormat="1">
      <c r="A233" s="36"/>
      <c r="B233" s="37"/>
      <c r="C233" s="38"/>
      <c r="D233" s="198" t="s">
        <v>143</v>
      </c>
      <c r="E233" s="38"/>
      <c r="F233" s="199" t="s">
        <v>295</v>
      </c>
      <c r="G233" s="38"/>
      <c r="H233" s="38"/>
      <c r="I233" s="195"/>
      <c r="J233" s="38"/>
      <c r="K233" s="38"/>
      <c r="L233" s="41"/>
      <c r="M233" s="196"/>
      <c r="N233" s="197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143</v>
      </c>
      <c r="AU233" s="19" t="s">
        <v>81</v>
      </c>
    </row>
    <row r="234" spans="1:65" s="14" customFormat="1">
      <c r="B234" s="210"/>
      <c r="C234" s="211"/>
      <c r="D234" s="193" t="s">
        <v>145</v>
      </c>
      <c r="E234" s="212" t="s">
        <v>19</v>
      </c>
      <c r="F234" s="213" t="s">
        <v>739</v>
      </c>
      <c r="G234" s="211"/>
      <c r="H234" s="214">
        <v>31.311</v>
      </c>
      <c r="I234" s="215"/>
      <c r="J234" s="211"/>
      <c r="K234" s="211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145</v>
      </c>
      <c r="AU234" s="220" t="s">
        <v>81</v>
      </c>
      <c r="AV234" s="14" t="s">
        <v>81</v>
      </c>
      <c r="AW234" s="14" t="s">
        <v>33</v>
      </c>
      <c r="AX234" s="14" t="s">
        <v>79</v>
      </c>
      <c r="AY234" s="220" t="s">
        <v>132</v>
      </c>
    </row>
    <row r="235" spans="1:65" s="14" customFormat="1">
      <c r="B235" s="210"/>
      <c r="C235" s="211"/>
      <c r="D235" s="193" t="s">
        <v>145</v>
      </c>
      <c r="E235" s="211"/>
      <c r="F235" s="213" t="s">
        <v>740</v>
      </c>
      <c r="G235" s="211"/>
      <c r="H235" s="214">
        <v>57.924999999999997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145</v>
      </c>
      <c r="AU235" s="220" t="s">
        <v>81</v>
      </c>
      <c r="AV235" s="14" t="s">
        <v>81</v>
      </c>
      <c r="AW235" s="14" t="s">
        <v>4</v>
      </c>
      <c r="AX235" s="14" t="s">
        <v>79</v>
      </c>
      <c r="AY235" s="220" t="s">
        <v>132</v>
      </c>
    </row>
    <row r="236" spans="1:65" s="2" customFormat="1" ht="21.75" customHeight="1">
      <c r="A236" s="36"/>
      <c r="B236" s="37"/>
      <c r="C236" s="180" t="s">
        <v>281</v>
      </c>
      <c r="D236" s="180" t="s">
        <v>134</v>
      </c>
      <c r="E236" s="181" t="s">
        <v>299</v>
      </c>
      <c r="F236" s="182" t="s">
        <v>300</v>
      </c>
      <c r="G236" s="183" t="s">
        <v>137</v>
      </c>
      <c r="H236" s="184">
        <v>46</v>
      </c>
      <c r="I236" s="185"/>
      <c r="J236" s="186">
        <f>ROUND(I236*H236,2)</f>
        <v>0</v>
      </c>
      <c r="K236" s="182" t="s">
        <v>138</v>
      </c>
      <c r="L236" s="41"/>
      <c r="M236" s="187" t="s">
        <v>19</v>
      </c>
      <c r="N236" s="188" t="s">
        <v>43</v>
      </c>
      <c r="O236" s="66"/>
      <c r="P236" s="189">
        <f>O236*H236</f>
        <v>0</v>
      </c>
      <c r="Q236" s="189">
        <v>0</v>
      </c>
      <c r="R236" s="189">
        <f>Q236*H236</f>
        <v>0</v>
      </c>
      <c r="S236" s="189">
        <v>0</v>
      </c>
      <c r="T236" s="190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91" t="s">
        <v>139</v>
      </c>
      <c r="AT236" s="191" t="s">
        <v>134</v>
      </c>
      <c r="AU236" s="191" t="s">
        <v>81</v>
      </c>
      <c r="AY236" s="19" t="s">
        <v>132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9" t="s">
        <v>79</v>
      </c>
      <c r="BK236" s="192">
        <f>ROUND(I236*H236,2)</f>
        <v>0</v>
      </c>
      <c r="BL236" s="19" t="s">
        <v>139</v>
      </c>
      <c r="BM236" s="191" t="s">
        <v>741</v>
      </c>
    </row>
    <row r="237" spans="1:65" s="2" customFormat="1" ht="19.5">
      <c r="A237" s="36"/>
      <c r="B237" s="37"/>
      <c r="C237" s="38"/>
      <c r="D237" s="193" t="s">
        <v>141</v>
      </c>
      <c r="E237" s="38"/>
      <c r="F237" s="194" t="s">
        <v>302</v>
      </c>
      <c r="G237" s="38"/>
      <c r="H237" s="38"/>
      <c r="I237" s="195"/>
      <c r="J237" s="38"/>
      <c r="K237" s="38"/>
      <c r="L237" s="41"/>
      <c r="M237" s="196"/>
      <c r="N237" s="197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141</v>
      </c>
      <c r="AU237" s="19" t="s">
        <v>81</v>
      </c>
    </row>
    <row r="238" spans="1:65" s="2" customFormat="1">
      <c r="A238" s="36"/>
      <c r="B238" s="37"/>
      <c r="C238" s="38"/>
      <c r="D238" s="198" t="s">
        <v>143</v>
      </c>
      <c r="E238" s="38"/>
      <c r="F238" s="199" t="s">
        <v>303</v>
      </c>
      <c r="G238" s="38"/>
      <c r="H238" s="38"/>
      <c r="I238" s="195"/>
      <c r="J238" s="38"/>
      <c r="K238" s="38"/>
      <c r="L238" s="41"/>
      <c r="M238" s="196"/>
      <c r="N238" s="197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143</v>
      </c>
      <c r="AU238" s="19" t="s">
        <v>81</v>
      </c>
    </row>
    <row r="239" spans="1:65" s="13" customFormat="1">
      <c r="B239" s="200"/>
      <c r="C239" s="201"/>
      <c r="D239" s="193" t="s">
        <v>145</v>
      </c>
      <c r="E239" s="202" t="s">
        <v>19</v>
      </c>
      <c r="F239" s="203" t="s">
        <v>304</v>
      </c>
      <c r="G239" s="201"/>
      <c r="H239" s="202" t="s">
        <v>19</v>
      </c>
      <c r="I239" s="204"/>
      <c r="J239" s="201"/>
      <c r="K239" s="201"/>
      <c r="L239" s="205"/>
      <c r="M239" s="206"/>
      <c r="N239" s="207"/>
      <c r="O239" s="207"/>
      <c r="P239" s="207"/>
      <c r="Q239" s="207"/>
      <c r="R239" s="207"/>
      <c r="S239" s="207"/>
      <c r="T239" s="208"/>
      <c r="AT239" s="209" t="s">
        <v>145</v>
      </c>
      <c r="AU239" s="209" t="s">
        <v>81</v>
      </c>
      <c r="AV239" s="13" t="s">
        <v>79</v>
      </c>
      <c r="AW239" s="13" t="s">
        <v>33</v>
      </c>
      <c r="AX239" s="13" t="s">
        <v>72</v>
      </c>
      <c r="AY239" s="209" t="s">
        <v>132</v>
      </c>
    </row>
    <row r="240" spans="1:65" s="13" customFormat="1">
      <c r="B240" s="200"/>
      <c r="C240" s="201"/>
      <c r="D240" s="193" t="s">
        <v>145</v>
      </c>
      <c r="E240" s="202" t="s">
        <v>19</v>
      </c>
      <c r="F240" s="203" t="s">
        <v>174</v>
      </c>
      <c r="G240" s="201"/>
      <c r="H240" s="202" t="s">
        <v>19</v>
      </c>
      <c r="I240" s="204"/>
      <c r="J240" s="201"/>
      <c r="K240" s="201"/>
      <c r="L240" s="205"/>
      <c r="M240" s="206"/>
      <c r="N240" s="207"/>
      <c r="O240" s="207"/>
      <c r="P240" s="207"/>
      <c r="Q240" s="207"/>
      <c r="R240" s="207"/>
      <c r="S240" s="207"/>
      <c r="T240" s="208"/>
      <c r="AT240" s="209" t="s">
        <v>145</v>
      </c>
      <c r="AU240" s="209" t="s">
        <v>81</v>
      </c>
      <c r="AV240" s="13" t="s">
        <v>79</v>
      </c>
      <c r="AW240" s="13" t="s">
        <v>33</v>
      </c>
      <c r="AX240" s="13" t="s">
        <v>72</v>
      </c>
      <c r="AY240" s="209" t="s">
        <v>132</v>
      </c>
    </row>
    <row r="241" spans="1:65" s="13" customFormat="1">
      <c r="B241" s="200"/>
      <c r="C241" s="201"/>
      <c r="D241" s="193" t="s">
        <v>145</v>
      </c>
      <c r="E241" s="202" t="s">
        <v>19</v>
      </c>
      <c r="F241" s="203" t="s">
        <v>175</v>
      </c>
      <c r="G241" s="201"/>
      <c r="H241" s="202" t="s">
        <v>19</v>
      </c>
      <c r="I241" s="204"/>
      <c r="J241" s="201"/>
      <c r="K241" s="201"/>
      <c r="L241" s="205"/>
      <c r="M241" s="206"/>
      <c r="N241" s="207"/>
      <c r="O241" s="207"/>
      <c r="P241" s="207"/>
      <c r="Q241" s="207"/>
      <c r="R241" s="207"/>
      <c r="S241" s="207"/>
      <c r="T241" s="208"/>
      <c r="AT241" s="209" t="s">
        <v>145</v>
      </c>
      <c r="AU241" s="209" t="s">
        <v>81</v>
      </c>
      <c r="AV241" s="13" t="s">
        <v>79</v>
      </c>
      <c r="AW241" s="13" t="s">
        <v>33</v>
      </c>
      <c r="AX241" s="13" t="s">
        <v>72</v>
      </c>
      <c r="AY241" s="209" t="s">
        <v>132</v>
      </c>
    </row>
    <row r="242" spans="1:65" s="14" customFormat="1">
      <c r="B242" s="210"/>
      <c r="C242" s="211"/>
      <c r="D242" s="193" t="s">
        <v>145</v>
      </c>
      <c r="E242" s="212" t="s">
        <v>19</v>
      </c>
      <c r="F242" s="213" t="s">
        <v>147</v>
      </c>
      <c r="G242" s="211"/>
      <c r="H242" s="214">
        <v>12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145</v>
      </c>
      <c r="AU242" s="220" t="s">
        <v>81</v>
      </c>
      <c r="AV242" s="14" t="s">
        <v>81</v>
      </c>
      <c r="AW242" s="14" t="s">
        <v>33</v>
      </c>
      <c r="AX242" s="14" t="s">
        <v>72</v>
      </c>
      <c r="AY242" s="220" t="s">
        <v>132</v>
      </c>
    </row>
    <row r="243" spans="1:65" s="14" customFormat="1">
      <c r="B243" s="210"/>
      <c r="C243" s="211"/>
      <c r="D243" s="193" t="s">
        <v>145</v>
      </c>
      <c r="E243" s="212" t="s">
        <v>19</v>
      </c>
      <c r="F243" s="213" t="s">
        <v>681</v>
      </c>
      <c r="G243" s="211"/>
      <c r="H243" s="214">
        <v>12</v>
      </c>
      <c r="I243" s="215"/>
      <c r="J243" s="211"/>
      <c r="K243" s="211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145</v>
      </c>
      <c r="AU243" s="220" t="s">
        <v>81</v>
      </c>
      <c r="AV243" s="14" t="s">
        <v>81</v>
      </c>
      <c r="AW243" s="14" t="s">
        <v>33</v>
      </c>
      <c r="AX243" s="14" t="s">
        <v>72</v>
      </c>
      <c r="AY243" s="220" t="s">
        <v>132</v>
      </c>
    </row>
    <row r="244" spans="1:65" s="14" customFormat="1">
      <c r="B244" s="210"/>
      <c r="C244" s="211"/>
      <c r="D244" s="193" t="s">
        <v>145</v>
      </c>
      <c r="E244" s="212" t="s">
        <v>19</v>
      </c>
      <c r="F244" s="213" t="s">
        <v>682</v>
      </c>
      <c r="G244" s="211"/>
      <c r="H244" s="214">
        <v>18</v>
      </c>
      <c r="I244" s="215"/>
      <c r="J244" s="211"/>
      <c r="K244" s="211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145</v>
      </c>
      <c r="AU244" s="220" t="s">
        <v>81</v>
      </c>
      <c r="AV244" s="14" t="s">
        <v>81</v>
      </c>
      <c r="AW244" s="14" t="s">
        <v>33</v>
      </c>
      <c r="AX244" s="14" t="s">
        <v>72</v>
      </c>
      <c r="AY244" s="220" t="s">
        <v>132</v>
      </c>
    </row>
    <row r="245" spans="1:65" s="13" customFormat="1">
      <c r="B245" s="200"/>
      <c r="C245" s="201"/>
      <c r="D245" s="193" t="s">
        <v>145</v>
      </c>
      <c r="E245" s="202" t="s">
        <v>19</v>
      </c>
      <c r="F245" s="203" t="s">
        <v>683</v>
      </c>
      <c r="G245" s="201"/>
      <c r="H245" s="202" t="s">
        <v>19</v>
      </c>
      <c r="I245" s="204"/>
      <c r="J245" s="201"/>
      <c r="K245" s="201"/>
      <c r="L245" s="205"/>
      <c r="M245" s="206"/>
      <c r="N245" s="207"/>
      <c r="O245" s="207"/>
      <c r="P245" s="207"/>
      <c r="Q245" s="207"/>
      <c r="R245" s="207"/>
      <c r="S245" s="207"/>
      <c r="T245" s="208"/>
      <c r="AT245" s="209" t="s">
        <v>145</v>
      </c>
      <c r="AU245" s="209" t="s">
        <v>81</v>
      </c>
      <c r="AV245" s="13" t="s">
        <v>79</v>
      </c>
      <c r="AW245" s="13" t="s">
        <v>33</v>
      </c>
      <c r="AX245" s="13" t="s">
        <v>72</v>
      </c>
      <c r="AY245" s="209" t="s">
        <v>132</v>
      </c>
    </row>
    <row r="246" spans="1:65" s="14" customFormat="1">
      <c r="B246" s="210"/>
      <c r="C246" s="211"/>
      <c r="D246" s="193" t="s">
        <v>145</v>
      </c>
      <c r="E246" s="212" t="s">
        <v>19</v>
      </c>
      <c r="F246" s="213" t="s">
        <v>684</v>
      </c>
      <c r="G246" s="211"/>
      <c r="H246" s="214">
        <v>4</v>
      </c>
      <c r="I246" s="215"/>
      <c r="J246" s="211"/>
      <c r="K246" s="211"/>
      <c r="L246" s="216"/>
      <c r="M246" s="217"/>
      <c r="N246" s="218"/>
      <c r="O246" s="218"/>
      <c r="P246" s="218"/>
      <c r="Q246" s="218"/>
      <c r="R246" s="218"/>
      <c r="S246" s="218"/>
      <c r="T246" s="219"/>
      <c r="AT246" s="220" t="s">
        <v>145</v>
      </c>
      <c r="AU246" s="220" t="s">
        <v>81</v>
      </c>
      <c r="AV246" s="14" t="s">
        <v>81</v>
      </c>
      <c r="AW246" s="14" t="s">
        <v>33</v>
      </c>
      <c r="AX246" s="14" t="s">
        <v>72</v>
      </c>
      <c r="AY246" s="220" t="s">
        <v>132</v>
      </c>
    </row>
    <row r="247" spans="1:65" s="15" customFormat="1">
      <c r="B247" s="221"/>
      <c r="C247" s="222"/>
      <c r="D247" s="193" t="s">
        <v>145</v>
      </c>
      <c r="E247" s="223" t="s">
        <v>19</v>
      </c>
      <c r="F247" s="224" t="s">
        <v>204</v>
      </c>
      <c r="G247" s="222"/>
      <c r="H247" s="225">
        <v>46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145</v>
      </c>
      <c r="AU247" s="231" t="s">
        <v>81</v>
      </c>
      <c r="AV247" s="15" t="s">
        <v>139</v>
      </c>
      <c r="AW247" s="15" t="s">
        <v>33</v>
      </c>
      <c r="AX247" s="15" t="s">
        <v>79</v>
      </c>
      <c r="AY247" s="231" t="s">
        <v>132</v>
      </c>
    </row>
    <row r="248" spans="1:65" s="2" customFormat="1" ht="16.5" customHeight="1">
      <c r="A248" s="36"/>
      <c r="B248" s="37"/>
      <c r="C248" s="180" t="s">
        <v>291</v>
      </c>
      <c r="D248" s="180" t="s">
        <v>134</v>
      </c>
      <c r="E248" s="181" t="s">
        <v>305</v>
      </c>
      <c r="F248" s="182" t="s">
        <v>306</v>
      </c>
      <c r="G248" s="183" t="s">
        <v>137</v>
      </c>
      <c r="H248" s="184">
        <v>12</v>
      </c>
      <c r="I248" s="185"/>
      <c r="J248" s="186">
        <f>ROUND(I248*H248,2)</f>
        <v>0</v>
      </c>
      <c r="K248" s="182" t="s">
        <v>138</v>
      </c>
      <c r="L248" s="41"/>
      <c r="M248" s="187" t="s">
        <v>19</v>
      </c>
      <c r="N248" s="188" t="s">
        <v>43</v>
      </c>
      <c r="O248" s="66"/>
      <c r="P248" s="189">
        <f>O248*H248</f>
        <v>0</v>
      </c>
      <c r="Q248" s="189">
        <v>0</v>
      </c>
      <c r="R248" s="189">
        <f>Q248*H248</f>
        <v>0</v>
      </c>
      <c r="S248" s="189">
        <v>0</v>
      </c>
      <c r="T248" s="190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1" t="s">
        <v>139</v>
      </c>
      <c r="AT248" s="191" t="s">
        <v>134</v>
      </c>
      <c r="AU248" s="191" t="s">
        <v>81</v>
      </c>
      <c r="AY248" s="19" t="s">
        <v>132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9" t="s">
        <v>79</v>
      </c>
      <c r="BK248" s="192">
        <f>ROUND(I248*H248,2)</f>
        <v>0</v>
      </c>
      <c r="BL248" s="19" t="s">
        <v>139</v>
      </c>
      <c r="BM248" s="191" t="s">
        <v>742</v>
      </c>
    </row>
    <row r="249" spans="1:65" s="2" customFormat="1">
      <c r="A249" s="36"/>
      <c r="B249" s="37"/>
      <c r="C249" s="38"/>
      <c r="D249" s="193" t="s">
        <v>141</v>
      </c>
      <c r="E249" s="38"/>
      <c r="F249" s="194" t="s">
        <v>308</v>
      </c>
      <c r="G249" s="38"/>
      <c r="H249" s="38"/>
      <c r="I249" s="195"/>
      <c r="J249" s="38"/>
      <c r="K249" s="38"/>
      <c r="L249" s="41"/>
      <c r="M249" s="196"/>
      <c r="N249" s="197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141</v>
      </c>
      <c r="AU249" s="19" t="s">
        <v>81</v>
      </c>
    </row>
    <row r="250" spans="1:65" s="2" customFormat="1">
      <c r="A250" s="36"/>
      <c r="B250" s="37"/>
      <c r="C250" s="38"/>
      <c r="D250" s="198" t="s">
        <v>143</v>
      </c>
      <c r="E250" s="38"/>
      <c r="F250" s="199" t="s">
        <v>309</v>
      </c>
      <c r="G250" s="38"/>
      <c r="H250" s="38"/>
      <c r="I250" s="195"/>
      <c r="J250" s="38"/>
      <c r="K250" s="38"/>
      <c r="L250" s="41"/>
      <c r="M250" s="196"/>
      <c r="N250" s="197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143</v>
      </c>
      <c r="AU250" s="19" t="s">
        <v>81</v>
      </c>
    </row>
    <row r="251" spans="1:65" s="13" customFormat="1">
      <c r="B251" s="200"/>
      <c r="C251" s="201"/>
      <c r="D251" s="193" t="s">
        <v>145</v>
      </c>
      <c r="E251" s="202" t="s">
        <v>19</v>
      </c>
      <c r="F251" s="203" t="s">
        <v>176</v>
      </c>
      <c r="G251" s="201"/>
      <c r="H251" s="202" t="s">
        <v>19</v>
      </c>
      <c r="I251" s="204"/>
      <c r="J251" s="201"/>
      <c r="K251" s="201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145</v>
      </c>
      <c r="AU251" s="209" t="s">
        <v>81</v>
      </c>
      <c r="AV251" s="13" t="s">
        <v>79</v>
      </c>
      <c r="AW251" s="13" t="s">
        <v>33</v>
      </c>
      <c r="AX251" s="13" t="s">
        <v>72</v>
      </c>
      <c r="AY251" s="209" t="s">
        <v>132</v>
      </c>
    </row>
    <row r="252" spans="1:65" s="14" customFormat="1">
      <c r="B252" s="210"/>
      <c r="C252" s="211"/>
      <c r="D252" s="193" t="s">
        <v>145</v>
      </c>
      <c r="E252" s="212" t="s">
        <v>19</v>
      </c>
      <c r="F252" s="213" t="s">
        <v>147</v>
      </c>
      <c r="G252" s="211"/>
      <c r="H252" s="214">
        <v>12</v>
      </c>
      <c r="I252" s="215"/>
      <c r="J252" s="211"/>
      <c r="K252" s="211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145</v>
      </c>
      <c r="AU252" s="220" t="s">
        <v>81</v>
      </c>
      <c r="AV252" s="14" t="s">
        <v>81</v>
      </c>
      <c r="AW252" s="14" t="s">
        <v>33</v>
      </c>
      <c r="AX252" s="14" t="s">
        <v>79</v>
      </c>
      <c r="AY252" s="220" t="s">
        <v>132</v>
      </c>
    </row>
    <row r="253" spans="1:65" s="2" customFormat="1" ht="16.5" customHeight="1">
      <c r="A253" s="36"/>
      <c r="B253" s="37"/>
      <c r="C253" s="232" t="s">
        <v>298</v>
      </c>
      <c r="D253" s="232" t="s">
        <v>273</v>
      </c>
      <c r="E253" s="233" t="s">
        <v>311</v>
      </c>
      <c r="F253" s="234" t="s">
        <v>312</v>
      </c>
      <c r="G253" s="235" t="s">
        <v>313</v>
      </c>
      <c r="H253" s="236">
        <v>0.3</v>
      </c>
      <c r="I253" s="237"/>
      <c r="J253" s="238">
        <f>ROUND(I253*H253,2)</f>
        <v>0</v>
      </c>
      <c r="K253" s="234" t="s">
        <v>138</v>
      </c>
      <c r="L253" s="239"/>
      <c r="M253" s="240" t="s">
        <v>19</v>
      </c>
      <c r="N253" s="241" t="s">
        <v>43</v>
      </c>
      <c r="O253" s="66"/>
      <c r="P253" s="189">
        <f>O253*H253</f>
        <v>0</v>
      </c>
      <c r="Q253" s="189">
        <v>1E-3</v>
      </c>
      <c r="R253" s="189">
        <f>Q253*H253</f>
        <v>2.9999999999999997E-4</v>
      </c>
      <c r="S253" s="189">
        <v>0</v>
      </c>
      <c r="T253" s="190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1" t="s">
        <v>194</v>
      </c>
      <c r="AT253" s="191" t="s">
        <v>273</v>
      </c>
      <c r="AU253" s="191" t="s">
        <v>81</v>
      </c>
      <c r="AY253" s="19" t="s">
        <v>132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9" t="s">
        <v>79</v>
      </c>
      <c r="BK253" s="192">
        <f>ROUND(I253*H253,2)</f>
        <v>0</v>
      </c>
      <c r="BL253" s="19" t="s">
        <v>139</v>
      </c>
      <c r="BM253" s="191" t="s">
        <v>743</v>
      </c>
    </row>
    <row r="254" spans="1:65" s="2" customFormat="1">
      <c r="A254" s="36"/>
      <c r="B254" s="37"/>
      <c r="C254" s="38"/>
      <c r="D254" s="193" t="s">
        <v>141</v>
      </c>
      <c r="E254" s="38"/>
      <c r="F254" s="194" t="s">
        <v>312</v>
      </c>
      <c r="G254" s="38"/>
      <c r="H254" s="38"/>
      <c r="I254" s="195"/>
      <c r="J254" s="38"/>
      <c r="K254" s="38"/>
      <c r="L254" s="41"/>
      <c r="M254" s="196"/>
      <c r="N254" s="197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141</v>
      </c>
      <c r="AU254" s="19" t="s">
        <v>81</v>
      </c>
    </row>
    <row r="255" spans="1:65" s="2" customFormat="1">
      <c r="A255" s="36"/>
      <c r="B255" s="37"/>
      <c r="C255" s="38"/>
      <c r="D255" s="198" t="s">
        <v>143</v>
      </c>
      <c r="E255" s="38"/>
      <c r="F255" s="199" t="s">
        <v>315</v>
      </c>
      <c r="G255" s="38"/>
      <c r="H255" s="38"/>
      <c r="I255" s="195"/>
      <c r="J255" s="38"/>
      <c r="K255" s="38"/>
      <c r="L255" s="41"/>
      <c r="M255" s="196"/>
      <c r="N255" s="197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143</v>
      </c>
      <c r="AU255" s="19" t="s">
        <v>81</v>
      </c>
    </row>
    <row r="256" spans="1:65" s="14" customFormat="1">
      <c r="B256" s="210"/>
      <c r="C256" s="211"/>
      <c r="D256" s="193" t="s">
        <v>145</v>
      </c>
      <c r="E256" s="212" t="s">
        <v>19</v>
      </c>
      <c r="F256" s="213" t="s">
        <v>231</v>
      </c>
      <c r="G256" s="211"/>
      <c r="H256" s="214">
        <v>12</v>
      </c>
      <c r="I256" s="215"/>
      <c r="J256" s="211"/>
      <c r="K256" s="211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145</v>
      </c>
      <c r="AU256" s="220" t="s">
        <v>81</v>
      </c>
      <c r="AV256" s="14" t="s">
        <v>81</v>
      </c>
      <c r="AW256" s="14" t="s">
        <v>33</v>
      </c>
      <c r="AX256" s="14" t="s">
        <v>79</v>
      </c>
      <c r="AY256" s="220" t="s">
        <v>132</v>
      </c>
    </row>
    <row r="257" spans="1:65" s="14" customFormat="1">
      <c r="B257" s="210"/>
      <c r="C257" s="211"/>
      <c r="D257" s="193" t="s">
        <v>145</v>
      </c>
      <c r="E257" s="211"/>
      <c r="F257" s="213" t="s">
        <v>316</v>
      </c>
      <c r="G257" s="211"/>
      <c r="H257" s="214">
        <v>0.3</v>
      </c>
      <c r="I257" s="215"/>
      <c r="J257" s="211"/>
      <c r="K257" s="211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145</v>
      </c>
      <c r="AU257" s="220" t="s">
        <v>81</v>
      </c>
      <c r="AV257" s="14" t="s">
        <v>81</v>
      </c>
      <c r="AW257" s="14" t="s">
        <v>4</v>
      </c>
      <c r="AX257" s="14" t="s">
        <v>79</v>
      </c>
      <c r="AY257" s="220" t="s">
        <v>132</v>
      </c>
    </row>
    <row r="258" spans="1:65" s="2" customFormat="1" ht="16.5" customHeight="1">
      <c r="A258" s="36"/>
      <c r="B258" s="37"/>
      <c r="C258" s="180" t="s">
        <v>7</v>
      </c>
      <c r="D258" s="180" t="s">
        <v>134</v>
      </c>
      <c r="E258" s="181" t="s">
        <v>318</v>
      </c>
      <c r="F258" s="182" t="s">
        <v>319</v>
      </c>
      <c r="G258" s="183" t="s">
        <v>137</v>
      </c>
      <c r="H258" s="184">
        <v>46</v>
      </c>
      <c r="I258" s="185"/>
      <c r="J258" s="186">
        <f>ROUND(I258*H258,2)</f>
        <v>0</v>
      </c>
      <c r="K258" s="182" t="s">
        <v>138</v>
      </c>
      <c r="L258" s="41"/>
      <c r="M258" s="187" t="s">
        <v>19</v>
      </c>
      <c r="N258" s="188" t="s">
        <v>43</v>
      </c>
      <c r="O258" s="66"/>
      <c r="P258" s="189">
        <f>O258*H258</f>
        <v>0</v>
      </c>
      <c r="Q258" s="189">
        <v>0</v>
      </c>
      <c r="R258" s="189">
        <f>Q258*H258</f>
        <v>0</v>
      </c>
      <c r="S258" s="189">
        <v>0</v>
      </c>
      <c r="T258" s="190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91" t="s">
        <v>139</v>
      </c>
      <c r="AT258" s="191" t="s">
        <v>134</v>
      </c>
      <c r="AU258" s="191" t="s">
        <v>81</v>
      </c>
      <c r="AY258" s="19" t="s">
        <v>132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9" t="s">
        <v>79</v>
      </c>
      <c r="BK258" s="192">
        <f>ROUND(I258*H258,2)</f>
        <v>0</v>
      </c>
      <c r="BL258" s="19" t="s">
        <v>139</v>
      </c>
      <c r="BM258" s="191" t="s">
        <v>744</v>
      </c>
    </row>
    <row r="259" spans="1:65" s="2" customFormat="1">
      <c r="A259" s="36"/>
      <c r="B259" s="37"/>
      <c r="C259" s="38"/>
      <c r="D259" s="193" t="s">
        <v>141</v>
      </c>
      <c r="E259" s="38"/>
      <c r="F259" s="194" t="s">
        <v>321</v>
      </c>
      <c r="G259" s="38"/>
      <c r="H259" s="38"/>
      <c r="I259" s="195"/>
      <c r="J259" s="38"/>
      <c r="K259" s="38"/>
      <c r="L259" s="41"/>
      <c r="M259" s="196"/>
      <c r="N259" s="197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141</v>
      </c>
      <c r="AU259" s="19" t="s">
        <v>81</v>
      </c>
    </row>
    <row r="260" spans="1:65" s="2" customFormat="1">
      <c r="A260" s="36"/>
      <c r="B260" s="37"/>
      <c r="C260" s="38"/>
      <c r="D260" s="198" t="s">
        <v>143</v>
      </c>
      <c r="E260" s="38"/>
      <c r="F260" s="199" t="s">
        <v>322</v>
      </c>
      <c r="G260" s="38"/>
      <c r="H260" s="38"/>
      <c r="I260" s="195"/>
      <c r="J260" s="38"/>
      <c r="K260" s="38"/>
      <c r="L260" s="41"/>
      <c r="M260" s="196"/>
      <c r="N260" s="197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143</v>
      </c>
      <c r="AU260" s="19" t="s">
        <v>81</v>
      </c>
    </row>
    <row r="261" spans="1:65" s="13" customFormat="1">
      <c r="B261" s="200"/>
      <c r="C261" s="201"/>
      <c r="D261" s="193" t="s">
        <v>145</v>
      </c>
      <c r="E261" s="202" t="s">
        <v>19</v>
      </c>
      <c r="F261" s="203" t="s">
        <v>323</v>
      </c>
      <c r="G261" s="201"/>
      <c r="H261" s="202" t="s">
        <v>19</v>
      </c>
      <c r="I261" s="204"/>
      <c r="J261" s="201"/>
      <c r="K261" s="201"/>
      <c r="L261" s="205"/>
      <c r="M261" s="206"/>
      <c r="N261" s="207"/>
      <c r="O261" s="207"/>
      <c r="P261" s="207"/>
      <c r="Q261" s="207"/>
      <c r="R261" s="207"/>
      <c r="S261" s="207"/>
      <c r="T261" s="208"/>
      <c r="AT261" s="209" t="s">
        <v>145</v>
      </c>
      <c r="AU261" s="209" t="s">
        <v>81</v>
      </c>
      <c r="AV261" s="13" t="s">
        <v>79</v>
      </c>
      <c r="AW261" s="13" t="s">
        <v>33</v>
      </c>
      <c r="AX261" s="13" t="s">
        <v>72</v>
      </c>
      <c r="AY261" s="209" t="s">
        <v>132</v>
      </c>
    </row>
    <row r="262" spans="1:65" s="14" customFormat="1">
      <c r="B262" s="210"/>
      <c r="C262" s="211"/>
      <c r="D262" s="193" t="s">
        <v>145</v>
      </c>
      <c r="E262" s="212" t="s">
        <v>19</v>
      </c>
      <c r="F262" s="213" t="s">
        <v>681</v>
      </c>
      <c r="G262" s="211"/>
      <c r="H262" s="214">
        <v>12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145</v>
      </c>
      <c r="AU262" s="220" t="s">
        <v>81</v>
      </c>
      <c r="AV262" s="14" t="s">
        <v>81</v>
      </c>
      <c r="AW262" s="14" t="s">
        <v>33</v>
      </c>
      <c r="AX262" s="14" t="s">
        <v>72</v>
      </c>
      <c r="AY262" s="220" t="s">
        <v>132</v>
      </c>
    </row>
    <row r="263" spans="1:65" s="14" customFormat="1">
      <c r="B263" s="210"/>
      <c r="C263" s="211"/>
      <c r="D263" s="193" t="s">
        <v>145</v>
      </c>
      <c r="E263" s="212" t="s">
        <v>19</v>
      </c>
      <c r="F263" s="213" t="s">
        <v>682</v>
      </c>
      <c r="G263" s="211"/>
      <c r="H263" s="214">
        <v>18</v>
      </c>
      <c r="I263" s="215"/>
      <c r="J263" s="211"/>
      <c r="K263" s="211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145</v>
      </c>
      <c r="AU263" s="220" t="s">
        <v>81</v>
      </c>
      <c r="AV263" s="14" t="s">
        <v>81</v>
      </c>
      <c r="AW263" s="14" t="s">
        <v>33</v>
      </c>
      <c r="AX263" s="14" t="s">
        <v>72</v>
      </c>
      <c r="AY263" s="220" t="s">
        <v>132</v>
      </c>
    </row>
    <row r="264" spans="1:65" s="14" customFormat="1">
      <c r="B264" s="210"/>
      <c r="C264" s="211"/>
      <c r="D264" s="193" t="s">
        <v>145</v>
      </c>
      <c r="E264" s="212" t="s">
        <v>19</v>
      </c>
      <c r="F264" s="213" t="s">
        <v>147</v>
      </c>
      <c r="G264" s="211"/>
      <c r="H264" s="214">
        <v>12</v>
      </c>
      <c r="I264" s="215"/>
      <c r="J264" s="211"/>
      <c r="K264" s="211"/>
      <c r="L264" s="216"/>
      <c r="M264" s="217"/>
      <c r="N264" s="218"/>
      <c r="O264" s="218"/>
      <c r="P264" s="218"/>
      <c r="Q264" s="218"/>
      <c r="R264" s="218"/>
      <c r="S264" s="218"/>
      <c r="T264" s="219"/>
      <c r="AT264" s="220" t="s">
        <v>145</v>
      </c>
      <c r="AU264" s="220" t="s">
        <v>81</v>
      </c>
      <c r="AV264" s="14" t="s">
        <v>81</v>
      </c>
      <c r="AW264" s="14" t="s">
        <v>33</v>
      </c>
      <c r="AX264" s="14" t="s">
        <v>72</v>
      </c>
      <c r="AY264" s="220" t="s">
        <v>132</v>
      </c>
    </row>
    <row r="265" spans="1:65" s="14" customFormat="1">
      <c r="B265" s="210"/>
      <c r="C265" s="211"/>
      <c r="D265" s="193" t="s">
        <v>145</v>
      </c>
      <c r="E265" s="212" t="s">
        <v>19</v>
      </c>
      <c r="F265" s="213" t="s">
        <v>684</v>
      </c>
      <c r="G265" s="211"/>
      <c r="H265" s="214">
        <v>4</v>
      </c>
      <c r="I265" s="215"/>
      <c r="J265" s="211"/>
      <c r="K265" s="211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145</v>
      </c>
      <c r="AU265" s="220" t="s">
        <v>81</v>
      </c>
      <c r="AV265" s="14" t="s">
        <v>81</v>
      </c>
      <c r="AW265" s="14" t="s">
        <v>33</v>
      </c>
      <c r="AX265" s="14" t="s">
        <v>72</v>
      </c>
      <c r="AY265" s="220" t="s">
        <v>132</v>
      </c>
    </row>
    <row r="266" spans="1:65" s="15" customFormat="1">
      <c r="B266" s="221"/>
      <c r="C266" s="222"/>
      <c r="D266" s="193" t="s">
        <v>145</v>
      </c>
      <c r="E266" s="223" t="s">
        <v>19</v>
      </c>
      <c r="F266" s="224" t="s">
        <v>204</v>
      </c>
      <c r="G266" s="222"/>
      <c r="H266" s="225">
        <v>46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145</v>
      </c>
      <c r="AU266" s="231" t="s">
        <v>81</v>
      </c>
      <c r="AV266" s="15" t="s">
        <v>139</v>
      </c>
      <c r="AW266" s="15" t="s">
        <v>33</v>
      </c>
      <c r="AX266" s="15" t="s">
        <v>79</v>
      </c>
      <c r="AY266" s="231" t="s">
        <v>132</v>
      </c>
    </row>
    <row r="267" spans="1:65" s="2" customFormat="1" ht="16.5" customHeight="1">
      <c r="A267" s="36"/>
      <c r="B267" s="37"/>
      <c r="C267" s="180" t="s">
        <v>310</v>
      </c>
      <c r="D267" s="180" t="s">
        <v>134</v>
      </c>
      <c r="E267" s="181" t="s">
        <v>325</v>
      </c>
      <c r="F267" s="182" t="s">
        <v>326</v>
      </c>
      <c r="G267" s="183" t="s">
        <v>137</v>
      </c>
      <c r="H267" s="184">
        <v>78</v>
      </c>
      <c r="I267" s="185"/>
      <c r="J267" s="186">
        <f>ROUND(I267*H267,2)</f>
        <v>0</v>
      </c>
      <c r="K267" s="182" t="s">
        <v>138</v>
      </c>
      <c r="L267" s="41"/>
      <c r="M267" s="187" t="s">
        <v>19</v>
      </c>
      <c r="N267" s="188" t="s">
        <v>43</v>
      </c>
      <c r="O267" s="66"/>
      <c r="P267" s="189">
        <f>O267*H267</f>
        <v>0</v>
      </c>
      <c r="Q267" s="189">
        <v>0</v>
      </c>
      <c r="R267" s="189">
        <f>Q267*H267</f>
        <v>0</v>
      </c>
      <c r="S267" s="189">
        <v>0</v>
      </c>
      <c r="T267" s="190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1" t="s">
        <v>139</v>
      </c>
      <c r="AT267" s="191" t="s">
        <v>134</v>
      </c>
      <c r="AU267" s="191" t="s">
        <v>81</v>
      </c>
      <c r="AY267" s="19" t="s">
        <v>132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9" t="s">
        <v>79</v>
      </c>
      <c r="BK267" s="192">
        <f>ROUND(I267*H267,2)</f>
        <v>0</v>
      </c>
      <c r="BL267" s="19" t="s">
        <v>139</v>
      </c>
      <c r="BM267" s="191" t="s">
        <v>745</v>
      </c>
    </row>
    <row r="268" spans="1:65" s="2" customFormat="1">
      <c r="A268" s="36"/>
      <c r="B268" s="37"/>
      <c r="C268" s="38"/>
      <c r="D268" s="193" t="s">
        <v>141</v>
      </c>
      <c r="E268" s="38"/>
      <c r="F268" s="194" t="s">
        <v>328</v>
      </c>
      <c r="G268" s="38"/>
      <c r="H268" s="38"/>
      <c r="I268" s="195"/>
      <c r="J268" s="38"/>
      <c r="K268" s="38"/>
      <c r="L268" s="41"/>
      <c r="M268" s="196"/>
      <c r="N268" s="197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141</v>
      </c>
      <c r="AU268" s="19" t="s">
        <v>81</v>
      </c>
    </row>
    <row r="269" spans="1:65" s="2" customFormat="1">
      <c r="A269" s="36"/>
      <c r="B269" s="37"/>
      <c r="C269" s="38"/>
      <c r="D269" s="198" t="s">
        <v>143</v>
      </c>
      <c r="E269" s="38"/>
      <c r="F269" s="199" t="s">
        <v>329</v>
      </c>
      <c r="G269" s="38"/>
      <c r="H269" s="38"/>
      <c r="I269" s="195"/>
      <c r="J269" s="38"/>
      <c r="K269" s="38"/>
      <c r="L269" s="41"/>
      <c r="M269" s="196"/>
      <c r="N269" s="197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143</v>
      </c>
      <c r="AU269" s="19" t="s">
        <v>81</v>
      </c>
    </row>
    <row r="270" spans="1:65" s="13" customFormat="1">
      <c r="B270" s="200"/>
      <c r="C270" s="201"/>
      <c r="D270" s="193" t="s">
        <v>145</v>
      </c>
      <c r="E270" s="202" t="s">
        <v>19</v>
      </c>
      <c r="F270" s="203" t="s">
        <v>330</v>
      </c>
      <c r="G270" s="201"/>
      <c r="H270" s="202" t="s">
        <v>19</v>
      </c>
      <c r="I270" s="204"/>
      <c r="J270" s="201"/>
      <c r="K270" s="201"/>
      <c r="L270" s="205"/>
      <c r="M270" s="206"/>
      <c r="N270" s="207"/>
      <c r="O270" s="207"/>
      <c r="P270" s="207"/>
      <c r="Q270" s="207"/>
      <c r="R270" s="207"/>
      <c r="S270" s="207"/>
      <c r="T270" s="208"/>
      <c r="AT270" s="209" t="s">
        <v>145</v>
      </c>
      <c r="AU270" s="209" t="s">
        <v>81</v>
      </c>
      <c r="AV270" s="13" t="s">
        <v>79</v>
      </c>
      <c r="AW270" s="13" t="s">
        <v>33</v>
      </c>
      <c r="AX270" s="13" t="s">
        <v>72</v>
      </c>
      <c r="AY270" s="209" t="s">
        <v>132</v>
      </c>
    </row>
    <row r="271" spans="1:65" s="14" customFormat="1">
      <c r="B271" s="210"/>
      <c r="C271" s="211"/>
      <c r="D271" s="193" t="s">
        <v>145</v>
      </c>
      <c r="E271" s="212" t="s">
        <v>19</v>
      </c>
      <c r="F271" s="213" t="s">
        <v>746</v>
      </c>
      <c r="G271" s="211"/>
      <c r="H271" s="214">
        <v>78</v>
      </c>
      <c r="I271" s="215"/>
      <c r="J271" s="211"/>
      <c r="K271" s="211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145</v>
      </c>
      <c r="AU271" s="220" t="s">
        <v>81</v>
      </c>
      <c r="AV271" s="14" t="s">
        <v>81</v>
      </c>
      <c r="AW271" s="14" t="s">
        <v>33</v>
      </c>
      <c r="AX271" s="14" t="s">
        <v>79</v>
      </c>
      <c r="AY271" s="220" t="s">
        <v>132</v>
      </c>
    </row>
    <row r="272" spans="1:65" s="2" customFormat="1" ht="16.5" customHeight="1">
      <c r="A272" s="36"/>
      <c r="B272" s="37"/>
      <c r="C272" s="180" t="s">
        <v>317</v>
      </c>
      <c r="D272" s="180" t="s">
        <v>134</v>
      </c>
      <c r="E272" s="181" t="s">
        <v>747</v>
      </c>
      <c r="F272" s="182" t="s">
        <v>748</v>
      </c>
      <c r="G272" s="183" t="s">
        <v>180</v>
      </c>
      <c r="H272" s="184">
        <v>1.38</v>
      </c>
      <c r="I272" s="185"/>
      <c r="J272" s="186">
        <f>ROUND(I272*H272,2)</f>
        <v>0</v>
      </c>
      <c r="K272" s="182" t="s">
        <v>138</v>
      </c>
      <c r="L272" s="41"/>
      <c r="M272" s="187" t="s">
        <v>19</v>
      </c>
      <c r="N272" s="188" t="s">
        <v>43</v>
      </c>
      <c r="O272" s="66"/>
      <c r="P272" s="189">
        <f>O272*H272</f>
        <v>0</v>
      </c>
      <c r="Q272" s="189">
        <v>0</v>
      </c>
      <c r="R272" s="189">
        <f>Q272*H272</f>
        <v>0</v>
      </c>
      <c r="S272" s="189">
        <v>0</v>
      </c>
      <c r="T272" s="190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91" t="s">
        <v>139</v>
      </c>
      <c r="AT272" s="191" t="s">
        <v>134</v>
      </c>
      <c r="AU272" s="191" t="s">
        <v>81</v>
      </c>
      <c r="AY272" s="19" t="s">
        <v>132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9" t="s">
        <v>79</v>
      </c>
      <c r="BK272" s="192">
        <f>ROUND(I272*H272,2)</f>
        <v>0</v>
      </c>
      <c r="BL272" s="19" t="s">
        <v>139</v>
      </c>
      <c r="BM272" s="191" t="s">
        <v>749</v>
      </c>
    </row>
    <row r="273" spans="1:65" s="2" customFormat="1">
      <c r="A273" s="36"/>
      <c r="B273" s="37"/>
      <c r="C273" s="38"/>
      <c r="D273" s="193" t="s">
        <v>141</v>
      </c>
      <c r="E273" s="38"/>
      <c r="F273" s="194" t="s">
        <v>750</v>
      </c>
      <c r="G273" s="38"/>
      <c r="H273" s="38"/>
      <c r="I273" s="195"/>
      <c r="J273" s="38"/>
      <c r="K273" s="38"/>
      <c r="L273" s="41"/>
      <c r="M273" s="196"/>
      <c r="N273" s="197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141</v>
      </c>
      <c r="AU273" s="19" t="s">
        <v>81</v>
      </c>
    </row>
    <row r="274" spans="1:65" s="2" customFormat="1">
      <c r="A274" s="36"/>
      <c r="B274" s="37"/>
      <c r="C274" s="38"/>
      <c r="D274" s="198" t="s">
        <v>143</v>
      </c>
      <c r="E274" s="38"/>
      <c r="F274" s="199" t="s">
        <v>751</v>
      </c>
      <c r="G274" s="38"/>
      <c r="H274" s="38"/>
      <c r="I274" s="195"/>
      <c r="J274" s="38"/>
      <c r="K274" s="38"/>
      <c r="L274" s="41"/>
      <c r="M274" s="196"/>
      <c r="N274" s="197"/>
      <c r="O274" s="66"/>
      <c r="P274" s="66"/>
      <c r="Q274" s="66"/>
      <c r="R274" s="66"/>
      <c r="S274" s="66"/>
      <c r="T274" s="67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9" t="s">
        <v>143</v>
      </c>
      <c r="AU274" s="19" t="s">
        <v>81</v>
      </c>
    </row>
    <row r="275" spans="1:65" s="13" customFormat="1">
      <c r="B275" s="200"/>
      <c r="C275" s="201"/>
      <c r="D275" s="193" t="s">
        <v>145</v>
      </c>
      <c r="E275" s="202" t="s">
        <v>19</v>
      </c>
      <c r="F275" s="203" t="s">
        <v>338</v>
      </c>
      <c r="G275" s="201"/>
      <c r="H275" s="202" t="s">
        <v>19</v>
      </c>
      <c r="I275" s="204"/>
      <c r="J275" s="201"/>
      <c r="K275" s="201"/>
      <c r="L275" s="205"/>
      <c r="M275" s="206"/>
      <c r="N275" s="207"/>
      <c r="O275" s="207"/>
      <c r="P275" s="207"/>
      <c r="Q275" s="207"/>
      <c r="R275" s="207"/>
      <c r="S275" s="207"/>
      <c r="T275" s="208"/>
      <c r="AT275" s="209" t="s">
        <v>145</v>
      </c>
      <c r="AU275" s="209" t="s">
        <v>81</v>
      </c>
      <c r="AV275" s="13" t="s">
        <v>79</v>
      </c>
      <c r="AW275" s="13" t="s">
        <v>33</v>
      </c>
      <c r="AX275" s="13" t="s">
        <v>72</v>
      </c>
      <c r="AY275" s="209" t="s">
        <v>132</v>
      </c>
    </row>
    <row r="276" spans="1:65" s="14" customFormat="1">
      <c r="B276" s="210"/>
      <c r="C276" s="211"/>
      <c r="D276" s="193" t="s">
        <v>145</v>
      </c>
      <c r="E276" s="212" t="s">
        <v>19</v>
      </c>
      <c r="F276" s="213" t="s">
        <v>752</v>
      </c>
      <c r="G276" s="211"/>
      <c r="H276" s="214">
        <v>138</v>
      </c>
      <c r="I276" s="215"/>
      <c r="J276" s="211"/>
      <c r="K276" s="211"/>
      <c r="L276" s="216"/>
      <c r="M276" s="217"/>
      <c r="N276" s="218"/>
      <c r="O276" s="218"/>
      <c r="P276" s="218"/>
      <c r="Q276" s="218"/>
      <c r="R276" s="218"/>
      <c r="S276" s="218"/>
      <c r="T276" s="219"/>
      <c r="AT276" s="220" t="s">
        <v>145</v>
      </c>
      <c r="AU276" s="220" t="s">
        <v>81</v>
      </c>
      <c r="AV276" s="14" t="s">
        <v>81</v>
      </c>
      <c r="AW276" s="14" t="s">
        <v>33</v>
      </c>
      <c r="AX276" s="14" t="s">
        <v>79</v>
      </c>
      <c r="AY276" s="220" t="s">
        <v>132</v>
      </c>
    </row>
    <row r="277" spans="1:65" s="14" customFormat="1">
      <c r="B277" s="210"/>
      <c r="C277" s="211"/>
      <c r="D277" s="193" t="s">
        <v>145</v>
      </c>
      <c r="E277" s="211"/>
      <c r="F277" s="213" t="s">
        <v>753</v>
      </c>
      <c r="G277" s="211"/>
      <c r="H277" s="214">
        <v>1.38</v>
      </c>
      <c r="I277" s="215"/>
      <c r="J277" s="211"/>
      <c r="K277" s="211"/>
      <c r="L277" s="216"/>
      <c r="M277" s="217"/>
      <c r="N277" s="218"/>
      <c r="O277" s="218"/>
      <c r="P277" s="218"/>
      <c r="Q277" s="218"/>
      <c r="R277" s="218"/>
      <c r="S277" s="218"/>
      <c r="T277" s="219"/>
      <c r="AT277" s="220" t="s">
        <v>145</v>
      </c>
      <c r="AU277" s="220" t="s">
        <v>81</v>
      </c>
      <c r="AV277" s="14" t="s">
        <v>81</v>
      </c>
      <c r="AW277" s="14" t="s">
        <v>4</v>
      </c>
      <c r="AX277" s="14" t="s">
        <v>79</v>
      </c>
      <c r="AY277" s="220" t="s">
        <v>132</v>
      </c>
    </row>
    <row r="278" spans="1:65" s="12" customFormat="1" ht="22.9" customHeight="1">
      <c r="B278" s="164"/>
      <c r="C278" s="165"/>
      <c r="D278" s="166" t="s">
        <v>71</v>
      </c>
      <c r="E278" s="178" t="s">
        <v>81</v>
      </c>
      <c r="F278" s="178" t="s">
        <v>341</v>
      </c>
      <c r="G278" s="165"/>
      <c r="H278" s="165"/>
      <c r="I278" s="168"/>
      <c r="J278" s="179">
        <f>BK278</f>
        <v>0</v>
      </c>
      <c r="K278" s="165"/>
      <c r="L278" s="170"/>
      <c r="M278" s="171"/>
      <c r="N278" s="172"/>
      <c r="O278" s="172"/>
      <c r="P278" s="173">
        <f>SUM(P279:P283)</f>
        <v>0</v>
      </c>
      <c r="Q278" s="172"/>
      <c r="R278" s="173">
        <f>SUM(R279:R283)</f>
        <v>1.15524608</v>
      </c>
      <c r="S278" s="172"/>
      <c r="T278" s="174">
        <f>SUM(T279:T283)</f>
        <v>0</v>
      </c>
      <c r="AR278" s="175" t="s">
        <v>79</v>
      </c>
      <c r="AT278" s="176" t="s">
        <v>71</v>
      </c>
      <c r="AU278" s="176" t="s">
        <v>79</v>
      </c>
      <c r="AY278" s="175" t="s">
        <v>132</v>
      </c>
      <c r="BK278" s="177">
        <f>SUM(BK279:BK283)</f>
        <v>0</v>
      </c>
    </row>
    <row r="279" spans="1:65" s="2" customFormat="1" ht="16.5" customHeight="1">
      <c r="A279" s="36"/>
      <c r="B279" s="37"/>
      <c r="C279" s="180" t="s">
        <v>324</v>
      </c>
      <c r="D279" s="180" t="s">
        <v>134</v>
      </c>
      <c r="E279" s="181" t="s">
        <v>343</v>
      </c>
      <c r="F279" s="182" t="s">
        <v>344</v>
      </c>
      <c r="G279" s="183" t="s">
        <v>180</v>
      </c>
      <c r="H279" s="184">
        <v>0.51200000000000001</v>
      </c>
      <c r="I279" s="185"/>
      <c r="J279" s="186">
        <f>ROUND(I279*H279,2)</f>
        <v>0</v>
      </c>
      <c r="K279" s="182" t="s">
        <v>138</v>
      </c>
      <c r="L279" s="41"/>
      <c r="M279" s="187" t="s">
        <v>19</v>
      </c>
      <c r="N279" s="188" t="s">
        <v>43</v>
      </c>
      <c r="O279" s="66"/>
      <c r="P279" s="189">
        <f>O279*H279</f>
        <v>0</v>
      </c>
      <c r="Q279" s="189">
        <v>2.2563399999999998</v>
      </c>
      <c r="R279" s="189">
        <f>Q279*H279</f>
        <v>1.15524608</v>
      </c>
      <c r="S279" s="189">
        <v>0</v>
      </c>
      <c r="T279" s="190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1" t="s">
        <v>139</v>
      </c>
      <c r="AT279" s="191" t="s">
        <v>134</v>
      </c>
      <c r="AU279" s="191" t="s">
        <v>81</v>
      </c>
      <c r="AY279" s="19" t="s">
        <v>132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9" t="s">
        <v>79</v>
      </c>
      <c r="BK279" s="192">
        <f>ROUND(I279*H279,2)</f>
        <v>0</v>
      </c>
      <c r="BL279" s="19" t="s">
        <v>139</v>
      </c>
      <c r="BM279" s="191" t="s">
        <v>754</v>
      </c>
    </row>
    <row r="280" spans="1:65" s="2" customFormat="1">
      <c r="A280" s="36"/>
      <c r="B280" s="37"/>
      <c r="C280" s="38"/>
      <c r="D280" s="193" t="s">
        <v>141</v>
      </c>
      <c r="E280" s="38"/>
      <c r="F280" s="194" t="s">
        <v>346</v>
      </c>
      <c r="G280" s="38"/>
      <c r="H280" s="38"/>
      <c r="I280" s="195"/>
      <c r="J280" s="38"/>
      <c r="K280" s="38"/>
      <c r="L280" s="41"/>
      <c r="M280" s="196"/>
      <c r="N280" s="197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141</v>
      </c>
      <c r="AU280" s="19" t="s">
        <v>81</v>
      </c>
    </row>
    <row r="281" spans="1:65" s="2" customFormat="1">
      <c r="A281" s="36"/>
      <c r="B281" s="37"/>
      <c r="C281" s="38"/>
      <c r="D281" s="198" t="s">
        <v>143</v>
      </c>
      <c r="E281" s="38"/>
      <c r="F281" s="199" t="s">
        <v>347</v>
      </c>
      <c r="G281" s="38"/>
      <c r="H281" s="38"/>
      <c r="I281" s="195"/>
      <c r="J281" s="38"/>
      <c r="K281" s="38"/>
      <c r="L281" s="41"/>
      <c r="M281" s="196"/>
      <c r="N281" s="197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143</v>
      </c>
      <c r="AU281" s="19" t="s">
        <v>81</v>
      </c>
    </row>
    <row r="282" spans="1:65" s="13" customFormat="1">
      <c r="B282" s="200"/>
      <c r="C282" s="201"/>
      <c r="D282" s="193" t="s">
        <v>145</v>
      </c>
      <c r="E282" s="202" t="s">
        <v>19</v>
      </c>
      <c r="F282" s="203" t="s">
        <v>755</v>
      </c>
      <c r="G282" s="201"/>
      <c r="H282" s="202" t="s">
        <v>19</v>
      </c>
      <c r="I282" s="204"/>
      <c r="J282" s="201"/>
      <c r="K282" s="201"/>
      <c r="L282" s="205"/>
      <c r="M282" s="206"/>
      <c r="N282" s="207"/>
      <c r="O282" s="207"/>
      <c r="P282" s="207"/>
      <c r="Q282" s="207"/>
      <c r="R282" s="207"/>
      <c r="S282" s="207"/>
      <c r="T282" s="208"/>
      <c r="AT282" s="209" t="s">
        <v>145</v>
      </c>
      <c r="AU282" s="209" t="s">
        <v>81</v>
      </c>
      <c r="AV282" s="13" t="s">
        <v>79</v>
      </c>
      <c r="AW282" s="13" t="s">
        <v>33</v>
      </c>
      <c r="AX282" s="13" t="s">
        <v>72</v>
      </c>
      <c r="AY282" s="209" t="s">
        <v>132</v>
      </c>
    </row>
    <row r="283" spans="1:65" s="14" customFormat="1">
      <c r="B283" s="210"/>
      <c r="C283" s="211"/>
      <c r="D283" s="193" t="s">
        <v>145</v>
      </c>
      <c r="E283" s="212" t="s">
        <v>19</v>
      </c>
      <c r="F283" s="213" t="s">
        <v>756</v>
      </c>
      <c r="G283" s="211"/>
      <c r="H283" s="214">
        <v>0.51200000000000001</v>
      </c>
      <c r="I283" s="215"/>
      <c r="J283" s="211"/>
      <c r="K283" s="211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145</v>
      </c>
      <c r="AU283" s="220" t="s">
        <v>81</v>
      </c>
      <c r="AV283" s="14" t="s">
        <v>81</v>
      </c>
      <c r="AW283" s="14" t="s">
        <v>33</v>
      </c>
      <c r="AX283" s="14" t="s">
        <v>79</v>
      </c>
      <c r="AY283" s="220" t="s">
        <v>132</v>
      </c>
    </row>
    <row r="284" spans="1:65" s="12" customFormat="1" ht="22.9" customHeight="1">
      <c r="B284" s="164"/>
      <c r="C284" s="165"/>
      <c r="D284" s="166" t="s">
        <v>71</v>
      </c>
      <c r="E284" s="178" t="s">
        <v>139</v>
      </c>
      <c r="F284" s="178" t="s">
        <v>350</v>
      </c>
      <c r="G284" s="165"/>
      <c r="H284" s="165"/>
      <c r="I284" s="168"/>
      <c r="J284" s="179">
        <f>BK284</f>
        <v>0</v>
      </c>
      <c r="K284" s="165"/>
      <c r="L284" s="170"/>
      <c r="M284" s="171"/>
      <c r="N284" s="172"/>
      <c r="O284" s="172"/>
      <c r="P284" s="173">
        <f>SUM(P285:P301)</f>
        <v>0</v>
      </c>
      <c r="Q284" s="172"/>
      <c r="R284" s="173">
        <f>SUM(R285:R301)</f>
        <v>0.28564000000000001</v>
      </c>
      <c r="S284" s="172"/>
      <c r="T284" s="174">
        <f>SUM(T285:T301)</f>
        <v>0</v>
      </c>
      <c r="AR284" s="175" t="s">
        <v>79</v>
      </c>
      <c r="AT284" s="176" t="s">
        <v>71</v>
      </c>
      <c r="AU284" s="176" t="s">
        <v>79</v>
      </c>
      <c r="AY284" s="175" t="s">
        <v>132</v>
      </c>
      <c r="BK284" s="177">
        <f>SUM(BK285:BK301)</f>
        <v>0</v>
      </c>
    </row>
    <row r="285" spans="1:65" s="2" customFormat="1" ht="16.5" customHeight="1">
      <c r="A285" s="36"/>
      <c r="B285" s="37"/>
      <c r="C285" s="180" t="s">
        <v>332</v>
      </c>
      <c r="D285" s="180" t="s">
        <v>134</v>
      </c>
      <c r="E285" s="181" t="s">
        <v>352</v>
      </c>
      <c r="F285" s="182" t="s">
        <v>353</v>
      </c>
      <c r="G285" s="183" t="s">
        <v>180</v>
      </c>
      <c r="H285" s="184">
        <v>12</v>
      </c>
      <c r="I285" s="185"/>
      <c r="J285" s="186">
        <f>ROUND(I285*H285,2)</f>
        <v>0</v>
      </c>
      <c r="K285" s="182" t="s">
        <v>138</v>
      </c>
      <c r="L285" s="41"/>
      <c r="M285" s="187" t="s">
        <v>19</v>
      </c>
      <c r="N285" s="188" t="s">
        <v>43</v>
      </c>
      <c r="O285" s="66"/>
      <c r="P285" s="189">
        <f>O285*H285</f>
        <v>0</v>
      </c>
      <c r="Q285" s="189">
        <v>0</v>
      </c>
      <c r="R285" s="189">
        <f>Q285*H285</f>
        <v>0</v>
      </c>
      <c r="S285" s="189">
        <v>0</v>
      </c>
      <c r="T285" s="190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91" t="s">
        <v>139</v>
      </c>
      <c r="AT285" s="191" t="s">
        <v>134</v>
      </c>
      <c r="AU285" s="191" t="s">
        <v>81</v>
      </c>
      <c r="AY285" s="19" t="s">
        <v>132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9" t="s">
        <v>79</v>
      </c>
      <c r="BK285" s="192">
        <f>ROUND(I285*H285,2)</f>
        <v>0</v>
      </c>
      <c r="BL285" s="19" t="s">
        <v>139</v>
      </c>
      <c r="BM285" s="191" t="s">
        <v>757</v>
      </c>
    </row>
    <row r="286" spans="1:65" s="2" customFormat="1">
      <c r="A286" s="36"/>
      <c r="B286" s="37"/>
      <c r="C286" s="38"/>
      <c r="D286" s="193" t="s">
        <v>141</v>
      </c>
      <c r="E286" s="38"/>
      <c r="F286" s="194" t="s">
        <v>355</v>
      </c>
      <c r="G286" s="38"/>
      <c r="H286" s="38"/>
      <c r="I286" s="195"/>
      <c r="J286" s="38"/>
      <c r="K286" s="38"/>
      <c r="L286" s="41"/>
      <c r="M286" s="196"/>
      <c r="N286" s="197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141</v>
      </c>
      <c r="AU286" s="19" t="s">
        <v>81</v>
      </c>
    </row>
    <row r="287" spans="1:65" s="2" customFormat="1">
      <c r="A287" s="36"/>
      <c r="B287" s="37"/>
      <c r="C287" s="38"/>
      <c r="D287" s="198" t="s">
        <v>143</v>
      </c>
      <c r="E287" s="38"/>
      <c r="F287" s="199" t="s">
        <v>356</v>
      </c>
      <c r="G287" s="38"/>
      <c r="H287" s="38"/>
      <c r="I287" s="195"/>
      <c r="J287" s="38"/>
      <c r="K287" s="38"/>
      <c r="L287" s="41"/>
      <c r="M287" s="196"/>
      <c r="N287" s="197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143</v>
      </c>
      <c r="AU287" s="19" t="s">
        <v>81</v>
      </c>
    </row>
    <row r="288" spans="1:65" s="13" customFormat="1">
      <c r="B288" s="200"/>
      <c r="C288" s="201"/>
      <c r="D288" s="193" t="s">
        <v>145</v>
      </c>
      <c r="E288" s="202" t="s">
        <v>19</v>
      </c>
      <c r="F288" s="203" t="s">
        <v>357</v>
      </c>
      <c r="G288" s="201"/>
      <c r="H288" s="202" t="s">
        <v>19</v>
      </c>
      <c r="I288" s="204"/>
      <c r="J288" s="201"/>
      <c r="K288" s="201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145</v>
      </c>
      <c r="AU288" s="209" t="s">
        <v>81</v>
      </c>
      <c r="AV288" s="13" t="s">
        <v>79</v>
      </c>
      <c r="AW288" s="13" t="s">
        <v>33</v>
      </c>
      <c r="AX288" s="13" t="s">
        <v>72</v>
      </c>
      <c r="AY288" s="209" t="s">
        <v>132</v>
      </c>
    </row>
    <row r="289" spans="1:65" s="14" customFormat="1">
      <c r="B289" s="210"/>
      <c r="C289" s="211"/>
      <c r="D289" s="193" t="s">
        <v>145</v>
      </c>
      <c r="E289" s="212" t="s">
        <v>19</v>
      </c>
      <c r="F289" s="213" t="s">
        <v>758</v>
      </c>
      <c r="G289" s="211"/>
      <c r="H289" s="214">
        <v>1.2</v>
      </c>
      <c r="I289" s="215"/>
      <c r="J289" s="211"/>
      <c r="K289" s="211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145</v>
      </c>
      <c r="AU289" s="220" t="s">
        <v>81</v>
      </c>
      <c r="AV289" s="14" t="s">
        <v>81</v>
      </c>
      <c r="AW289" s="14" t="s">
        <v>33</v>
      </c>
      <c r="AX289" s="14" t="s">
        <v>72</v>
      </c>
      <c r="AY289" s="220" t="s">
        <v>132</v>
      </c>
    </row>
    <row r="290" spans="1:65" s="14" customFormat="1">
      <c r="B290" s="210"/>
      <c r="C290" s="211"/>
      <c r="D290" s="193" t="s">
        <v>145</v>
      </c>
      <c r="E290" s="212" t="s">
        <v>19</v>
      </c>
      <c r="F290" s="213" t="s">
        <v>759</v>
      </c>
      <c r="G290" s="211"/>
      <c r="H290" s="214">
        <v>1.8</v>
      </c>
      <c r="I290" s="215"/>
      <c r="J290" s="211"/>
      <c r="K290" s="211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145</v>
      </c>
      <c r="AU290" s="220" t="s">
        <v>81</v>
      </c>
      <c r="AV290" s="14" t="s">
        <v>81</v>
      </c>
      <c r="AW290" s="14" t="s">
        <v>33</v>
      </c>
      <c r="AX290" s="14" t="s">
        <v>72</v>
      </c>
      <c r="AY290" s="220" t="s">
        <v>132</v>
      </c>
    </row>
    <row r="291" spans="1:65" s="14" customFormat="1">
      <c r="B291" s="210"/>
      <c r="C291" s="211"/>
      <c r="D291" s="193" t="s">
        <v>145</v>
      </c>
      <c r="E291" s="212" t="s">
        <v>19</v>
      </c>
      <c r="F291" s="213" t="s">
        <v>760</v>
      </c>
      <c r="G291" s="211"/>
      <c r="H291" s="214">
        <v>9</v>
      </c>
      <c r="I291" s="215"/>
      <c r="J291" s="211"/>
      <c r="K291" s="211"/>
      <c r="L291" s="216"/>
      <c r="M291" s="217"/>
      <c r="N291" s="218"/>
      <c r="O291" s="218"/>
      <c r="P291" s="218"/>
      <c r="Q291" s="218"/>
      <c r="R291" s="218"/>
      <c r="S291" s="218"/>
      <c r="T291" s="219"/>
      <c r="AT291" s="220" t="s">
        <v>145</v>
      </c>
      <c r="AU291" s="220" t="s">
        <v>81</v>
      </c>
      <c r="AV291" s="14" t="s">
        <v>81</v>
      </c>
      <c r="AW291" s="14" t="s">
        <v>33</v>
      </c>
      <c r="AX291" s="14" t="s">
        <v>72</v>
      </c>
      <c r="AY291" s="220" t="s">
        <v>132</v>
      </c>
    </row>
    <row r="292" spans="1:65" s="15" customFormat="1">
      <c r="B292" s="221"/>
      <c r="C292" s="222"/>
      <c r="D292" s="193" t="s">
        <v>145</v>
      </c>
      <c r="E292" s="223" t="s">
        <v>19</v>
      </c>
      <c r="F292" s="224" t="s">
        <v>204</v>
      </c>
      <c r="G292" s="222"/>
      <c r="H292" s="225">
        <v>12</v>
      </c>
      <c r="I292" s="226"/>
      <c r="J292" s="222"/>
      <c r="K292" s="222"/>
      <c r="L292" s="227"/>
      <c r="M292" s="228"/>
      <c r="N292" s="229"/>
      <c r="O292" s="229"/>
      <c r="P292" s="229"/>
      <c r="Q292" s="229"/>
      <c r="R292" s="229"/>
      <c r="S292" s="229"/>
      <c r="T292" s="230"/>
      <c r="AT292" s="231" t="s">
        <v>145</v>
      </c>
      <c r="AU292" s="231" t="s">
        <v>81</v>
      </c>
      <c r="AV292" s="15" t="s">
        <v>139</v>
      </c>
      <c r="AW292" s="15" t="s">
        <v>33</v>
      </c>
      <c r="AX292" s="15" t="s">
        <v>79</v>
      </c>
      <c r="AY292" s="231" t="s">
        <v>132</v>
      </c>
    </row>
    <row r="293" spans="1:65" s="2" customFormat="1" ht="16.5" customHeight="1">
      <c r="A293" s="36"/>
      <c r="B293" s="37"/>
      <c r="C293" s="180" t="s">
        <v>342</v>
      </c>
      <c r="D293" s="180" t="s">
        <v>134</v>
      </c>
      <c r="E293" s="181" t="s">
        <v>360</v>
      </c>
      <c r="F293" s="182" t="s">
        <v>361</v>
      </c>
      <c r="G293" s="183" t="s">
        <v>180</v>
      </c>
      <c r="H293" s="184">
        <v>0.125</v>
      </c>
      <c r="I293" s="185"/>
      <c r="J293" s="186">
        <f>ROUND(I293*H293,2)</f>
        <v>0</v>
      </c>
      <c r="K293" s="182" t="s">
        <v>138</v>
      </c>
      <c r="L293" s="41"/>
      <c r="M293" s="187" t="s">
        <v>19</v>
      </c>
      <c r="N293" s="188" t="s">
        <v>43</v>
      </c>
      <c r="O293" s="66"/>
      <c r="P293" s="189">
        <f>O293*H293</f>
        <v>0</v>
      </c>
      <c r="Q293" s="189">
        <v>2.234</v>
      </c>
      <c r="R293" s="189">
        <f>Q293*H293</f>
        <v>0.27925</v>
      </c>
      <c r="S293" s="189">
        <v>0</v>
      </c>
      <c r="T293" s="190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91" t="s">
        <v>139</v>
      </c>
      <c r="AT293" s="191" t="s">
        <v>134</v>
      </c>
      <c r="AU293" s="191" t="s">
        <v>81</v>
      </c>
      <c r="AY293" s="19" t="s">
        <v>132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19" t="s">
        <v>79</v>
      </c>
      <c r="BK293" s="192">
        <f>ROUND(I293*H293,2)</f>
        <v>0</v>
      </c>
      <c r="BL293" s="19" t="s">
        <v>139</v>
      </c>
      <c r="BM293" s="191" t="s">
        <v>761</v>
      </c>
    </row>
    <row r="294" spans="1:65" s="2" customFormat="1">
      <c r="A294" s="36"/>
      <c r="B294" s="37"/>
      <c r="C294" s="38"/>
      <c r="D294" s="193" t="s">
        <v>141</v>
      </c>
      <c r="E294" s="38"/>
      <c r="F294" s="194" t="s">
        <v>363</v>
      </c>
      <c r="G294" s="38"/>
      <c r="H294" s="38"/>
      <c r="I294" s="195"/>
      <c r="J294" s="38"/>
      <c r="K294" s="38"/>
      <c r="L294" s="41"/>
      <c r="M294" s="196"/>
      <c r="N294" s="197"/>
      <c r="O294" s="66"/>
      <c r="P294" s="66"/>
      <c r="Q294" s="66"/>
      <c r="R294" s="66"/>
      <c r="S294" s="66"/>
      <c r="T294" s="67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9" t="s">
        <v>141</v>
      </c>
      <c r="AU294" s="19" t="s">
        <v>81</v>
      </c>
    </row>
    <row r="295" spans="1:65" s="2" customFormat="1">
      <c r="A295" s="36"/>
      <c r="B295" s="37"/>
      <c r="C295" s="38"/>
      <c r="D295" s="198" t="s">
        <v>143</v>
      </c>
      <c r="E295" s="38"/>
      <c r="F295" s="199" t="s">
        <v>364</v>
      </c>
      <c r="G295" s="38"/>
      <c r="H295" s="38"/>
      <c r="I295" s="195"/>
      <c r="J295" s="38"/>
      <c r="K295" s="38"/>
      <c r="L295" s="41"/>
      <c r="M295" s="196"/>
      <c r="N295" s="197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143</v>
      </c>
      <c r="AU295" s="19" t="s">
        <v>81</v>
      </c>
    </row>
    <row r="296" spans="1:65" s="13" customFormat="1">
      <c r="B296" s="200"/>
      <c r="C296" s="201"/>
      <c r="D296" s="193" t="s">
        <v>145</v>
      </c>
      <c r="E296" s="202" t="s">
        <v>19</v>
      </c>
      <c r="F296" s="203" t="s">
        <v>762</v>
      </c>
      <c r="G296" s="201"/>
      <c r="H296" s="202" t="s">
        <v>19</v>
      </c>
      <c r="I296" s="204"/>
      <c r="J296" s="201"/>
      <c r="K296" s="201"/>
      <c r="L296" s="205"/>
      <c r="M296" s="206"/>
      <c r="N296" s="207"/>
      <c r="O296" s="207"/>
      <c r="P296" s="207"/>
      <c r="Q296" s="207"/>
      <c r="R296" s="207"/>
      <c r="S296" s="207"/>
      <c r="T296" s="208"/>
      <c r="AT296" s="209" t="s">
        <v>145</v>
      </c>
      <c r="AU296" s="209" t="s">
        <v>81</v>
      </c>
      <c r="AV296" s="13" t="s">
        <v>79</v>
      </c>
      <c r="AW296" s="13" t="s">
        <v>33</v>
      </c>
      <c r="AX296" s="13" t="s">
        <v>72</v>
      </c>
      <c r="AY296" s="209" t="s">
        <v>132</v>
      </c>
    </row>
    <row r="297" spans="1:65" s="14" customFormat="1">
      <c r="B297" s="210"/>
      <c r="C297" s="211"/>
      <c r="D297" s="193" t="s">
        <v>145</v>
      </c>
      <c r="E297" s="212" t="s">
        <v>19</v>
      </c>
      <c r="F297" s="213" t="s">
        <v>763</v>
      </c>
      <c r="G297" s="211"/>
      <c r="H297" s="214">
        <v>0.125</v>
      </c>
      <c r="I297" s="215"/>
      <c r="J297" s="211"/>
      <c r="K297" s="211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145</v>
      </c>
      <c r="AU297" s="220" t="s">
        <v>81</v>
      </c>
      <c r="AV297" s="14" t="s">
        <v>81</v>
      </c>
      <c r="AW297" s="14" t="s">
        <v>33</v>
      </c>
      <c r="AX297" s="14" t="s">
        <v>79</v>
      </c>
      <c r="AY297" s="220" t="s">
        <v>132</v>
      </c>
    </row>
    <row r="298" spans="1:65" s="2" customFormat="1" ht="16.5" customHeight="1">
      <c r="A298" s="36"/>
      <c r="B298" s="37"/>
      <c r="C298" s="180" t="s">
        <v>351</v>
      </c>
      <c r="D298" s="180" t="s">
        <v>134</v>
      </c>
      <c r="E298" s="181" t="s">
        <v>368</v>
      </c>
      <c r="F298" s="182" t="s">
        <v>369</v>
      </c>
      <c r="G298" s="183" t="s">
        <v>137</v>
      </c>
      <c r="H298" s="184">
        <v>1</v>
      </c>
      <c r="I298" s="185"/>
      <c r="J298" s="186">
        <f>ROUND(I298*H298,2)</f>
        <v>0</v>
      </c>
      <c r="K298" s="182" t="s">
        <v>138</v>
      </c>
      <c r="L298" s="41"/>
      <c r="M298" s="187" t="s">
        <v>19</v>
      </c>
      <c r="N298" s="188" t="s">
        <v>43</v>
      </c>
      <c r="O298" s="66"/>
      <c r="P298" s="189">
        <f>O298*H298</f>
        <v>0</v>
      </c>
      <c r="Q298" s="189">
        <v>6.3899999999999998E-3</v>
      </c>
      <c r="R298" s="189">
        <f>Q298*H298</f>
        <v>6.3899999999999998E-3</v>
      </c>
      <c r="S298" s="189">
        <v>0</v>
      </c>
      <c r="T298" s="190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91" t="s">
        <v>139</v>
      </c>
      <c r="AT298" s="191" t="s">
        <v>134</v>
      </c>
      <c r="AU298" s="191" t="s">
        <v>81</v>
      </c>
      <c r="AY298" s="19" t="s">
        <v>132</v>
      </c>
      <c r="BE298" s="192">
        <f>IF(N298="základní",J298,0)</f>
        <v>0</v>
      </c>
      <c r="BF298" s="192">
        <f>IF(N298="snížená",J298,0)</f>
        <v>0</v>
      </c>
      <c r="BG298" s="192">
        <f>IF(N298="zákl. přenesená",J298,0)</f>
        <v>0</v>
      </c>
      <c r="BH298" s="192">
        <f>IF(N298="sníž. přenesená",J298,0)</f>
        <v>0</v>
      </c>
      <c r="BI298" s="192">
        <f>IF(N298="nulová",J298,0)</f>
        <v>0</v>
      </c>
      <c r="BJ298" s="19" t="s">
        <v>79</v>
      </c>
      <c r="BK298" s="192">
        <f>ROUND(I298*H298,2)</f>
        <v>0</v>
      </c>
      <c r="BL298" s="19" t="s">
        <v>139</v>
      </c>
      <c r="BM298" s="191" t="s">
        <v>764</v>
      </c>
    </row>
    <row r="299" spans="1:65" s="2" customFormat="1">
      <c r="A299" s="36"/>
      <c r="B299" s="37"/>
      <c r="C299" s="38"/>
      <c r="D299" s="193" t="s">
        <v>141</v>
      </c>
      <c r="E299" s="38"/>
      <c r="F299" s="194" t="s">
        <v>371</v>
      </c>
      <c r="G299" s="38"/>
      <c r="H299" s="38"/>
      <c r="I299" s="195"/>
      <c r="J299" s="38"/>
      <c r="K299" s="38"/>
      <c r="L299" s="41"/>
      <c r="M299" s="196"/>
      <c r="N299" s="197"/>
      <c r="O299" s="66"/>
      <c r="P299" s="66"/>
      <c r="Q299" s="66"/>
      <c r="R299" s="66"/>
      <c r="S299" s="66"/>
      <c r="T299" s="67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141</v>
      </c>
      <c r="AU299" s="19" t="s">
        <v>81</v>
      </c>
    </row>
    <row r="300" spans="1:65" s="2" customFormat="1">
      <c r="A300" s="36"/>
      <c r="B300" s="37"/>
      <c r="C300" s="38"/>
      <c r="D300" s="198" t="s">
        <v>143</v>
      </c>
      <c r="E300" s="38"/>
      <c r="F300" s="199" t="s">
        <v>372</v>
      </c>
      <c r="G300" s="38"/>
      <c r="H300" s="38"/>
      <c r="I300" s="195"/>
      <c r="J300" s="38"/>
      <c r="K300" s="38"/>
      <c r="L300" s="41"/>
      <c r="M300" s="196"/>
      <c r="N300" s="197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143</v>
      </c>
      <c r="AU300" s="19" t="s">
        <v>81</v>
      </c>
    </row>
    <row r="301" spans="1:65" s="14" customFormat="1">
      <c r="B301" s="210"/>
      <c r="C301" s="211"/>
      <c r="D301" s="193" t="s">
        <v>145</v>
      </c>
      <c r="E301" s="212" t="s">
        <v>19</v>
      </c>
      <c r="F301" s="213" t="s">
        <v>765</v>
      </c>
      <c r="G301" s="211"/>
      <c r="H301" s="214">
        <v>1</v>
      </c>
      <c r="I301" s="215"/>
      <c r="J301" s="211"/>
      <c r="K301" s="211"/>
      <c r="L301" s="216"/>
      <c r="M301" s="217"/>
      <c r="N301" s="218"/>
      <c r="O301" s="218"/>
      <c r="P301" s="218"/>
      <c r="Q301" s="218"/>
      <c r="R301" s="218"/>
      <c r="S301" s="218"/>
      <c r="T301" s="219"/>
      <c r="AT301" s="220" t="s">
        <v>145</v>
      </c>
      <c r="AU301" s="220" t="s">
        <v>81</v>
      </c>
      <c r="AV301" s="14" t="s">
        <v>81</v>
      </c>
      <c r="AW301" s="14" t="s">
        <v>33</v>
      </c>
      <c r="AX301" s="14" t="s">
        <v>79</v>
      </c>
      <c r="AY301" s="220" t="s">
        <v>132</v>
      </c>
    </row>
    <row r="302" spans="1:65" s="12" customFormat="1" ht="22.9" customHeight="1">
      <c r="B302" s="164"/>
      <c r="C302" s="165"/>
      <c r="D302" s="166" t="s">
        <v>71</v>
      </c>
      <c r="E302" s="178" t="s">
        <v>194</v>
      </c>
      <c r="F302" s="178" t="s">
        <v>374</v>
      </c>
      <c r="G302" s="165"/>
      <c r="H302" s="165"/>
      <c r="I302" s="168"/>
      <c r="J302" s="179">
        <f>BK302</f>
        <v>0</v>
      </c>
      <c r="K302" s="165"/>
      <c r="L302" s="170"/>
      <c r="M302" s="171"/>
      <c r="N302" s="172"/>
      <c r="O302" s="172"/>
      <c r="P302" s="173">
        <f>SUM(P303:P420)</f>
        <v>0</v>
      </c>
      <c r="Q302" s="172"/>
      <c r="R302" s="173">
        <f>SUM(R303:R420)</f>
        <v>3.1023050299999992</v>
      </c>
      <c r="S302" s="172"/>
      <c r="T302" s="174">
        <f>SUM(T303:T420)</f>
        <v>0</v>
      </c>
      <c r="AR302" s="175" t="s">
        <v>79</v>
      </c>
      <c r="AT302" s="176" t="s">
        <v>71</v>
      </c>
      <c r="AU302" s="176" t="s">
        <v>79</v>
      </c>
      <c r="AY302" s="175" t="s">
        <v>132</v>
      </c>
      <c r="BK302" s="177">
        <f>SUM(BK303:BK420)</f>
        <v>0</v>
      </c>
    </row>
    <row r="303" spans="1:65" s="2" customFormat="1" ht="16.5" customHeight="1">
      <c r="A303" s="36"/>
      <c r="B303" s="37"/>
      <c r="C303" s="180" t="s">
        <v>359</v>
      </c>
      <c r="D303" s="180" t="s">
        <v>134</v>
      </c>
      <c r="E303" s="181" t="s">
        <v>376</v>
      </c>
      <c r="F303" s="182" t="s">
        <v>377</v>
      </c>
      <c r="G303" s="183" t="s">
        <v>378</v>
      </c>
      <c r="H303" s="184">
        <v>1</v>
      </c>
      <c r="I303" s="185"/>
      <c r="J303" s="186">
        <f>ROUND(I303*H303,2)</f>
        <v>0</v>
      </c>
      <c r="K303" s="182" t="s">
        <v>138</v>
      </c>
      <c r="L303" s="41"/>
      <c r="M303" s="187" t="s">
        <v>19</v>
      </c>
      <c r="N303" s="188" t="s">
        <v>43</v>
      </c>
      <c r="O303" s="66"/>
      <c r="P303" s="189">
        <f>O303*H303</f>
        <v>0</v>
      </c>
      <c r="Q303" s="189">
        <v>1.7099999999999999E-3</v>
      </c>
      <c r="R303" s="189">
        <f>Q303*H303</f>
        <v>1.7099999999999999E-3</v>
      </c>
      <c r="S303" s="189">
        <v>0</v>
      </c>
      <c r="T303" s="190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91" t="s">
        <v>139</v>
      </c>
      <c r="AT303" s="191" t="s">
        <v>134</v>
      </c>
      <c r="AU303" s="191" t="s">
        <v>81</v>
      </c>
      <c r="AY303" s="19" t="s">
        <v>132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19" t="s">
        <v>79</v>
      </c>
      <c r="BK303" s="192">
        <f>ROUND(I303*H303,2)</f>
        <v>0</v>
      </c>
      <c r="BL303" s="19" t="s">
        <v>139</v>
      </c>
      <c r="BM303" s="191" t="s">
        <v>766</v>
      </c>
    </row>
    <row r="304" spans="1:65" s="2" customFormat="1" ht="19.5">
      <c r="A304" s="36"/>
      <c r="B304" s="37"/>
      <c r="C304" s="38"/>
      <c r="D304" s="193" t="s">
        <v>141</v>
      </c>
      <c r="E304" s="38"/>
      <c r="F304" s="194" t="s">
        <v>380</v>
      </c>
      <c r="G304" s="38"/>
      <c r="H304" s="38"/>
      <c r="I304" s="195"/>
      <c r="J304" s="38"/>
      <c r="K304" s="38"/>
      <c r="L304" s="41"/>
      <c r="M304" s="196"/>
      <c r="N304" s="197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141</v>
      </c>
      <c r="AU304" s="19" t="s">
        <v>81</v>
      </c>
    </row>
    <row r="305" spans="1:65" s="2" customFormat="1">
      <c r="A305" s="36"/>
      <c r="B305" s="37"/>
      <c r="C305" s="38"/>
      <c r="D305" s="198" t="s">
        <v>143</v>
      </c>
      <c r="E305" s="38"/>
      <c r="F305" s="199" t="s">
        <v>381</v>
      </c>
      <c r="G305" s="38"/>
      <c r="H305" s="38"/>
      <c r="I305" s="195"/>
      <c r="J305" s="38"/>
      <c r="K305" s="38"/>
      <c r="L305" s="41"/>
      <c r="M305" s="196"/>
      <c r="N305" s="197"/>
      <c r="O305" s="66"/>
      <c r="P305" s="66"/>
      <c r="Q305" s="66"/>
      <c r="R305" s="66"/>
      <c r="S305" s="66"/>
      <c r="T305" s="67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9" t="s">
        <v>143</v>
      </c>
      <c r="AU305" s="19" t="s">
        <v>81</v>
      </c>
    </row>
    <row r="306" spans="1:65" s="2" customFormat="1" ht="16.5" customHeight="1">
      <c r="A306" s="36"/>
      <c r="B306" s="37"/>
      <c r="C306" s="232" t="s">
        <v>367</v>
      </c>
      <c r="D306" s="232" t="s">
        <v>273</v>
      </c>
      <c r="E306" s="233" t="s">
        <v>384</v>
      </c>
      <c r="F306" s="234" t="s">
        <v>385</v>
      </c>
      <c r="G306" s="235" t="s">
        <v>378</v>
      </c>
      <c r="H306" s="236">
        <v>1</v>
      </c>
      <c r="I306" s="237"/>
      <c r="J306" s="238">
        <f>ROUND(I306*H306,2)</f>
        <v>0</v>
      </c>
      <c r="K306" s="234" t="s">
        <v>19</v>
      </c>
      <c r="L306" s="239"/>
      <c r="M306" s="240" t="s">
        <v>19</v>
      </c>
      <c r="N306" s="241" t="s">
        <v>43</v>
      </c>
      <c r="O306" s="66"/>
      <c r="P306" s="189">
        <f>O306*H306</f>
        <v>0</v>
      </c>
      <c r="Q306" s="189">
        <v>0</v>
      </c>
      <c r="R306" s="189">
        <f>Q306*H306</f>
        <v>0</v>
      </c>
      <c r="S306" s="189">
        <v>0</v>
      </c>
      <c r="T306" s="190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91" t="s">
        <v>194</v>
      </c>
      <c r="AT306" s="191" t="s">
        <v>273</v>
      </c>
      <c r="AU306" s="191" t="s">
        <v>81</v>
      </c>
      <c r="AY306" s="19" t="s">
        <v>132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19" t="s">
        <v>79</v>
      </c>
      <c r="BK306" s="192">
        <f>ROUND(I306*H306,2)</f>
        <v>0</v>
      </c>
      <c r="BL306" s="19" t="s">
        <v>139</v>
      </c>
      <c r="BM306" s="191" t="s">
        <v>767</v>
      </c>
    </row>
    <row r="307" spans="1:65" s="2" customFormat="1">
      <c r="A307" s="36"/>
      <c r="B307" s="37"/>
      <c r="C307" s="38"/>
      <c r="D307" s="193" t="s">
        <v>141</v>
      </c>
      <c r="E307" s="38"/>
      <c r="F307" s="194" t="s">
        <v>385</v>
      </c>
      <c r="G307" s="38"/>
      <c r="H307" s="38"/>
      <c r="I307" s="195"/>
      <c r="J307" s="38"/>
      <c r="K307" s="38"/>
      <c r="L307" s="41"/>
      <c r="M307" s="196"/>
      <c r="N307" s="197"/>
      <c r="O307" s="66"/>
      <c r="P307" s="66"/>
      <c r="Q307" s="66"/>
      <c r="R307" s="66"/>
      <c r="S307" s="66"/>
      <c r="T307" s="67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9" t="s">
        <v>141</v>
      </c>
      <c r="AU307" s="19" t="s">
        <v>81</v>
      </c>
    </row>
    <row r="308" spans="1:65" s="2" customFormat="1" ht="24.2" customHeight="1">
      <c r="A308" s="36"/>
      <c r="B308" s="37"/>
      <c r="C308" s="180" t="s">
        <v>375</v>
      </c>
      <c r="D308" s="180" t="s">
        <v>134</v>
      </c>
      <c r="E308" s="181" t="s">
        <v>388</v>
      </c>
      <c r="F308" s="182" t="s">
        <v>389</v>
      </c>
      <c r="G308" s="183" t="s">
        <v>208</v>
      </c>
      <c r="H308" s="184">
        <v>1122.3</v>
      </c>
      <c r="I308" s="185"/>
      <c r="J308" s="186">
        <f>ROUND(I308*H308,2)</f>
        <v>0</v>
      </c>
      <c r="K308" s="182" t="s">
        <v>19</v>
      </c>
      <c r="L308" s="41"/>
      <c r="M308" s="187" t="s">
        <v>19</v>
      </c>
      <c r="N308" s="188" t="s">
        <v>43</v>
      </c>
      <c r="O308" s="66"/>
      <c r="P308" s="189">
        <f>O308*H308</f>
        <v>0</v>
      </c>
      <c r="Q308" s="189">
        <v>0</v>
      </c>
      <c r="R308" s="189">
        <f>Q308*H308</f>
        <v>0</v>
      </c>
      <c r="S308" s="189">
        <v>0</v>
      </c>
      <c r="T308" s="190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91" t="s">
        <v>139</v>
      </c>
      <c r="AT308" s="191" t="s">
        <v>134</v>
      </c>
      <c r="AU308" s="191" t="s">
        <v>81</v>
      </c>
      <c r="AY308" s="19" t="s">
        <v>132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19" t="s">
        <v>79</v>
      </c>
      <c r="BK308" s="192">
        <f>ROUND(I308*H308,2)</f>
        <v>0</v>
      </c>
      <c r="BL308" s="19" t="s">
        <v>139</v>
      </c>
      <c r="BM308" s="191" t="s">
        <v>768</v>
      </c>
    </row>
    <row r="309" spans="1:65" s="2" customFormat="1" ht="19.5">
      <c r="A309" s="36"/>
      <c r="B309" s="37"/>
      <c r="C309" s="38"/>
      <c r="D309" s="193" t="s">
        <v>141</v>
      </c>
      <c r="E309" s="38"/>
      <c r="F309" s="194" t="s">
        <v>391</v>
      </c>
      <c r="G309" s="38"/>
      <c r="H309" s="38"/>
      <c r="I309" s="195"/>
      <c r="J309" s="38"/>
      <c r="K309" s="38"/>
      <c r="L309" s="41"/>
      <c r="M309" s="196"/>
      <c r="N309" s="197"/>
      <c r="O309" s="66"/>
      <c r="P309" s="66"/>
      <c r="Q309" s="66"/>
      <c r="R309" s="66"/>
      <c r="S309" s="66"/>
      <c r="T309" s="67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141</v>
      </c>
      <c r="AU309" s="19" t="s">
        <v>81</v>
      </c>
    </row>
    <row r="310" spans="1:65" s="2" customFormat="1" ht="16.5" customHeight="1">
      <c r="A310" s="36"/>
      <c r="B310" s="37"/>
      <c r="C310" s="232" t="s">
        <v>383</v>
      </c>
      <c r="D310" s="232" t="s">
        <v>273</v>
      </c>
      <c r="E310" s="233" t="s">
        <v>393</v>
      </c>
      <c r="F310" s="234" t="s">
        <v>394</v>
      </c>
      <c r="G310" s="235" t="s">
        <v>208</v>
      </c>
      <c r="H310" s="236">
        <v>1139.135</v>
      </c>
      <c r="I310" s="237"/>
      <c r="J310" s="238">
        <f>ROUND(I310*H310,2)</f>
        <v>0</v>
      </c>
      <c r="K310" s="234" t="s">
        <v>138</v>
      </c>
      <c r="L310" s="239"/>
      <c r="M310" s="240" t="s">
        <v>19</v>
      </c>
      <c r="N310" s="241" t="s">
        <v>43</v>
      </c>
      <c r="O310" s="66"/>
      <c r="P310" s="189">
        <f>O310*H310</f>
        <v>0</v>
      </c>
      <c r="Q310" s="189">
        <v>1.0499999999999999E-3</v>
      </c>
      <c r="R310" s="189">
        <f>Q310*H310</f>
        <v>1.1960917499999999</v>
      </c>
      <c r="S310" s="189">
        <v>0</v>
      </c>
      <c r="T310" s="190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91" t="s">
        <v>194</v>
      </c>
      <c r="AT310" s="191" t="s">
        <v>273</v>
      </c>
      <c r="AU310" s="191" t="s">
        <v>81</v>
      </c>
      <c r="AY310" s="19" t="s">
        <v>132</v>
      </c>
      <c r="BE310" s="192">
        <f>IF(N310="základní",J310,0)</f>
        <v>0</v>
      </c>
      <c r="BF310" s="192">
        <f>IF(N310="snížená",J310,0)</f>
        <v>0</v>
      </c>
      <c r="BG310" s="192">
        <f>IF(N310="zákl. přenesená",J310,0)</f>
        <v>0</v>
      </c>
      <c r="BH310" s="192">
        <f>IF(N310="sníž. přenesená",J310,0)</f>
        <v>0</v>
      </c>
      <c r="BI310" s="192">
        <f>IF(N310="nulová",J310,0)</f>
        <v>0</v>
      </c>
      <c r="BJ310" s="19" t="s">
        <v>79</v>
      </c>
      <c r="BK310" s="192">
        <f>ROUND(I310*H310,2)</f>
        <v>0</v>
      </c>
      <c r="BL310" s="19" t="s">
        <v>139</v>
      </c>
      <c r="BM310" s="191" t="s">
        <v>769</v>
      </c>
    </row>
    <row r="311" spans="1:65" s="2" customFormat="1">
      <c r="A311" s="36"/>
      <c r="B311" s="37"/>
      <c r="C311" s="38"/>
      <c r="D311" s="193" t="s">
        <v>141</v>
      </c>
      <c r="E311" s="38"/>
      <c r="F311" s="194" t="s">
        <v>394</v>
      </c>
      <c r="G311" s="38"/>
      <c r="H311" s="38"/>
      <c r="I311" s="195"/>
      <c r="J311" s="38"/>
      <c r="K311" s="38"/>
      <c r="L311" s="41"/>
      <c r="M311" s="196"/>
      <c r="N311" s="197"/>
      <c r="O311" s="66"/>
      <c r="P311" s="66"/>
      <c r="Q311" s="66"/>
      <c r="R311" s="66"/>
      <c r="S311" s="66"/>
      <c r="T311" s="67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141</v>
      </c>
      <c r="AU311" s="19" t="s">
        <v>81</v>
      </c>
    </row>
    <row r="312" spans="1:65" s="2" customFormat="1">
      <c r="A312" s="36"/>
      <c r="B312" s="37"/>
      <c r="C312" s="38"/>
      <c r="D312" s="198" t="s">
        <v>143</v>
      </c>
      <c r="E312" s="38"/>
      <c r="F312" s="199" t="s">
        <v>396</v>
      </c>
      <c r="G312" s="38"/>
      <c r="H312" s="38"/>
      <c r="I312" s="195"/>
      <c r="J312" s="38"/>
      <c r="K312" s="38"/>
      <c r="L312" s="41"/>
      <c r="M312" s="196"/>
      <c r="N312" s="197"/>
      <c r="O312" s="66"/>
      <c r="P312" s="66"/>
      <c r="Q312" s="66"/>
      <c r="R312" s="66"/>
      <c r="S312" s="66"/>
      <c r="T312" s="67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9" t="s">
        <v>143</v>
      </c>
      <c r="AU312" s="19" t="s">
        <v>81</v>
      </c>
    </row>
    <row r="313" spans="1:65" s="14" customFormat="1">
      <c r="B313" s="210"/>
      <c r="C313" s="211"/>
      <c r="D313" s="193" t="s">
        <v>145</v>
      </c>
      <c r="E313" s="211"/>
      <c r="F313" s="213" t="s">
        <v>770</v>
      </c>
      <c r="G313" s="211"/>
      <c r="H313" s="214">
        <v>1139.135</v>
      </c>
      <c r="I313" s="215"/>
      <c r="J313" s="211"/>
      <c r="K313" s="211"/>
      <c r="L313" s="216"/>
      <c r="M313" s="217"/>
      <c r="N313" s="218"/>
      <c r="O313" s="218"/>
      <c r="P313" s="218"/>
      <c r="Q313" s="218"/>
      <c r="R313" s="218"/>
      <c r="S313" s="218"/>
      <c r="T313" s="219"/>
      <c r="AT313" s="220" t="s">
        <v>145</v>
      </c>
      <c r="AU313" s="220" t="s">
        <v>81</v>
      </c>
      <c r="AV313" s="14" t="s">
        <v>81</v>
      </c>
      <c r="AW313" s="14" t="s">
        <v>4</v>
      </c>
      <c r="AX313" s="14" t="s">
        <v>79</v>
      </c>
      <c r="AY313" s="220" t="s">
        <v>132</v>
      </c>
    </row>
    <row r="314" spans="1:65" s="2" customFormat="1" ht="16.5" customHeight="1">
      <c r="A314" s="36"/>
      <c r="B314" s="37"/>
      <c r="C314" s="232" t="s">
        <v>387</v>
      </c>
      <c r="D314" s="232" t="s">
        <v>273</v>
      </c>
      <c r="E314" s="233" t="s">
        <v>399</v>
      </c>
      <c r="F314" s="234" t="s">
        <v>400</v>
      </c>
      <c r="G314" s="235" t="s">
        <v>378</v>
      </c>
      <c r="H314" s="236">
        <v>2</v>
      </c>
      <c r="I314" s="237"/>
      <c r="J314" s="238">
        <f>ROUND(I314*H314,2)</f>
        <v>0</v>
      </c>
      <c r="K314" s="234" t="s">
        <v>19</v>
      </c>
      <c r="L314" s="239"/>
      <c r="M314" s="240" t="s">
        <v>19</v>
      </c>
      <c r="N314" s="241" t="s">
        <v>43</v>
      </c>
      <c r="O314" s="66"/>
      <c r="P314" s="189">
        <f>O314*H314</f>
        <v>0</v>
      </c>
      <c r="Q314" s="189">
        <v>4.0000000000000002E-4</v>
      </c>
      <c r="R314" s="189">
        <f>Q314*H314</f>
        <v>8.0000000000000004E-4</v>
      </c>
      <c r="S314" s="189">
        <v>0</v>
      </c>
      <c r="T314" s="190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91" t="s">
        <v>194</v>
      </c>
      <c r="AT314" s="191" t="s">
        <v>273</v>
      </c>
      <c r="AU314" s="191" t="s">
        <v>81</v>
      </c>
      <c r="AY314" s="19" t="s">
        <v>132</v>
      </c>
      <c r="BE314" s="192">
        <f>IF(N314="základní",J314,0)</f>
        <v>0</v>
      </c>
      <c r="BF314" s="192">
        <f>IF(N314="snížená",J314,0)</f>
        <v>0</v>
      </c>
      <c r="BG314" s="192">
        <f>IF(N314="zákl. přenesená",J314,0)</f>
        <v>0</v>
      </c>
      <c r="BH314" s="192">
        <f>IF(N314="sníž. přenesená",J314,0)</f>
        <v>0</v>
      </c>
      <c r="BI314" s="192">
        <f>IF(N314="nulová",J314,0)</f>
        <v>0</v>
      </c>
      <c r="BJ314" s="19" t="s">
        <v>79</v>
      </c>
      <c r="BK314" s="192">
        <f>ROUND(I314*H314,2)</f>
        <v>0</v>
      </c>
      <c r="BL314" s="19" t="s">
        <v>139</v>
      </c>
      <c r="BM314" s="191" t="s">
        <v>771</v>
      </c>
    </row>
    <row r="315" spans="1:65" s="2" customFormat="1">
      <c r="A315" s="36"/>
      <c r="B315" s="37"/>
      <c r="C315" s="38"/>
      <c r="D315" s="193" t="s">
        <v>141</v>
      </c>
      <c r="E315" s="38"/>
      <c r="F315" s="194" t="s">
        <v>400</v>
      </c>
      <c r="G315" s="38"/>
      <c r="H315" s="38"/>
      <c r="I315" s="195"/>
      <c r="J315" s="38"/>
      <c r="K315" s="38"/>
      <c r="L315" s="41"/>
      <c r="M315" s="196"/>
      <c r="N315" s="197"/>
      <c r="O315" s="66"/>
      <c r="P315" s="66"/>
      <c r="Q315" s="66"/>
      <c r="R315" s="66"/>
      <c r="S315" s="66"/>
      <c r="T315" s="67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141</v>
      </c>
      <c r="AU315" s="19" t="s">
        <v>81</v>
      </c>
    </row>
    <row r="316" spans="1:65" s="2" customFormat="1" ht="16.5" customHeight="1">
      <c r="A316" s="36"/>
      <c r="B316" s="37"/>
      <c r="C316" s="232" t="s">
        <v>392</v>
      </c>
      <c r="D316" s="232" t="s">
        <v>273</v>
      </c>
      <c r="E316" s="233" t="s">
        <v>403</v>
      </c>
      <c r="F316" s="234" t="s">
        <v>404</v>
      </c>
      <c r="G316" s="235" t="s">
        <v>378</v>
      </c>
      <c r="H316" s="236">
        <v>3</v>
      </c>
      <c r="I316" s="237"/>
      <c r="J316" s="238">
        <f>ROUND(I316*H316,2)</f>
        <v>0</v>
      </c>
      <c r="K316" s="234" t="s">
        <v>19</v>
      </c>
      <c r="L316" s="239"/>
      <c r="M316" s="240" t="s">
        <v>19</v>
      </c>
      <c r="N316" s="241" t="s">
        <v>43</v>
      </c>
      <c r="O316" s="66"/>
      <c r="P316" s="189">
        <f>O316*H316</f>
        <v>0</v>
      </c>
      <c r="Q316" s="189">
        <v>2.9999999999999997E-4</v>
      </c>
      <c r="R316" s="189">
        <f>Q316*H316</f>
        <v>8.9999999999999998E-4</v>
      </c>
      <c r="S316" s="189">
        <v>0</v>
      </c>
      <c r="T316" s="190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91" t="s">
        <v>194</v>
      </c>
      <c r="AT316" s="191" t="s">
        <v>273</v>
      </c>
      <c r="AU316" s="191" t="s">
        <v>81</v>
      </c>
      <c r="AY316" s="19" t="s">
        <v>132</v>
      </c>
      <c r="BE316" s="192">
        <f>IF(N316="základní",J316,0)</f>
        <v>0</v>
      </c>
      <c r="BF316" s="192">
        <f>IF(N316="snížená",J316,0)</f>
        <v>0</v>
      </c>
      <c r="BG316" s="192">
        <f>IF(N316="zákl. přenesená",J316,0)</f>
        <v>0</v>
      </c>
      <c r="BH316" s="192">
        <f>IF(N316="sníž. přenesená",J316,0)</f>
        <v>0</v>
      </c>
      <c r="BI316" s="192">
        <f>IF(N316="nulová",J316,0)</f>
        <v>0</v>
      </c>
      <c r="BJ316" s="19" t="s">
        <v>79</v>
      </c>
      <c r="BK316" s="192">
        <f>ROUND(I316*H316,2)</f>
        <v>0</v>
      </c>
      <c r="BL316" s="19" t="s">
        <v>139</v>
      </c>
      <c r="BM316" s="191" t="s">
        <v>772</v>
      </c>
    </row>
    <row r="317" spans="1:65" s="2" customFormat="1">
      <c r="A317" s="36"/>
      <c r="B317" s="37"/>
      <c r="C317" s="38"/>
      <c r="D317" s="193" t="s">
        <v>141</v>
      </c>
      <c r="E317" s="38"/>
      <c r="F317" s="194" t="s">
        <v>404</v>
      </c>
      <c r="G317" s="38"/>
      <c r="H317" s="38"/>
      <c r="I317" s="195"/>
      <c r="J317" s="38"/>
      <c r="K317" s="38"/>
      <c r="L317" s="41"/>
      <c r="M317" s="196"/>
      <c r="N317" s="197"/>
      <c r="O317" s="66"/>
      <c r="P317" s="66"/>
      <c r="Q317" s="66"/>
      <c r="R317" s="66"/>
      <c r="S317" s="66"/>
      <c r="T317" s="6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141</v>
      </c>
      <c r="AU317" s="19" t="s">
        <v>81</v>
      </c>
    </row>
    <row r="318" spans="1:65" s="2" customFormat="1" ht="16.5" customHeight="1">
      <c r="A318" s="36"/>
      <c r="B318" s="37"/>
      <c r="C318" s="232" t="s">
        <v>398</v>
      </c>
      <c r="D318" s="232" t="s">
        <v>273</v>
      </c>
      <c r="E318" s="233" t="s">
        <v>773</v>
      </c>
      <c r="F318" s="234" t="s">
        <v>774</v>
      </c>
      <c r="G318" s="235" t="s">
        <v>378</v>
      </c>
      <c r="H318" s="236">
        <v>1</v>
      </c>
      <c r="I318" s="237"/>
      <c r="J318" s="238">
        <f>ROUND(I318*H318,2)</f>
        <v>0</v>
      </c>
      <c r="K318" s="234" t="s">
        <v>19</v>
      </c>
      <c r="L318" s="239"/>
      <c r="M318" s="240" t="s">
        <v>19</v>
      </c>
      <c r="N318" s="241" t="s">
        <v>43</v>
      </c>
      <c r="O318" s="66"/>
      <c r="P318" s="189">
        <f>O318*H318</f>
        <v>0</v>
      </c>
      <c r="Q318" s="189">
        <v>4.0000000000000002E-4</v>
      </c>
      <c r="R318" s="189">
        <f>Q318*H318</f>
        <v>4.0000000000000002E-4</v>
      </c>
      <c r="S318" s="189">
        <v>0</v>
      </c>
      <c r="T318" s="190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91" t="s">
        <v>194</v>
      </c>
      <c r="AT318" s="191" t="s">
        <v>273</v>
      </c>
      <c r="AU318" s="191" t="s">
        <v>81</v>
      </c>
      <c r="AY318" s="19" t="s">
        <v>132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19" t="s">
        <v>79</v>
      </c>
      <c r="BK318" s="192">
        <f>ROUND(I318*H318,2)</f>
        <v>0</v>
      </c>
      <c r="BL318" s="19" t="s">
        <v>139</v>
      </c>
      <c r="BM318" s="191" t="s">
        <v>775</v>
      </c>
    </row>
    <row r="319" spans="1:65" s="2" customFormat="1">
      <c r="A319" s="36"/>
      <c r="B319" s="37"/>
      <c r="C319" s="38"/>
      <c r="D319" s="193" t="s">
        <v>141</v>
      </c>
      <c r="E319" s="38"/>
      <c r="F319" s="194" t="s">
        <v>774</v>
      </c>
      <c r="G319" s="38"/>
      <c r="H319" s="38"/>
      <c r="I319" s="195"/>
      <c r="J319" s="38"/>
      <c r="K319" s="38"/>
      <c r="L319" s="41"/>
      <c r="M319" s="196"/>
      <c r="N319" s="197"/>
      <c r="O319" s="66"/>
      <c r="P319" s="66"/>
      <c r="Q319" s="66"/>
      <c r="R319" s="66"/>
      <c r="S319" s="66"/>
      <c r="T319" s="67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9" t="s">
        <v>141</v>
      </c>
      <c r="AU319" s="19" t="s">
        <v>81</v>
      </c>
    </row>
    <row r="320" spans="1:65" s="2" customFormat="1" ht="16.5" customHeight="1">
      <c r="A320" s="36"/>
      <c r="B320" s="37"/>
      <c r="C320" s="180" t="s">
        <v>402</v>
      </c>
      <c r="D320" s="180" t="s">
        <v>134</v>
      </c>
      <c r="E320" s="181" t="s">
        <v>407</v>
      </c>
      <c r="F320" s="182" t="s">
        <v>408</v>
      </c>
      <c r="G320" s="183" t="s">
        <v>208</v>
      </c>
      <c r="H320" s="184">
        <v>27.9</v>
      </c>
      <c r="I320" s="185"/>
      <c r="J320" s="186">
        <f>ROUND(I320*H320,2)</f>
        <v>0</v>
      </c>
      <c r="K320" s="182" t="s">
        <v>138</v>
      </c>
      <c r="L320" s="41"/>
      <c r="M320" s="187" t="s">
        <v>19</v>
      </c>
      <c r="N320" s="188" t="s">
        <v>43</v>
      </c>
      <c r="O320" s="66"/>
      <c r="P320" s="189">
        <f>O320*H320</f>
        <v>0</v>
      </c>
      <c r="Q320" s="189">
        <v>0</v>
      </c>
      <c r="R320" s="189">
        <f>Q320*H320</f>
        <v>0</v>
      </c>
      <c r="S320" s="189">
        <v>0</v>
      </c>
      <c r="T320" s="190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91" t="s">
        <v>139</v>
      </c>
      <c r="AT320" s="191" t="s">
        <v>134</v>
      </c>
      <c r="AU320" s="191" t="s">
        <v>81</v>
      </c>
      <c r="AY320" s="19" t="s">
        <v>132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19" t="s">
        <v>79</v>
      </c>
      <c r="BK320" s="192">
        <f>ROUND(I320*H320,2)</f>
        <v>0</v>
      </c>
      <c r="BL320" s="19" t="s">
        <v>139</v>
      </c>
      <c r="BM320" s="191" t="s">
        <v>776</v>
      </c>
    </row>
    <row r="321" spans="1:65" s="2" customFormat="1" ht="19.5">
      <c r="A321" s="36"/>
      <c r="B321" s="37"/>
      <c r="C321" s="38"/>
      <c r="D321" s="193" t="s">
        <v>141</v>
      </c>
      <c r="E321" s="38"/>
      <c r="F321" s="194" t="s">
        <v>410</v>
      </c>
      <c r="G321" s="38"/>
      <c r="H321" s="38"/>
      <c r="I321" s="195"/>
      <c r="J321" s="38"/>
      <c r="K321" s="38"/>
      <c r="L321" s="41"/>
      <c r="M321" s="196"/>
      <c r="N321" s="197"/>
      <c r="O321" s="66"/>
      <c r="P321" s="66"/>
      <c r="Q321" s="66"/>
      <c r="R321" s="66"/>
      <c r="S321" s="66"/>
      <c r="T321" s="67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9" t="s">
        <v>141</v>
      </c>
      <c r="AU321" s="19" t="s">
        <v>81</v>
      </c>
    </row>
    <row r="322" spans="1:65" s="2" customFormat="1">
      <c r="A322" s="36"/>
      <c r="B322" s="37"/>
      <c r="C322" s="38"/>
      <c r="D322" s="198" t="s">
        <v>143</v>
      </c>
      <c r="E322" s="38"/>
      <c r="F322" s="199" t="s">
        <v>411</v>
      </c>
      <c r="G322" s="38"/>
      <c r="H322" s="38"/>
      <c r="I322" s="195"/>
      <c r="J322" s="38"/>
      <c r="K322" s="38"/>
      <c r="L322" s="41"/>
      <c r="M322" s="196"/>
      <c r="N322" s="197"/>
      <c r="O322" s="66"/>
      <c r="P322" s="66"/>
      <c r="Q322" s="66"/>
      <c r="R322" s="66"/>
      <c r="S322" s="66"/>
      <c r="T322" s="67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9" t="s">
        <v>143</v>
      </c>
      <c r="AU322" s="19" t="s">
        <v>81</v>
      </c>
    </row>
    <row r="323" spans="1:65" s="13" customFormat="1">
      <c r="B323" s="200"/>
      <c r="C323" s="201"/>
      <c r="D323" s="193" t="s">
        <v>145</v>
      </c>
      <c r="E323" s="202" t="s">
        <v>19</v>
      </c>
      <c r="F323" s="203" t="s">
        <v>214</v>
      </c>
      <c r="G323" s="201"/>
      <c r="H323" s="202" t="s">
        <v>19</v>
      </c>
      <c r="I323" s="204"/>
      <c r="J323" s="201"/>
      <c r="K323" s="201"/>
      <c r="L323" s="205"/>
      <c r="M323" s="206"/>
      <c r="N323" s="207"/>
      <c r="O323" s="207"/>
      <c r="P323" s="207"/>
      <c r="Q323" s="207"/>
      <c r="R323" s="207"/>
      <c r="S323" s="207"/>
      <c r="T323" s="208"/>
      <c r="AT323" s="209" t="s">
        <v>145</v>
      </c>
      <c r="AU323" s="209" t="s">
        <v>81</v>
      </c>
      <c r="AV323" s="13" t="s">
        <v>79</v>
      </c>
      <c r="AW323" s="13" t="s">
        <v>33</v>
      </c>
      <c r="AX323" s="13" t="s">
        <v>72</v>
      </c>
      <c r="AY323" s="209" t="s">
        <v>132</v>
      </c>
    </row>
    <row r="324" spans="1:65" s="13" customFormat="1">
      <c r="B324" s="200"/>
      <c r="C324" s="201"/>
      <c r="D324" s="193" t="s">
        <v>145</v>
      </c>
      <c r="E324" s="202" t="s">
        <v>19</v>
      </c>
      <c r="F324" s="203" t="s">
        <v>701</v>
      </c>
      <c r="G324" s="201"/>
      <c r="H324" s="202" t="s">
        <v>19</v>
      </c>
      <c r="I324" s="204"/>
      <c r="J324" s="201"/>
      <c r="K324" s="201"/>
      <c r="L324" s="205"/>
      <c r="M324" s="206"/>
      <c r="N324" s="207"/>
      <c r="O324" s="207"/>
      <c r="P324" s="207"/>
      <c r="Q324" s="207"/>
      <c r="R324" s="207"/>
      <c r="S324" s="207"/>
      <c r="T324" s="208"/>
      <c r="AT324" s="209" t="s">
        <v>145</v>
      </c>
      <c r="AU324" s="209" t="s">
        <v>81</v>
      </c>
      <c r="AV324" s="13" t="s">
        <v>79</v>
      </c>
      <c r="AW324" s="13" t="s">
        <v>33</v>
      </c>
      <c r="AX324" s="13" t="s">
        <v>72</v>
      </c>
      <c r="AY324" s="209" t="s">
        <v>132</v>
      </c>
    </row>
    <row r="325" spans="1:65" s="14" customFormat="1">
      <c r="B325" s="210"/>
      <c r="C325" s="211"/>
      <c r="D325" s="193" t="s">
        <v>145</v>
      </c>
      <c r="E325" s="212" t="s">
        <v>19</v>
      </c>
      <c r="F325" s="213" t="s">
        <v>702</v>
      </c>
      <c r="G325" s="211"/>
      <c r="H325" s="214">
        <v>13.5</v>
      </c>
      <c r="I325" s="215"/>
      <c r="J325" s="211"/>
      <c r="K325" s="211"/>
      <c r="L325" s="216"/>
      <c r="M325" s="217"/>
      <c r="N325" s="218"/>
      <c r="O325" s="218"/>
      <c r="P325" s="218"/>
      <c r="Q325" s="218"/>
      <c r="R325" s="218"/>
      <c r="S325" s="218"/>
      <c r="T325" s="219"/>
      <c r="AT325" s="220" t="s">
        <v>145</v>
      </c>
      <c r="AU325" s="220" t="s">
        <v>81</v>
      </c>
      <c r="AV325" s="14" t="s">
        <v>81</v>
      </c>
      <c r="AW325" s="14" t="s">
        <v>33</v>
      </c>
      <c r="AX325" s="14" t="s">
        <v>72</v>
      </c>
      <c r="AY325" s="220" t="s">
        <v>132</v>
      </c>
    </row>
    <row r="326" spans="1:65" s="13" customFormat="1">
      <c r="B326" s="200"/>
      <c r="C326" s="201"/>
      <c r="D326" s="193" t="s">
        <v>145</v>
      </c>
      <c r="E326" s="202" t="s">
        <v>19</v>
      </c>
      <c r="F326" s="203" t="s">
        <v>703</v>
      </c>
      <c r="G326" s="201"/>
      <c r="H326" s="202" t="s">
        <v>19</v>
      </c>
      <c r="I326" s="204"/>
      <c r="J326" s="201"/>
      <c r="K326" s="201"/>
      <c r="L326" s="205"/>
      <c r="M326" s="206"/>
      <c r="N326" s="207"/>
      <c r="O326" s="207"/>
      <c r="P326" s="207"/>
      <c r="Q326" s="207"/>
      <c r="R326" s="207"/>
      <c r="S326" s="207"/>
      <c r="T326" s="208"/>
      <c r="AT326" s="209" t="s">
        <v>145</v>
      </c>
      <c r="AU326" s="209" t="s">
        <v>81</v>
      </c>
      <c r="AV326" s="13" t="s">
        <v>79</v>
      </c>
      <c r="AW326" s="13" t="s">
        <v>33</v>
      </c>
      <c r="AX326" s="13" t="s">
        <v>72</v>
      </c>
      <c r="AY326" s="209" t="s">
        <v>132</v>
      </c>
    </row>
    <row r="327" spans="1:65" s="14" customFormat="1">
      <c r="B327" s="210"/>
      <c r="C327" s="211"/>
      <c r="D327" s="193" t="s">
        <v>145</v>
      </c>
      <c r="E327" s="212" t="s">
        <v>19</v>
      </c>
      <c r="F327" s="213" t="s">
        <v>704</v>
      </c>
      <c r="G327" s="211"/>
      <c r="H327" s="214">
        <v>14.4</v>
      </c>
      <c r="I327" s="215"/>
      <c r="J327" s="211"/>
      <c r="K327" s="211"/>
      <c r="L327" s="216"/>
      <c r="M327" s="217"/>
      <c r="N327" s="218"/>
      <c r="O327" s="218"/>
      <c r="P327" s="218"/>
      <c r="Q327" s="218"/>
      <c r="R327" s="218"/>
      <c r="S327" s="218"/>
      <c r="T327" s="219"/>
      <c r="AT327" s="220" t="s">
        <v>145</v>
      </c>
      <c r="AU327" s="220" t="s">
        <v>81</v>
      </c>
      <c r="AV327" s="14" t="s">
        <v>81</v>
      </c>
      <c r="AW327" s="14" t="s">
        <v>33</v>
      </c>
      <c r="AX327" s="14" t="s">
        <v>72</v>
      </c>
      <c r="AY327" s="220" t="s">
        <v>132</v>
      </c>
    </row>
    <row r="328" spans="1:65" s="15" customFormat="1">
      <c r="B328" s="221"/>
      <c r="C328" s="222"/>
      <c r="D328" s="193" t="s">
        <v>145</v>
      </c>
      <c r="E328" s="223" t="s">
        <v>19</v>
      </c>
      <c r="F328" s="224" t="s">
        <v>204</v>
      </c>
      <c r="G328" s="222"/>
      <c r="H328" s="225">
        <v>27.9</v>
      </c>
      <c r="I328" s="226"/>
      <c r="J328" s="222"/>
      <c r="K328" s="222"/>
      <c r="L328" s="227"/>
      <c r="M328" s="228"/>
      <c r="N328" s="229"/>
      <c r="O328" s="229"/>
      <c r="P328" s="229"/>
      <c r="Q328" s="229"/>
      <c r="R328" s="229"/>
      <c r="S328" s="229"/>
      <c r="T328" s="230"/>
      <c r="AT328" s="231" t="s">
        <v>145</v>
      </c>
      <c r="AU328" s="231" t="s">
        <v>81</v>
      </c>
      <c r="AV328" s="15" t="s">
        <v>139</v>
      </c>
      <c r="AW328" s="15" t="s">
        <v>33</v>
      </c>
      <c r="AX328" s="15" t="s">
        <v>79</v>
      </c>
      <c r="AY328" s="231" t="s">
        <v>132</v>
      </c>
    </row>
    <row r="329" spans="1:65" s="2" customFormat="1" ht="16.5" customHeight="1">
      <c r="A329" s="36"/>
      <c r="B329" s="37"/>
      <c r="C329" s="232" t="s">
        <v>406</v>
      </c>
      <c r="D329" s="232" t="s">
        <v>273</v>
      </c>
      <c r="E329" s="233" t="s">
        <v>413</v>
      </c>
      <c r="F329" s="234" t="s">
        <v>414</v>
      </c>
      <c r="G329" s="235" t="s">
        <v>208</v>
      </c>
      <c r="H329" s="236">
        <v>28.318999999999999</v>
      </c>
      <c r="I329" s="237"/>
      <c r="J329" s="238">
        <f>ROUND(I329*H329,2)</f>
        <v>0</v>
      </c>
      <c r="K329" s="234" t="s">
        <v>138</v>
      </c>
      <c r="L329" s="239"/>
      <c r="M329" s="240" t="s">
        <v>19</v>
      </c>
      <c r="N329" s="241" t="s">
        <v>43</v>
      </c>
      <c r="O329" s="66"/>
      <c r="P329" s="189">
        <f>O329*H329</f>
        <v>0</v>
      </c>
      <c r="Q329" s="189">
        <v>2.1199999999999999E-3</v>
      </c>
      <c r="R329" s="189">
        <f>Q329*H329</f>
        <v>6.0036279999999997E-2</v>
      </c>
      <c r="S329" s="189">
        <v>0</v>
      </c>
      <c r="T329" s="190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91" t="s">
        <v>194</v>
      </c>
      <c r="AT329" s="191" t="s">
        <v>273</v>
      </c>
      <c r="AU329" s="191" t="s">
        <v>81</v>
      </c>
      <c r="AY329" s="19" t="s">
        <v>132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19" t="s">
        <v>79</v>
      </c>
      <c r="BK329" s="192">
        <f>ROUND(I329*H329,2)</f>
        <v>0</v>
      </c>
      <c r="BL329" s="19" t="s">
        <v>139</v>
      </c>
      <c r="BM329" s="191" t="s">
        <v>777</v>
      </c>
    </row>
    <row r="330" spans="1:65" s="2" customFormat="1">
      <c r="A330" s="36"/>
      <c r="B330" s="37"/>
      <c r="C330" s="38"/>
      <c r="D330" s="193" t="s">
        <v>141</v>
      </c>
      <c r="E330" s="38"/>
      <c r="F330" s="194" t="s">
        <v>414</v>
      </c>
      <c r="G330" s="38"/>
      <c r="H330" s="38"/>
      <c r="I330" s="195"/>
      <c r="J330" s="38"/>
      <c r="K330" s="38"/>
      <c r="L330" s="41"/>
      <c r="M330" s="196"/>
      <c r="N330" s="197"/>
      <c r="O330" s="66"/>
      <c r="P330" s="66"/>
      <c r="Q330" s="66"/>
      <c r="R330" s="66"/>
      <c r="S330" s="66"/>
      <c r="T330" s="67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9" t="s">
        <v>141</v>
      </c>
      <c r="AU330" s="19" t="s">
        <v>81</v>
      </c>
    </row>
    <row r="331" spans="1:65" s="2" customFormat="1">
      <c r="A331" s="36"/>
      <c r="B331" s="37"/>
      <c r="C331" s="38"/>
      <c r="D331" s="198" t="s">
        <v>143</v>
      </c>
      <c r="E331" s="38"/>
      <c r="F331" s="199" t="s">
        <v>416</v>
      </c>
      <c r="G331" s="38"/>
      <c r="H331" s="38"/>
      <c r="I331" s="195"/>
      <c r="J331" s="38"/>
      <c r="K331" s="38"/>
      <c r="L331" s="41"/>
      <c r="M331" s="196"/>
      <c r="N331" s="197"/>
      <c r="O331" s="66"/>
      <c r="P331" s="66"/>
      <c r="Q331" s="66"/>
      <c r="R331" s="66"/>
      <c r="S331" s="66"/>
      <c r="T331" s="67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9" t="s">
        <v>143</v>
      </c>
      <c r="AU331" s="19" t="s">
        <v>81</v>
      </c>
    </row>
    <row r="332" spans="1:65" s="14" customFormat="1">
      <c r="B332" s="210"/>
      <c r="C332" s="211"/>
      <c r="D332" s="193" t="s">
        <v>145</v>
      </c>
      <c r="E332" s="211"/>
      <c r="F332" s="213" t="s">
        <v>778</v>
      </c>
      <c r="G332" s="211"/>
      <c r="H332" s="214">
        <v>28.318999999999999</v>
      </c>
      <c r="I332" s="215"/>
      <c r="J332" s="211"/>
      <c r="K332" s="211"/>
      <c r="L332" s="216"/>
      <c r="M332" s="217"/>
      <c r="N332" s="218"/>
      <c r="O332" s="218"/>
      <c r="P332" s="218"/>
      <c r="Q332" s="218"/>
      <c r="R332" s="218"/>
      <c r="S332" s="218"/>
      <c r="T332" s="219"/>
      <c r="AT332" s="220" t="s">
        <v>145</v>
      </c>
      <c r="AU332" s="220" t="s">
        <v>81</v>
      </c>
      <c r="AV332" s="14" t="s">
        <v>81</v>
      </c>
      <c r="AW332" s="14" t="s">
        <v>4</v>
      </c>
      <c r="AX332" s="14" t="s">
        <v>79</v>
      </c>
      <c r="AY332" s="220" t="s">
        <v>132</v>
      </c>
    </row>
    <row r="333" spans="1:65" s="2" customFormat="1" ht="16.5" customHeight="1">
      <c r="A333" s="36"/>
      <c r="B333" s="37"/>
      <c r="C333" s="180" t="s">
        <v>412</v>
      </c>
      <c r="D333" s="180" t="s">
        <v>134</v>
      </c>
      <c r="E333" s="181" t="s">
        <v>419</v>
      </c>
      <c r="F333" s="182" t="s">
        <v>420</v>
      </c>
      <c r="G333" s="183" t="s">
        <v>378</v>
      </c>
      <c r="H333" s="184">
        <v>20</v>
      </c>
      <c r="I333" s="185"/>
      <c r="J333" s="186">
        <f>ROUND(I333*H333,2)</f>
        <v>0</v>
      </c>
      <c r="K333" s="182" t="s">
        <v>138</v>
      </c>
      <c r="L333" s="41"/>
      <c r="M333" s="187" t="s">
        <v>19</v>
      </c>
      <c r="N333" s="188" t="s">
        <v>43</v>
      </c>
      <c r="O333" s="66"/>
      <c r="P333" s="189">
        <f>O333*H333</f>
        <v>0</v>
      </c>
      <c r="Q333" s="189">
        <v>0</v>
      </c>
      <c r="R333" s="189">
        <f>Q333*H333</f>
        <v>0</v>
      </c>
      <c r="S333" s="189">
        <v>0</v>
      </c>
      <c r="T333" s="190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91" t="s">
        <v>139</v>
      </c>
      <c r="AT333" s="191" t="s">
        <v>134</v>
      </c>
      <c r="AU333" s="191" t="s">
        <v>81</v>
      </c>
      <c r="AY333" s="19" t="s">
        <v>132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19" t="s">
        <v>79</v>
      </c>
      <c r="BK333" s="192">
        <f>ROUND(I333*H333,2)</f>
        <v>0</v>
      </c>
      <c r="BL333" s="19" t="s">
        <v>139</v>
      </c>
      <c r="BM333" s="191" t="s">
        <v>779</v>
      </c>
    </row>
    <row r="334" spans="1:65" s="2" customFormat="1" ht="19.5">
      <c r="A334" s="36"/>
      <c r="B334" s="37"/>
      <c r="C334" s="38"/>
      <c r="D334" s="193" t="s">
        <v>141</v>
      </c>
      <c r="E334" s="38"/>
      <c r="F334" s="194" t="s">
        <v>422</v>
      </c>
      <c r="G334" s="38"/>
      <c r="H334" s="38"/>
      <c r="I334" s="195"/>
      <c r="J334" s="38"/>
      <c r="K334" s="38"/>
      <c r="L334" s="41"/>
      <c r="M334" s="196"/>
      <c r="N334" s="197"/>
      <c r="O334" s="66"/>
      <c r="P334" s="66"/>
      <c r="Q334" s="66"/>
      <c r="R334" s="66"/>
      <c r="S334" s="66"/>
      <c r="T334" s="67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9" t="s">
        <v>141</v>
      </c>
      <c r="AU334" s="19" t="s">
        <v>81</v>
      </c>
    </row>
    <row r="335" spans="1:65" s="2" customFormat="1">
      <c r="A335" s="36"/>
      <c r="B335" s="37"/>
      <c r="C335" s="38"/>
      <c r="D335" s="198" t="s">
        <v>143</v>
      </c>
      <c r="E335" s="38"/>
      <c r="F335" s="199" t="s">
        <v>423</v>
      </c>
      <c r="G335" s="38"/>
      <c r="H335" s="38"/>
      <c r="I335" s="195"/>
      <c r="J335" s="38"/>
      <c r="K335" s="38"/>
      <c r="L335" s="41"/>
      <c r="M335" s="196"/>
      <c r="N335" s="197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143</v>
      </c>
      <c r="AU335" s="19" t="s">
        <v>81</v>
      </c>
    </row>
    <row r="336" spans="1:65" s="13" customFormat="1">
      <c r="B336" s="200"/>
      <c r="C336" s="201"/>
      <c r="D336" s="193" t="s">
        <v>145</v>
      </c>
      <c r="E336" s="202" t="s">
        <v>19</v>
      </c>
      <c r="F336" s="203" t="s">
        <v>780</v>
      </c>
      <c r="G336" s="201"/>
      <c r="H336" s="202" t="s">
        <v>19</v>
      </c>
      <c r="I336" s="204"/>
      <c r="J336" s="201"/>
      <c r="K336" s="201"/>
      <c r="L336" s="205"/>
      <c r="M336" s="206"/>
      <c r="N336" s="207"/>
      <c r="O336" s="207"/>
      <c r="P336" s="207"/>
      <c r="Q336" s="207"/>
      <c r="R336" s="207"/>
      <c r="S336" s="207"/>
      <c r="T336" s="208"/>
      <c r="AT336" s="209" t="s">
        <v>145</v>
      </c>
      <c r="AU336" s="209" t="s">
        <v>81</v>
      </c>
      <c r="AV336" s="13" t="s">
        <v>79</v>
      </c>
      <c r="AW336" s="13" t="s">
        <v>33</v>
      </c>
      <c r="AX336" s="13" t="s">
        <v>72</v>
      </c>
      <c r="AY336" s="209" t="s">
        <v>132</v>
      </c>
    </row>
    <row r="337" spans="1:65" s="14" customFormat="1">
      <c r="B337" s="210"/>
      <c r="C337" s="211"/>
      <c r="D337" s="193" t="s">
        <v>145</v>
      </c>
      <c r="E337" s="212" t="s">
        <v>19</v>
      </c>
      <c r="F337" s="213" t="s">
        <v>298</v>
      </c>
      <c r="G337" s="211"/>
      <c r="H337" s="214">
        <v>20</v>
      </c>
      <c r="I337" s="215"/>
      <c r="J337" s="211"/>
      <c r="K337" s="211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145</v>
      </c>
      <c r="AU337" s="220" t="s">
        <v>81</v>
      </c>
      <c r="AV337" s="14" t="s">
        <v>81</v>
      </c>
      <c r="AW337" s="14" t="s">
        <v>33</v>
      </c>
      <c r="AX337" s="14" t="s">
        <v>79</v>
      </c>
      <c r="AY337" s="220" t="s">
        <v>132</v>
      </c>
    </row>
    <row r="338" spans="1:65" s="2" customFormat="1" ht="16.5" customHeight="1">
      <c r="A338" s="36"/>
      <c r="B338" s="37"/>
      <c r="C338" s="232" t="s">
        <v>418</v>
      </c>
      <c r="D338" s="232" t="s">
        <v>273</v>
      </c>
      <c r="E338" s="233" t="s">
        <v>426</v>
      </c>
      <c r="F338" s="234" t="s">
        <v>427</v>
      </c>
      <c r="G338" s="235" t="s">
        <v>378</v>
      </c>
      <c r="H338" s="236">
        <v>20</v>
      </c>
      <c r="I338" s="237"/>
      <c r="J338" s="238">
        <f>ROUND(I338*H338,2)</f>
        <v>0</v>
      </c>
      <c r="K338" s="234" t="s">
        <v>138</v>
      </c>
      <c r="L338" s="239"/>
      <c r="M338" s="240" t="s">
        <v>19</v>
      </c>
      <c r="N338" s="241" t="s">
        <v>43</v>
      </c>
      <c r="O338" s="66"/>
      <c r="P338" s="189">
        <f>O338*H338</f>
        <v>0</v>
      </c>
      <c r="Q338" s="189">
        <v>2.2000000000000001E-4</v>
      </c>
      <c r="R338" s="189">
        <f>Q338*H338</f>
        <v>4.4000000000000003E-3</v>
      </c>
      <c r="S338" s="189">
        <v>0</v>
      </c>
      <c r="T338" s="190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91" t="s">
        <v>194</v>
      </c>
      <c r="AT338" s="191" t="s">
        <v>273</v>
      </c>
      <c r="AU338" s="191" t="s">
        <v>81</v>
      </c>
      <c r="AY338" s="19" t="s">
        <v>132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19" t="s">
        <v>79</v>
      </c>
      <c r="BK338" s="192">
        <f>ROUND(I338*H338,2)</f>
        <v>0</v>
      </c>
      <c r="BL338" s="19" t="s">
        <v>139</v>
      </c>
      <c r="BM338" s="191" t="s">
        <v>781</v>
      </c>
    </row>
    <row r="339" spans="1:65" s="2" customFormat="1">
      <c r="A339" s="36"/>
      <c r="B339" s="37"/>
      <c r="C339" s="38"/>
      <c r="D339" s="193" t="s">
        <v>141</v>
      </c>
      <c r="E339" s="38"/>
      <c r="F339" s="194" t="s">
        <v>427</v>
      </c>
      <c r="G339" s="38"/>
      <c r="H339" s="38"/>
      <c r="I339" s="195"/>
      <c r="J339" s="38"/>
      <c r="K339" s="38"/>
      <c r="L339" s="41"/>
      <c r="M339" s="196"/>
      <c r="N339" s="197"/>
      <c r="O339" s="66"/>
      <c r="P339" s="66"/>
      <c r="Q339" s="66"/>
      <c r="R339" s="66"/>
      <c r="S339" s="66"/>
      <c r="T339" s="67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141</v>
      </c>
      <c r="AU339" s="19" t="s">
        <v>81</v>
      </c>
    </row>
    <row r="340" spans="1:65" s="2" customFormat="1">
      <c r="A340" s="36"/>
      <c r="B340" s="37"/>
      <c r="C340" s="38"/>
      <c r="D340" s="198" t="s">
        <v>143</v>
      </c>
      <c r="E340" s="38"/>
      <c r="F340" s="199" t="s">
        <v>429</v>
      </c>
      <c r="G340" s="38"/>
      <c r="H340" s="38"/>
      <c r="I340" s="195"/>
      <c r="J340" s="38"/>
      <c r="K340" s="38"/>
      <c r="L340" s="41"/>
      <c r="M340" s="196"/>
      <c r="N340" s="197"/>
      <c r="O340" s="66"/>
      <c r="P340" s="66"/>
      <c r="Q340" s="66"/>
      <c r="R340" s="66"/>
      <c r="S340" s="66"/>
      <c r="T340" s="67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9" t="s">
        <v>143</v>
      </c>
      <c r="AU340" s="19" t="s">
        <v>81</v>
      </c>
    </row>
    <row r="341" spans="1:65" s="14" customFormat="1">
      <c r="B341" s="210"/>
      <c r="C341" s="211"/>
      <c r="D341" s="193" t="s">
        <v>145</v>
      </c>
      <c r="E341" s="212" t="s">
        <v>19</v>
      </c>
      <c r="F341" s="213" t="s">
        <v>298</v>
      </c>
      <c r="G341" s="211"/>
      <c r="H341" s="214">
        <v>20</v>
      </c>
      <c r="I341" s="215"/>
      <c r="J341" s="211"/>
      <c r="K341" s="211"/>
      <c r="L341" s="216"/>
      <c r="M341" s="217"/>
      <c r="N341" s="218"/>
      <c r="O341" s="218"/>
      <c r="P341" s="218"/>
      <c r="Q341" s="218"/>
      <c r="R341" s="218"/>
      <c r="S341" s="218"/>
      <c r="T341" s="219"/>
      <c r="AT341" s="220" t="s">
        <v>145</v>
      </c>
      <c r="AU341" s="220" t="s">
        <v>81</v>
      </c>
      <c r="AV341" s="14" t="s">
        <v>81</v>
      </c>
      <c r="AW341" s="14" t="s">
        <v>33</v>
      </c>
      <c r="AX341" s="14" t="s">
        <v>79</v>
      </c>
      <c r="AY341" s="220" t="s">
        <v>132</v>
      </c>
    </row>
    <row r="342" spans="1:65" s="2" customFormat="1" ht="16.5" customHeight="1">
      <c r="A342" s="36"/>
      <c r="B342" s="37"/>
      <c r="C342" s="180" t="s">
        <v>425</v>
      </c>
      <c r="D342" s="180" t="s">
        <v>134</v>
      </c>
      <c r="E342" s="181" t="s">
        <v>431</v>
      </c>
      <c r="F342" s="182" t="s">
        <v>432</v>
      </c>
      <c r="G342" s="183" t="s">
        <v>378</v>
      </c>
      <c r="H342" s="184">
        <v>2</v>
      </c>
      <c r="I342" s="185"/>
      <c r="J342" s="186">
        <f>ROUND(I342*H342,2)</f>
        <v>0</v>
      </c>
      <c r="K342" s="182" t="s">
        <v>19</v>
      </c>
      <c r="L342" s="41"/>
      <c r="M342" s="187" t="s">
        <v>19</v>
      </c>
      <c r="N342" s="188" t="s">
        <v>43</v>
      </c>
      <c r="O342" s="66"/>
      <c r="P342" s="189">
        <f>O342*H342</f>
        <v>0</v>
      </c>
      <c r="Q342" s="189">
        <v>0</v>
      </c>
      <c r="R342" s="189">
        <f>Q342*H342</f>
        <v>0</v>
      </c>
      <c r="S342" s="189">
        <v>0</v>
      </c>
      <c r="T342" s="190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91" t="s">
        <v>139</v>
      </c>
      <c r="AT342" s="191" t="s">
        <v>134</v>
      </c>
      <c r="AU342" s="191" t="s">
        <v>81</v>
      </c>
      <c r="AY342" s="19" t="s">
        <v>132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19" t="s">
        <v>79</v>
      </c>
      <c r="BK342" s="192">
        <f>ROUND(I342*H342,2)</f>
        <v>0</v>
      </c>
      <c r="BL342" s="19" t="s">
        <v>139</v>
      </c>
      <c r="BM342" s="191" t="s">
        <v>782</v>
      </c>
    </row>
    <row r="343" spans="1:65" s="2" customFormat="1">
      <c r="A343" s="36"/>
      <c r="B343" s="37"/>
      <c r="C343" s="38"/>
      <c r="D343" s="193" t="s">
        <v>141</v>
      </c>
      <c r="E343" s="38"/>
      <c r="F343" s="194" t="s">
        <v>434</v>
      </c>
      <c r="G343" s="38"/>
      <c r="H343" s="38"/>
      <c r="I343" s="195"/>
      <c r="J343" s="38"/>
      <c r="K343" s="38"/>
      <c r="L343" s="41"/>
      <c r="M343" s="196"/>
      <c r="N343" s="197"/>
      <c r="O343" s="66"/>
      <c r="P343" s="66"/>
      <c r="Q343" s="66"/>
      <c r="R343" s="66"/>
      <c r="S343" s="66"/>
      <c r="T343" s="67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9" t="s">
        <v>141</v>
      </c>
      <c r="AU343" s="19" t="s">
        <v>81</v>
      </c>
    </row>
    <row r="344" spans="1:65" s="13" customFormat="1">
      <c r="B344" s="200"/>
      <c r="C344" s="201"/>
      <c r="D344" s="193" t="s">
        <v>145</v>
      </c>
      <c r="E344" s="202" t="s">
        <v>19</v>
      </c>
      <c r="F344" s="203" t="s">
        <v>435</v>
      </c>
      <c r="G344" s="201"/>
      <c r="H344" s="202" t="s">
        <v>19</v>
      </c>
      <c r="I344" s="204"/>
      <c r="J344" s="201"/>
      <c r="K344" s="201"/>
      <c r="L344" s="205"/>
      <c r="M344" s="206"/>
      <c r="N344" s="207"/>
      <c r="O344" s="207"/>
      <c r="P344" s="207"/>
      <c r="Q344" s="207"/>
      <c r="R344" s="207"/>
      <c r="S344" s="207"/>
      <c r="T344" s="208"/>
      <c r="AT344" s="209" t="s">
        <v>145</v>
      </c>
      <c r="AU344" s="209" t="s">
        <v>81</v>
      </c>
      <c r="AV344" s="13" t="s">
        <v>79</v>
      </c>
      <c r="AW344" s="13" t="s">
        <v>33</v>
      </c>
      <c r="AX344" s="13" t="s">
        <v>72</v>
      </c>
      <c r="AY344" s="209" t="s">
        <v>132</v>
      </c>
    </row>
    <row r="345" spans="1:65" s="14" customFormat="1">
      <c r="B345" s="210"/>
      <c r="C345" s="211"/>
      <c r="D345" s="193" t="s">
        <v>145</v>
      </c>
      <c r="E345" s="212" t="s">
        <v>19</v>
      </c>
      <c r="F345" s="213" t="s">
        <v>81</v>
      </c>
      <c r="G345" s="211"/>
      <c r="H345" s="214">
        <v>2</v>
      </c>
      <c r="I345" s="215"/>
      <c r="J345" s="211"/>
      <c r="K345" s="211"/>
      <c r="L345" s="216"/>
      <c r="M345" s="217"/>
      <c r="N345" s="218"/>
      <c r="O345" s="218"/>
      <c r="P345" s="218"/>
      <c r="Q345" s="218"/>
      <c r="R345" s="218"/>
      <c r="S345" s="218"/>
      <c r="T345" s="219"/>
      <c r="AT345" s="220" t="s">
        <v>145</v>
      </c>
      <c r="AU345" s="220" t="s">
        <v>81</v>
      </c>
      <c r="AV345" s="14" t="s">
        <v>81</v>
      </c>
      <c r="AW345" s="14" t="s">
        <v>33</v>
      </c>
      <c r="AX345" s="14" t="s">
        <v>79</v>
      </c>
      <c r="AY345" s="220" t="s">
        <v>132</v>
      </c>
    </row>
    <row r="346" spans="1:65" s="2" customFormat="1" ht="16.5" customHeight="1">
      <c r="A346" s="36"/>
      <c r="B346" s="37"/>
      <c r="C346" s="232" t="s">
        <v>430</v>
      </c>
      <c r="D346" s="232" t="s">
        <v>273</v>
      </c>
      <c r="E346" s="233" t="s">
        <v>437</v>
      </c>
      <c r="F346" s="234" t="s">
        <v>438</v>
      </c>
      <c r="G346" s="235" t="s">
        <v>378</v>
      </c>
      <c r="H346" s="236">
        <v>2</v>
      </c>
      <c r="I346" s="237"/>
      <c r="J346" s="238">
        <f>ROUND(I346*H346,2)</f>
        <v>0</v>
      </c>
      <c r="K346" s="234" t="s">
        <v>19</v>
      </c>
      <c r="L346" s="239"/>
      <c r="M346" s="240" t="s">
        <v>19</v>
      </c>
      <c r="N346" s="241" t="s">
        <v>43</v>
      </c>
      <c r="O346" s="66"/>
      <c r="P346" s="189">
        <f>O346*H346</f>
        <v>0</v>
      </c>
      <c r="Q346" s="189">
        <v>2.0000000000000001E-4</v>
      </c>
      <c r="R346" s="189">
        <f>Q346*H346</f>
        <v>4.0000000000000002E-4</v>
      </c>
      <c r="S346" s="189">
        <v>0</v>
      </c>
      <c r="T346" s="190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91" t="s">
        <v>194</v>
      </c>
      <c r="AT346" s="191" t="s">
        <v>273</v>
      </c>
      <c r="AU346" s="191" t="s">
        <v>81</v>
      </c>
      <c r="AY346" s="19" t="s">
        <v>132</v>
      </c>
      <c r="BE346" s="192">
        <f>IF(N346="základní",J346,0)</f>
        <v>0</v>
      </c>
      <c r="BF346" s="192">
        <f>IF(N346="snížená",J346,0)</f>
        <v>0</v>
      </c>
      <c r="BG346" s="192">
        <f>IF(N346="zákl. přenesená",J346,0)</f>
        <v>0</v>
      </c>
      <c r="BH346" s="192">
        <f>IF(N346="sníž. přenesená",J346,0)</f>
        <v>0</v>
      </c>
      <c r="BI346" s="192">
        <f>IF(N346="nulová",J346,0)</f>
        <v>0</v>
      </c>
      <c r="BJ346" s="19" t="s">
        <v>79</v>
      </c>
      <c r="BK346" s="192">
        <f>ROUND(I346*H346,2)</f>
        <v>0</v>
      </c>
      <c r="BL346" s="19" t="s">
        <v>139</v>
      </c>
      <c r="BM346" s="191" t="s">
        <v>783</v>
      </c>
    </row>
    <row r="347" spans="1:65" s="2" customFormat="1">
      <c r="A347" s="36"/>
      <c r="B347" s="37"/>
      <c r="C347" s="38"/>
      <c r="D347" s="193" t="s">
        <v>141</v>
      </c>
      <c r="E347" s="38"/>
      <c r="F347" s="194" t="s">
        <v>438</v>
      </c>
      <c r="G347" s="38"/>
      <c r="H347" s="38"/>
      <c r="I347" s="195"/>
      <c r="J347" s="38"/>
      <c r="K347" s="38"/>
      <c r="L347" s="41"/>
      <c r="M347" s="196"/>
      <c r="N347" s="197"/>
      <c r="O347" s="66"/>
      <c r="P347" s="66"/>
      <c r="Q347" s="66"/>
      <c r="R347" s="66"/>
      <c r="S347" s="66"/>
      <c r="T347" s="67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9" t="s">
        <v>141</v>
      </c>
      <c r="AU347" s="19" t="s">
        <v>81</v>
      </c>
    </row>
    <row r="348" spans="1:65" s="2" customFormat="1" ht="16.5" customHeight="1">
      <c r="A348" s="36"/>
      <c r="B348" s="37"/>
      <c r="C348" s="232" t="s">
        <v>436</v>
      </c>
      <c r="D348" s="232" t="s">
        <v>273</v>
      </c>
      <c r="E348" s="233" t="s">
        <v>441</v>
      </c>
      <c r="F348" s="234" t="s">
        <v>442</v>
      </c>
      <c r="G348" s="235" t="s">
        <v>378</v>
      </c>
      <c r="H348" s="236">
        <v>2</v>
      </c>
      <c r="I348" s="237"/>
      <c r="J348" s="238">
        <f>ROUND(I348*H348,2)</f>
        <v>0</v>
      </c>
      <c r="K348" s="234" t="s">
        <v>19</v>
      </c>
      <c r="L348" s="239"/>
      <c r="M348" s="240" t="s">
        <v>19</v>
      </c>
      <c r="N348" s="241" t="s">
        <v>43</v>
      </c>
      <c r="O348" s="66"/>
      <c r="P348" s="189">
        <f>O348*H348</f>
        <v>0</v>
      </c>
      <c r="Q348" s="189">
        <v>1.08E-3</v>
      </c>
      <c r="R348" s="189">
        <f>Q348*H348</f>
        <v>2.16E-3</v>
      </c>
      <c r="S348" s="189">
        <v>0</v>
      </c>
      <c r="T348" s="190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91" t="s">
        <v>194</v>
      </c>
      <c r="AT348" s="191" t="s">
        <v>273</v>
      </c>
      <c r="AU348" s="191" t="s">
        <v>81</v>
      </c>
      <c r="AY348" s="19" t="s">
        <v>132</v>
      </c>
      <c r="BE348" s="192">
        <f>IF(N348="základní",J348,0)</f>
        <v>0</v>
      </c>
      <c r="BF348" s="192">
        <f>IF(N348="snížená",J348,0)</f>
        <v>0</v>
      </c>
      <c r="BG348" s="192">
        <f>IF(N348="zákl. přenesená",J348,0)</f>
        <v>0</v>
      </c>
      <c r="BH348" s="192">
        <f>IF(N348="sníž. přenesená",J348,0)</f>
        <v>0</v>
      </c>
      <c r="BI348" s="192">
        <f>IF(N348="nulová",J348,0)</f>
        <v>0</v>
      </c>
      <c r="BJ348" s="19" t="s">
        <v>79</v>
      </c>
      <c r="BK348" s="192">
        <f>ROUND(I348*H348,2)</f>
        <v>0</v>
      </c>
      <c r="BL348" s="19" t="s">
        <v>139</v>
      </c>
      <c r="BM348" s="191" t="s">
        <v>784</v>
      </c>
    </row>
    <row r="349" spans="1:65" s="2" customFormat="1">
      <c r="A349" s="36"/>
      <c r="B349" s="37"/>
      <c r="C349" s="38"/>
      <c r="D349" s="193" t="s">
        <v>141</v>
      </c>
      <c r="E349" s="38"/>
      <c r="F349" s="194" t="s">
        <v>442</v>
      </c>
      <c r="G349" s="38"/>
      <c r="H349" s="38"/>
      <c r="I349" s="195"/>
      <c r="J349" s="38"/>
      <c r="K349" s="38"/>
      <c r="L349" s="41"/>
      <c r="M349" s="196"/>
      <c r="N349" s="197"/>
      <c r="O349" s="66"/>
      <c r="P349" s="66"/>
      <c r="Q349" s="66"/>
      <c r="R349" s="66"/>
      <c r="S349" s="66"/>
      <c r="T349" s="67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9" t="s">
        <v>141</v>
      </c>
      <c r="AU349" s="19" t="s">
        <v>81</v>
      </c>
    </row>
    <row r="350" spans="1:65" s="2" customFormat="1" ht="16.5" customHeight="1">
      <c r="A350" s="36"/>
      <c r="B350" s="37"/>
      <c r="C350" s="180" t="s">
        <v>440</v>
      </c>
      <c r="D350" s="180" t="s">
        <v>134</v>
      </c>
      <c r="E350" s="181" t="s">
        <v>445</v>
      </c>
      <c r="F350" s="182" t="s">
        <v>446</v>
      </c>
      <c r="G350" s="183" t="s">
        <v>378</v>
      </c>
      <c r="H350" s="184">
        <v>1</v>
      </c>
      <c r="I350" s="185"/>
      <c r="J350" s="186">
        <f>ROUND(I350*H350,2)</f>
        <v>0</v>
      </c>
      <c r="K350" s="182" t="s">
        <v>138</v>
      </c>
      <c r="L350" s="41"/>
      <c r="M350" s="187" t="s">
        <v>19</v>
      </c>
      <c r="N350" s="188" t="s">
        <v>43</v>
      </c>
      <c r="O350" s="66"/>
      <c r="P350" s="189">
        <f>O350*H350</f>
        <v>0</v>
      </c>
      <c r="Q350" s="189">
        <v>6.9999999999999999E-4</v>
      </c>
      <c r="R350" s="189">
        <f>Q350*H350</f>
        <v>6.9999999999999999E-4</v>
      </c>
      <c r="S350" s="189">
        <v>0</v>
      </c>
      <c r="T350" s="190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91" t="s">
        <v>139</v>
      </c>
      <c r="AT350" s="191" t="s">
        <v>134</v>
      </c>
      <c r="AU350" s="191" t="s">
        <v>81</v>
      </c>
      <c r="AY350" s="19" t="s">
        <v>132</v>
      </c>
      <c r="BE350" s="192">
        <f>IF(N350="základní",J350,0)</f>
        <v>0</v>
      </c>
      <c r="BF350" s="192">
        <f>IF(N350="snížená",J350,0)</f>
        <v>0</v>
      </c>
      <c r="BG350" s="192">
        <f>IF(N350="zákl. přenesená",J350,0)</f>
        <v>0</v>
      </c>
      <c r="BH350" s="192">
        <f>IF(N350="sníž. přenesená",J350,0)</f>
        <v>0</v>
      </c>
      <c r="BI350" s="192">
        <f>IF(N350="nulová",J350,0)</f>
        <v>0</v>
      </c>
      <c r="BJ350" s="19" t="s">
        <v>79</v>
      </c>
      <c r="BK350" s="192">
        <f>ROUND(I350*H350,2)</f>
        <v>0</v>
      </c>
      <c r="BL350" s="19" t="s">
        <v>139</v>
      </c>
      <c r="BM350" s="191" t="s">
        <v>785</v>
      </c>
    </row>
    <row r="351" spans="1:65" s="2" customFormat="1" ht="19.5">
      <c r="A351" s="36"/>
      <c r="B351" s="37"/>
      <c r="C351" s="38"/>
      <c r="D351" s="193" t="s">
        <v>141</v>
      </c>
      <c r="E351" s="38"/>
      <c r="F351" s="194" t="s">
        <v>448</v>
      </c>
      <c r="G351" s="38"/>
      <c r="H351" s="38"/>
      <c r="I351" s="195"/>
      <c r="J351" s="38"/>
      <c r="K351" s="38"/>
      <c r="L351" s="41"/>
      <c r="M351" s="196"/>
      <c r="N351" s="197"/>
      <c r="O351" s="66"/>
      <c r="P351" s="66"/>
      <c r="Q351" s="66"/>
      <c r="R351" s="66"/>
      <c r="S351" s="66"/>
      <c r="T351" s="67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T351" s="19" t="s">
        <v>141</v>
      </c>
      <c r="AU351" s="19" t="s">
        <v>81</v>
      </c>
    </row>
    <row r="352" spans="1:65" s="2" customFormat="1">
      <c r="A352" s="36"/>
      <c r="B352" s="37"/>
      <c r="C352" s="38"/>
      <c r="D352" s="198" t="s">
        <v>143</v>
      </c>
      <c r="E352" s="38"/>
      <c r="F352" s="199" t="s">
        <v>449</v>
      </c>
      <c r="G352" s="38"/>
      <c r="H352" s="38"/>
      <c r="I352" s="195"/>
      <c r="J352" s="38"/>
      <c r="K352" s="38"/>
      <c r="L352" s="41"/>
      <c r="M352" s="196"/>
      <c r="N352" s="197"/>
      <c r="O352" s="66"/>
      <c r="P352" s="66"/>
      <c r="Q352" s="66"/>
      <c r="R352" s="66"/>
      <c r="S352" s="66"/>
      <c r="T352" s="67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9" t="s">
        <v>143</v>
      </c>
      <c r="AU352" s="19" t="s">
        <v>81</v>
      </c>
    </row>
    <row r="353" spans="1:65" s="2" customFormat="1" ht="21.75" customHeight="1">
      <c r="A353" s="36"/>
      <c r="B353" s="37"/>
      <c r="C353" s="232" t="s">
        <v>444</v>
      </c>
      <c r="D353" s="232" t="s">
        <v>273</v>
      </c>
      <c r="E353" s="233" t="s">
        <v>455</v>
      </c>
      <c r="F353" s="234" t="s">
        <v>456</v>
      </c>
      <c r="G353" s="235" t="s">
        <v>378</v>
      </c>
      <c r="H353" s="236">
        <v>1</v>
      </c>
      <c r="I353" s="237"/>
      <c r="J353" s="238">
        <f>ROUND(I353*H353,2)</f>
        <v>0</v>
      </c>
      <c r="K353" s="234" t="s">
        <v>19</v>
      </c>
      <c r="L353" s="239"/>
      <c r="M353" s="240" t="s">
        <v>19</v>
      </c>
      <c r="N353" s="241" t="s">
        <v>43</v>
      </c>
      <c r="O353" s="66"/>
      <c r="P353" s="189">
        <f>O353*H353</f>
        <v>0</v>
      </c>
      <c r="Q353" s="189">
        <v>6.7499999999999999E-3</v>
      </c>
      <c r="R353" s="189">
        <f>Q353*H353</f>
        <v>6.7499999999999999E-3</v>
      </c>
      <c r="S353" s="189">
        <v>0</v>
      </c>
      <c r="T353" s="190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91" t="s">
        <v>194</v>
      </c>
      <c r="AT353" s="191" t="s">
        <v>273</v>
      </c>
      <c r="AU353" s="191" t="s">
        <v>81</v>
      </c>
      <c r="AY353" s="19" t="s">
        <v>132</v>
      </c>
      <c r="BE353" s="192">
        <f>IF(N353="základní",J353,0)</f>
        <v>0</v>
      </c>
      <c r="BF353" s="192">
        <f>IF(N353="snížená",J353,0)</f>
        <v>0</v>
      </c>
      <c r="BG353" s="192">
        <f>IF(N353="zákl. přenesená",J353,0)</f>
        <v>0</v>
      </c>
      <c r="BH353" s="192">
        <f>IF(N353="sníž. přenesená",J353,0)</f>
        <v>0</v>
      </c>
      <c r="BI353" s="192">
        <f>IF(N353="nulová",J353,0)</f>
        <v>0</v>
      </c>
      <c r="BJ353" s="19" t="s">
        <v>79</v>
      </c>
      <c r="BK353" s="192">
        <f>ROUND(I353*H353,2)</f>
        <v>0</v>
      </c>
      <c r="BL353" s="19" t="s">
        <v>139</v>
      </c>
      <c r="BM353" s="191" t="s">
        <v>786</v>
      </c>
    </row>
    <row r="354" spans="1:65" s="2" customFormat="1">
      <c r="A354" s="36"/>
      <c r="B354" s="37"/>
      <c r="C354" s="38"/>
      <c r="D354" s="193" t="s">
        <v>141</v>
      </c>
      <c r="E354" s="38"/>
      <c r="F354" s="194" t="s">
        <v>456</v>
      </c>
      <c r="G354" s="38"/>
      <c r="H354" s="38"/>
      <c r="I354" s="195"/>
      <c r="J354" s="38"/>
      <c r="K354" s="38"/>
      <c r="L354" s="41"/>
      <c r="M354" s="196"/>
      <c r="N354" s="197"/>
      <c r="O354" s="66"/>
      <c r="P354" s="66"/>
      <c r="Q354" s="66"/>
      <c r="R354" s="66"/>
      <c r="S354" s="66"/>
      <c r="T354" s="67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9" t="s">
        <v>141</v>
      </c>
      <c r="AU354" s="19" t="s">
        <v>81</v>
      </c>
    </row>
    <row r="355" spans="1:65" s="2" customFormat="1" ht="16.5" customHeight="1">
      <c r="A355" s="36"/>
      <c r="B355" s="37"/>
      <c r="C355" s="180" t="s">
        <v>450</v>
      </c>
      <c r="D355" s="180" t="s">
        <v>134</v>
      </c>
      <c r="E355" s="181" t="s">
        <v>787</v>
      </c>
      <c r="F355" s="182" t="s">
        <v>788</v>
      </c>
      <c r="G355" s="183" t="s">
        <v>378</v>
      </c>
      <c r="H355" s="184">
        <v>1</v>
      </c>
      <c r="I355" s="185"/>
      <c r="J355" s="186">
        <f>ROUND(I355*H355,2)</f>
        <v>0</v>
      </c>
      <c r="K355" s="182" t="s">
        <v>138</v>
      </c>
      <c r="L355" s="41"/>
      <c r="M355" s="187" t="s">
        <v>19</v>
      </c>
      <c r="N355" s="188" t="s">
        <v>43</v>
      </c>
      <c r="O355" s="66"/>
      <c r="P355" s="189">
        <f>O355*H355</f>
        <v>0</v>
      </c>
      <c r="Q355" s="189">
        <v>1.6199999999999999E-3</v>
      </c>
      <c r="R355" s="189">
        <f>Q355*H355</f>
        <v>1.6199999999999999E-3</v>
      </c>
      <c r="S355" s="189">
        <v>0</v>
      </c>
      <c r="T355" s="190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91" t="s">
        <v>139</v>
      </c>
      <c r="AT355" s="191" t="s">
        <v>134</v>
      </c>
      <c r="AU355" s="191" t="s">
        <v>81</v>
      </c>
      <c r="AY355" s="19" t="s">
        <v>132</v>
      </c>
      <c r="BE355" s="192">
        <f>IF(N355="základní",J355,0)</f>
        <v>0</v>
      </c>
      <c r="BF355" s="192">
        <f>IF(N355="snížená",J355,0)</f>
        <v>0</v>
      </c>
      <c r="BG355" s="192">
        <f>IF(N355="zákl. přenesená",J355,0)</f>
        <v>0</v>
      </c>
      <c r="BH355" s="192">
        <f>IF(N355="sníž. přenesená",J355,0)</f>
        <v>0</v>
      </c>
      <c r="BI355" s="192">
        <f>IF(N355="nulová",J355,0)</f>
        <v>0</v>
      </c>
      <c r="BJ355" s="19" t="s">
        <v>79</v>
      </c>
      <c r="BK355" s="192">
        <f>ROUND(I355*H355,2)</f>
        <v>0</v>
      </c>
      <c r="BL355" s="19" t="s">
        <v>139</v>
      </c>
      <c r="BM355" s="191" t="s">
        <v>789</v>
      </c>
    </row>
    <row r="356" spans="1:65" s="2" customFormat="1" ht="19.5">
      <c r="A356" s="36"/>
      <c r="B356" s="37"/>
      <c r="C356" s="38"/>
      <c r="D356" s="193" t="s">
        <v>141</v>
      </c>
      <c r="E356" s="38"/>
      <c r="F356" s="194" t="s">
        <v>790</v>
      </c>
      <c r="G356" s="38"/>
      <c r="H356" s="38"/>
      <c r="I356" s="195"/>
      <c r="J356" s="38"/>
      <c r="K356" s="38"/>
      <c r="L356" s="41"/>
      <c r="M356" s="196"/>
      <c r="N356" s="197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9" t="s">
        <v>141</v>
      </c>
      <c r="AU356" s="19" t="s">
        <v>81</v>
      </c>
    </row>
    <row r="357" spans="1:65" s="2" customFormat="1">
      <c r="A357" s="36"/>
      <c r="B357" s="37"/>
      <c r="C357" s="38"/>
      <c r="D357" s="198" t="s">
        <v>143</v>
      </c>
      <c r="E357" s="38"/>
      <c r="F357" s="199" t="s">
        <v>791</v>
      </c>
      <c r="G357" s="38"/>
      <c r="H357" s="38"/>
      <c r="I357" s="195"/>
      <c r="J357" s="38"/>
      <c r="K357" s="38"/>
      <c r="L357" s="41"/>
      <c r="M357" s="196"/>
      <c r="N357" s="197"/>
      <c r="O357" s="66"/>
      <c r="P357" s="66"/>
      <c r="Q357" s="66"/>
      <c r="R357" s="66"/>
      <c r="S357" s="66"/>
      <c r="T357" s="6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143</v>
      </c>
      <c r="AU357" s="19" t="s">
        <v>81</v>
      </c>
    </row>
    <row r="358" spans="1:65" s="2" customFormat="1" ht="16.5" customHeight="1">
      <c r="A358" s="36"/>
      <c r="B358" s="37"/>
      <c r="C358" s="232" t="s">
        <v>454</v>
      </c>
      <c r="D358" s="232" t="s">
        <v>273</v>
      </c>
      <c r="E358" s="233" t="s">
        <v>792</v>
      </c>
      <c r="F358" s="234" t="s">
        <v>793</v>
      </c>
      <c r="G358" s="235" t="s">
        <v>378</v>
      </c>
      <c r="H358" s="236">
        <v>1</v>
      </c>
      <c r="I358" s="237"/>
      <c r="J358" s="238">
        <f>ROUND(I358*H358,2)</f>
        <v>0</v>
      </c>
      <c r="K358" s="234" t="s">
        <v>138</v>
      </c>
      <c r="L358" s="239"/>
      <c r="M358" s="240" t="s">
        <v>19</v>
      </c>
      <c r="N358" s="241" t="s">
        <v>43</v>
      </c>
      <c r="O358" s="66"/>
      <c r="P358" s="189">
        <f>O358*H358</f>
        <v>0</v>
      </c>
      <c r="Q358" s="189">
        <v>5.1999999999999998E-3</v>
      </c>
      <c r="R358" s="189">
        <f>Q358*H358</f>
        <v>5.1999999999999998E-3</v>
      </c>
      <c r="S358" s="189">
        <v>0</v>
      </c>
      <c r="T358" s="190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91" t="s">
        <v>194</v>
      </c>
      <c r="AT358" s="191" t="s">
        <v>273</v>
      </c>
      <c r="AU358" s="191" t="s">
        <v>81</v>
      </c>
      <c r="AY358" s="19" t="s">
        <v>132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19" t="s">
        <v>79</v>
      </c>
      <c r="BK358" s="192">
        <f>ROUND(I358*H358,2)</f>
        <v>0</v>
      </c>
      <c r="BL358" s="19" t="s">
        <v>139</v>
      </c>
      <c r="BM358" s="191" t="s">
        <v>794</v>
      </c>
    </row>
    <row r="359" spans="1:65" s="2" customFormat="1">
      <c r="A359" s="36"/>
      <c r="B359" s="37"/>
      <c r="C359" s="38"/>
      <c r="D359" s="193" t="s">
        <v>141</v>
      </c>
      <c r="E359" s="38"/>
      <c r="F359" s="194" t="s">
        <v>793</v>
      </c>
      <c r="G359" s="38"/>
      <c r="H359" s="38"/>
      <c r="I359" s="195"/>
      <c r="J359" s="38"/>
      <c r="K359" s="38"/>
      <c r="L359" s="41"/>
      <c r="M359" s="196"/>
      <c r="N359" s="197"/>
      <c r="O359" s="66"/>
      <c r="P359" s="66"/>
      <c r="Q359" s="66"/>
      <c r="R359" s="66"/>
      <c r="S359" s="66"/>
      <c r="T359" s="67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9" t="s">
        <v>141</v>
      </c>
      <c r="AU359" s="19" t="s">
        <v>81</v>
      </c>
    </row>
    <row r="360" spans="1:65" s="2" customFormat="1">
      <c r="A360" s="36"/>
      <c r="B360" s="37"/>
      <c r="C360" s="38"/>
      <c r="D360" s="198" t="s">
        <v>143</v>
      </c>
      <c r="E360" s="38"/>
      <c r="F360" s="199" t="s">
        <v>795</v>
      </c>
      <c r="G360" s="38"/>
      <c r="H360" s="38"/>
      <c r="I360" s="195"/>
      <c r="J360" s="38"/>
      <c r="K360" s="38"/>
      <c r="L360" s="41"/>
      <c r="M360" s="196"/>
      <c r="N360" s="197"/>
      <c r="O360" s="66"/>
      <c r="P360" s="66"/>
      <c r="Q360" s="66"/>
      <c r="R360" s="66"/>
      <c r="S360" s="66"/>
      <c r="T360" s="67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9" t="s">
        <v>143</v>
      </c>
      <c r="AU360" s="19" t="s">
        <v>81</v>
      </c>
    </row>
    <row r="361" spans="1:65" s="2" customFormat="1" ht="16.5" customHeight="1">
      <c r="A361" s="36"/>
      <c r="B361" s="37"/>
      <c r="C361" s="232" t="s">
        <v>458</v>
      </c>
      <c r="D361" s="232" t="s">
        <v>273</v>
      </c>
      <c r="E361" s="233" t="s">
        <v>796</v>
      </c>
      <c r="F361" s="234" t="s">
        <v>797</v>
      </c>
      <c r="G361" s="235" t="s">
        <v>378</v>
      </c>
      <c r="H361" s="236">
        <v>1</v>
      </c>
      <c r="I361" s="237"/>
      <c r="J361" s="238">
        <f>ROUND(I361*H361,2)</f>
        <v>0</v>
      </c>
      <c r="K361" s="234" t="s">
        <v>19</v>
      </c>
      <c r="L361" s="239"/>
      <c r="M361" s="240" t="s">
        <v>19</v>
      </c>
      <c r="N361" s="241" t="s">
        <v>43</v>
      </c>
      <c r="O361" s="66"/>
      <c r="P361" s="189">
        <f>O361*H361</f>
        <v>0</v>
      </c>
      <c r="Q361" s="189">
        <v>0</v>
      </c>
      <c r="R361" s="189">
        <f>Q361*H361</f>
        <v>0</v>
      </c>
      <c r="S361" s="189">
        <v>0</v>
      </c>
      <c r="T361" s="190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91" t="s">
        <v>194</v>
      </c>
      <c r="AT361" s="191" t="s">
        <v>273</v>
      </c>
      <c r="AU361" s="191" t="s">
        <v>81</v>
      </c>
      <c r="AY361" s="19" t="s">
        <v>132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19" t="s">
        <v>79</v>
      </c>
      <c r="BK361" s="192">
        <f>ROUND(I361*H361,2)</f>
        <v>0</v>
      </c>
      <c r="BL361" s="19" t="s">
        <v>139</v>
      </c>
      <c r="BM361" s="191" t="s">
        <v>798</v>
      </c>
    </row>
    <row r="362" spans="1:65" s="2" customFormat="1">
      <c r="A362" s="36"/>
      <c r="B362" s="37"/>
      <c r="C362" s="38"/>
      <c r="D362" s="193" t="s">
        <v>141</v>
      </c>
      <c r="E362" s="38"/>
      <c r="F362" s="194" t="s">
        <v>797</v>
      </c>
      <c r="G362" s="38"/>
      <c r="H362" s="38"/>
      <c r="I362" s="195"/>
      <c r="J362" s="38"/>
      <c r="K362" s="38"/>
      <c r="L362" s="41"/>
      <c r="M362" s="196"/>
      <c r="N362" s="197"/>
      <c r="O362" s="66"/>
      <c r="P362" s="66"/>
      <c r="Q362" s="66"/>
      <c r="R362" s="66"/>
      <c r="S362" s="66"/>
      <c r="T362" s="67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T362" s="19" t="s">
        <v>141</v>
      </c>
      <c r="AU362" s="19" t="s">
        <v>81</v>
      </c>
    </row>
    <row r="363" spans="1:65" s="2" customFormat="1" ht="16.5" customHeight="1">
      <c r="A363" s="36"/>
      <c r="B363" s="37"/>
      <c r="C363" s="180" t="s">
        <v>463</v>
      </c>
      <c r="D363" s="180" t="s">
        <v>134</v>
      </c>
      <c r="E363" s="181" t="s">
        <v>799</v>
      </c>
      <c r="F363" s="182" t="s">
        <v>800</v>
      </c>
      <c r="G363" s="183" t="s">
        <v>378</v>
      </c>
      <c r="H363" s="184">
        <v>1</v>
      </c>
      <c r="I363" s="185"/>
      <c r="J363" s="186">
        <f>ROUND(I363*H363,2)</f>
        <v>0</v>
      </c>
      <c r="K363" s="182" t="s">
        <v>138</v>
      </c>
      <c r="L363" s="41"/>
      <c r="M363" s="187" t="s">
        <v>19</v>
      </c>
      <c r="N363" s="188" t="s">
        <v>43</v>
      </c>
      <c r="O363" s="66"/>
      <c r="P363" s="189">
        <f>O363*H363</f>
        <v>0</v>
      </c>
      <c r="Q363" s="189">
        <v>0</v>
      </c>
      <c r="R363" s="189">
        <f>Q363*H363</f>
        <v>0</v>
      </c>
      <c r="S363" s="189">
        <v>0</v>
      </c>
      <c r="T363" s="190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91" t="s">
        <v>139</v>
      </c>
      <c r="AT363" s="191" t="s">
        <v>134</v>
      </c>
      <c r="AU363" s="191" t="s">
        <v>81</v>
      </c>
      <c r="AY363" s="19" t="s">
        <v>132</v>
      </c>
      <c r="BE363" s="192">
        <f>IF(N363="základní",J363,0)</f>
        <v>0</v>
      </c>
      <c r="BF363" s="192">
        <f>IF(N363="snížená",J363,0)</f>
        <v>0</v>
      </c>
      <c r="BG363" s="192">
        <f>IF(N363="zákl. přenesená",J363,0)</f>
        <v>0</v>
      </c>
      <c r="BH363" s="192">
        <f>IF(N363="sníž. přenesená",J363,0)</f>
        <v>0</v>
      </c>
      <c r="BI363" s="192">
        <f>IF(N363="nulová",J363,0)</f>
        <v>0</v>
      </c>
      <c r="BJ363" s="19" t="s">
        <v>79</v>
      </c>
      <c r="BK363" s="192">
        <f>ROUND(I363*H363,2)</f>
        <v>0</v>
      </c>
      <c r="BL363" s="19" t="s">
        <v>139</v>
      </c>
      <c r="BM363" s="191" t="s">
        <v>801</v>
      </c>
    </row>
    <row r="364" spans="1:65" s="2" customFormat="1" ht="19.5">
      <c r="A364" s="36"/>
      <c r="B364" s="37"/>
      <c r="C364" s="38"/>
      <c r="D364" s="193" t="s">
        <v>141</v>
      </c>
      <c r="E364" s="38"/>
      <c r="F364" s="194" t="s">
        <v>802</v>
      </c>
      <c r="G364" s="38"/>
      <c r="H364" s="38"/>
      <c r="I364" s="195"/>
      <c r="J364" s="38"/>
      <c r="K364" s="38"/>
      <c r="L364" s="41"/>
      <c r="M364" s="196"/>
      <c r="N364" s="197"/>
      <c r="O364" s="66"/>
      <c r="P364" s="66"/>
      <c r="Q364" s="66"/>
      <c r="R364" s="66"/>
      <c r="S364" s="66"/>
      <c r="T364" s="67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9" t="s">
        <v>141</v>
      </c>
      <c r="AU364" s="19" t="s">
        <v>81</v>
      </c>
    </row>
    <row r="365" spans="1:65" s="2" customFormat="1">
      <c r="A365" s="36"/>
      <c r="B365" s="37"/>
      <c r="C365" s="38"/>
      <c r="D365" s="198" t="s">
        <v>143</v>
      </c>
      <c r="E365" s="38"/>
      <c r="F365" s="199" t="s">
        <v>803</v>
      </c>
      <c r="G365" s="38"/>
      <c r="H365" s="38"/>
      <c r="I365" s="195"/>
      <c r="J365" s="38"/>
      <c r="K365" s="38"/>
      <c r="L365" s="41"/>
      <c r="M365" s="196"/>
      <c r="N365" s="197"/>
      <c r="O365" s="66"/>
      <c r="P365" s="66"/>
      <c r="Q365" s="66"/>
      <c r="R365" s="66"/>
      <c r="S365" s="66"/>
      <c r="T365" s="67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9" t="s">
        <v>143</v>
      </c>
      <c r="AU365" s="19" t="s">
        <v>81</v>
      </c>
    </row>
    <row r="366" spans="1:65" s="13" customFormat="1">
      <c r="B366" s="200"/>
      <c r="C366" s="201"/>
      <c r="D366" s="193" t="s">
        <v>145</v>
      </c>
      <c r="E366" s="202" t="s">
        <v>19</v>
      </c>
      <c r="F366" s="203" t="s">
        <v>804</v>
      </c>
      <c r="G366" s="201"/>
      <c r="H366" s="202" t="s">
        <v>19</v>
      </c>
      <c r="I366" s="204"/>
      <c r="J366" s="201"/>
      <c r="K366" s="201"/>
      <c r="L366" s="205"/>
      <c r="M366" s="206"/>
      <c r="N366" s="207"/>
      <c r="O366" s="207"/>
      <c r="P366" s="207"/>
      <c r="Q366" s="207"/>
      <c r="R366" s="207"/>
      <c r="S366" s="207"/>
      <c r="T366" s="208"/>
      <c r="AT366" s="209" t="s">
        <v>145</v>
      </c>
      <c r="AU366" s="209" t="s">
        <v>81</v>
      </c>
      <c r="AV366" s="13" t="s">
        <v>79</v>
      </c>
      <c r="AW366" s="13" t="s">
        <v>33</v>
      </c>
      <c r="AX366" s="13" t="s">
        <v>72</v>
      </c>
      <c r="AY366" s="209" t="s">
        <v>132</v>
      </c>
    </row>
    <row r="367" spans="1:65" s="14" customFormat="1">
      <c r="B367" s="210"/>
      <c r="C367" s="211"/>
      <c r="D367" s="193" t="s">
        <v>145</v>
      </c>
      <c r="E367" s="212" t="s">
        <v>19</v>
      </c>
      <c r="F367" s="213" t="s">
        <v>79</v>
      </c>
      <c r="G367" s="211"/>
      <c r="H367" s="214">
        <v>1</v>
      </c>
      <c r="I367" s="215"/>
      <c r="J367" s="211"/>
      <c r="K367" s="211"/>
      <c r="L367" s="216"/>
      <c r="M367" s="217"/>
      <c r="N367" s="218"/>
      <c r="O367" s="218"/>
      <c r="P367" s="218"/>
      <c r="Q367" s="218"/>
      <c r="R367" s="218"/>
      <c r="S367" s="218"/>
      <c r="T367" s="219"/>
      <c r="AT367" s="220" t="s">
        <v>145</v>
      </c>
      <c r="AU367" s="220" t="s">
        <v>81</v>
      </c>
      <c r="AV367" s="14" t="s">
        <v>81</v>
      </c>
      <c r="AW367" s="14" t="s">
        <v>33</v>
      </c>
      <c r="AX367" s="14" t="s">
        <v>79</v>
      </c>
      <c r="AY367" s="220" t="s">
        <v>132</v>
      </c>
    </row>
    <row r="368" spans="1:65" s="2" customFormat="1" ht="21.75" customHeight="1">
      <c r="A368" s="36"/>
      <c r="B368" s="37"/>
      <c r="C368" s="232" t="s">
        <v>470</v>
      </c>
      <c r="D368" s="232" t="s">
        <v>273</v>
      </c>
      <c r="E368" s="233" t="s">
        <v>805</v>
      </c>
      <c r="F368" s="234" t="s">
        <v>806</v>
      </c>
      <c r="G368" s="235" t="s">
        <v>378</v>
      </c>
      <c r="H368" s="236">
        <v>1</v>
      </c>
      <c r="I368" s="237"/>
      <c r="J368" s="238">
        <f>ROUND(I368*H368,2)</f>
        <v>0</v>
      </c>
      <c r="K368" s="234" t="s">
        <v>138</v>
      </c>
      <c r="L368" s="239"/>
      <c r="M368" s="240" t="s">
        <v>19</v>
      </c>
      <c r="N368" s="241" t="s">
        <v>43</v>
      </c>
      <c r="O368" s="66"/>
      <c r="P368" s="189">
        <f>O368*H368</f>
        <v>0</v>
      </c>
      <c r="Q368" s="189">
        <v>1.9E-3</v>
      </c>
      <c r="R368" s="189">
        <f>Q368*H368</f>
        <v>1.9E-3</v>
      </c>
      <c r="S368" s="189">
        <v>0</v>
      </c>
      <c r="T368" s="190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91" t="s">
        <v>194</v>
      </c>
      <c r="AT368" s="191" t="s">
        <v>273</v>
      </c>
      <c r="AU368" s="191" t="s">
        <v>81</v>
      </c>
      <c r="AY368" s="19" t="s">
        <v>132</v>
      </c>
      <c r="BE368" s="192">
        <f>IF(N368="základní",J368,0)</f>
        <v>0</v>
      </c>
      <c r="BF368" s="192">
        <f>IF(N368="snížená",J368,0)</f>
        <v>0</v>
      </c>
      <c r="BG368" s="192">
        <f>IF(N368="zákl. přenesená",J368,0)</f>
        <v>0</v>
      </c>
      <c r="BH368" s="192">
        <f>IF(N368="sníž. přenesená",J368,0)</f>
        <v>0</v>
      </c>
      <c r="BI368" s="192">
        <f>IF(N368="nulová",J368,0)</f>
        <v>0</v>
      </c>
      <c r="BJ368" s="19" t="s">
        <v>79</v>
      </c>
      <c r="BK368" s="192">
        <f>ROUND(I368*H368,2)</f>
        <v>0</v>
      </c>
      <c r="BL368" s="19" t="s">
        <v>139</v>
      </c>
      <c r="BM368" s="191" t="s">
        <v>807</v>
      </c>
    </row>
    <row r="369" spans="1:65" s="2" customFormat="1">
      <c r="A369" s="36"/>
      <c r="B369" s="37"/>
      <c r="C369" s="38"/>
      <c r="D369" s="193" t="s">
        <v>141</v>
      </c>
      <c r="E369" s="38"/>
      <c r="F369" s="194" t="s">
        <v>806</v>
      </c>
      <c r="G369" s="38"/>
      <c r="H369" s="38"/>
      <c r="I369" s="195"/>
      <c r="J369" s="38"/>
      <c r="K369" s="38"/>
      <c r="L369" s="41"/>
      <c r="M369" s="196"/>
      <c r="N369" s="197"/>
      <c r="O369" s="66"/>
      <c r="P369" s="66"/>
      <c r="Q369" s="66"/>
      <c r="R369" s="66"/>
      <c r="S369" s="66"/>
      <c r="T369" s="67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9" t="s">
        <v>141</v>
      </c>
      <c r="AU369" s="19" t="s">
        <v>81</v>
      </c>
    </row>
    <row r="370" spans="1:65" s="2" customFormat="1">
      <c r="A370" s="36"/>
      <c r="B370" s="37"/>
      <c r="C370" s="38"/>
      <c r="D370" s="198" t="s">
        <v>143</v>
      </c>
      <c r="E370" s="38"/>
      <c r="F370" s="199" t="s">
        <v>808</v>
      </c>
      <c r="G370" s="38"/>
      <c r="H370" s="38"/>
      <c r="I370" s="195"/>
      <c r="J370" s="38"/>
      <c r="K370" s="38"/>
      <c r="L370" s="41"/>
      <c r="M370" s="196"/>
      <c r="N370" s="197"/>
      <c r="O370" s="66"/>
      <c r="P370" s="66"/>
      <c r="Q370" s="66"/>
      <c r="R370" s="66"/>
      <c r="S370" s="66"/>
      <c r="T370" s="67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T370" s="19" t="s">
        <v>143</v>
      </c>
      <c r="AU370" s="19" t="s">
        <v>81</v>
      </c>
    </row>
    <row r="371" spans="1:65" s="13" customFormat="1">
      <c r="B371" s="200"/>
      <c r="C371" s="201"/>
      <c r="D371" s="193" t="s">
        <v>145</v>
      </c>
      <c r="E371" s="202" t="s">
        <v>19</v>
      </c>
      <c r="F371" s="203" t="s">
        <v>809</v>
      </c>
      <c r="G371" s="201"/>
      <c r="H371" s="202" t="s">
        <v>19</v>
      </c>
      <c r="I371" s="204"/>
      <c r="J371" s="201"/>
      <c r="K371" s="201"/>
      <c r="L371" s="205"/>
      <c r="M371" s="206"/>
      <c r="N371" s="207"/>
      <c r="O371" s="207"/>
      <c r="P371" s="207"/>
      <c r="Q371" s="207"/>
      <c r="R371" s="207"/>
      <c r="S371" s="207"/>
      <c r="T371" s="208"/>
      <c r="AT371" s="209" t="s">
        <v>145</v>
      </c>
      <c r="AU371" s="209" t="s">
        <v>81</v>
      </c>
      <c r="AV371" s="13" t="s">
        <v>79</v>
      </c>
      <c r="AW371" s="13" t="s">
        <v>33</v>
      </c>
      <c r="AX371" s="13" t="s">
        <v>72</v>
      </c>
      <c r="AY371" s="209" t="s">
        <v>132</v>
      </c>
    </row>
    <row r="372" spans="1:65" s="14" customFormat="1">
      <c r="B372" s="210"/>
      <c r="C372" s="211"/>
      <c r="D372" s="193" t="s">
        <v>145</v>
      </c>
      <c r="E372" s="212" t="s">
        <v>19</v>
      </c>
      <c r="F372" s="213" t="s">
        <v>79</v>
      </c>
      <c r="G372" s="211"/>
      <c r="H372" s="214">
        <v>1</v>
      </c>
      <c r="I372" s="215"/>
      <c r="J372" s="211"/>
      <c r="K372" s="211"/>
      <c r="L372" s="216"/>
      <c r="M372" s="217"/>
      <c r="N372" s="218"/>
      <c r="O372" s="218"/>
      <c r="P372" s="218"/>
      <c r="Q372" s="218"/>
      <c r="R372" s="218"/>
      <c r="S372" s="218"/>
      <c r="T372" s="219"/>
      <c r="AT372" s="220" t="s">
        <v>145</v>
      </c>
      <c r="AU372" s="220" t="s">
        <v>81</v>
      </c>
      <c r="AV372" s="14" t="s">
        <v>81</v>
      </c>
      <c r="AW372" s="14" t="s">
        <v>33</v>
      </c>
      <c r="AX372" s="14" t="s">
        <v>72</v>
      </c>
      <c r="AY372" s="220" t="s">
        <v>132</v>
      </c>
    </row>
    <row r="373" spans="1:65" s="15" customFormat="1">
      <c r="B373" s="221"/>
      <c r="C373" s="222"/>
      <c r="D373" s="193" t="s">
        <v>145</v>
      </c>
      <c r="E373" s="223" t="s">
        <v>19</v>
      </c>
      <c r="F373" s="224" t="s">
        <v>204</v>
      </c>
      <c r="G373" s="222"/>
      <c r="H373" s="225">
        <v>1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AT373" s="231" t="s">
        <v>145</v>
      </c>
      <c r="AU373" s="231" t="s">
        <v>81</v>
      </c>
      <c r="AV373" s="15" t="s">
        <v>139</v>
      </c>
      <c r="AW373" s="15" t="s">
        <v>33</v>
      </c>
      <c r="AX373" s="15" t="s">
        <v>79</v>
      </c>
      <c r="AY373" s="231" t="s">
        <v>132</v>
      </c>
    </row>
    <row r="374" spans="1:65" s="2" customFormat="1" ht="16.5" customHeight="1">
      <c r="A374" s="36"/>
      <c r="B374" s="37"/>
      <c r="C374" s="180" t="s">
        <v>476</v>
      </c>
      <c r="D374" s="180" t="s">
        <v>134</v>
      </c>
      <c r="E374" s="181" t="s">
        <v>459</v>
      </c>
      <c r="F374" s="182" t="s">
        <v>460</v>
      </c>
      <c r="G374" s="183" t="s">
        <v>208</v>
      </c>
      <c r="H374" s="184">
        <v>1122.3</v>
      </c>
      <c r="I374" s="185"/>
      <c r="J374" s="186">
        <f>ROUND(I374*H374,2)</f>
        <v>0</v>
      </c>
      <c r="K374" s="182" t="s">
        <v>138</v>
      </c>
      <c r="L374" s="41"/>
      <c r="M374" s="187" t="s">
        <v>19</v>
      </c>
      <c r="N374" s="188" t="s">
        <v>43</v>
      </c>
      <c r="O374" s="66"/>
      <c r="P374" s="189">
        <f>O374*H374</f>
        <v>0</v>
      </c>
      <c r="Q374" s="189">
        <v>0</v>
      </c>
      <c r="R374" s="189">
        <f>Q374*H374</f>
        <v>0</v>
      </c>
      <c r="S374" s="189">
        <v>0</v>
      </c>
      <c r="T374" s="190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91" t="s">
        <v>139</v>
      </c>
      <c r="AT374" s="191" t="s">
        <v>134</v>
      </c>
      <c r="AU374" s="191" t="s">
        <v>81</v>
      </c>
      <c r="AY374" s="19" t="s">
        <v>132</v>
      </c>
      <c r="BE374" s="192">
        <f>IF(N374="základní",J374,0)</f>
        <v>0</v>
      </c>
      <c r="BF374" s="192">
        <f>IF(N374="snížená",J374,0)</f>
        <v>0</v>
      </c>
      <c r="BG374" s="192">
        <f>IF(N374="zákl. přenesená",J374,0)</f>
        <v>0</v>
      </c>
      <c r="BH374" s="192">
        <f>IF(N374="sníž. přenesená",J374,0)</f>
        <v>0</v>
      </c>
      <c r="BI374" s="192">
        <f>IF(N374="nulová",J374,0)</f>
        <v>0</v>
      </c>
      <c r="BJ374" s="19" t="s">
        <v>79</v>
      </c>
      <c r="BK374" s="192">
        <f>ROUND(I374*H374,2)</f>
        <v>0</v>
      </c>
      <c r="BL374" s="19" t="s">
        <v>139</v>
      </c>
      <c r="BM374" s="191" t="s">
        <v>810</v>
      </c>
    </row>
    <row r="375" spans="1:65" s="2" customFormat="1">
      <c r="A375" s="36"/>
      <c r="B375" s="37"/>
      <c r="C375" s="38"/>
      <c r="D375" s="193" t="s">
        <v>141</v>
      </c>
      <c r="E375" s="38"/>
      <c r="F375" s="194" t="s">
        <v>460</v>
      </c>
      <c r="G375" s="38"/>
      <c r="H375" s="38"/>
      <c r="I375" s="195"/>
      <c r="J375" s="38"/>
      <c r="K375" s="38"/>
      <c r="L375" s="41"/>
      <c r="M375" s="196"/>
      <c r="N375" s="197"/>
      <c r="O375" s="66"/>
      <c r="P375" s="66"/>
      <c r="Q375" s="66"/>
      <c r="R375" s="66"/>
      <c r="S375" s="66"/>
      <c r="T375" s="67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141</v>
      </c>
      <c r="AU375" s="19" t="s">
        <v>81</v>
      </c>
    </row>
    <row r="376" spans="1:65" s="2" customFormat="1">
      <c r="A376" s="36"/>
      <c r="B376" s="37"/>
      <c r="C376" s="38"/>
      <c r="D376" s="198" t="s">
        <v>143</v>
      </c>
      <c r="E376" s="38"/>
      <c r="F376" s="199" t="s">
        <v>462</v>
      </c>
      <c r="G376" s="38"/>
      <c r="H376" s="38"/>
      <c r="I376" s="195"/>
      <c r="J376" s="38"/>
      <c r="K376" s="38"/>
      <c r="L376" s="41"/>
      <c r="M376" s="196"/>
      <c r="N376" s="197"/>
      <c r="O376" s="66"/>
      <c r="P376" s="66"/>
      <c r="Q376" s="66"/>
      <c r="R376" s="66"/>
      <c r="S376" s="66"/>
      <c r="T376" s="67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143</v>
      </c>
      <c r="AU376" s="19" t="s">
        <v>81</v>
      </c>
    </row>
    <row r="377" spans="1:65" s="2" customFormat="1" ht="16.5" customHeight="1">
      <c r="A377" s="36"/>
      <c r="B377" s="37"/>
      <c r="C377" s="180" t="s">
        <v>482</v>
      </c>
      <c r="D377" s="180" t="s">
        <v>134</v>
      </c>
      <c r="E377" s="181" t="s">
        <v>464</v>
      </c>
      <c r="F377" s="182" t="s">
        <v>465</v>
      </c>
      <c r="G377" s="183" t="s">
        <v>208</v>
      </c>
      <c r="H377" s="184">
        <v>1122.3</v>
      </c>
      <c r="I377" s="185"/>
      <c r="J377" s="186">
        <f>ROUND(I377*H377,2)</f>
        <v>0</v>
      </c>
      <c r="K377" s="182" t="s">
        <v>138</v>
      </c>
      <c r="L377" s="41"/>
      <c r="M377" s="187" t="s">
        <v>19</v>
      </c>
      <c r="N377" s="188" t="s">
        <v>43</v>
      </c>
      <c r="O377" s="66"/>
      <c r="P377" s="189">
        <f>O377*H377</f>
        <v>0</v>
      </c>
      <c r="Q377" s="189">
        <v>0</v>
      </c>
      <c r="R377" s="189">
        <f>Q377*H377</f>
        <v>0</v>
      </c>
      <c r="S377" s="189">
        <v>0</v>
      </c>
      <c r="T377" s="190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91" t="s">
        <v>139</v>
      </c>
      <c r="AT377" s="191" t="s">
        <v>134</v>
      </c>
      <c r="AU377" s="191" t="s">
        <v>81</v>
      </c>
      <c r="AY377" s="19" t="s">
        <v>132</v>
      </c>
      <c r="BE377" s="192">
        <f>IF(N377="základní",J377,0)</f>
        <v>0</v>
      </c>
      <c r="BF377" s="192">
        <f>IF(N377="snížená",J377,0)</f>
        <v>0</v>
      </c>
      <c r="BG377" s="192">
        <f>IF(N377="zákl. přenesená",J377,0)</f>
        <v>0</v>
      </c>
      <c r="BH377" s="192">
        <f>IF(N377="sníž. přenesená",J377,0)</f>
        <v>0</v>
      </c>
      <c r="BI377" s="192">
        <f>IF(N377="nulová",J377,0)</f>
        <v>0</v>
      </c>
      <c r="BJ377" s="19" t="s">
        <v>79</v>
      </c>
      <c r="BK377" s="192">
        <f>ROUND(I377*H377,2)</f>
        <v>0</v>
      </c>
      <c r="BL377" s="19" t="s">
        <v>139</v>
      </c>
      <c r="BM377" s="191" t="s">
        <v>811</v>
      </c>
    </row>
    <row r="378" spans="1:65" s="2" customFormat="1">
      <c r="A378" s="36"/>
      <c r="B378" s="37"/>
      <c r="C378" s="38"/>
      <c r="D378" s="193" t="s">
        <v>141</v>
      </c>
      <c r="E378" s="38"/>
      <c r="F378" s="194" t="s">
        <v>467</v>
      </c>
      <c r="G378" s="38"/>
      <c r="H378" s="38"/>
      <c r="I378" s="195"/>
      <c r="J378" s="38"/>
      <c r="K378" s="38"/>
      <c r="L378" s="41"/>
      <c r="M378" s="196"/>
      <c r="N378" s="197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141</v>
      </c>
      <c r="AU378" s="19" t="s">
        <v>81</v>
      </c>
    </row>
    <row r="379" spans="1:65" s="2" customFormat="1">
      <c r="A379" s="36"/>
      <c r="B379" s="37"/>
      <c r="C379" s="38"/>
      <c r="D379" s="198" t="s">
        <v>143</v>
      </c>
      <c r="E379" s="38"/>
      <c r="F379" s="199" t="s">
        <v>468</v>
      </c>
      <c r="G379" s="38"/>
      <c r="H379" s="38"/>
      <c r="I379" s="195"/>
      <c r="J379" s="38"/>
      <c r="K379" s="38"/>
      <c r="L379" s="41"/>
      <c r="M379" s="196"/>
      <c r="N379" s="197"/>
      <c r="O379" s="66"/>
      <c r="P379" s="66"/>
      <c r="Q379" s="66"/>
      <c r="R379" s="66"/>
      <c r="S379" s="66"/>
      <c r="T379" s="67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T379" s="19" t="s">
        <v>143</v>
      </c>
      <c r="AU379" s="19" t="s">
        <v>81</v>
      </c>
    </row>
    <row r="380" spans="1:65" s="13" customFormat="1">
      <c r="B380" s="200"/>
      <c r="C380" s="201"/>
      <c r="D380" s="193" t="s">
        <v>145</v>
      </c>
      <c r="E380" s="202" t="s">
        <v>19</v>
      </c>
      <c r="F380" s="203" t="s">
        <v>469</v>
      </c>
      <c r="G380" s="201"/>
      <c r="H380" s="202" t="s">
        <v>19</v>
      </c>
      <c r="I380" s="204"/>
      <c r="J380" s="201"/>
      <c r="K380" s="201"/>
      <c r="L380" s="205"/>
      <c r="M380" s="206"/>
      <c r="N380" s="207"/>
      <c r="O380" s="207"/>
      <c r="P380" s="207"/>
      <c r="Q380" s="207"/>
      <c r="R380" s="207"/>
      <c r="S380" s="207"/>
      <c r="T380" s="208"/>
      <c r="AT380" s="209" t="s">
        <v>145</v>
      </c>
      <c r="AU380" s="209" t="s">
        <v>81</v>
      </c>
      <c r="AV380" s="13" t="s">
        <v>79</v>
      </c>
      <c r="AW380" s="13" t="s">
        <v>33</v>
      </c>
      <c r="AX380" s="13" t="s">
        <v>72</v>
      </c>
      <c r="AY380" s="209" t="s">
        <v>132</v>
      </c>
    </row>
    <row r="381" spans="1:65" s="14" customFormat="1">
      <c r="B381" s="210"/>
      <c r="C381" s="211"/>
      <c r="D381" s="193" t="s">
        <v>145</v>
      </c>
      <c r="E381" s="212" t="s">
        <v>19</v>
      </c>
      <c r="F381" s="213" t="s">
        <v>812</v>
      </c>
      <c r="G381" s="211"/>
      <c r="H381" s="214">
        <v>1122.3</v>
      </c>
      <c r="I381" s="215"/>
      <c r="J381" s="211"/>
      <c r="K381" s="211"/>
      <c r="L381" s="216"/>
      <c r="M381" s="217"/>
      <c r="N381" s="218"/>
      <c r="O381" s="218"/>
      <c r="P381" s="218"/>
      <c r="Q381" s="218"/>
      <c r="R381" s="218"/>
      <c r="S381" s="218"/>
      <c r="T381" s="219"/>
      <c r="AT381" s="220" t="s">
        <v>145</v>
      </c>
      <c r="AU381" s="220" t="s">
        <v>81</v>
      </c>
      <c r="AV381" s="14" t="s">
        <v>81</v>
      </c>
      <c r="AW381" s="14" t="s">
        <v>33</v>
      </c>
      <c r="AX381" s="14" t="s">
        <v>79</v>
      </c>
      <c r="AY381" s="220" t="s">
        <v>132</v>
      </c>
    </row>
    <row r="382" spans="1:65" s="2" customFormat="1" ht="16.5" customHeight="1">
      <c r="A382" s="36"/>
      <c r="B382" s="37"/>
      <c r="C382" s="180" t="s">
        <v>487</v>
      </c>
      <c r="D382" s="180" t="s">
        <v>134</v>
      </c>
      <c r="E382" s="181" t="s">
        <v>471</v>
      </c>
      <c r="F382" s="182" t="s">
        <v>472</v>
      </c>
      <c r="G382" s="183" t="s">
        <v>378</v>
      </c>
      <c r="H382" s="184">
        <v>2</v>
      </c>
      <c r="I382" s="185"/>
      <c r="J382" s="186">
        <f>ROUND(I382*H382,2)</f>
        <v>0</v>
      </c>
      <c r="K382" s="182" t="s">
        <v>138</v>
      </c>
      <c r="L382" s="41"/>
      <c r="M382" s="187" t="s">
        <v>19</v>
      </c>
      <c r="N382" s="188" t="s">
        <v>43</v>
      </c>
      <c r="O382" s="66"/>
      <c r="P382" s="189">
        <f>O382*H382</f>
        <v>0</v>
      </c>
      <c r="Q382" s="189">
        <v>0.45937</v>
      </c>
      <c r="R382" s="189">
        <f>Q382*H382</f>
        <v>0.91874</v>
      </c>
      <c r="S382" s="189">
        <v>0</v>
      </c>
      <c r="T382" s="190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91" t="s">
        <v>139</v>
      </c>
      <c r="AT382" s="191" t="s">
        <v>134</v>
      </c>
      <c r="AU382" s="191" t="s">
        <v>81</v>
      </c>
      <c r="AY382" s="19" t="s">
        <v>132</v>
      </c>
      <c r="BE382" s="192">
        <f>IF(N382="základní",J382,0)</f>
        <v>0</v>
      </c>
      <c r="BF382" s="192">
        <f>IF(N382="snížená",J382,0)</f>
        <v>0</v>
      </c>
      <c r="BG382" s="192">
        <f>IF(N382="zákl. přenesená",J382,0)</f>
        <v>0</v>
      </c>
      <c r="BH382" s="192">
        <f>IF(N382="sníž. přenesená",J382,0)</f>
        <v>0</v>
      </c>
      <c r="BI382" s="192">
        <f>IF(N382="nulová",J382,0)</f>
        <v>0</v>
      </c>
      <c r="BJ382" s="19" t="s">
        <v>79</v>
      </c>
      <c r="BK382" s="192">
        <f>ROUND(I382*H382,2)</f>
        <v>0</v>
      </c>
      <c r="BL382" s="19" t="s">
        <v>139</v>
      </c>
      <c r="BM382" s="191" t="s">
        <v>813</v>
      </c>
    </row>
    <row r="383" spans="1:65" s="2" customFormat="1">
      <c r="A383" s="36"/>
      <c r="B383" s="37"/>
      <c r="C383" s="38"/>
      <c r="D383" s="193" t="s">
        <v>141</v>
      </c>
      <c r="E383" s="38"/>
      <c r="F383" s="194" t="s">
        <v>474</v>
      </c>
      <c r="G383" s="38"/>
      <c r="H383" s="38"/>
      <c r="I383" s="195"/>
      <c r="J383" s="38"/>
      <c r="K383" s="38"/>
      <c r="L383" s="41"/>
      <c r="M383" s="196"/>
      <c r="N383" s="197"/>
      <c r="O383" s="66"/>
      <c r="P383" s="66"/>
      <c r="Q383" s="66"/>
      <c r="R383" s="66"/>
      <c r="S383" s="66"/>
      <c r="T383" s="67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141</v>
      </c>
      <c r="AU383" s="19" t="s">
        <v>81</v>
      </c>
    </row>
    <row r="384" spans="1:65" s="2" customFormat="1">
      <c r="A384" s="36"/>
      <c r="B384" s="37"/>
      <c r="C384" s="38"/>
      <c r="D384" s="198" t="s">
        <v>143</v>
      </c>
      <c r="E384" s="38"/>
      <c r="F384" s="199" t="s">
        <v>475</v>
      </c>
      <c r="G384" s="38"/>
      <c r="H384" s="38"/>
      <c r="I384" s="195"/>
      <c r="J384" s="38"/>
      <c r="K384" s="38"/>
      <c r="L384" s="41"/>
      <c r="M384" s="196"/>
      <c r="N384" s="197"/>
      <c r="O384" s="66"/>
      <c r="P384" s="66"/>
      <c r="Q384" s="66"/>
      <c r="R384" s="66"/>
      <c r="S384" s="66"/>
      <c r="T384" s="67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9" t="s">
        <v>143</v>
      </c>
      <c r="AU384" s="19" t="s">
        <v>81</v>
      </c>
    </row>
    <row r="385" spans="1:65" s="2" customFormat="1" ht="21.75" customHeight="1">
      <c r="A385" s="36"/>
      <c r="B385" s="37"/>
      <c r="C385" s="180" t="s">
        <v>491</v>
      </c>
      <c r="D385" s="180" t="s">
        <v>134</v>
      </c>
      <c r="E385" s="181" t="s">
        <v>814</v>
      </c>
      <c r="F385" s="182" t="s">
        <v>815</v>
      </c>
      <c r="G385" s="183" t="s">
        <v>378</v>
      </c>
      <c r="H385" s="184">
        <v>1</v>
      </c>
      <c r="I385" s="185"/>
      <c r="J385" s="186">
        <f>ROUND(I385*H385,2)</f>
        <v>0</v>
      </c>
      <c r="K385" s="182" t="s">
        <v>138</v>
      </c>
      <c r="L385" s="41"/>
      <c r="M385" s="187" t="s">
        <v>19</v>
      </c>
      <c r="N385" s="188" t="s">
        <v>43</v>
      </c>
      <c r="O385" s="66"/>
      <c r="P385" s="189">
        <f>O385*H385</f>
        <v>0</v>
      </c>
      <c r="Q385" s="189">
        <v>0.43786000000000003</v>
      </c>
      <c r="R385" s="189">
        <f>Q385*H385</f>
        <v>0.43786000000000003</v>
      </c>
      <c r="S385" s="189">
        <v>0</v>
      </c>
      <c r="T385" s="190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91" t="s">
        <v>139</v>
      </c>
      <c r="AT385" s="191" t="s">
        <v>134</v>
      </c>
      <c r="AU385" s="191" t="s">
        <v>81</v>
      </c>
      <c r="AY385" s="19" t="s">
        <v>132</v>
      </c>
      <c r="BE385" s="192">
        <f>IF(N385="základní",J385,0)</f>
        <v>0</v>
      </c>
      <c r="BF385" s="192">
        <f>IF(N385="snížená",J385,0)</f>
        <v>0</v>
      </c>
      <c r="BG385" s="192">
        <f>IF(N385="zákl. přenesená",J385,0)</f>
        <v>0</v>
      </c>
      <c r="BH385" s="192">
        <f>IF(N385="sníž. přenesená",J385,0)</f>
        <v>0</v>
      </c>
      <c r="BI385" s="192">
        <f>IF(N385="nulová",J385,0)</f>
        <v>0</v>
      </c>
      <c r="BJ385" s="19" t="s">
        <v>79</v>
      </c>
      <c r="BK385" s="192">
        <f>ROUND(I385*H385,2)</f>
        <v>0</v>
      </c>
      <c r="BL385" s="19" t="s">
        <v>139</v>
      </c>
      <c r="BM385" s="191" t="s">
        <v>816</v>
      </c>
    </row>
    <row r="386" spans="1:65" s="2" customFormat="1" ht="19.5">
      <c r="A386" s="36"/>
      <c r="B386" s="37"/>
      <c r="C386" s="38"/>
      <c r="D386" s="193" t="s">
        <v>141</v>
      </c>
      <c r="E386" s="38"/>
      <c r="F386" s="194" t="s">
        <v>817</v>
      </c>
      <c r="G386" s="38"/>
      <c r="H386" s="38"/>
      <c r="I386" s="195"/>
      <c r="J386" s="38"/>
      <c r="K386" s="38"/>
      <c r="L386" s="41"/>
      <c r="M386" s="196"/>
      <c r="N386" s="197"/>
      <c r="O386" s="66"/>
      <c r="P386" s="66"/>
      <c r="Q386" s="66"/>
      <c r="R386" s="66"/>
      <c r="S386" s="66"/>
      <c r="T386" s="67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9" t="s">
        <v>141</v>
      </c>
      <c r="AU386" s="19" t="s">
        <v>81</v>
      </c>
    </row>
    <row r="387" spans="1:65" s="2" customFormat="1">
      <c r="A387" s="36"/>
      <c r="B387" s="37"/>
      <c r="C387" s="38"/>
      <c r="D387" s="198" t="s">
        <v>143</v>
      </c>
      <c r="E387" s="38"/>
      <c r="F387" s="199" t="s">
        <v>818</v>
      </c>
      <c r="G387" s="38"/>
      <c r="H387" s="38"/>
      <c r="I387" s="195"/>
      <c r="J387" s="38"/>
      <c r="K387" s="38"/>
      <c r="L387" s="41"/>
      <c r="M387" s="196"/>
      <c r="N387" s="197"/>
      <c r="O387" s="66"/>
      <c r="P387" s="66"/>
      <c r="Q387" s="66"/>
      <c r="R387" s="66"/>
      <c r="S387" s="66"/>
      <c r="T387" s="67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9" t="s">
        <v>143</v>
      </c>
      <c r="AU387" s="19" t="s">
        <v>81</v>
      </c>
    </row>
    <row r="388" spans="1:65" s="13" customFormat="1">
      <c r="B388" s="200"/>
      <c r="C388" s="201"/>
      <c r="D388" s="193" t="s">
        <v>145</v>
      </c>
      <c r="E388" s="202" t="s">
        <v>19</v>
      </c>
      <c r="F388" s="203" t="s">
        <v>819</v>
      </c>
      <c r="G388" s="201"/>
      <c r="H388" s="202" t="s">
        <v>19</v>
      </c>
      <c r="I388" s="204"/>
      <c r="J388" s="201"/>
      <c r="K388" s="201"/>
      <c r="L388" s="205"/>
      <c r="M388" s="206"/>
      <c r="N388" s="207"/>
      <c r="O388" s="207"/>
      <c r="P388" s="207"/>
      <c r="Q388" s="207"/>
      <c r="R388" s="207"/>
      <c r="S388" s="207"/>
      <c r="T388" s="208"/>
      <c r="AT388" s="209" t="s">
        <v>145</v>
      </c>
      <c r="AU388" s="209" t="s">
        <v>81</v>
      </c>
      <c r="AV388" s="13" t="s">
        <v>79</v>
      </c>
      <c r="AW388" s="13" t="s">
        <v>33</v>
      </c>
      <c r="AX388" s="13" t="s">
        <v>72</v>
      </c>
      <c r="AY388" s="209" t="s">
        <v>132</v>
      </c>
    </row>
    <row r="389" spans="1:65" s="13" customFormat="1">
      <c r="B389" s="200"/>
      <c r="C389" s="201"/>
      <c r="D389" s="193" t="s">
        <v>145</v>
      </c>
      <c r="E389" s="202" t="s">
        <v>19</v>
      </c>
      <c r="F389" s="203" t="s">
        <v>820</v>
      </c>
      <c r="G389" s="201"/>
      <c r="H389" s="202" t="s">
        <v>19</v>
      </c>
      <c r="I389" s="204"/>
      <c r="J389" s="201"/>
      <c r="K389" s="201"/>
      <c r="L389" s="205"/>
      <c r="M389" s="206"/>
      <c r="N389" s="207"/>
      <c r="O389" s="207"/>
      <c r="P389" s="207"/>
      <c r="Q389" s="207"/>
      <c r="R389" s="207"/>
      <c r="S389" s="207"/>
      <c r="T389" s="208"/>
      <c r="AT389" s="209" t="s">
        <v>145</v>
      </c>
      <c r="AU389" s="209" t="s">
        <v>81</v>
      </c>
      <c r="AV389" s="13" t="s">
        <v>79</v>
      </c>
      <c r="AW389" s="13" t="s">
        <v>33</v>
      </c>
      <c r="AX389" s="13" t="s">
        <v>72</v>
      </c>
      <c r="AY389" s="209" t="s">
        <v>132</v>
      </c>
    </row>
    <row r="390" spans="1:65" s="14" customFormat="1">
      <c r="B390" s="210"/>
      <c r="C390" s="211"/>
      <c r="D390" s="193" t="s">
        <v>145</v>
      </c>
      <c r="E390" s="212" t="s">
        <v>19</v>
      </c>
      <c r="F390" s="213" t="s">
        <v>79</v>
      </c>
      <c r="G390" s="211"/>
      <c r="H390" s="214">
        <v>1</v>
      </c>
      <c r="I390" s="215"/>
      <c r="J390" s="211"/>
      <c r="K390" s="211"/>
      <c r="L390" s="216"/>
      <c r="M390" s="217"/>
      <c r="N390" s="218"/>
      <c r="O390" s="218"/>
      <c r="P390" s="218"/>
      <c r="Q390" s="218"/>
      <c r="R390" s="218"/>
      <c r="S390" s="218"/>
      <c r="T390" s="219"/>
      <c r="AT390" s="220" t="s">
        <v>145</v>
      </c>
      <c r="AU390" s="220" t="s">
        <v>81</v>
      </c>
      <c r="AV390" s="14" t="s">
        <v>81</v>
      </c>
      <c r="AW390" s="14" t="s">
        <v>33</v>
      </c>
      <c r="AX390" s="14" t="s">
        <v>72</v>
      </c>
      <c r="AY390" s="220" t="s">
        <v>132</v>
      </c>
    </row>
    <row r="391" spans="1:65" s="15" customFormat="1">
      <c r="B391" s="221"/>
      <c r="C391" s="222"/>
      <c r="D391" s="193" t="s">
        <v>145</v>
      </c>
      <c r="E391" s="223" t="s">
        <v>19</v>
      </c>
      <c r="F391" s="224" t="s">
        <v>204</v>
      </c>
      <c r="G391" s="222"/>
      <c r="H391" s="225">
        <v>1</v>
      </c>
      <c r="I391" s="226"/>
      <c r="J391" s="222"/>
      <c r="K391" s="222"/>
      <c r="L391" s="227"/>
      <c r="M391" s="228"/>
      <c r="N391" s="229"/>
      <c r="O391" s="229"/>
      <c r="P391" s="229"/>
      <c r="Q391" s="229"/>
      <c r="R391" s="229"/>
      <c r="S391" s="229"/>
      <c r="T391" s="230"/>
      <c r="AT391" s="231" t="s">
        <v>145</v>
      </c>
      <c r="AU391" s="231" t="s">
        <v>81</v>
      </c>
      <c r="AV391" s="15" t="s">
        <v>139</v>
      </c>
      <c r="AW391" s="15" t="s">
        <v>33</v>
      </c>
      <c r="AX391" s="15" t="s">
        <v>79</v>
      </c>
      <c r="AY391" s="231" t="s">
        <v>132</v>
      </c>
    </row>
    <row r="392" spans="1:65" s="2" customFormat="1" ht="24.2" customHeight="1">
      <c r="A392" s="36"/>
      <c r="B392" s="37"/>
      <c r="C392" s="232" t="s">
        <v>497</v>
      </c>
      <c r="D392" s="232" t="s">
        <v>273</v>
      </c>
      <c r="E392" s="233" t="s">
        <v>821</v>
      </c>
      <c r="F392" s="234" t="s">
        <v>822</v>
      </c>
      <c r="G392" s="235" t="s">
        <v>378</v>
      </c>
      <c r="H392" s="236">
        <v>1</v>
      </c>
      <c r="I392" s="237"/>
      <c r="J392" s="238">
        <f>ROUND(I392*H392,2)</f>
        <v>0</v>
      </c>
      <c r="K392" s="234" t="s">
        <v>19</v>
      </c>
      <c r="L392" s="239"/>
      <c r="M392" s="240" t="s">
        <v>19</v>
      </c>
      <c r="N392" s="241" t="s">
        <v>43</v>
      </c>
      <c r="O392" s="66"/>
      <c r="P392" s="189">
        <f>O392*H392</f>
        <v>0</v>
      </c>
      <c r="Q392" s="189">
        <v>0</v>
      </c>
      <c r="R392" s="189">
        <f>Q392*H392</f>
        <v>0</v>
      </c>
      <c r="S392" s="189">
        <v>0</v>
      </c>
      <c r="T392" s="190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91" t="s">
        <v>194</v>
      </c>
      <c r="AT392" s="191" t="s">
        <v>273</v>
      </c>
      <c r="AU392" s="191" t="s">
        <v>81</v>
      </c>
      <c r="AY392" s="19" t="s">
        <v>132</v>
      </c>
      <c r="BE392" s="192">
        <f>IF(N392="základní",J392,0)</f>
        <v>0</v>
      </c>
      <c r="BF392" s="192">
        <f>IF(N392="snížená",J392,0)</f>
        <v>0</v>
      </c>
      <c r="BG392" s="192">
        <f>IF(N392="zákl. přenesená",J392,0)</f>
        <v>0</v>
      </c>
      <c r="BH392" s="192">
        <f>IF(N392="sníž. přenesená",J392,0)</f>
        <v>0</v>
      </c>
      <c r="BI392" s="192">
        <f>IF(N392="nulová",J392,0)</f>
        <v>0</v>
      </c>
      <c r="BJ392" s="19" t="s">
        <v>79</v>
      </c>
      <c r="BK392" s="192">
        <f>ROUND(I392*H392,2)</f>
        <v>0</v>
      </c>
      <c r="BL392" s="19" t="s">
        <v>139</v>
      </c>
      <c r="BM392" s="191" t="s">
        <v>823</v>
      </c>
    </row>
    <row r="393" spans="1:65" s="2" customFormat="1" ht="19.5">
      <c r="A393" s="36"/>
      <c r="B393" s="37"/>
      <c r="C393" s="38"/>
      <c r="D393" s="193" t="s">
        <v>141</v>
      </c>
      <c r="E393" s="38"/>
      <c r="F393" s="194" t="s">
        <v>822</v>
      </c>
      <c r="G393" s="38"/>
      <c r="H393" s="38"/>
      <c r="I393" s="195"/>
      <c r="J393" s="38"/>
      <c r="K393" s="38"/>
      <c r="L393" s="41"/>
      <c r="M393" s="196"/>
      <c r="N393" s="197"/>
      <c r="O393" s="66"/>
      <c r="P393" s="66"/>
      <c r="Q393" s="66"/>
      <c r="R393" s="66"/>
      <c r="S393" s="66"/>
      <c r="T393" s="67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9" t="s">
        <v>141</v>
      </c>
      <c r="AU393" s="19" t="s">
        <v>81</v>
      </c>
    </row>
    <row r="394" spans="1:65" s="2" customFormat="1" ht="16.5" customHeight="1">
      <c r="A394" s="36"/>
      <c r="B394" s="37"/>
      <c r="C394" s="180" t="s">
        <v>501</v>
      </c>
      <c r="D394" s="180" t="s">
        <v>134</v>
      </c>
      <c r="E394" s="181" t="s">
        <v>477</v>
      </c>
      <c r="F394" s="182" t="s">
        <v>478</v>
      </c>
      <c r="G394" s="183" t="s">
        <v>378</v>
      </c>
      <c r="H394" s="184">
        <v>2</v>
      </c>
      <c r="I394" s="185"/>
      <c r="J394" s="186">
        <f>ROUND(I394*H394,2)</f>
        <v>0</v>
      </c>
      <c r="K394" s="182" t="s">
        <v>138</v>
      </c>
      <c r="L394" s="41"/>
      <c r="M394" s="187" t="s">
        <v>19</v>
      </c>
      <c r="N394" s="188" t="s">
        <v>43</v>
      </c>
      <c r="O394" s="66"/>
      <c r="P394" s="189">
        <f>O394*H394</f>
        <v>0</v>
      </c>
      <c r="Q394" s="189">
        <v>0.12303</v>
      </c>
      <c r="R394" s="189">
        <f>Q394*H394</f>
        <v>0.24606</v>
      </c>
      <c r="S394" s="189">
        <v>0</v>
      </c>
      <c r="T394" s="190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91" t="s">
        <v>139</v>
      </c>
      <c r="AT394" s="191" t="s">
        <v>134</v>
      </c>
      <c r="AU394" s="191" t="s">
        <v>81</v>
      </c>
      <c r="AY394" s="19" t="s">
        <v>132</v>
      </c>
      <c r="BE394" s="192">
        <f>IF(N394="základní",J394,0)</f>
        <v>0</v>
      </c>
      <c r="BF394" s="192">
        <f>IF(N394="snížená",J394,0)</f>
        <v>0</v>
      </c>
      <c r="BG394" s="192">
        <f>IF(N394="zákl. přenesená",J394,0)</f>
        <v>0</v>
      </c>
      <c r="BH394" s="192">
        <f>IF(N394="sníž. přenesená",J394,0)</f>
        <v>0</v>
      </c>
      <c r="BI394" s="192">
        <f>IF(N394="nulová",J394,0)</f>
        <v>0</v>
      </c>
      <c r="BJ394" s="19" t="s">
        <v>79</v>
      </c>
      <c r="BK394" s="192">
        <f>ROUND(I394*H394,2)</f>
        <v>0</v>
      </c>
      <c r="BL394" s="19" t="s">
        <v>139</v>
      </c>
      <c r="BM394" s="191" t="s">
        <v>824</v>
      </c>
    </row>
    <row r="395" spans="1:65" s="2" customFormat="1">
      <c r="A395" s="36"/>
      <c r="B395" s="37"/>
      <c r="C395" s="38"/>
      <c r="D395" s="193" t="s">
        <v>141</v>
      </c>
      <c r="E395" s="38"/>
      <c r="F395" s="194" t="s">
        <v>478</v>
      </c>
      <c r="G395" s="38"/>
      <c r="H395" s="38"/>
      <c r="I395" s="195"/>
      <c r="J395" s="38"/>
      <c r="K395" s="38"/>
      <c r="L395" s="41"/>
      <c r="M395" s="196"/>
      <c r="N395" s="197"/>
      <c r="O395" s="66"/>
      <c r="P395" s="66"/>
      <c r="Q395" s="66"/>
      <c r="R395" s="66"/>
      <c r="S395" s="66"/>
      <c r="T395" s="67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T395" s="19" t="s">
        <v>141</v>
      </c>
      <c r="AU395" s="19" t="s">
        <v>81</v>
      </c>
    </row>
    <row r="396" spans="1:65" s="2" customFormat="1">
      <c r="A396" s="36"/>
      <c r="B396" s="37"/>
      <c r="C396" s="38"/>
      <c r="D396" s="198" t="s">
        <v>143</v>
      </c>
      <c r="E396" s="38"/>
      <c r="F396" s="199" t="s">
        <v>480</v>
      </c>
      <c r="G396" s="38"/>
      <c r="H396" s="38"/>
      <c r="I396" s="195"/>
      <c r="J396" s="38"/>
      <c r="K396" s="38"/>
      <c r="L396" s="41"/>
      <c r="M396" s="196"/>
      <c r="N396" s="197"/>
      <c r="O396" s="66"/>
      <c r="P396" s="66"/>
      <c r="Q396" s="66"/>
      <c r="R396" s="66"/>
      <c r="S396" s="66"/>
      <c r="T396" s="67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T396" s="19" t="s">
        <v>143</v>
      </c>
      <c r="AU396" s="19" t="s">
        <v>81</v>
      </c>
    </row>
    <row r="397" spans="1:65" s="13" customFormat="1">
      <c r="B397" s="200"/>
      <c r="C397" s="201"/>
      <c r="D397" s="193" t="s">
        <v>145</v>
      </c>
      <c r="E397" s="202" t="s">
        <v>19</v>
      </c>
      <c r="F397" s="203" t="s">
        <v>825</v>
      </c>
      <c r="G397" s="201"/>
      <c r="H397" s="202" t="s">
        <v>19</v>
      </c>
      <c r="I397" s="204"/>
      <c r="J397" s="201"/>
      <c r="K397" s="201"/>
      <c r="L397" s="205"/>
      <c r="M397" s="206"/>
      <c r="N397" s="207"/>
      <c r="O397" s="207"/>
      <c r="P397" s="207"/>
      <c r="Q397" s="207"/>
      <c r="R397" s="207"/>
      <c r="S397" s="207"/>
      <c r="T397" s="208"/>
      <c r="AT397" s="209" t="s">
        <v>145</v>
      </c>
      <c r="AU397" s="209" t="s">
        <v>81</v>
      </c>
      <c r="AV397" s="13" t="s">
        <v>79</v>
      </c>
      <c r="AW397" s="13" t="s">
        <v>33</v>
      </c>
      <c r="AX397" s="13" t="s">
        <v>72</v>
      </c>
      <c r="AY397" s="209" t="s">
        <v>132</v>
      </c>
    </row>
    <row r="398" spans="1:65" s="14" customFormat="1">
      <c r="B398" s="210"/>
      <c r="C398" s="211"/>
      <c r="D398" s="193" t="s">
        <v>145</v>
      </c>
      <c r="E398" s="212" t="s">
        <v>19</v>
      </c>
      <c r="F398" s="213" t="s">
        <v>79</v>
      </c>
      <c r="G398" s="211"/>
      <c r="H398" s="214">
        <v>1</v>
      </c>
      <c r="I398" s="215"/>
      <c r="J398" s="211"/>
      <c r="K398" s="211"/>
      <c r="L398" s="216"/>
      <c r="M398" s="217"/>
      <c r="N398" s="218"/>
      <c r="O398" s="218"/>
      <c r="P398" s="218"/>
      <c r="Q398" s="218"/>
      <c r="R398" s="218"/>
      <c r="S398" s="218"/>
      <c r="T398" s="219"/>
      <c r="AT398" s="220" t="s">
        <v>145</v>
      </c>
      <c r="AU398" s="220" t="s">
        <v>81</v>
      </c>
      <c r="AV398" s="14" t="s">
        <v>81</v>
      </c>
      <c r="AW398" s="14" t="s">
        <v>33</v>
      </c>
      <c r="AX398" s="14" t="s">
        <v>72</v>
      </c>
      <c r="AY398" s="220" t="s">
        <v>132</v>
      </c>
    </row>
    <row r="399" spans="1:65" s="13" customFormat="1">
      <c r="B399" s="200"/>
      <c r="C399" s="201"/>
      <c r="D399" s="193" t="s">
        <v>145</v>
      </c>
      <c r="E399" s="202" t="s">
        <v>19</v>
      </c>
      <c r="F399" s="203" t="s">
        <v>481</v>
      </c>
      <c r="G399" s="201"/>
      <c r="H399" s="202" t="s">
        <v>19</v>
      </c>
      <c r="I399" s="204"/>
      <c r="J399" s="201"/>
      <c r="K399" s="201"/>
      <c r="L399" s="205"/>
      <c r="M399" s="206"/>
      <c r="N399" s="207"/>
      <c r="O399" s="207"/>
      <c r="P399" s="207"/>
      <c r="Q399" s="207"/>
      <c r="R399" s="207"/>
      <c r="S399" s="207"/>
      <c r="T399" s="208"/>
      <c r="AT399" s="209" t="s">
        <v>145</v>
      </c>
      <c r="AU399" s="209" t="s">
        <v>81</v>
      </c>
      <c r="AV399" s="13" t="s">
        <v>79</v>
      </c>
      <c r="AW399" s="13" t="s">
        <v>33</v>
      </c>
      <c r="AX399" s="13" t="s">
        <v>72</v>
      </c>
      <c r="AY399" s="209" t="s">
        <v>132</v>
      </c>
    </row>
    <row r="400" spans="1:65" s="14" customFormat="1">
      <c r="B400" s="210"/>
      <c r="C400" s="211"/>
      <c r="D400" s="193" t="s">
        <v>145</v>
      </c>
      <c r="E400" s="212" t="s">
        <v>19</v>
      </c>
      <c r="F400" s="213" t="s">
        <v>79</v>
      </c>
      <c r="G400" s="211"/>
      <c r="H400" s="214">
        <v>1</v>
      </c>
      <c r="I400" s="215"/>
      <c r="J400" s="211"/>
      <c r="K400" s="211"/>
      <c r="L400" s="216"/>
      <c r="M400" s="217"/>
      <c r="N400" s="218"/>
      <c r="O400" s="218"/>
      <c r="P400" s="218"/>
      <c r="Q400" s="218"/>
      <c r="R400" s="218"/>
      <c r="S400" s="218"/>
      <c r="T400" s="219"/>
      <c r="AT400" s="220" t="s">
        <v>145</v>
      </c>
      <c r="AU400" s="220" t="s">
        <v>81</v>
      </c>
      <c r="AV400" s="14" t="s">
        <v>81</v>
      </c>
      <c r="AW400" s="14" t="s">
        <v>33</v>
      </c>
      <c r="AX400" s="14" t="s">
        <v>72</v>
      </c>
      <c r="AY400" s="220" t="s">
        <v>132</v>
      </c>
    </row>
    <row r="401" spans="1:65" s="15" customFormat="1">
      <c r="B401" s="221"/>
      <c r="C401" s="222"/>
      <c r="D401" s="193" t="s">
        <v>145</v>
      </c>
      <c r="E401" s="223" t="s">
        <v>19</v>
      </c>
      <c r="F401" s="224" t="s">
        <v>204</v>
      </c>
      <c r="G401" s="222"/>
      <c r="H401" s="225">
        <v>2</v>
      </c>
      <c r="I401" s="226"/>
      <c r="J401" s="222"/>
      <c r="K401" s="222"/>
      <c r="L401" s="227"/>
      <c r="M401" s="228"/>
      <c r="N401" s="229"/>
      <c r="O401" s="229"/>
      <c r="P401" s="229"/>
      <c r="Q401" s="229"/>
      <c r="R401" s="229"/>
      <c r="S401" s="229"/>
      <c r="T401" s="230"/>
      <c r="AT401" s="231" t="s">
        <v>145</v>
      </c>
      <c r="AU401" s="231" t="s">
        <v>81</v>
      </c>
      <c r="AV401" s="15" t="s">
        <v>139</v>
      </c>
      <c r="AW401" s="15" t="s">
        <v>33</v>
      </c>
      <c r="AX401" s="15" t="s">
        <v>79</v>
      </c>
      <c r="AY401" s="231" t="s">
        <v>132</v>
      </c>
    </row>
    <row r="402" spans="1:65" s="2" customFormat="1" ht="16.5" customHeight="1">
      <c r="A402" s="36"/>
      <c r="B402" s="37"/>
      <c r="C402" s="232" t="s">
        <v>505</v>
      </c>
      <c r="D402" s="232" t="s">
        <v>273</v>
      </c>
      <c r="E402" s="233" t="s">
        <v>483</v>
      </c>
      <c r="F402" s="234" t="s">
        <v>486</v>
      </c>
      <c r="G402" s="235" t="s">
        <v>378</v>
      </c>
      <c r="H402" s="236">
        <v>2</v>
      </c>
      <c r="I402" s="237"/>
      <c r="J402" s="238">
        <f>ROUND(I402*H402,2)</f>
        <v>0</v>
      </c>
      <c r="K402" s="234" t="s">
        <v>19</v>
      </c>
      <c r="L402" s="239"/>
      <c r="M402" s="240" t="s">
        <v>19</v>
      </c>
      <c r="N402" s="241" t="s">
        <v>43</v>
      </c>
      <c r="O402" s="66"/>
      <c r="P402" s="189">
        <f>O402*H402</f>
        <v>0</v>
      </c>
      <c r="Q402" s="189">
        <v>0</v>
      </c>
      <c r="R402" s="189">
        <f>Q402*H402</f>
        <v>0</v>
      </c>
      <c r="S402" s="189">
        <v>0</v>
      </c>
      <c r="T402" s="190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91" t="s">
        <v>194</v>
      </c>
      <c r="AT402" s="191" t="s">
        <v>273</v>
      </c>
      <c r="AU402" s="191" t="s">
        <v>81</v>
      </c>
      <c r="AY402" s="19" t="s">
        <v>132</v>
      </c>
      <c r="BE402" s="192">
        <f>IF(N402="základní",J402,0)</f>
        <v>0</v>
      </c>
      <c r="BF402" s="192">
        <f>IF(N402="snížená",J402,0)</f>
        <v>0</v>
      </c>
      <c r="BG402" s="192">
        <f>IF(N402="zákl. přenesená",J402,0)</f>
        <v>0</v>
      </c>
      <c r="BH402" s="192">
        <f>IF(N402="sníž. přenesená",J402,0)</f>
        <v>0</v>
      </c>
      <c r="BI402" s="192">
        <f>IF(N402="nulová",J402,0)</f>
        <v>0</v>
      </c>
      <c r="BJ402" s="19" t="s">
        <v>79</v>
      </c>
      <c r="BK402" s="192">
        <f>ROUND(I402*H402,2)</f>
        <v>0</v>
      </c>
      <c r="BL402" s="19" t="s">
        <v>139</v>
      </c>
      <c r="BM402" s="191" t="s">
        <v>826</v>
      </c>
    </row>
    <row r="403" spans="1:65" s="2" customFormat="1">
      <c r="A403" s="36"/>
      <c r="B403" s="37"/>
      <c r="C403" s="38"/>
      <c r="D403" s="193" t="s">
        <v>141</v>
      </c>
      <c r="E403" s="38"/>
      <c r="F403" s="194" t="s">
        <v>486</v>
      </c>
      <c r="G403" s="38"/>
      <c r="H403" s="38"/>
      <c r="I403" s="195"/>
      <c r="J403" s="38"/>
      <c r="K403" s="38"/>
      <c r="L403" s="41"/>
      <c r="M403" s="196"/>
      <c r="N403" s="197"/>
      <c r="O403" s="66"/>
      <c r="P403" s="66"/>
      <c r="Q403" s="66"/>
      <c r="R403" s="66"/>
      <c r="S403" s="66"/>
      <c r="T403" s="67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T403" s="19" t="s">
        <v>141</v>
      </c>
      <c r="AU403" s="19" t="s">
        <v>81</v>
      </c>
    </row>
    <row r="404" spans="1:65" s="2" customFormat="1" ht="16.5" customHeight="1">
      <c r="A404" s="36"/>
      <c r="B404" s="37"/>
      <c r="C404" s="232" t="s">
        <v>512</v>
      </c>
      <c r="D404" s="232" t="s">
        <v>273</v>
      </c>
      <c r="E404" s="233" t="s">
        <v>488</v>
      </c>
      <c r="F404" s="234" t="s">
        <v>489</v>
      </c>
      <c r="G404" s="235" t="s">
        <v>378</v>
      </c>
      <c r="H404" s="236">
        <v>2</v>
      </c>
      <c r="I404" s="237"/>
      <c r="J404" s="238">
        <f>ROUND(I404*H404,2)</f>
        <v>0</v>
      </c>
      <c r="K404" s="234" t="s">
        <v>19</v>
      </c>
      <c r="L404" s="239"/>
      <c r="M404" s="240" t="s">
        <v>19</v>
      </c>
      <c r="N404" s="241" t="s">
        <v>43</v>
      </c>
      <c r="O404" s="66"/>
      <c r="P404" s="189">
        <f>O404*H404</f>
        <v>0</v>
      </c>
      <c r="Q404" s="189">
        <v>1E-3</v>
      </c>
      <c r="R404" s="189">
        <f>Q404*H404</f>
        <v>2E-3</v>
      </c>
      <c r="S404" s="189">
        <v>0</v>
      </c>
      <c r="T404" s="190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91" t="s">
        <v>194</v>
      </c>
      <c r="AT404" s="191" t="s">
        <v>273</v>
      </c>
      <c r="AU404" s="191" t="s">
        <v>81</v>
      </c>
      <c r="AY404" s="19" t="s">
        <v>132</v>
      </c>
      <c r="BE404" s="192">
        <f>IF(N404="základní",J404,0)</f>
        <v>0</v>
      </c>
      <c r="BF404" s="192">
        <f>IF(N404="snížená",J404,0)</f>
        <v>0</v>
      </c>
      <c r="BG404" s="192">
        <f>IF(N404="zákl. přenesená",J404,0)</f>
        <v>0</v>
      </c>
      <c r="BH404" s="192">
        <f>IF(N404="sníž. přenesená",J404,0)</f>
        <v>0</v>
      </c>
      <c r="BI404" s="192">
        <f>IF(N404="nulová",J404,0)</f>
        <v>0</v>
      </c>
      <c r="BJ404" s="19" t="s">
        <v>79</v>
      </c>
      <c r="BK404" s="192">
        <f>ROUND(I404*H404,2)</f>
        <v>0</v>
      </c>
      <c r="BL404" s="19" t="s">
        <v>139</v>
      </c>
      <c r="BM404" s="191" t="s">
        <v>827</v>
      </c>
    </row>
    <row r="405" spans="1:65" s="2" customFormat="1">
      <c r="A405" s="36"/>
      <c r="B405" s="37"/>
      <c r="C405" s="38"/>
      <c r="D405" s="193" t="s">
        <v>141</v>
      </c>
      <c r="E405" s="38"/>
      <c r="F405" s="194" t="s">
        <v>489</v>
      </c>
      <c r="G405" s="38"/>
      <c r="H405" s="38"/>
      <c r="I405" s="195"/>
      <c r="J405" s="38"/>
      <c r="K405" s="38"/>
      <c r="L405" s="41"/>
      <c r="M405" s="196"/>
      <c r="N405" s="197"/>
      <c r="O405" s="66"/>
      <c r="P405" s="66"/>
      <c r="Q405" s="66"/>
      <c r="R405" s="66"/>
      <c r="S405" s="66"/>
      <c r="T405" s="67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T405" s="19" t="s">
        <v>141</v>
      </c>
      <c r="AU405" s="19" t="s">
        <v>81</v>
      </c>
    </row>
    <row r="406" spans="1:65" s="2" customFormat="1" ht="16.5" customHeight="1">
      <c r="A406" s="36"/>
      <c r="B406" s="37"/>
      <c r="C406" s="180" t="s">
        <v>519</v>
      </c>
      <c r="D406" s="180" t="s">
        <v>134</v>
      </c>
      <c r="E406" s="181" t="s">
        <v>506</v>
      </c>
      <c r="F406" s="182" t="s">
        <v>507</v>
      </c>
      <c r="G406" s="183" t="s">
        <v>378</v>
      </c>
      <c r="H406" s="184">
        <v>2</v>
      </c>
      <c r="I406" s="185"/>
      <c r="J406" s="186">
        <f>ROUND(I406*H406,2)</f>
        <v>0</v>
      </c>
      <c r="K406" s="182" t="s">
        <v>138</v>
      </c>
      <c r="L406" s="41"/>
      <c r="M406" s="187" t="s">
        <v>19</v>
      </c>
      <c r="N406" s="188" t="s">
        <v>43</v>
      </c>
      <c r="O406" s="66"/>
      <c r="P406" s="189">
        <f>O406*H406</f>
        <v>0</v>
      </c>
      <c r="Q406" s="189">
        <v>3.1E-4</v>
      </c>
      <c r="R406" s="189">
        <f>Q406*H406</f>
        <v>6.2E-4</v>
      </c>
      <c r="S406" s="189">
        <v>0</v>
      </c>
      <c r="T406" s="190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91" t="s">
        <v>139</v>
      </c>
      <c r="AT406" s="191" t="s">
        <v>134</v>
      </c>
      <c r="AU406" s="191" t="s">
        <v>81</v>
      </c>
      <c r="AY406" s="19" t="s">
        <v>132</v>
      </c>
      <c r="BE406" s="192">
        <f>IF(N406="základní",J406,0)</f>
        <v>0</v>
      </c>
      <c r="BF406" s="192">
        <f>IF(N406="snížená",J406,0)</f>
        <v>0</v>
      </c>
      <c r="BG406" s="192">
        <f>IF(N406="zákl. přenesená",J406,0)</f>
        <v>0</v>
      </c>
      <c r="BH406" s="192">
        <f>IF(N406="sníž. přenesená",J406,0)</f>
        <v>0</v>
      </c>
      <c r="BI406" s="192">
        <f>IF(N406="nulová",J406,0)</f>
        <v>0</v>
      </c>
      <c r="BJ406" s="19" t="s">
        <v>79</v>
      </c>
      <c r="BK406" s="192">
        <f>ROUND(I406*H406,2)</f>
        <v>0</v>
      </c>
      <c r="BL406" s="19" t="s">
        <v>139</v>
      </c>
      <c r="BM406" s="191" t="s">
        <v>828</v>
      </c>
    </row>
    <row r="407" spans="1:65" s="2" customFormat="1">
      <c r="A407" s="36"/>
      <c r="B407" s="37"/>
      <c r="C407" s="38"/>
      <c r="D407" s="193" t="s">
        <v>141</v>
      </c>
      <c r="E407" s="38"/>
      <c r="F407" s="194" t="s">
        <v>509</v>
      </c>
      <c r="G407" s="38"/>
      <c r="H407" s="38"/>
      <c r="I407" s="195"/>
      <c r="J407" s="38"/>
      <c r="K407" s="38"/>
      <c r="L407" s="41"/>
      <c r="M407" s="196"/>
      <c r="N407" s="197"/>
      <c r="O407" s="66"/>
      <c r="P407" s="66"/>
      <c r="Q407" s="66"/>
      <c r="R407" s="66"/>
      <c r="S407" s="66"/>
      <c r="T407" s="67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9" t="s">
        <v>141</v>
      </c>
      <c r="AU407" s="19" t="s">
        <v>81</v>
      </c>
    </row>
    <row r="408" spans="1:65" s="2" customFormat="1">
      <c r="A408" s="36"/>
      <c r="B408" s="37"/>
      <c r="C408" s="38"/>
      <c r="D408" s="198" t="s">
        <v>143</v>
      </c>
      <c r="E408" s="38"/>
      <c r="F408" s="199" t="s">
        <v>510</v>
      </c>
      <c r="G408" s="38"/>
      <c r="H408" s="38"/>
      <c r="I408" s="195"/>
      <c r="J408" s="38"/>
      <c r="K408" s="38"/>
      <c r="L408" s="41"/>
      <c r="M408" s="196"/>
      <c r="N408" s="197"/>
      <c r="O408" s="66"/>
      <c r="P408" s="66"/>
      <c r="Q408" s="66"/>
      <c r="R408" s="66"/>
      <c r="S408" s="66"/>
      <c r="T408" s="67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T408" s="19" t="s">
        <v>143</v>
      </c>
      <c r="AU408" s="19" t="s">
        <v>81</v>
      </c>
    </row>
    <row r="409" spans="1:65" s="13" customFormat="1">
      <c r="B409" s="200"/>
      <c r="C409" s="201"/>
      <c r="D409" s="193" t="s">
        <v>145</v>
      </c>
      <c r="E409" s="202" t="s">
        <v>19</v>
      </c>
      <c r="F409" s="203" t="s">
        <v>511</v>
      </c>
      <c r="G409" s="201"/>
      <c r="H409" s="202" t="s">
        <v>19</v>
      </c>
      <c r="I409" s="204"/>
      <c r="J409" s="201"/>
      <c r="K409" s="201"/>
      <c r="L409" s="205"/>
      <c r="M409" s="206"/>
      <c r="N409" s="207"/>
      <c r="O409" s="207"/>
      <c r="P409" s="207"/>
      <c r="Q409" s="207"/>
      <c r="R409" s="207"/>
      <c r="S409" s="207"/>
      <c r="T409" s="208"/>
      <c r="AT409" s="209" t="s">
        <v>145</v>
      </c>
      <c r="AU409" s="209" t="s">
        <v>81</v>
      </c>
      <c r="AV409" s="13" t="s">
        <v>79</v>
      </c>
      <c r="AW409" s="13" t="s">
        <v>33</v>
      </c>
      <c r="AX409" s="13" t="s">
        <v>72</v>
      </c>
      <c r="AY409" s="209" t="s">
        <v>132</v>
      </c>
    </row>
    <row r="410" spans="1:65" s="14" customFormat="1">
      <c r="B410" s="210"/>
      <c r="C410" s="211"/>
      <c r="D410" s="193" t="s">
        <v>145</v>
      </c>
      <c r="E410" s="212" t="s">
        <v>19</v>
      </c>
      <c r="F410" s="213" t="s">
        <v>81</v>
      </c>
      <c r="G410" s="211"/>
      <c r="H410" s="214">
        <v>2</v>
      </c>
      <c r="I410" s="215"/>
      <c r="J410" s="211"/>
      <c r="K410" s="211"/>
      <c r="L410" s="216"/>
      <c r="M410" s="217"/>
      <c r="N410" s="218"/>
      <c r="O410" s="218"/>
      <c r="P410" s="218"/>
      <c r="Q410" s="218"/>
      <c r="R410" s="218"/>
      <c r="S410" s="218"/>
      <c r="T410" s="219"/>
      <c r="AT410" s="220" t="s">
        <v>145</v>
      </c>
      <c r="AU410" s="220" t="s">
        <v>81</v>
      </c>
      <c r="AV410" s="14" t="s">
        <v>81</v>
      </c>
      <c r="AW410" s="14" t="s">
        <v>33</v>
      </c>
      <c r="AX410" s="14" t="s">
        <v>79</v>
      </c>
      <c r="AY410" s="220" t="s">
        <v>132</v>
      </c>
    </row>
    <row r="411" spans="1:65" s="2" customFormat="1" ht="16.5" customHeight="1">
      <c r="A411" s="36"/>
      <c r="B411" s="37"/>
      <c r="C411" s="180" t="s">
        <v>526</v>
      </c>
      <c r="D411" s="180" t="s">
        <v>134</v>
      </c>
      <c r="E411" s="181" t="s">
        <v>513</v>
      </c>
      <c r="F411" s="182" t="s">
        <v>514</v>
      </c>
      <c r="G411" s="183" t="s">
        <v>208</v>
      </c>
      <c r="H411" s="184">
        <v>1122.3</v>
      </c>
      <c r="I411" s="185"/>
      <c r="J411" s="186">
        <f>ROUND(I411*H411,2)</f>
        <v>0</v>
      </c>
      <c r="K411" s="182" t="s">
        <v>138</v>
      </c>
      <c r="L411" s="41"/>
      <c r="M411" s="187" t="s">
        <v>19</v>
      </c>
      <c r="N411" s="188" t="s">
        <v>43</v>
      </c>
      <c r="O411" s="66"/>
      <c r="P411" s="189">
        <f>O411*H411</f>
        <v>0</v>
      </c>
      <c r="Q411" s="189">
        <v>1.9000000000000001E-4</v>
      </c>
      <c r="R411" s="189">
        <f>Q411*H411</f>
        <v>0.21323700000000001</v>
      </c>
      <c r="S411" s="189">
        <v>0</v>
      </c>
      <c r="T411" s="190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91" t="s">
        <v>139</v>
      </c>
      <c r="AT411" s="191" t="s">
        <v>134</v>
      </c>
      <c r="AU411" s="191" t="s">
        <v>81</v>
      </c>
      <c r="AY411" s="19" t="s">
        <v>132</v>
      </c>
      <c r="BE411" s="192">
        <f>IF(N411="základní",J411,0)</f>
        <v>0</v>
      </c>
      <c r="BF411" s="192">
        <f>IF(N411="snížená",J411,0)</f>
        <v>0</v>
      </c>
      <c r="BG411" s="192">
        <f>IF(N411="zákl. přenesená",J411,0)</f>
        <v>0</v>
      </c>
      <c r="BH411" s="192">
        <f>IF(N411="sníž. přenesená",J411,0)</f>
        <v>0</v>
      </c>
      <c r="BI411" s="192">
        <f>IF(N411="nulová",J411,0)</f>
        <v>0</v>
      </c>
      <c r="BJ411" s="19" t="s">
        <v>79</v>
      </c>
      <c r="BK411" s="192">
        <f>ROUND(I411*H411,2)</f>
        <v>0</v>
      </c>
      <c r="BL411" s="19" t="s">
        <v>139</v>
      </c>
      <c r="BM411" s="191" t="s">
        <v>829</v>
      </c>
    </row>
    <row r="412" spans="1:65" s="2" customFormat="1">
      <c r="A412" s="36"/>
      <c r="B412" s="37"/>
      <c r="C412" s="38"/>
      <c r="D412" s="193" t="s">
        <v>141</v>
      </c>
      <c r="E412" s="38"/>
      <c r="F412" s="194" t="s">
        <v>516</v>
      </c>
      <c r="G412" s="38"/>
      <c r="H412" s="38"/>
      <c r="I412" s="195"/>
      <c r="J412" s="38"/>
      <c r="K412" s="38"/>
      <c r="L412" s="41"/>
      <c r="M412" s="196"/>
      <c r="N412" s="197"/>
      <c r="O412" s="66"/>
      <c r="P412" s="66"/>
      <c r="Q412" s="66"/>
      <c r="R412" s="66"/>
      <c r="S412" s="66"/>
      <c r="T412" s="67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T412" s="19" t="s">
        <v>141</v>
      </c>
      <c r="AU412" s="19" t="s">
        <v>81</v>
      </c>
    </row>
    <row r="413" spans="1:65" s="2" customFormat="1">
      <c r="A413" s="36"/>
      <c r="B413" s="37"/>
      <c r="C413" s="38"/>
      <c r="D413" s="198" t="s">
        <v>143</v>
      </c>
      <c r="E413" s="38"/>
      <c r="F413" s="199" t="s">
        <v>517</v>
      </c>
      <c r="G413" s="38"/>
      <c r="H413" s="38"/>
      <c r="I413" s="195"/>
      <c r="J413" s="38"/>
      <c r="K413" s="38"/>
      <c r="L413" s="41"/>
      <c r="M413" s="196"/>
      <c r="N413" s="197"/>
      <c r="O413" s="66"/>
      <c r="P413" s="66"/>
      <c r="Q413" s="66"/>
      <c r="R413" s="66"/>
      <c r="S413" s="66"/>
      <c r="T413" s="67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9" t="s">
        <v>143</v>
      </c>
      <c r="AU413" s="19" t="s">
        <v>81</v>
      </c>
    </row>
    <row r="414" spans="1:65" s="13" customFormat="1">
      <c r="B414" s="200"/>
      <c r="C414" s="201"/>
      <c r="D414" s="193" t="s">
        <v>145</v>
      </c>
      <c r="E414" s="202" t="s">
        <v>19</v>
      </c>
      <c r="F414" s="203" t="s">
        <v>518</v>
      </c>
      <c r="G414" s="201"/>
      <c r="H414" s="202" t="s">
        <v>19</v>
      </c>
      <c r="I414" s="204"/>
      <c r="J414" s="201"/>
      <c r="K414" s="201"/>
      <c r="L414" s="205"/>
      <c r="M414" s="206"/>
      <c r="N414" s="207"/>
      <c r="O414" s="207"/>
      <c r="P414" s="207"/>
      <c r="Q414" s="207"/>
      <c r="R414" s="207"/>
      <c r="S414" s="207"/>
      <c r="T414" s="208"/>
      <c r="AT414" s="209" t="s">
        <v>145</v>
      </c>
      <c r="AU414" s="209" t="s">
        <v>81</v>
      </c>
      <c r="AV414" s="13" t="s">
        <v>79</v>
      </c>
      <c r="AW414" s="13" t="s">
        <v>33</v>
      </c>
      <c r="AX414" s="13" t="s">
        <v>72</v>
      </c>
      <c r="AY414" s="209" t="s">
        <v>132</v>
      </c>
    </row>
    <row r="415" spans="1:65" s="14" customFormat="1">
      <c r="B415" s="210"/>
      <c r="C415" s="211"/>
      <c r="D415" s="193" t="s">
        <v>145</v>
      </c>
      <c r="E415" s="212" t="s">
        <v>19</v>
      </c>
      <c r="F415" s="213" t="s">
        <v>700</v>
      </c>
      <c r="G415" s="211"/>
      <c r="H415" s="214">
        <v>1122.3</v>
      </c>
      <c r="I415" s="215"/>
      <c r="J415" s="211"/>
      <c r="K415" s="211"/>
      <c r="L415" s="216"/>
      <c r="M415" s="217"/>
      <c r="N415" s="218"/>
      <c r="O415" s="218"/>
      <c r="P415" s="218"/>
      <c r="Q415" s="218"/>
      <c r="R415" s="218"/>
      <c r="S415" s="218"/>
      <c r="T415" s="219"/>
      <c r="AT415" s="220" t="s">
        <v>145</v>
      </c>
      <c r="AU415" s="220" t="s">
        <v>81</v>
      </c>
      <c r="AV415" s="14" t="s">
        <v>81</v>
      </c>
      <c r="AW415" s="14" t="s">
        <v>33</v>
      </c>
      <c r="AX415" s="14" t="s">
        <v>79</v>
      </c>
      <c r="AY415" s="220" t="s">
        <v>132</v>
      </c>
    </row>
    <row r="416" spans="1:65" s="2" customFormat="1" ht="16.5" customHeight="1">
      <c r="A416" s="36"/>
      <c r="B416" s="37"/>
      <c r="C416" s="180" t="s">
        <v>536</v>
      </c>
      <c r="D416" s="180" t="s">
        <v>134</v>
      </c>
      <c r="E416" s="181" t="s">
        <v>520</v>
      </c>
      <c r="F416" s="182" t="s">
        <v>521</v>
      </c>
      <c r="G416" s="183" t="s">
        <v>378</v>
      </c>
      <c r="H416" s="184">
        <v>4</v>
      </c>
      <c r="I416" s="185"/>
      <c r="J416" s="186">
        <f>ROUND(I416*H416,2)</f>
        <v>0</v>
      </c>
      <c r="K416" s="182" t="s">
        <v>138</v>
      </c>
      <c r="L416" s="41"/>
      <c r="M416" s="187" t="s">
        <v>19</v>
      </c>
      <c r="N416" s="188" t="s">
        <v>43</v>
      </c>
      <c r="O416" s="66"/>
      <c r="P416" s="189">
        <f>O416*H416</f>
        <v>0</v>
      </c>
      <c r="Q416" s="189">
        <v>1.8000000000000001E-4</v>
      </c>
      <c r="R416" s="189">
        <f>Q416*H416</f>
        <v>7.2000000000000005E-4</v>
      </c>
      <c r="S416" s="189">
        <v>0</v>
      </c>
      <c r="T416" s="190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91" t="s">
        <v>139</v>
      </c>
      <c r="AT416" s="191" t="s">
        <v>134</v>
      </c>
      <c r="AU416" s="191" t="s">
        <v>81</v>
      </c>
      <c r="AY416" s="19" t="s">
        <v>132</v>
      </c>
      <c r="BE416" s="192">
        <f>IF(N416="základní",J416,0)</f>
        <v>0</v>
      </c>
      <c r="BF416" s="192">
        <f>IF(N416="snížená",J416,0)</f>
        <v>0</v>
      </c>
      <c r="BG416" s="192">
        <f>IF(N416="zákl. přenesená",J416,0)</f>
        <v>0</v>
      </c>
      <c r="BH416" s="192">
        <f>IF(N416="sníž. přenesená",J416,0)</f>
        <v>0</v>
      </c>
      <c r="BI416" s="192">
        <f>IF(N416="nulová",J416,0)</f>
        <v>0</v>
      </c>
      <c r="BJ416" s="19" t="s">
        <v>79</v>
      </c>
      <c r="BK416" s="192">
        <f>ROUND(I416*H416,2)</f>
        <v>0</v>
      </c>
      <c r="BL416" s="19" t="s">
        <v>139</v>
      </c>
      <c r="BM416" s="191" t="s">
        <v>830</v>
      </c>
    </row>
    <row r="417" spans="1:65" s="2" customFormat="1">
      <c r="A417" s="36"/>
      <c r="B417" s="37"/>
      <c r="C417" s="38"/>
      <c r="D417" s="193" t="s">
        <v>141</v>
      </c>
      <c r="E417" s="38"/>
      <c r="F417" s="194" t="s">
        <v>523</v>
      </c>
      <c r="G417" s="38"/>
      <c r="H417" s="38"/>
      <c r="I417" s="195"/>
      <c r="J417" s="38"/>
      <c r="K417" s="38"/>
      <c r="L417" s="41"/>
      <c r="M417" s="196"/>
      <c r="N417" s="197"/>
      <c r="O417" s="66"/>
      <c r="P417" s="66"/>
      <c r="Q417" s="66"/>
      <c r="R417" s="66"/>
      <c r="S417" s="66"/>
      <c r="T417" s="67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T417" s="19" t="s">
        <v>141</v>
      </c>
      <c r="AU417" s="19" t="s">
        <v>81</v>
      </c>
    </row>
    <row r="418" spans="1:65" s="2" customFormat="1">
      <c r="A418" s="36"/>
      <c r="B418" s="37"/>
      <c r="C418" s="38"/>
      <c r="D418" s="198" t="s">
        <v>143</v>
      </c>
      <c r="E418" s="38"/>
      <c r="F418" s="199" t="s">
        <v>524</v>
      </c>
      <c r="G418" s="38"/>
      <c r="H418" s="38"/>
      <c r="I418" s="195"/>
      <c r="J418" s="38"/>
      <c r="K418" s="38"/>
      <c r="L418" s="41"/>
      <c r="M418" s="196"/>
      <c r="N418" s="197"/>
      <c r="O418" s="66"/>
      <c r="P418" s="66"/>
      <c r="Q418" s="66"/>
      <c r="R418" s="66"/>
      <c r="S418" s="66"/>
      <c r="T418" s="67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T418" s="19" t="s">
        <v>143</v>
      </c>
      <c r="AU418" s="19" t="s">
        <v>81</v>
      </c>
    </row>
    <row r="419" spans="1:65" s="13" customFormat="1">
      <c r="B419" s="200"/>
      <c r="C419" s="201"/>
      <c r="D419" s="193" t="s">
        <v>145</v>
      </c>
      <c r="E419" s="202" t="s">
        <v>19</v>
      </c>
      <c r="F419" s="203" t="s">
        <v>831</v>
      </c>
      <c r="G419" s="201"/>
      <c r="H419" s="202" t="s">
        <v>19</v>
      </c>
      <c r="I419" s="204"/>
      <c r="J419" s="201"/>
      <c r="K419" s="201"/>
      <c r="L419" s="205"/>
      <c r="M419" s="206"/>
      <c r="N419" s="207"/>
      <c r="O419" s="207"/>
      <c r="P419" s="207"/>
      <c r="Q419" s="207"/>
      <c r="R419" s="207"/>
      <c r="S419" s="207"/>
      <c r="T419" s="208"/>
      <c r="AT419" s="209" t="s">
        <v>145</v>
      </c>
      <c r="AU419" s="209" t="s">
        <v>81</v>
      </c>
      <c r="AV419" s="13" t="s">
        <v>79</v>
      </c>
      <c r="AW419" s="13" t="s">
        <v>33</v>
      </c>
      <c r="AX419" s="13" t="s">
        <v>72</v>
      </c>
      <c r="AY419" s="209" t="s">
        <v>132</v>
      </c>
    </row>
    <row r="420" spans="1:65" s="14" customFormat="1">
      <c r="B420" s="210"/>
      <c r="C420" s="211"/>
      <c r="D420" s="193" t="s">
        <v>145</v>
      </c>
      <c r="E420" s="212" t="s">
        <v>19</v>
      </c>
      <c r="F420" s="213" t="s">
        <v>684</v>
      </c>
      <c r="G420" s="211"/>
      <c r="H420" s="214">
        <v>4</v>
      </c>
      <c r="I420" s="215"/>
      <c r="J420" s="211"/>
      <c r="K420" s="211"/>
      <c r="L420" s="216"/>
      <c r="M420" s="217"/>
      <c r="N420" s="218"/>
      <c r="O420" s="218"/>
      <c r="P420" s="218"/>
      <c r="Q420" s="218"/>
      <c r="R420" s="218"/>
      <c r="S420" s="218"/>
      <c r="T420" s="219"/>
      <c r="AT420" s="220" t="s">
        <v>145</v>
      </c>
      <c r="AU420" s="220" t="s">
        <v>81</v>
      </c>
      <c r="AV420" s="14" t="s">
        <v>81</v>
      </c>
      <c r="AW420" s="14" t="s">
        <v>33</v>
      </c>
      <c r="AX420" s="14" t="s">
        <v>79</v>
      </c>
      <c r="AY420" s="220" t="s">
        <v>132</v>
      </c>
    </row>
    <row r="421" spans="1:65" s="12" customFormat="1" ht="22.9" customHeight="1">
      <c r="B421" s="164"/>
      <c r="C421" s="165"/>
      <c r="D421" s="166" t="s">
        <v>71</v>
      </c>
      <c r="E421" s="178" t="s">
        <v>205</v>
      </c>
      <c r="F421" s="178" t="s">
        <v>525</v>
      </c>
      <c r="G421" s="165"/>
      <c r="H421" s="165"/>
      <c r="I421" s="168"/>
      <c r="J421" s="179">
        <f>BK421</f>
        <v>0</v>
      </c>
      <c r="K421" s="165"/>
      <c r="L421" s="170"/>
      <c r="M421" s="171"/>
      <c r="N421" s="172"/>
      <c r="O421" s="172"/>
      <c r="P421" s="173">
        <f>SUM(P422:P426)</f>
        <v>0</v>
      </c>
      <c r="Q421" s="172"/>
      <c r="R421" s="173">
        <f>SUM(R422:R426)</f>
        <v>0</v>
      </c>
      <c r="S421" s="172"/>
      <c r="T421" s="174">
        <f>SUM(T422:T426)</f>
        <v>0</v>
      </c>
      <c r="AR421" s="175" t="s">
        <v>79</v>
      </c>
      <c r="AT421" s="176" t="s">
        <v>71</v>
      </c>
      <c r="AU421" s="176" t="s">
        <v>79</v>
      </c>
      <c r="AY421" s="175" t="s">
        <v>132</v>
      </c>
      <c r="BK421" s="177">
        <f>SUM(BK422:BK426)</f>
        <v>0</v>
      </c>
    </row>
    <row r="422" spans="1:65" s="2" customFormat="1" ht="16.5" customHeight="1">
      <c r="A422" s="36"/>
      <c r="B422" s="37"/>
      <c r="C422" s="180" t="s">
        <v>544</v>
      </c>
      <c r="D422" s="180" t="s">
        <v>134</v>
      </c>
      <c r="E422" s="181" t="s">
        <v>527</v>
      </c>
      <c r="F422" s="182" t="s">
        <v>528</v>
      </c>
      <c r="G422" s="183" t="s">
        <v>208</v>
      </c>
      <c r="H422" s="184">
        <v>143</v>
      </c>
      <c r="I422" s="185"/>
      <c r="J422" s="186">
        <f>ROUND(I422*H422,2)</f>
        <v>0</v>
      </c>
      <c r="K422" s="182" t="s">
        <v>138</v>
      </c>
      <c r="L422" s="41"/>
      <c r="M422" s="187" t="s">
        <v>19</v>
      </c>
      <c r="N422" s="188" t="s">
        <v>43</v>
      </c>
      <c r="O422" s="66"/>
      <c r="P422" s="189">
        <f>O422*H422</f>
        <v>0</v>
      </c>
      <c r="Q422" s="189">
        <v>0</v>
      </c>
      <c r="R422" s="189">
        <f>Q422*H422</f>
        <v>0</v>
      </c>
      <c r="S422" s="189">
        <v>0</v>
      </c>
      <c r="T422" s="190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91" t="s">
        <v>139</v>
      </c>
      <c r="AT422" s="191" t="s">
        <v>134</v>
      </c>
      <c r="AU422" s="191" t="s">
        <v>81</v>
      </c>
      <c r="AY422" s="19" t="s">
        <v>132</v>
      </c>
      <c r="BE422" s="192">
        <f>IF(N422="základní",J422,0)</f>
        <v>0</v>
      </c>
      <c r="BF422" s="192">
        <f>IF(N422="snížená",J422,0)</f>
        <v>0</v>
      </c>
      <c r="BG422" s="192">
        <f>IF(N422="zákl. přenesená",J422,0)</f>
        <v>0</v>
      </c>
      <c r="BH422" s="192">
        <f>IF(N422="sníž. přenesená",J422,0)</f>
        <v>0</v>
      </c>
      <c r="BI422" s="192">
        <f>IF(N422="nulová",J422,0)</f>
        <v>0</v>
      </c>
      <c r="BJ422" s="19" t="s">
        <v>79</v>
      </c>
      <c r="BK422" s="192">
        <f>ROUND(I422*H422,2)</f>
        <v>0</v>
      </c>
      <c r="BL422" s="19" t="s">
        <v>139</v>
      </c>
      <c r="BM422" s="191" t="s">
        <v>832</v>
      </c>
    </row>
    <row r="423" spans="1:65" s="2" customFormat="1">
      <c r="A423" s="36"/>
      <c r="B423" s="37"/>
      <c r="C423" s="38"/>
      <c r="D423" s="193" t="s">
        <v>141</v>
      </c>
      <c r="E423" s="38"/>
      <c r="F423" s="194" t="s">
        <v>530</v>
      </c>
      <c r="G423" s="38"/>
      <c r="H423" s="38"/>
      <c r="I423" s="195"/>
      <c r="J423" s="38"/>
      <c r="K423" s="38"/>
      <c r="L423" s="41"/>
      <c r="M423" s="196"/>
      <c r="N423" s="197"/>
      <c r="O423" s="66"/>
      <c r="P423" s="66"/>
      <c r="Q423" s="66"/>
      <c r="R423" s="66"/>
      <c r="S423" s="66"/>
      <c r="T423" s="67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T423" s="19" t="s">
        <v>141</v>
      </c>
      <c r="AU423" s="19" t="s">
        <v>81</v>
      </c>
    </row>
    <row r="424" spans="1:65" s="2" customFormat="1">
      <c r="A424" s="36"/>
      <c r="B424" s="37"/>
      <c r="C424" s="38"/>
      <c r="D424" s="198" t="s">
        <v>143</v>
      </c>
      <c r="E424" s="38"/>
      <c r="F424" s="199" t="s">
        <v>531</v>
      </c>
      <c r="G424" s="38"/>
      <c r="H424" s="38"/>
      <c r="I424" s="195"/>
      <c r="J424" s="38"/>
      <c r="K424" s="38"/>
      <c r="L424" s="41"/>
      <c r="M424" s="196"/>
      <c r="N424" s="197"/>
      <c r="O424" s="66"/>
      <c r="P424" s="66"/>
      <c r="Q424" s="66"/>
      <c r="R424" s="66"/>
      <c r="S424" s="66"/>
      <c r="T424" s="67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T424" s="19" t="s">
        <v>143</v>
      </c>
      <c r="AU424" s="19" t="s">
        <v>81</v>
      </c>
    </row>
    <row r="425" spans="1:65" s="13" customFormat="1">
      <c r="B425" s="200"/>
      <c r="C425" s="201"/>
      <c r="D425" s="193" t="s">
        <v>145</v>
      </c>
      <c r="E425" s="202" t="s">
        <v>19</v>
      </c>
      <c r="F425" s="203" t="s">
        <v>532</v>
      </c>
      <c r="G425" s="201"/>
      <c r="H425" s="202" t="s">
        <v>19</v>
      </c>
      <c r="I425" s="204"/>
      <c r="J425" s="201"/>
      <c r="K425" s="201"/>
      <c r="L425" s="205"/>
      <c r="M425" s="206"/>
      <c r="N425" s="207"/>
      <c r="O425" s="207"/>
      <c r="P425" s="207"/>
      <c r="Q425" s="207"/>
      <c r="R425" s="207"/>
      <c r="S425" s="207"/>
      <c r="T425" s="208"/>
      <c r="AT425" s="209" t="s">
        <v>145</v>
      </c>
      <c r="AU425" s="209" t="s">
        <v>81</v>
      </c>
      <c r="AV425" s="13" t="s">
        <v>79</v>
      </c>
      <c r="AW425" s="13" t="s">
        <v>33</v>
      </c>
      <c r="AX425" s="13" t="s">
        <v>72</v>
      </c>
      <c r="AY425" s="209" t="s">
        <v>132</v>
      </c>
    </row>
    <row r="426" spans="1:65" s="14" customFormat="1">
      <c r="B426" s="210"/>
      <c r="C426" s="211"/>
      <c r="D426" s="193" t="s">
        <v>145</v>
      </c>
      <c r="E426" s="212" t="s">
        <v>19</v>
      </c>
      <c r="F426" s="213" t="s">
        <v>833</v>
      </c>
      <c r="G426" s="211"/>
      <c r="H426" s="214">
        <v>143</v>
      </c>
      <c r="I426" s="215"/>
      <c r="J426" s="211"/>
      <c r="K426" s="211"/>
      <c r="L426" s="216"/>
      <c r="M426" s="217"/>
      <c r="N426" s="218"/>
      <c r="O426" s="218"/>
      <c r="P426" s="218"/>
      <c r="Q426" s="218"/>
      <c r="R426" s="218"/>
      <c r="S426" s="218"/>
      <c r="T426" s="219"/>
      <c r="AT426" s="220" t="s">
        <v>145</v>
      </c>
      <c r="AU426" s="220" t="s">
        <v>81</v>
      </c>
      <c r="AV426" s="14" t="s">
        <v>81</v>
      </c>
      <c r="AW426" s="14" t="s">
        <v>33</v>
      </c>
      <c r="AX426" s="14" t="s">
        <v>79</v>
      </c>
      <c r="AY426" s="220" t="s">
        <v>132</v>
      </c>
    </row>
    <row r="427" spans="1:65" s="12" customFormat="1" ht="22.9" customHeight="1">
      <c r="B427" s="164"/>
      <c r="C427" s="165"/>
      <c r="D427" s="166" t="s">
        <v>71</v>
      </c>
      <c r="E427" s="178" t="s">
        <v>534</v>
      </c>
      <c r="F427" s="178" t="s">
        <v>535</v>
      </c>
      <c r="G427" s="165"/>
      <c r="H427" s="165"/>
      <c r="I427" s="168"/>
      <c r="J427" s="179">
        <f>BK427</f>
        <v>0</v>
      </c>
      <c r="K427" s="165"/>
      <c r="L427" s="170"/>
      <c r="M427" s="171"/>
      <c r="N427" s="172"/>
      <c r="O427" s="172"/>
      <c r="P427" s="173">
        <f>SUM(P428:P453)</f>
        <v>0</v>
      </c>
      <c r="Q427" s="172"/>
      <c r="R427" s="173">
        <f>SUM(R428:R453)</f>
        <v>0</v>
      </c>
      <c r="S427" s="172"/>
      <c r="T427" s="174">
        <f>SUM(T428:T453)</f>
        <v>0</v>
      </c>
      <c r="AR427" s="175" t="s">
        <v>79</v>
      </c>
      <c r="AT427" s="176" t="s">
        <v>71</v>
      </c>
      <c r="AU427" s="176" t="s">
        <v>79</v>
      </c>
      <c r="AY427" s="175" t="s">
        <v>132</v>
      </c>
      <c r="BK427" s="177">
        <f>SUM(BK428:BK453)</f>
        <v>0</v>
      </c>
    </row>
    <row r="428" spans="1:65" s="2" customFormat="1" ht="16.5" customHeight="1">
      <c r="A428" s="36"/>
      <c r="B428" s="37"/>
      <c r="C428" s="180" t="s">
        <v>551</v>
      </c>
      <c r="D428" s="180" t="s">
        <v>134</v>
      </c>
      <c r="E428" s="181" t="s">
        <v>537</v>
      </c>
      <c r="F428" s="182" t="s">
        <v>538</v>
      </c>
      <c r="G428" s="183" t="s">
        <v>248</v>
      </c>
      <c r="H428" s="184">
        <v>34.32</v>
      </c>
      <c r="I428" s="185"/>
      <c r="J428" s="186">
        <f>ROUND(I428*H428,2)</f>
        <v>0</v>
      </c>
      <c r="K428" s="182" t="s">
        <v>138</v>
      </c>
      <c r="L428" s="41"/>
      <c r="M428" s="187" t="s">
        <v>19</v>
      </c>
      <c r="N428" s="188" t="s">
        <v>43</v>
      </c>
      <c r="O428" s="66"/>
      <c r="P428" s="189">
        <f>O428*H428</f>
        <v>0</v>
      </c>
      <c r="Q428" s="189">
        <v>0</v>
      </c>
      <c r="R428" s="189">
        <f>Q428*H428</f>
        <v>0</v>
      </c>
      <c r="S428" s="189">
        <v>0</v>
      </c>
      <c r="T428" s="190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191" t="s">
        <v>139</v>
      </c>
      <c r="AT428" s="191" t="s">
        <v>134</v>
      </c>
      <c r="AU428" s="191" t="s">
        <v>81</v>
      </c>
      <c r="AY428" s="19" t="s">
        <v>132</v>
      </c>
      <c r="BE428" s="192">
        <f>IF(N428="základní",J428,0)</f>
        <v>0</v>
      </c>
      <c r="BF428" s="192">
        <f>IF(N428="snížená",J428,0)</f>
        <v>0</v>
      </c>
      <c r="BG428" s="192">
        <f>IF(N428="zákl. přenesená",J428,0)</f>
        <v>0</v>
      </c>
      <c r="BH428" s="192">
        <f>IF(N428="sníž. přenesená",J428,0)</f>
        <v>0</v>
      </c>
      <c r="BI428" s="192">
        <f>IF(N428="nulová",J428,0)</f>
        <v>0</v>
      </c>
      <c r="BJ428" s="19" t="s">
        <v>79</v>
      </c>
      <c r="BK428" s="192">
        <f>ROUND(I428*H428,2)</f>
        <v>0</v>
      </c>
      <c r="BL428" s="19" t="s">
        <v>139</v>
      </c>
      <c r="BM428" s="191" t="s">
        <v>834</v>
      </c>
    </row>
    <row r="429" spans="1:65" s="2" customFormat="1">
      <c r="A429" s="36"/>
      <c r="B429" s="37"/>
      <c r="C429" s="38"/>
      <c r="D429" s="193" t="s">
        <v>141</v>
      </c>
      <c r="E429" s="38"/>
      <c r="F429" s="194" t="s">
        <v>540</v>
      </c>
      <c r="G429" s="38"/>
      <c r="H429" s="38"/>
      <c r="I429" s="195"/>
      <c r="J429" s="38"/>
      <c r="K429" s="38"/>
      <c r="L429" s="41"/>
      <c r="M429" s="196"/>
      <c r="N429" s="197"/>
      <c r="O429" s="66"/>
      <c r="P429" s="66"/>
      <c r="Q429" s="66"/>
      <c r="R429" s="66"/>
      <c r="S429" s="66"/>
      <c r="T429" s="67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9" t="s">
        <v>141</v>
      </c>
      <c r="AU429" s="19" t="s">
        <v>81</v>
      </c>
    </row>
    <row r="430" spans="1:65" s="2" customFormat="1">
      <c r="A430" s="36"/>
      <c r="B430" s="37"/>
      <c r="C430" s="38"/>
      <c r="D430" s="198" t="s">
        <v>143</v>
      </c>
      <c r="E430" s="38"/>
      <c r="F430" s="199" t="s">
        <v>541</v>
      </c>
      <c r="G430" s="38"/>
      <c r="H430" s="38"/>
      <c r="I430" s="195"/>
      <c r="J430" s="38"/>
      <c r="K430" s="38"/>
      <c r="L430" s="41"/>
      <c r="M430" s="196"/>
      <c r="N430" s="197"/>
      <c r="O430" s="66"/>
      <c r="P430" s="66"/>
      <c r="Q430" s="66"/>
      <c r="R430" s="66"/>
      <c r="S430" s="66"/>
      <c r="T430" s="67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T430" s="19" t="s">
        <v>143</v>
      </c>
      <c r="AU430" s="19" t="s">
        <v>81</v>
      </c>
    </row>
    <row r="431" spans="1:65" s="13" customFormat="1">
      <c r="B431" s="200"/>
      <c r="C431" s="201"/>
      <c r="D431" s="193" t="s">
        <v>145</v>
      </c>
      <c r="E431" s="202" t="s">
        <v>19</v>
      </c>
      <c r="F431" s="203" t="s">
        <v>542</v>
      </c>
      <c r="G431" s="201"/>
      <c r="H431" s="202" t="s">
        <v>19</v>
      </c>
      <c r="I431" s="204"/>
      <c r="J431" s="201"/>
      <c r="K431" s="201"/>
      <c r="L431" s="205"/>
      <c r="M431" s="206"/>
      <c r="N431" s="207"/>
      <c r="O431" s="207"/>
      <c r="P431" s="207"/>
      <c r="Q431" s="207"/>
      <c r="R431" s="207"/>
      <c r="S431" s="207"/>
      <c r="T431" s="208"/>
      <c r="AT431" s="209" t="s">
        <v>145</v>
      </c>
      <c r="AU431" s="209" t="s">
        <v>81</v>
      </c>
      <c r="AV431" s="13" t="s">
        <v>79</v>
      </c>
      <c r="AW431" s="13" t="s">
        <v>33</v>
      </c>
      <c r="AX431" s="13" t="s">
        <v>72</v>
      </c>
      <c r="AY431" s="209" t="s">
        <v>132</v>
      </c>
    </row>
    <row r="432" spans="1:65" s="14" customFormat="1">
      <c r="B432" s="210"/>
      <c r="C432" s="211"/>
      <c r="D432" s="193" t="s">
        <v>145</v>
      </c>
      <c r="E432" s="212" t="s">
        <v>19</v>
      </c>
      <c r="F432" s="213" t="s">
        <v>835</v>
      </c>
      <c r="G432" s="211"/>
      <c r="H432" s="214">
        <v>34.32</v>
      </c>
      <c r="I432" s="215"/>
      <c r="J432" s="211"/>
      <c r="K432" s="211"/>
      <c r="L432" s="216"/>
      <c r="M432" s="217"/>
      <c r="N432" s="218"/>
      <c r="O432" s="218"/>
      <c r="P432" s="218"/>
      <c r="Q432" s="218"/>
      <c r="R432" s="218"/>
      <c r="S432" s="218"/>
      <c r="T432" s="219"/>
      <c r="AT432" s="220" t="s">
        <v>145</v>
      </c>
      <c r="AU432" s="220" t="s">
        <v>81</v>
      </c>
      <c r="AV432" s="14" t="s">
        <v>81</v>
      </c>
      <c r="AW432" s="14" t="s">
        <v>33</v>
      </c>
      <c r="AX432" s="14" t="s">
        <v>79</v>
      </c>
      <c r="AY432" s="220" t="s">
        <v>132</v>
      </c>
    </row>
    <row r="433" spans="1:65" s="2" customFormat="1" ht="16.5" customHeight="1">
      <c r="A433" s="36"/>
      <c r="B433" s="37"/>
      <c r="C433" s="180" t="s">
        <v>559</v>
      </c>
      <c r="D433" s="180" t="s">
        <v>134</v>
      </c>
      <c r="E433" s="181" t="s">
        <v>545</v>
      </c>
      <c r="F433" s="182" t="s">
        <v>546</v>
      </c>
      <c r="G433" s="183" t="s">
        <v>248</v>
      </c>
      <c r="H433" s="184">
        <v>480.48</v>
      </c>
      <c r="I433" s="185"/>
      <c r="J433" s="186">
        <f>ROUND(I433*H433,2)</f>
        <v>0</v>
      </c>
      <c r="K433" s="182" t="s">
        <v>138</v>
      </c>
      <c r="L433" s="41"/>
      <c r="M433" s="187" t="s">
        <v>19</v>
      </c>
      <c r="N433" s="188" t="s">
        <v>43</v>
      </c>
      <c r="O433" s="66"/>
      <c r="P433" s="189">
        <f>O433*H433</f>
        <v>0</v>
      </c>
      <c r="Q433" s="189">
        <v>0</v>
      </c>
      <c r="R433" s="189">
        <f>Q433*H433</f>
        <v>0</v>
      </c>
      <c r="S433" s="189">
        <v>0</v>
      </c>
      <c r="T433" s="190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91" t="s">
        <v>139</v>
      </c>
      <c r="AT433" s="191" t="s">
        <v>134</v>
      </c>
      <c r="AU433" s="191" t="s">
        <v>81</v>
      </c>
      <c r="AY433" s="19" t="s">
        <v>132</v>
      </c>
      <c r="BE433" s="192">
        <f>IF(N433="základní",J433,0)</f>
        <v>0</v>
      </c>
      <c r="BF433" s="192">
        <f>IF(N433="snížená",J433,0)</f>
        <v>0</v>
      </c>
      <c r="BG433" s="192">
        <f>IF(N433="zákl. přenesená",J433,0)</f>
        <v>0</v>
      </c>
      <c r="BH433" s="192">
        <f>IF(N433="sníž. přenesená",J433,0)</f>
        <v>0</v>
      </c>
      <c r="BI433" s="192">
        <f>IF(N433="nulová",J433,0)</f>
        <v>0</v>
      </c>
      <c r="BJ433" s="19" t="s">
        <v>79</v>
      </c>
      <c r="BK433" s="192">
        <f>ROUND(I433*H433,2)</f>
        <v>0</v>
      </c>
      <c r="BL433" s="19" t="s">
        <v>139</v>
      </c>
      <c r="BM433" s="191" t="s">
        <v>836</v>
      </c>
    </row>
    <row r="434" spans="1:65" s="2" customFormat="1">
      <c r="A434" s="36"/>
      <c r="B434" s="37"/>
      <c r="C434" s="38"/>
      <c r="D434" s="193" t="s">
        <v>141</v>
      </c>
      <c r="E434" s="38"/>
      <c r="F434" s="194" t="s">
        <v>548</v>
      </c>
      <c r="G434" s="38"/>
      <c r="H434" s="38"/>
      <c r="I434" s="195"/>
      <c r="J434" s="38"/>
      <c r="K434" s="38"/>
      <c r="L434" s="41"/>
      <c r="M434" s="196"/>
      <c r="N434" s="197"/>
      <c r="O434" s="66"/>
      <c r="P434" s="66"/>
      <c r="Q434" s="66"/>
      <c r="R434" s="66"/>
      <c r="S434" s="66"/>
      <c r="T434" s="67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T434" s="19" t="s">
        <v>141</v>
      </c>
      <c r="AU434" s="19" t="s">
        <v>81</v>
      </c>
    </row>
    <row r="435" spans="1:65" s="2" customFormat="1">
      <c r="A435" s="36"/>
      <c r="B435" s="37"/>
      <c r="C435" s="38"/>
      <c r="D435" s="198" t="s">
        <v>143</v>
      </c>
      <c r="E435" s="38"/>
      <c r="F435" s="199" t="s">
        <v>549</v>
      </c>
      <c r="G435" s="38"/>
      <c r="H435" s="38"/>
      <c r="I435" s="195"/>
      <c r="J435" s="38"/>
      <c r="K435" s="38"/>
      <c r="L435" s="41"/>
      <c r="M435" s="196"/>
      <c r="N435" s="197"/>
      <c r="O435" s="66"/>
      <c r="P435" s="66"/>
      <c r="Q435" s="66"/>
      <c r="R435" s="66"/>
      <c r="S435" s="66"/>
      <c r="T435" s="67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9" t="s">
        <v>143</v>
      </c>
      <c r="AU435" s="19" t="s">
        <v>81</v>
      </c>
    </row>
    <row r="436" spans="1:65" s="14" customFormat="1">
      <c r="B436" s="210"/>
      <c r="C436" s="211"/>
      <c r="D436" s="193" t="s">
        <v>145</v>
      </c>
      <c r="E436" s="212" t="s">
        <v>19</v>
      </c>
      <c r="F436" s="213" t="s">
        <v>835</v>
      </c>
      <c r="G436" s="211"/>
      <c r="H436" s="214">
        <v>34.32</v>
      </c>
      <c r="I436" s="215"/>
      <c r="J436" s="211"/>
      <c r="K436" s="211"/>
      <c r="L436" s="216"/>
      <c r="M436" s="217"/>
      <c r="N436" s="218"/>
      <c r="O436" s="218"/>
      <c r="P436" s="218"/>
      <c r="Q436" s="218"/>
      <c r="R436" s="218"/>
      <c r="S436" s="218"/>
      <c r="T436" s="219"/>
      <c r="AT436" s="220" t="s">
        <v>145</v>
      </c>
      <c r="AU436" s="220" t="s">
        <v>81</v>
      </c>
      <c r="AV436" s="14" t="s">
        <v>81</v>
      </c>
      <c r="AW436" s="14" t="s">
        <v>33</v>
      </c>
      <c r="AX436" s="14" t="s">
        <v>79</v>
      </c>
      <c r="AY436" s="220" t="s">
        <v>132</v>
      </c>
    </row>
    <row r="437" spans="1:65" s="14" customFormat="1">
      <c r="B437" s="210"/>
      <c r="C437" s="211"/>
      <c r="D437" s="193" t="s">
        <v>145</v>
      </c>
      <c r="E437" s="211"/>
      <c r="F437" s="213" t="s">
        <v>837</v>
      </c>
      <c r="G437" s="211"/>
      <c r="H437" s="214">
        <v>480.48</v>
      </c>
      <c r="I437" s="215"/>
      <c r="J437" s="211"/>
      <c r="K437" s="211"/>
      <c r="L437" s="216"/>
      <c r="M437" s="217"/>
      <c r="N437" s="218"/>
      <c r="O437" s="218"/>
      <c r="P437" s="218"/>
      <c r="Q437" s="218"/>
      <c r="R437" s="218"/>
      <c r="S437" s="218"/>
      <c r="T437" s="219"/>
      <c r="AT437" s="220" t="s">
        <v>145</v>
      </c>
      <c r="AU437" s="220" t="s">
        <v>81</v>
      </c>
      <c r="AV437" s="14" t="s">
        <v>81</v>
      </c>
      <c r="AW437" s="14" t="s">
        <v>4</v>
      </c>
      <c r="AX437" s="14" t="s">
        <v>79</v>
      </c>
      <c r="AY437" s="220" t="s">
        <v>132</v>
      </c>
    </row>
    <row r="438" spans="1:65" s="2" customFormat="1" ht="16.5" customHeight="1">
      <c r="A438" s="36"/>
      <c r="B438" s="37"/>
      <c r="C438" s="180" t="s">
        <v>565</v>
      </c>
      <c r="D438" s="180" t="s">
        <v>134</v>
      </c>
      <c r="E438" s="181" t="s">
        <v>552</v>
      </c>
      <c r="F438" s="182" t="s">
        <v>553</v>
      </c>
      <c r="G438" s="183" t="s">
        <v>248</v>
      </c>
      <c r="H438" s="184">
        <v>17.16</v>
      </c>
      <c r="I438" s="185"/>
      <c r="J438" s="186">
        <f>ROUND(I438*H438,2)</f>
        <v>0</v>
      </c>
      <c r="K438" s="182" t="s">
        <v>138</v>
      </c>
      <c r="L438" s="41"/>
      <c r="M438" s="187" t="s">
        <v>19</v>
      </c>
      <c r="N438" s="188" t="s">
        <v>43</v>
      </c>
      <c r="O438" s="66"/>
      <c r="P438" s="189">
        <f>O438*H438</f>
        <v>0</v>
      </c>
      <c r="Q438" s="189">
        <v>0</v>
      </c>
      <c r="R438" s="189">
        <f>Q438*H438</f>
        <v>0</v>
      </c>
      <c r="S438" s="189">
        <v>0</v>
      </c>
      <c r="T438" s="190">
        <f>S438*H438</f>
        <v>0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191" t="s">
        <v>139</v>
      </c>
      <c r="AT438" s="191" t="s">
        <v>134</v>
      </c>
      <c r="AU438" s="191" t="s">
        <v>81</v>
      </c>
      <c r="AY438" s="19" t="s">
        <v>132</v>
      </c>
      <c r="BE438" s="192">
        <f>IF(N438="základní",J438,0)</f>
        <v>0</v>
      </c>
      <c r="BF438" s="192">
        <f>IF(N438="snížená",J438,0)</f>
        <v>0</v>
      </c>
      <c r="BG438" s="192">
        <f>IF(N438="zákl. přenesená",J438,0)</f>
        <v>0</v>
      </c>
      <c r="BH438" s="192">
        <f>IF(N438="sníž. přenesená",J438,0)</f>
        <v>0</v>
      </c>
      <c r="BI438" s="192">
        <f>IF(N438="nulová",J438,0)</f>
        <v>0</v>
      </c>
      <c r="BJ438" s="19" t="s">
        <v>79</v>
      </c>
      <c r="BK438" s="192">
        <f>ROUND(I438*H438,2)</f>
        <v>0</v>
      </c>
      <c r="BL438" s="19" t="s">
        <v>139</v>
      </c>
      <c r="BM438" s="191" t="s">
        <v>838</v>
      </c>
    </row>
    <row r="439" spans="1:65" s="2" customFormat="1">
      <c r="A439" s="36"/>
      <c r="B439" s="37"/>
      <c r="C439" s="38"/>
      <c r="D439" s="193" t="s">
        <v>141</v>
      </c>
      <c r="E439" s="38"/>
      <c r="F439" s="194" t="s">
        <v>555</v>
      </c>
      <c r="G439" s="38"/>
      <c r="H439" s="38"/>
      <c r="I439" s="195"/>
      <c r="J439" s="38"/>
      <c r="K439" s="38"/>
      <c r="L439" s="41"/>
      <c r="M439" s="196"/>
      <c r="N439" s="197"/>
      <c r="O439" s="66"/>
      <c r="P439" s="66"/>
      <c r="Q439" s="66"/>
      <c r="R439" s="66"/>
      <c r="S439" s="66"/>
      <c r="T439" s="67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T439" s="19" t="s">
        <v>141</v>
      </c>
      <c r="AU439" s="19" t="s">
        <v>81</v>
      </c>
    </row>
    <row r="440" spans="1:65" s="2" customFormat="1">
      <c r="A440" s="36"/>
      <c r="B440" s="37"/>
      <c r="C440" s="38"/>
      <c r="D440" s="198" t="s">
        <v>143</v>
      </c>
      <c r="E440" s="38"/>
      <c r="F440" s="199" t="s">
        <v>556</v>
      </c>
      <c r="G440" s="38"/>
      <c r="H440" s="38"/>
      <c r="I440" s="195"/>
      <c r="J440" s="38"/>
      <c r="K440" s="38"/>
      <c r="L440" s="41"/>
      <c r="M440" s="196"/>
      <c r="N440" s="197"/>
      <c r="O440" s="66"/>
      <c r="P440" s="66"/>
      <c r="Q440" s="66"/>
      <c r="R440" s="66"/>
      <c r="S440" s="66"/>
      <c r="T440" s="67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T440" s="19" t="s">
        <v>143</v>
      </c>
      <c r="AU440" s="19" t="s">
        <v>81</v>
      </c>
    </row>
    <row r="441" spans="1:65" s="13" customFormat="1">
      <c r="B441" s="200"/>
      <c r="C441" s="201"/>
      <c r="D441" s="193" t="s">
        <v>145</v>
      </c>
      <c r="E441" s="202" t="s">
        <v>19</v>
      </c>
      <c r="F441" s="203" t="s">
        <v>557</v>
      </c>
      <c r="G441" s="201"/>
      <c r="H441" s="202" t="s">
        <v>19</v>
      </c>
      <c r="I441" s="204"/>
      <c r="J441" s="201"/>
      <c r="K441" s="201"/>
      <c r="L441" s="205"/>
      <c r="M441" s="206"/>
      <c r="N441" s="207"/>
      <c r="O441" s="207"/>
      <c r="P441" s="207"/>
      <c r="Q441" s="207"/>
      <c r="R441" s="207"/>
      <c r="S441" s="207"/>
      <c r="T441" s="208"/>
      <c r="AT441" s="209" t="s">
        <v>145</v>
      </c>
      <c r="AU441" s="209" t="s">
        <v>81</v>
      </c>
      <c r="AV441" s="13" t="s">
        <v>79</v>
      </c>
      <c r="AW441" s="13" t="s">
        <v>33</v>
      </c>
      <c r="AX441" s="13" t="s">
        <v>72</v>
      </c>
      <c r="AY441" s="209" t="s">
        <v>132</v>
      </c>
    </row>
    <row r="442" spans="1:65" s="14" customFormat="1">
      <c r="B442" s="210"/>
      <c r="C442" s="211"/>
      <c r="D442" s="193" t="s">
        <v>145</v>
      </c>
      <c r="E442" s="212" t="s">
        <v>19</v>
      </c>
      <c r="F442" s="213" t="s">
        <v>839</v>
      </c>
      <c r="G442" s="211"/>
      <c r="H442" s="214">
        <v>17.16</v>
      </c>
      <c r="I442" s="215"/>
      <c r="J442" s="211"/>
      <c r="K442" s="211"/>
      <c r="L442" s="216"/>
      <c r="M442" s="217"/>
      <c r="N442" s="218"/>
      <c r="O442" s="218"/>
      <c r="P442" s="218"/>
      <c r="Q442" s="218"/>
      <c r="R442" s="218"/>
      <c r="S442" s="218"/>
      <c r="T442" s="219"/>
      <c r="AT442" s="220" t="s">
        <v>145</v>
      </c>
      <c r="AU442" s="220" t="s">
        <v>81</v>
      </c>
      <c r="AV442" s="14" t="s">
        <v>81</v>
      </c>
      <c r="AW442" s="14" t="s">
        <v>33</v>
      </c>
      <c r="AX442" s="14" t="s">
        <v>79</v>
      </c>
      <c r="AY442" s="220" t="s">
        <v>132</v>
      </c>
    </row>
    <row r="443" spans="1:65" s="2" customFormat="1" ht="16.5" customHeight="1">
      <c r="A443" s="36"/>
      <c r="B443" s="37"/>
      <c r="C443" s="180" t="s">
        <v>569</v>
      </c>
      <c r="D443" s="180" t="s">
        <v>134</v>
      </c>
      <c r="E443" s="181" t="s">
        <v>560</v>
      </c>
      <c r="F443" s="182" t="s">
        <v>561</v>
      </c>
      <c r="G443" s="183" t="s">
        <v>248</v>
      </c>
      <c r="H443" s="184">
        <v>240.24</v>
      </c>
      <c r="I443" s="185"/>
      <c r="J443" s="186">
        <f>ROUND(I443*H443,2)</f>
        <v>0</v>
      </c>
      <c r="K443" s="182" t="s">
        <v>138</v>
      </c>
      <c r="L443" s="41"/>
      <c r="M443" s="187" t="s">
        <v>19</v>
      </c>
      <c r="N443" s="188" t="s">
        <v>43</v>
      </c>
      <c r="O443" s="66"/>
      <c r="P443" s="189">
        <f>O443*H443</f>
        <v>0</v>
      </c>
      <c r="Q443" s="189">
        <v>0</v>
      </c>
      <c r="R443" s="189">
        <f>Q443*H443</f>
        <v>0</v>
      </c>
      <c r="S443" s="189">
        <v>0</v>
      </c>
      <c r="T443" s="190">
        <f>S443*H443</f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191" t="s">
        <v>139</v>
      </c>
      <c r="AT443" s="191" t="s">
        <v>134</v>
      </c>
      <c r="AU443" s="191" t="s">
        <v>81</v>
      </c>
      <c r="AY443" s="19" t="s">
        <v>132</v>
      </c>
      <c r="BE443" s="192">
        <f>IF(N443="základní",J443,0)</f>
        <v>0</v>
      </c>
      <c r="BF443" s="192">
        <f>IF(N443="snížená",J443,0)</f>
        <v>0</v>
      </c>
      <c r="BG443" s="192">
        <f>IF(N443="zákl. přenesená",J443,0)</f>
        <v>0</v>
      </c>
      <c r="BH443" s="192">
        <f>IF(N443="sníž. přenesená",J443,0)</f>
        <v>0</v>
      </c>
      <c r="BI443" s="192">
        <f>IF(N443="nulová",J443,0)</f>
        <v>0</v>
      </c>
      <c r="BJ443" s="19" t="s">
        <v>79</v>
      </c>
      <c r="BK443" s="192">
        <f>ROUND(I443*H443,2)</f>
        <v>0</v>
      </c>
      <c r="BL443" s="19" t="s">
        <v>139</v>
      </c>
      <c r="BM443" s="191" t="s">
        <v>840</v>
      </c>
    </row>
    <row r="444" spans="1:65" s="2" customFormat="1">
      <c r="A444" s="36"/>
      <c r="B444" s="37"/>
      <c r="C444" s="38"/>
      <c r="D444" s="193" t="s">
        <v>141</v>
      </c>
      <c r="E444" s="38"/>
      <c r="F444" s="194" t="s">
        <v>548</v>
      </c>
      <c r="G444" s="38"/>
      <c r="H444" s="38"/>
      <c r="I444" s="195"/>
      <c r="J444" s="38"/>
      <c r="K444" s="38"/>
      <c r="L444" s="41"/>
      <c r="M444" s="196"/>
      <c r="N444" s="197"/>
      <c r="O444" s="66"/>
      <c r="P444" s="66"/>
      <c r="Q444" s="66"/>
      <c r="R444" s="66"/>
      <c r="S444" s="66"/>
      <c r="T444" s="67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T444" s="19" t="s">
        <v>141</v>
      </c>
      <c r="AU444" s="19" t="s">
        <v>81</v>
      </c>
    </row>
    <row r="445" spans="1:65" s="2" customFormat="1">
      <c r="A445" s="36"/>
      <c r="B445" s="37"/>
      <c r="C445" s="38"/>
      <c r="D445" s="198" t="s">
        <v>143</v>
      </c>
      <c r="E445" s="38"/>
      <c r="F445" s="199" t="s">
        <v>563</v>
      </c>
      <c r="G445" s="38"/>
      <c r="H445" s="38"/>
      <c r="I445" s="195"/>
      <c r="J445" s="38"/>
      <c r="K445" s="38"/>
      <c r="L445" s="41"/>
      <c r="M445" s="196"/>
      <c r="N445" s="197"/>
      <c r="O445" s="66"/>
      <c r="P445" s="66"/>
      <c r="Q445" s="66"/>
      <c r="R445" s="66"/>
      <c r="S445" s="66"/>
      <c r="T445" s="67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T445" s="19" t="s">
        <v>143</v>
      </c>
      <c r="AU445" s="19" t="s">
        <v>81</v>
      </c>
    </row>
    <row r="446" spans="1:65" s="14" customFormat="1">
      <c r="B446" s="210"/>
      <c r="C446" s="211"/>
      <c r="D446" s="193" t="s">
        <v>145</v>
      </c>
      <c r="E446" s="212" t="s">
        <v>19</v>
      </c>
      <c r="F446" s="213" t="s">
        <v>839</v>
      </c>
      <c r="G446" s="211"/>
      <c r="H446" s="214">
        <v>17.16</v>
      </c>
      <c r="I446" s="215"/>
      <c r="J446" s="211"/>
      <c r="K446" s="211"/>
      <c r="L446" s="216"/>
      <c r="M446" s="217"/>
      <c r="N446" s="218"/>
      <c r="O446" s="218"/>
      <c r="P446" s="218"/>
      <c r="Q446" s="218"/>
      <c r="R446" s="218"/>
      <c r="S446" s="218"/>
      <c r="T446" s="219"/>
      <c r="AT446" s="220" t="s">
        <v>145</v>
      </c>
      <c r="AU446" s="220" t="s">
        <v>81</v>
      </c>
      <c r="AV446" s="14" t="s">
        <v>81</v>
      </c>
      <c r="AW446" s="14" t="s">
        <v>33</v>
      </c>
      <c r="AX446" s="14" t="s">
        <v>79</v>
      </c>
      <c r="AY446" s="220" t="s">
        <v>132</v>
      </c>
    </row>
    <row r="447" spans="1:65" s="14" customFormat="1">
      <c r="B447" s="210"/>
      <c r="C447" s="211"/>
      <c r="D447" s="193" t="s">
        <v>145</v>
      </c>
      <c r="E447" s="211"/>
      <c r="F447" s="213" t="s">
        <v>841</v>
      </c>
      <c r="G447" s="211"/>
      <c r="H447" s="214">
        <v>240.24</v>
      </c>
      <c r="I447" s="215"/>
      <c r="J447" s="211"/>
      <c r="K447" s="211"/>
      <c r="L447" s="216"/>
      <c r="M447" s="217"/>
      <c r="N447" s="218"/>
      <c r="O447" s="218"/>
      <c r="P447" s="218"/>
      <c r="Q447" s="218"/>
      <c r="R447" s="218"/>
      <c r="S447" s="218"/>
      <c r="T447" s="219"/>
      <c r="AT447" s="220" t="s">
        <v>145</v>
      </c>
      <c r="AU447" s="220" t="s">
        <v>81</v>
      </c>
      <c r="AV447" s="14" t="s">
        <v>81</v>
      </c>
      <c r="AW447" s="14" t="s">
        <v>4</v>
      </c>
      <c r="AX447" s="14" t="s">
        <v>79</v>
      </c>
      <c r="AY447" s="220" t="s">
        <v>132</v>
      </c>
    </row>
    <row r="448" spans="1:65" s="2" customFormat="1" ht="24.2" customHeight="1">
      <c r="A448" s="36"/>
      <c r="B448" s="37"/>
      <c r="C448" s="180" t="s">
        <v>576</v>
      </c>
      <c r="D448" s="180" t="s">
        <v>134</v>
      </c>
      <c r="E448" s="181" t="s">
        <v>566</v>
      </c>
      <c r="F448" s="182" t="s">
        <v>250</v>
      </c>
      <c r="G448" s="183" t="s">
        <v>248</v>
      </c>
      <c r="H448" s="184">
        <v>34.32</v>
      </c>
      <c r="I448" s="185"/>
      <c r="J448" s="186">
        <f>ROUND(I448*H448,2)</f>
        <v>0</v>
      </c>
      <c r="K448" s="182" t="s">
        <v>138</v>
      </c>
      <c r="L448" s="41"/>
      <c r="M448" s="187" t="s">
        <v>19</v>
      </c>
      <c r="N448" s="188" t="s">
        <v>43</v>
      </c>
      <c r="O448" s="66"/>
      <c r="P448" s="189">
        <f>O448*H448</f>
        <v>0</v>
      </c>
      <c r="Q448" s="189">
        <v>0</v>
      </c>
      <c r="R448" s="189">
        <f>Q448*H448</f>
        <v>0</v>
      </c>
      <c r="S448" s="189">
        <v>0</v>
      </c>
      <c r="T448" s="190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191" t="s">
        <v>139</v>
      </c>
      <c r="AT448" s="191" t="s">
        <v>134</v>
      </c>
      <c r="AU448" s="191" t="s">
        <v>81</v>
      </c>
      <c r="AY448" s="19" t="s">
        <v>132</v>
      </c>
      <c r="BE448" s="192">
        <f>IF(N448="základní",J448,0)</f>
        <v>0</v>
      </c>
      <c r="BF448" s="192">
        <f>IF(N448="snížená",J448,0)</f>
        <v>0</v>
      </c>
      <c r="BG448" s="192">
        <f>IF(N448="zákl. přenesená",J448,0)</f>
        <v>0</v>
      </c>
      <c r="BH448" s="192">
        <f>IF(N448="sníž. přenesená",J448,0)</f>
        <v>0</v>
      </c>
      <c r="BI448" s="192">
        <f>IF(N448="nulová",J448,0)</f>
        <v>0</v>
      </c>
      <c r="BJ448" s="19" t="s">
        <v>79</v>
      </c>
      <c r="BK448" s="192">
        <f>ROUND(I448*H448,2)</f>
        <v>0</v>
      </c>
      <c r="BL448" s="19" t="s">
        <v>139</v>
      </c>
      <c r="BM448" s="191" t="s">
        <v>842</v>
      </c>
    </row>
    <row r="449" spans="1:65" s="2" customFormat="1" ht="19.5">
      <c r="A449" s="36"/>
      <c r="B449" s="37"/>
      <c r="C449" s="38"/>
      <c r="D449" s="193" t="s">
        <v>141</v>
      </c>
      <c r="E449" s="38"/>
      <c r="F449" s="194" t="s">
        <v>250</v>
      </c>
      <c r="G449" s="38"/>
      <c r="H449" s="38"/>
      <c r="I449" s="195"/>
      <c r="J449" s="38"/>
      <c r="K449" s="38"/>
      <c r="L449" s="41"/>
      <c r="M449" s="196"/>
      <c r="N449" s="197"/>
      <c r="O449" s="66"/>
      <c r="P449" s="66"/>
      <c r="Q449" s="66"/>
      <c r="R449" s="66"/>
      <c r="S449" s="66"/>
      <c r="T449" s="67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T449" s="19" t="s">
        <v>141</v>
      </c>
      <c r="AU449" s="19" t="s">
        <v>81</v>
      </c>
    </row>
    <row r="450" spans="1:65" s="2" customFormat="1">
      <c r="A450" s="36"/>
      <c r="B450" s="37"/>
      <c r="C450" s="38"/>
      <c r="D450" s="198" t="s">
        <v>143</v>
      </c>
      <c r="E450" s="38"/>
      <c r="F450" s="199" t="s">
        <v>568</v>
      </c>
      <c r="G450" s="38"/>
      <c r="H450" s="38"/>
      <c r="I450" s="195"/>
      <c r="J450" s="38"/>
      <c r="K450" s="38"/>
      <c r="L450" s="41"/>
      <c r="M450" s="196"/>
      <c r="N450" s="197"/>
      <c r="O450" s="66"/>
      <c r="P450" s="66"/>
      <c r="Q450" s="66"/>
      <c r="R450" s="66"/>
      <c r="S450" s="66"/>
      <c r="T450" s="67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T450" s="19" t="s">
        <v>143</v>
      </c>
      <c r="AU450" s="19" t="s">
        <v>81</v>
      </c>
    </row>
    <row r="451" spans="1:65" s="2" customFormat="1" ht="24.2" customHeight="1">
      <c r="A451" s="36"/>
      <c r="B451" s="37"/>
      <c r="C451" s="180" t="s">
        <v>586</v>
      </c>
      <c r="D451" s="180" t="s">
        <v>134</v>
      </c>
      <c r="E451" s="181" t="s">
        <v>570</v>
      </c>
      <c r="F451" s="182" t="s">
        <v>571</v>
      </c>
      <c r="G451" s="183" t="s">
        <v>248</v>
      </c>
      <c r="H451" s="184">
        <v>17.16</v>
      </c>
      <c r="I451" s="185"/>
      <c r="J451" s="186">
        <f>ROUND(I451*H451,2)</f>
        <v>0</v>
      </c>
      <c r="K451" s="182" t="s">
        <v>138</v>
      </c>
      <c r="L451" s="41"/>
      <c r="M451" s="187" t="s">
        <v>19</v>
      </c>
      <c r="N451" s="188" t="s">
        <v>43</v>
      </c>
      <c r="O451" s="66"/>
      <c r="P451" s="189">
        <f>O451*H451</f>
        <v>0</v>
      </c>
      <c r="Q451" s="189">
        <v>0</v>
      </c>
      <c r="R451" s="189">
        <f>Q451*H451</f>
        <v>0</v>
      </c>
      <c r="S451" s="189">
        <v>0</v>
      </c>
      <c r="T451" s="190">
        <f>S451*H451</f>
        <v>0</v>
      </c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R451" s="191" t="s">
        <v>139</v>
      </c>
      <c r="AT451" s="191" t="s">
        <v>134</v>
      </c>
      <c r="AU451" s="191" t="s">
        <v>81</v>
      </c>
      <c r="AY451" s="19" t="s">
        <v>132</v>
      </c>
      <c r="BE451" s="192">
        <f>IF(N451="základní",J451,0)</f>
        <v>0</v>
      </c>
      <c r="BF451" s="192">
        <f>IF(N451="snížená",J451,0)</f>
        <v>0</v>
      </c>
      <c r="BG451" s="192">
        <f>IF(N451="zákl. přenesená",J451,0)</f>
        <v>0</v>
      </c>
      <c r="BH451" s="192">
        <f>IF(N451="sníž. přenesená",J451,0)</f>
        <v>0</v>
      </c>
      <c r="BI451" s="192">
        <f>IF(N451="nulová",J451,0)</f>
        <v>0</v>
      </c>
      <c r="BJ451" s="19" t="s">
        <v>79</v>
      </c>
      <c r="BK451" s="192">
        <f>ROUND(I451*H451,2)</f>
        <v>0</v>
      </c>
      <c r="BL451" s="19" t="s">
        <v>139</v>
      </c>
      <c r="BM451" s="191" t="s">
        <v>843</v>
      </c>
    </row>
    <row r="452" spans="1:65" s="2" customFormat="1" ht="19.5">
      <c r="A452" s="36"/>
      <c r="B452" s="37"/>
      <c r="C452" s="38"/>
      <c r="D452" s="193" t="s">
        <v>141</v>
      </c>
      <c r="E452" s="38"/>
      <c r="F452" s="194" t="s">
        <v>571</v>
      </c>
      <c r="G452" s="38"/>
      <c r="H452" s="38"/>
      <c r="I452" s="195"/>
      <c r="J452" s="38"/>
      <c r="K452" s="38"/>
      <c r="L452" s="41"/>
      <c r="M452" s="196"/>
      <c r="N452" s="197"/>
      <c r="O452" s="66"/>
      <c r="P452" s="66"/>
      <c r="Q452" s="66"/>
      <c r="R452" s="66"/>
      <c r="S452" s="66"/>
      <c r="T452" s="67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T452" s="19" t="s">
        <v>141</v>
      </c>
      <c r="AU452" s="19" t="s">
        <v>81</v>
      </c>
    </row>
    <row r="453" spans="1:65" s="2" customFormat="1">
      <c r="A453" s="36"/>
      <c r="B453" s="37"/>
      <c r="C453" s="38"/>
      <c r="D453" s="198" t="s">
        <v>143</v>
      </c>
      <c r="E453" s="38"/>
      <c r="F453" s="199" t="s">
        <v>573</v>
      </c>
      <c r="G453" s="38"/>
      <c r="H453" s="38"/>
      <c r="I453" s="195"/>
      <c r="J453" s="38"/>
      <c r="K453" s="38"/>
      <c r="L453" s="41"/>
      <c r="M453" s="196"/>
      <c r="N453" s="197"/>
      <c r="O453" s="66"/>
      <c r="P453" s="66"/>
      <c r="Q453" s="66"/>
      <c r="R453" s="66"/>
      <c r="S453" s="66"/>
      <c r="T453" s="67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T453" s="19" t="s">
        <v>143</v>
      </c>
      <c r="AU453" s="19" t="s">
        <v>81</v>
      </c>
    </row>
    <row r="454" spans="1:65" s="12" customFormat="1" ht="22.9" customHeight="1">
      <c r="B454" s="164"/>
      <c r="C454" s="165"/>
      <c r="D454" s="166" t="s">
        <v>71</v>
      </c>
      <c r="E454" s="178" t="s">
        <v>574</v>
      </c>
      <c r="F454" s="178" t="s">
        <v>575</v>
      </c>
      <c r="G454" s="165"/>
      <c r="H454" s="165"/>
      <c r="I454" s="168"/>
      <c r="J454" s="179">
        <f>BK454</f>
        <v>0</v>
      </c>
      <c r="K454" s="165"/>
      <c r="L454" s="170"/>
      <c r="M454" s="171"/>
      <c r="N454" s="172"/>
      <c r="O454" s="172"/>
      <c r="P454" s="173">
        <f>SUM(P455:P457)</f>
        <v>0</v>
      </c>
      <c r="Q454" s="172"/>
      <c r="R454" s="173">
        <f>SUM(R455:R457)</f>
        <v>0</v>
      </c>
      <c r="S454" s="172"/>
      <c r="T454" s="174">
        <f>SUM(T455:T457)</f>
        <v>0</v>
      </c>
      <c r="AR454" s="175" t="s">
        <v>79</v>
      </c>
      <c r="AT454" s="176" t="s">
        <v>71</v>
      </c>
      <c r="AU454" s="176" t="s">
        <v>79</v>
      </c>
      <c r="AY454" s="175" t="s">
        <v>132</v>
      </c>
      <c r="BK454" s="177">
        <f>SUM(BK455:BK457)</f>
        <v>0</v>
      </c>
    </row>
    <row r="455" spans="1:65" s="2" customFormat="1" ht="16.5" customHeight="1">
      <c r="A455" s="36"/>
      <c r="B455" s="37"/>
      <c r="C455" s="180" t="s">
        <v>594</v>
      </c>
      <c r="D455" s="180" t="s">
        <v>134</v>
      </c>
      <c r="E455" s="181" t="s">
        <v>577</v>
      </c>
      <c r="F455" s="182" t="s">
        <v>578</v>
      </c>
      <c r="G455" s="183" t="s">
        <v>248</v>
      </c>
      <c r="H455" s="184">
        <v>8.9659999999999993</v>
      </c>
      <c r="I455" s="185"/>
      <c r="J455" s="186">
        <f>ROUND(I455*H455,2)</f>
        <v>0</v>
      </c>
      <c r="K455" s="182" t="s">
        <v>138</v>
      </c>
      <c r="L455" s="41"/>
      <c r="M455" s="187" t="s">
        <v>19</v>
      </c>
      <c r="N455" s="188" t="s">
        <v>43</v>
      </c>
      <c r="O455" s="66"/>
      <c r="P455" s="189">
        <f>O455*H455</f>
        <v>0</v>
      </c>
      <c r="Q455" s="189">
        <v>0</v>
      </c>
      <c r="R455" s="189">
        <f>Q455*H455</f>
        <v>0</v>
      </c>
      <c r="S455" s="189">
        <v>0</v>
      </c>
      <c r="T455" s="190">
        <f>S455*H455</f>
        <v>0</v>
      </c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R455" s="191" t="s">
        <v>139</v>
      </c>
      <c r="AT455" s="191" t="s">
        <v>134</v>
      </c>
      <c r="AU455" s="191" t="s">
        <v>81</v>
      </c>
      <c r="AY455" s="19" t="s">
        <v>132</v>
      </c>
      <c r="BE455" s="192">
        <f>IF(N455="základní",J455,0)</f>
        <v>0</v>
      </c>
      <c r="BF455" s="192">
        <f>IF(N455="snížená",J455,0)</f>
        <v>0</v>
      </c>
      <c r="BG455" s="192">
        <f>IF(N455="zákl. přenesená",J455,0)</f>
        <v>0</v>
      </c>
      <c r="BH455" s="192">
        <f>IF(N455="sníž. přenesená",J455,0)</f>
        <v>0</v>
      </c>
      <c r="BI455" s="192">
        <f>IF(N455="nulová",J455,0)</f>
        <v>0</v>
      </c>
      <c r="BJ455" s="19" t="s">
        <v>79</v>
      </c>
      <c r="BK455" s="192">
        <f>ROUND(I455*H455,2)</f>
        <v>0</v>
      </c>
      <c r="BL455" s="19" t="s">
        <v>139</v>
      </c>
      <c r="BM455" s="191" t="s">
        <v>844</v>
      </c>
    </row>
    <row r="456" spans="1:65" s="2" customFormat="1" ht="19.5">
      <c r="A456" s="36"/>
      <c r="B456" s="37"/>
      <c r="C456" s="38"/>
      <c r="D456" s="193" t="s">
        <v>141</v>
      </c>
      <c r="E456" s="38"/>
      <c r="F456" s="194" t="s">
        <v>580</v>
      </c>
      <c r="G456" s="38"/>
      <c r="H456" s="38"/>
      <c r="I456" s="195"/>
      <c r="J456" s="38"/>
      <c r="K456" s="38"/>
      <c r="L456" s="41"/>
      <c r="M456" s="196"/>
      <c r="N456" s="197"/>
      <c r="O456" s="66"/>
      <c r="P456" s="66"/>
      <c r="Q456" s="66"/>
      <c r="R456" s="66"/>
      <c r="S456" s="66"/>
      <c r="T456" s="67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T456" s="19" t="s">
        <v>141</v>
      </c>
      <c r="AU456" s="19" t="s">
        <v>81</v>
      </c>
    </row>
    <row r="457" spans="1:65" s="2" customFormat="1">
      <c r="A457" s="36"/>
      <c r="B457" s="37"/>
      <c r="C457" s="38"/>
      <c r="D457" s="198" t="s">
        <v>143</v>
      </c>
      <c r="E457" s="38"/>
      <c r="F457" s="199" t="s">
        <v>581</v>
      </c>
      <c r="G457" s="38"/>
      <c r="H457" s="38"/>
      <c r="I457" s="195"/>
      <c r="J457" s="38"/>
      <c r="K457" s="38"/>
      <c r="L457" s="41"/>
      <c r="M457" s="196"/>
      <c r="N457" s="197"/>
      <c r="O457" s="66"/>
      <c r="P457" s="66"/>
      <c r="Q457" s="66"/>
      <c r="R457" s="66"/>
      <c r="S457" s="66"/>
      <c r="T457" s="67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T457" s="19" t="s">
        <v>143</v>
      </c>
      <c r="AU457" s="19" t="s">
        <v>81</v>
      </c>
    </row>
    <row r="458" spans="1:65" s="12" customFormat="1" ht="25.9" customHeight="1">
      <c r="B458" s="164"/>
      <c r="C458" s="165"/>
      <c r="D458" s="166" t="s">
        <v>71</v>
      </c>
      <c r="E458" s="167" t="s">
        <v>582</v>
      </c>
      <c r="F458" s="167" t="s">
        <v>583</v>
      </c>
      <c r="G458" s="165"/>
      <c r="H458" s="165"/>
      <c r="I458" s="168"/>
      <c r="J458" s="169">
        <f>BK458</f>
        <v>0</v>
      </c>
      <c r="K458" s="165"/>
      <c r="L458" s="170"/>
      <c r="M458" s="171"/>
      <c r="N458" s="172"/>
      <c r="O458" s="172"/>
      <c r="P458" s="173">
        <f>P459+P465+P476</f>
        <v>0</v>
      </c>
      <c r="Q458" s="172"/>
      <c r="R458" s="173">
        <f>R459+R465+R476</f>
        <v>5.4445320000000005E-2</v>
      </c>
      <c r="S458" s="172"/>
      <c r="T458" s="174">
        <f>T459+T465+T476</f>
        <v>0</v>
      </c>
      <c r="AR458" s="175" t="s">
        <v>81</v>
      </c>
      <c r="AT458" s="176" t="s">
        <v>71</v>
      </c>
      <c r="AU458" s="176" t="s">
        <v>72</v>
      </c>
      <c r="AY458" s="175" t="s">
        <v>132</v>
      </c>
      <c r="BK458" s="177">
        <f>BK459+BK465+BK476</f>
        <v>0</v>
      </c>
    </row>
    <row r="459" spans="1:65" s="12" customFormat="1" ht="22.9" customHeight="1">
      <c r="B459" s="164"/>
      <c r="C459" s="165"/>
      <c r="D459" s="166" t="s">
        <v>71</v>
      </c>
      <c r="E459" s="178" t="s">
        <v>845</v>
      </c>
      <c r="F459" s="178" t="s">
        <v>846</v>
      </c>
      <c r="G459" s="165"/>
      <c r="H459" s="165"/>
      <c r="I459" s="168"/>
      <c r="J459" s="179">
        <f>BK459</f>
        <v>0</v>
      </c>
      <c r="K459" s="165"/>
      <c r="L459" s="170"/>
      <c r="M459" s="171"/>
      <c r="N459" s="172"/>
      <c r="O459" s="172"/>
      <c r="P459" s="173">
        <f>SUM(P460:P464)</f>
        <v>0</v>
      </c>
      <c r="Q459" s="172"/>
      <c r="R459" s="173">
        <f>SUM(R460:R464)</f>
        <v>1.093E-2</v>
      </c>
      <c r="S459" s="172"/>
      <c r="T459" s="174">
        <f>SUM(T460:T464)</f>
        <v>0</v>
      </c>
      <c r="AR459" s="175" t="s">
        <v>81</v>
      </c>
      <c r="AT459" s="176" t="s">
        <v>71</v>
      </c>
      <c r="AU459" s="176" t="s">
        <v>79</v>
      </c>
      <c r="AY459" s="175" t="s">
        <v>132</v>
      </c>
      <c r="BK459" s="177">
        <f>SUM(BK460:BK464)</f>
        <v>0</v>
      </c>
    </row>
    <row r="460" spans="1:65" s="2" customFormat="1" ht="16.5" customHeight="1">
      <c r="A460" s="36"/>
      <c r="B460" s="37"/>
      <c r="C460" s="180" t="s">
        <v>603</v>
      </c>
      <c r="D460" s="180" t="s">
        <v>134</v>
      </c>
      <c r="E460" s="181" t="s">
        <v>847</v>
      </c>
      <c r="F460" s="182" t="s">
        <v>848</v>
      </c>
      <c r="G460" s="183" t="s">
        <v>849</v>
      </c>
      <c r="H460" s="184">
        <v>1</v>
      </c>
      <c r="I460" s="185"/>
      <c r="J460" s="186">
        <f>ROUND(I460*H460,2)</f>
        <v>0</v>
      </c>
      <c r="K460" s="182" t="s">
        <v>138</v>
      </c>
      <c r="L460" s="41"/>
      <c r="M460" s="187" t="s">
        <v>19</v>
      </c>
      <c r="N460" s="188" t="s">
        <v>43</v>
      </c>
      <c r="O460" s="66"/>
      <c r="P460" s="189">
        <f>O460*H460</f>
        <v>0</v>
      </c>
      <c r="Q460" s="189">
        <v>1.093E-2</v>
      </c>
      <c r="R460" s="189">
        <f>Q460*H460</f>
        <v>1.093E-2</v>
      </c>
      <c r="S460" s="189">
        <v>0</v>
      </c>
      <c r="T460" s="190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191" t="s">
        <v>258</v>
      </c>
      <c r="AT460" s="191" t="s">
        <v>134</v>
      </c>
      <c r="AU460" s="191" t="s">
        <v>81</v>
      </c>
      <c r="AY460" s="19" t="s">
        <v>132</v>
      </c>
      <c r="BE460" s="192">
        <f>IF(N460="základní",J460,0)</f>
        <v>0</v>
      </c>
      <c r="BF460" s="192">
        <f>IF(N460="snížená",J460,0)</f>
        <v>0</v>
      </c>
      <c r="BG460" s="192">
        <f>IF(N460="zákl. přenesená",J460,0)</f>
        <v>0</v>
      </c>
      <c r="BH460" s="192">
        <f>IF(N460="sníž. přenesená",J460,0)</f>
        <v>0</v>
      </c>
      <c r="BI460" s="192">
        <f>IF(N460="nulová",J460,0)</f>
        <v>0</v>
      </c>
      <c r="BJ460" s="19" t="s">
        <v>79</v>
      </c>
      <c r="BK460" s="192">
        <f>ROUND(I460*H460,2)</f>
        <v>0</v>
      </c>
      <c r="BL460" s="19" t="s">
        <v>258</v>
      </c>
      <c r="BM460" s="191" t="s">
        <v>850</v>
      </c>
    </row>
    <row r="461" spans="1:65" s="2" customFormat="1">
      <c r="A461" s="36"/>
      <c r="B461" s="37"/>
      <c r="C461" s="38"/>
      <c r="D461" s="193" t="s">
        <v>141</v>
      </c>
      <c r="E461" s="38"/>
      <c r="F461" s="194" t="s">
        <v>851</v>
      </c>
      <c r="G461" s="38"/>
      <c r="H461" s="38"/>
      <c r="I461" s="195"/>
      <c r="J461" s="38"/>
      <c r="K461" s="38"/>
      <c r="L461" s="41"/>
      <c r="M461" s="196"/>
      <c r="N461" s="197"/>
      <c r="O461" s="66"/>
      <c r="P461" s="66"/>
      <c r="Q461" s="66"/>
      <c r="R461" s="66"/>
      <c r="S461" s="66"/>
      <c r="T461" s="67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T461" s="19" t="s">
        <v>141</v>
      </c>
      <c r="AU461" s="19" t="s">
        <v>81</v>
      </c>
    </row>
    <row r="462" spans="1:65" s="2" customFormat="1">
      <c r="A462" s="36"/>
      <c r="B462" s="37"/>
      <c r="C462" s="38"/>
      <c r="D462" s="198" t="s">
        <v>143</v>
      </c>
      <c r="E462" s="38"/>
      <c r="F462" s="199" t="s">
        <v>852</v>
      </c>
      <c r="G462" s="38"/>
      <c r="H462" s="38"/>
      <c r="I462" s="195"/>
      <c r="J462" s="38"/>
      <c r="K462" s="38"/>
      <c r="L462" s="41"/>
      <c r="M462" s="196"/>
      <c r="N462" s="197"/>
      <c r="O462" s="66"/>
      <c r="P462" s="66"/>
      <c r="Q462" s="66"/>
      <c r="R462" s="66"/>
      <c r="S462" s="66"/>
      <c r="T462" s="67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T462" s="19" t="s">
        <v>143</v>
      </c>
      <c r="AU462" s="19" t="s">
        <v>81</v>
      </c>
    </row>
    <row r="463" spans="1:65" s="13" customFormat="1" ht="22.5">
      <c r="B463" s="200"/>
      <c r="C463" s="201"/>
      <c r="D463" s="193" t="s">
        <v>145</v>
      </c>
      <c r="E463" s="202" t="s">
        <v>19</v>
      </c>
      <c r="F463" s="203" t="s">
        <v>853</v>
      </c>
      <c r="G463" s="201"/>
      <c r="H463" s="202" t="s">
        <v>19</v>
      </c>
      <c r="I463" s="204"/>
      <c r="J463" s="201"/>
      <c r="K463" s="201"/>
      <c r="L463" s="205"/>
      <c r="M463" s="206"/>
      <c r="N463" s="207"/>
      <c r="O463" s="207"/>
      <c r="P463" s="207"/>
      <c r="Q463" s="207"/>
      <c r="R463" s="207"/>
      <c r="S463" s="207"/>
      <c r="T463" s="208"/>
      <c r="AT463" s="209" t="s">
        <v>145</v>
      </c>
      <c r="AU463" s="209" t="s">
        <v>81</v>
      </c>
      <c r="AV463" s="13" t="s">
        <v>79</v>
      </c>
      <c r="AW463" s="13" t="s">
        <v>33</v>
      </c>
      <c r="AX463" s="13" t="s">
        <v>72</v>
      </c>
      <c r="AY463" s="209" t="s">
        <v>132</v>
      </c>
    </row>
    <row r="464" spans="1:65" s="14" customFormat="1">
      <c r="B464" s="210"/>
      <c r="C464" s="211"/>
      <c r="D464" s="193" t="s">
        <v>145</v>
      </c>
      <c r="E464" s="212" t="s">
        <v>19</v>
      </c>
      <c r="F464" s="213" t="s">
        <v>79</v>
      </c>
      <c r="G464" s="211"/>
      <c r="H464" s="214">
        <v>1</v>
      </c>
      <c r="I464" s="215"/>
      <c r="J464" s="211"/>
      <c r="K464" s="211"/>
      <c r="L464" s="216"/>
      <c r="M464" s="217"/>
      <c r="N464" s="218"/>
      <c r="O464" s="218"/>
      <c r="P464" s="218"/>
      <c r="Q464" s="218"/>
      <c r="R464" s="218"/>
      <c r="S464" s="218"/>
      <c r="T464" s="219"/>
      <c r="AT464" s="220" t="s">
        <v>145</v>
      </c>
      <c r="AU464" s="220" t="s">
        <v>81</v>
      </c>
      <c r="AV464" s="14" t="s">
        <v>81</v>
      </c>
      <c r="AW464" s="14" t="s">
        <v>33</v>
      </c>
      <c r="AX464" s="14" t="s">
        <v>79</v>
      </c>
      <c r="AY464" s="220" t="s">
        <v>132</v>
      </c>
    </row>
    <row r="465" spans="1:65" s="12" customFormat="1" ht="22.9" customHeight="1">
      <c r="B465" s="164"/>
      <c r="C465" s="165"/>
      <c r="D465" s="166" t="s">
        <v>71</v>
      </c>
      <c r="E465" s="178" t="s">
        <v>584</v>
      </c>
      <c r="F465" s="178" t="s">
        <v>585</v>
      </c>
      <c r="G465" s="165"/>
      <c r="H465" s="165"/>
      <c r="I465" s="168"/>
      <c r="J465" s="179">
        <f>BK465</f>
        <v>0</v>
      </c>
      <c r="K465" s="165"/>
      <c r="L465" s="170"/>
      <c r="M465" s="171"/>
      <c r="N465" s="172"/>
      <c r="O465" s="172"/>
      <c r="P465" s="173">
        <f>SUM(P466:P475)</f>
        <v>0</v>
      </c>
      <c r="Q465" s="172"/>
      <c r="R465" s="173">
        <f>SUM(R466:R475)</f>
        <v>4.2631200000000001E-2</v>
      </c>
      <c r="S465" s="172"/>
      <c r="T465" s="174">
        <f>SUM(T466:T475)</f>
        <v>0</v>
      </c>
      <c r="AR465" s="175" t="s">
        <v>81</v>
      </c>
      <c r="AT465" s="176" t="s">
        <v>71</v>
      </c>
      <c r="AU465" s="176" t="s">
        <v>79</v>
      </c>
      <c r="AY465" s="175" t="s">
        <v>132</v>
      </c>
      <c r="BK465" s="177">
        <f>SUM(BK466:BK475)</f>
        <v>0</v>
      </c>
    </row>
    <row r="466" spans="1:65" s="2" customFormat="1" ht="16.5" customHeight="1">
      <c r="A466" s="36"/>
      <c r="B466" s="37"/>
      <c r="C466" s="180" t="s">
        <v>610</v>
      </c>
      <c r="D466" s="180" t="s">
        <v>134</v>
      </c>
      <c r="E466" s="181" t="s">
        <v>587</v>
      </c>
      <c r="F466" s="182" t="s">
        <v>588</v>
      </c>
      <c r="G466" s="183" t="s">
        <v>313</v>
      </c>
      <c r="H466" s="184">
        <v>45.24</v>
      </c>
      <c r="I466" s="185"/>
      <c r="J466" s="186">
        <f>ROUND(I466*H466,2)</f>
        <v>0</v>
      </c>
      <c r="K466" s="182" t="s">
        <v>138</v>
      </c>
      <c r="L466" s="41"/>
      <c r="M466" s="187" t="s">
        <v>19</v>
      </c>
      <c r="N466" s="188" t="s">
        <v>43</v>
      </c>
      <c r="O466" s="66"/>
      <c r="P466" s="189">
        <f>O466*H466</f>
        <v>0</v>
      </c>
      <c r="Q466" s="189">
        <v>6.0000000000000002E-5</v>
      </c>
      <c r="R466" s="189">
        <f>Q466*H466</f>
        <v>2.7144000000000001E-3</v>
      </c>
      <c r="S466" s="189">
        <v>0</v>
      </c>
      <c r="T466" s="190">
        <f>S466*H466</f>
        <v>0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191" t="s">
        <v>258</v>
      </c>
      <c r="AT466" s="191" t="s">
        <v>134</v>
      </c>
      <c r="AU466" s="191" t="s">
        <v>81</v>
      </c>
      <c r="AY466" s="19" t="s">
        <v>132</v>
      </c>
      <c r="BE466" s="192">
        <f>IF(N466="základní",J466,0)</f>
        <v>0</v>
      </c>
      <c r="BF466" s="192">
        <f>IF(N466="snížená",J466,0)</f>
        <v>0</v>
      </c>
      <c r="BG466" s="192">
        <f>IF(N466="zákl. přenesená",J466,0)</f>
        <v>0</v>
      </c>
      <c r="BH466" s="192">
        <f>IF(N466="sníž. přenesená",J466,0)</f>
        <v>0</v>
      </c>
      <c r="BI466" s="192">
        <f>IF(N466="nulová",J466,0)</f>
        <v>0</v>
      </c>
      <c r="BJ466" s="19" t="s">
        <v>79</v>
      </c>
      <c r="BK466" s="192">
        <f>ROUND(I466*H466,2)</f>
        <v>0</v>
      </c>
      <c r="BL466" s="19" t="s">
        <v>258</v>
      </c>
      <c r="BM466" s="191" t="s">
        <v>854</v>
      </c>
    </row>
    <row r="467" spans="1:65" s="2" customFormat="1">
      <c r="A467" s="36"/>
      <c r="B467" s="37"/>
      <c r="C467" s="38"/>
      <c r="D467" s="193" t="s">
        <v>141</v>
      </c>
      <c r="E467" s="38"/>
      <c r="F467" s="194" t="s">
        <v>590</v>
      </c>
      <c r="G467" s="38"/>
      <c r="H467" s="38"/>
      <c r="I467" s="195"/>
      <c r="J467" s="38"/>
      <c r="K467" s="38"/>
      <c r="L467" s="41"/>
      <c r="M467" s="196"/>
      <c r="N467" s="197"/>
      <c r="O467" s="66"/>
      <c r="P467" s="66"/>
      <c r="Q467" s="66"/>
      <c r="R467" s="66"/>
      <c r="S467" s="66"/>
      <c r="T467" s="67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T467" s="19" t="s">
        <v>141</v>
      </c>
      <c r="AU467" s="19" t="s">
        <v>81</v>
      </c>
    </row>
    <row r="468" spans="1:65" s="2" customFormat="1">
      <c r="A468" s="36"/>
      <c r="B468" s="37"/>
      <c r="C468" s="38"/>
      <c r="D468" s="198" t="s">
        <v>143</v>
      </c>
      <c r="E468" s="38"/>
      <c r="F468" s="199" t="s">
        <v>591</v>
      </c>
      <c r="G468" s="38"/>
      <c r="H468" s="38"/>
      <c r="I468" s="195"/>
      <c r="J468" s="38"/>
      <c r="K468" s="38"/>
      <c r="L468" s="41"/>
      <c r="M468" s="196"/>
      <c r="N468" s="197"/>
      <c r="O468" s="66"/>
      <c r="P468" s="66"/>
      <c r="Q468" s="66"/>
      <c r="R468" s="66"/>
      <c r="S468" s="66"/>
      <c r="T468" s="67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T468" s="19" t="s">
        <v>143</v>
      </c>
      <c r="AU468" s="19" t="s">
        <v>81</v>
      </c>
    </row>
    <row r="469" spans="1:65" s="13" customFormat="1">
      <c r="B469" s="200"/>
      <c r="C469" s="201"/>
      <c r="D469" s="193" t="s">
        <v>145</v>
      </c>
      <c r="E469" s="202" t="s">
        <v>19</v>
      </c>
      <c r="F469" s="203" t="s">
        <v>855</v>
      </c>
      <c r="G469" s="201"/>
      <c r="H469" s="202" t="s">
        <v>19</v>
      </c>
      <c r="I469" s="204"/>
      <c r="J469" s="201"/>
      <c r="K469" s="201"/>
      <c r="L469" s="205"/>
      <c r="M469" s="206"/>
      <c r="N469" s="207"/>
      <c r="O469" s="207"/>
      <c r="P469" s="207"/>
      <c r="Q469" s="207"/>
      <c r="R469" s="207"/>
      <c r="S469" s="207"/>
      <c r="T469" s="208"/>
      <c r="AT469" s="209" t="s">
        <v>145</v>
      </c>
      <c r="AU469" s="209" t="s">
        <v>81</v>
      </c>
      <c r="AV469" s="13" t="s">
        <v>79</v>
      </c>
      <c r="AW469" s="13" t="s">
        <v>33</v>
      </c>
      <c r="AX469" s="13" t="s">
        <v>72</v>
      </c>
      <c r="AY469" s="209" t="s">
        <v>132</v>
      </c>
    </row>
    <row r="470" spans="1:65" s="14" customFormat="1">
      <c r="B470" s="210"/>
      <c r="C470" s="211"/>
      <c r="D470" s="193" t="s">
        <v>145</v>
      </c>
      <c r="E470" s="212" t="s">
        <v>19</v>
      </c>
      <c r="F470" s="213" t="s">
        <v>856</v>
      </c>
      <c r="G470" s="211"/>
      <c r="H470" s="214">
        <v>45.24</v>
      </c>
      <c r="I470" s="215"/>
      <c r="J470" s="211"/>
      <c r="K470" s="211"/>
      <c r="L470" s="216"/>
      <c r="M470" s="217"/>
      <c r="N470" s="218"/>
      <c r="O470" s="218"/>
      <c r="P470" s="218"/>
      <c r="Q470" s="218"/>
      <c r="R470" s="218"/>
      <c r="S470" s="218"/>
      <c r="T470" s="219"/>
      <c r="AT470" s="220" t="s">
        <v>145</v>
      </c>
      <c r="AU470" s="220" t="s">
        <v>81</v>
      </c>
      <c r="AV470" s="14" t="s">
        <v>81</v>
      </c>
      <c r="AW470" s="14" t="s">
        <v>33</v>
      </c>
      <c r="AX470" s="14" t="s">
        <v>79</v>
      </c>
      <c r="AY470" s="220" t="s">
        <v>132</v>
      </c>
    </row>
    <row r="471" spans="1:65" s="2" customFormat="1" ht="16.5" customHeight="1">
      <c r="A471" s="36"/>
      <c r="B471" s="37"/>
      <c r="C471" s="232" t="s">
        <v>616</v>
      </c>
      <c r="D471" s="232" t="s">
        <v>273</v>
      </c>
      <c r="E471" s="233" t="s">
        <v>595</v>
      </c>
      <c r="F471" s="234" t="s">
        <v>596</v>
      </c>
      <c r="G471" s="235" t="s">
        <v>208</v>
      </c>
      <c r="H471" s="236">
        <v>12.96</v>
      </c>
      <c r="I471" s="237"/>
      <c r="J471" s="238">
        <f>ROUND(I471*H471,2)</f>
        <v>0</v>
      </c>
      <c r="K471" s="234" t="s">
        <v>138</v>
      </c>
      <c r="L471" s="239"/>
      <c r="M471" s="240" t="s">
        <v>19</v>
      </c>
      <c r="N471" s="241" t="s">
        <v>43</v>
      </c>
      <c r="O471" s="66"/>
      <c r="P471" s="189">
        <f>O471*H471</f>
        <v>0</v>
      </c>
      <c r="Q471" s="189">
        <v>3.0799999999999998E-3</v>
      </c>
      <c r="R471" s="189">
        <f>Q471*H471</f>
        <v>3.9916800000000002E-2</v>
      </c>
      <c r="S471" s="189">
        <v>0</v>
      </c>
      <c r="T471" s="190">
        <f>S471*H471</f>
        <v>0</v>
      </c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R471" s="191" t="s">
        <v>387</v>
      </c>
      <c r="AT471" s="191" t="s">
        <v>273</v>
      </c>
      <c r="AU471" s="191" t="s">
        <v>81</v>
      </c>
      <c r="AY471" s="19" t="s">
        <v>132</v>
      </c>
      <c r="BE471" s="192">
        <f>IF(N471="základní",J471,0)</f>
        <v>0</v>
      </c>
      <c r="BF471" s="192">
        <f>IF(N471="snížená",J471,0)</f>
        <v>0</v>
      </c>
      <c r="BG471" s="192">
        <f>IF(N471="zákl. přenesená",J471,0)</f>
        <v>0</v>
      </c>
      <c r="BH471" s="192">
        <f>IF(N471="sníž. přenesená",J471,0)</f>
        <v>0</v>
      </c>
      <c r="BI471" s="192">
        <f>IF(N471="nulová",J471,0)</f>
        <v>0</v>
      </c>
      <c r="BJ471" s="19" t="s">
        <v>79</v>
      </c>
      <c r="BK471" s="192">
        <f>ROUND(I471*H471,2)</f>
        <v>0</v>
      </c>
      <c r="BL471" s="19" t="s">
        <v>258</v>
      </c>
      <c r="BM471" s="191" t="s">
        <v>857</v>
      </c>
    </row>
    <row r="472" spans="1:65" s="2" customFormat="1">
      <c r="A472" s="36"/>
      <c r="B472" s="37"/>
      <c r="C472" s="38"/>
      <c r="D472" s="193" t="s">
        <v>141</v>
      </c>
      <c r="E472" s="38"/>
      <c r="F472" s="194" t="s">
        <v>596</v>
      </c>
      <c r="G472" s="38"/>
      <c r="H472" s="38"/>
      <c r="I472" s="195"/>
      <c r="J472" s="38"/>
      <c r="K472" s="38"/>
      <c r="L472" s="41"/>
      <c r="M472" s="196"/>
      <c r="N472" s="197"/>
      <c r="O472" s="66"/>
      <c r="P472" s="66"/>
      <c r="Q472" s="66"/>
      <c r="R472" s="66"/>
      <c r="S472" s="66"/>
      <c r="T472" s="67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T472" s="19" t="s">
        <v>141</v>
      </c>
      <c r="AU472" s="19" t="s">
        <v>81</v>
      </c>
    </row>
    <row r="473" spans="1:65" s="2" customFormat="1">
      <c r="A473" s="36"/>
      <c r="B473" s="37"/>
      <c r="C473" s="38"/>
      <c r="D473" s="198" t="s">
        <v>143</v>
      </c>
      <c r="E473" s="38"/>
      <c r="F473" s="199" t="s">
        <v>598</v>
      </c>
      <c r="G473" s="38"/>
      <c r="H473" s="38"/>
      <c r="I473" s="195"/>
      <c r="J473" s="38"/>
      <c r="K473" s="38"/>
      <c r="L473" s="41"/>
      <c r="M473" s="196"/>
      <c r="N473" s="197"/>
      <c r="O473" s="66"/>
      <c r="P473" s="66"/>
      <c r="Q473" s="66"/>
      <c r="R473" s="66"/>
      <c r="S473" s="66"/>
      <c r="T473" s="67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T473" s="19" t="s">
        <v>143</v>
      </c>
      <c r="AU473" s="19" t="s">
        <v>81</v>
      </c>
    </row>
    <row r="474" spans="1:65" s="14" customFormat="1">
      <c r="B474" s="210"/>
      <c r="C474" s="211"/>
      <c r="D474" s="193" t="s">
        <v>145</v>
      </c>
      <c r="E474" s="212" t="s">
        <v>19</v>
      </c>
      <c r="F474" s="213" t="s">
        <v>858</v>
      </c>
      <c r="G474" s="211"/>
      <c r="H474" s="214">
        <v>12</v>
      </c>
      <c r="I474" s="215"/>
      <c r="J474" s="211"/>
      <c r="K474" s="211"/>
      <c r="L474" s="216"/>
      <c r="M474" s="217"/>
      <c r="N474" s="218"/>
      <c r="O474" s="218"/>
      <c r="P474" s="218"/>
      <c r="Q474" s="218"/>
      <c r="R474" s="218"/>
      <c r="S474" s="218"/>
      <c r="T474" s="219"/>
      <c r="AT474" s="220" t="s">
        <v>145</v>
      </c>
      <c r="AU474" s="220" t="s">
        <v>81</v>
      </c>
      <c r="AV474" s="14" t="s">
        <v>81</v>
      </c>
      <c r="AW474" s="14" t="s">
        <v>33</v>
      </c>
      <c r="AX474" s="14" t="s">
        <v>79</v>
      </c>
      <c r="AY474" s="220" t="s">
        <v>132</v>
      </c>
    </row>
    <row r="475" spans="1:65" s="14" customFormat="1">
      <c r="B475" s="210"/>
      <c r="C475" s="211"/>
      <c r="D475" s="193" t="s">
        <v>145</v>
      </c>
      <c r="E475" s="211"/>
      <c r="F475" s="213" t="s">
        <v>859</v>
      </c>
      <c r="G475" s="211"/>
      <c r="H475" s="214">
        <v>12.96</v>
      </c>
      <c r="I475" s="215"/>
      <c r="J475" s="211"/>
      <c r="K475" s="211"/>
      <c r="L475" s="216"/>
      <c r="M475" s="217"/>
      <c r="N475" s="218"/>
      <c r="O475" s="218"/>
      <c r="P475" s="218"/>
      <c r="Q475" s="218"/>
      <c r="R475" s="218"/>
      <c r="S475" s="218"/>
      <c r="T475" s="219"/>
      <c r="AT475" s="220" t="s">
        <v>145</v>
      </c>
      <c r="AU475" s="220" t="s">
        <v>81</v>
      </c>
      <c r="AV475" s="14" t="s">
        <v>81</v>
      </c>
      <c r="AW475" s="14" t="s">
        <v>4</v>
      </c>
      <c r="AX475" s="14" t="s">
        <v>79</v>
      </c>
      <c r="AY475" s="220" t="s">
        <v>132</v>
      </c>
    </row>
    <row r="476" spans="1:65" s="12" customFormat="1" ht="22.9" customHeight="1">
      <c r="B476" s="164"/>
      <c r="C476" s="165"/>
      <c r="D476" s="166" t="s">
        <v>71</v>
      </c>
      <c r="E476" s="178" t="s">
        <v>601</v>
      </c>
      <c r="F476" s="178" t="s">
        <v>602</v>
      </c>
      <c r="G476" s="165"/>
      <c r="H476" s="165"/>
      <c r="I476" s="168"/>
      <c r="J476" s="179">
        <f>BK476</f>
        <v>0</v>
      </c>
      <c r="K476" s="165"/>
      <c r="L476" s="170"/>
      <c r="M476" s="171"/>
      <c r="N476" s="172"/>
      <c r="O476" s="172"/>
      <c r="P476" s="173">
        <f>SUM(P477:P490)</f>
        <v>0</v>
      </c>
      <c r="Q476" s="172"/>
      <c r="R476" s="173">
        <f>SUM(R477:R490)</f>
        <v>8.8411999999999996E-4</v>
      </c>
      <c r="S476" s="172"/>
      <c r="T476" s="174">
        <f>SUM(T477:T490)</f>
        <v>0</v>
      </c>
      <c r="AR476" s="175" t="s">
        <v>81</v>
      </c>
      <c r="AT476" s="176" t="s">
        <v>71</v>
      </c>
      <c r="AU476" s="176" t="s">
        <v>79</v>
      </c>
      <c r="AY476" s="175" t="s">
        <v>132</v>
      </c>
      <c r="BK476" s="177">
        <f>SUM(BK477:BK490)</f>
        <v>0</v>
      </c>
    </row>
    <row r="477" spans="1:65" s="2" customFormat="1" ht="16.5" customHeight="1">
      <c r="A477" s="36"/>
      <c r="B477" s="37"/>
      <c r="C477" s="180" t="s">
        <v>622</v>
      </c>
      <c r="D477" s="180" t="s">
        <v>134</v>
      </c>
      <c r="E477" s="181" t="s">
        <v>604</v>
      </c>
      <c r="F477" s="182" t="s">
        <v>605</v>
      </c>
      <c r="G477" s="183" t="s">
        <v>137</v>
      </c>
      <c r="H477" s="184">
        <v>1.9219999999999999</v>
      </c>
      <c r="I477" s="185"/>
      <c r="J477" s="186">
        <f>ROUND(I477*H477,2)</f>
        <v>0</v>
      </c>
      <c r="K477" s="182" t="s">
        <v>138</v>
      </c>
      <c r="L477" s="41"/>
      <c r="M477" s="187" t="s">
        <v>19</v>
      </c>
      <c r="N477" s="188" t="s">
        <v>43</v>
      </c>
      <c r="O477" s="66"/>
      <c r="P477" s="189">
        <f>O477*H477</f>
        <v>0</v>
      </c>
      <c r="Q477" s="189">
        <v>8.0000000000000007E-5</v>
      </c>
      <c r="R477" s="189">
        <f>Q477*H477</f>
        <v>1.5376000000000002E-4</v>
      </c>
      <c r="S477" s="189">
        <v>0</v>
      </c>
      <c r="T477" s="190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191" t="s">
        <v>258</v>
      </c>
      <c r="AT477" s="191" t="s">
        <v>134</v>
      </c>
      <c r="AU477" s="191" t="s">
        <v>81</v>
      </c>
      <c r="AY477" s="19" t="s">
        <v>132</v>
      </c>
      <c r="BE477" s="192">
        <f>IF(N477="základní",J477,0)</f>
        <v>0</v>
      </c>
      <c r="BF477" s="192">
        <f>IF(N477="snížená",J477,0)</f>
        <v>0</v>
      </c>
      <c r="BG477" s="192">
        <f>IF(N477="zákl. přenesená",J477,0)</f>
        <v>0</v>
      </c>
      <c r="BH477" s="192">
        <f>IF(N477="sníž. přenesená",J477,0)</f>
        <v>0</v>
      </c>
      <c r="BI477" s="192">
        <f>IF(N477="nulová",J477,0)</f>
        <v>0</v>
      </c>
      <c r="BJ477" s="19" t="s">
        <v>79</v>
      </c>
      <c r="BK477" s="192">
        <f>ROUND(I477*H477,2)</f>
        <v>0</v>
      </c>
      <c r="BL477" s="19" t="s">
        <v>258</v>
      </c>
      <c r="BM477" s="191" t="s">
        <v>860</v>
      </c>
    </row>
    <row r="478" spans="1:65" s="2" customFormat="1">
      <c r="A478" s="36"/>
      <c r="B478" s="37"/>
      <c r="C478" s="38"/>
      <c r="D478" s="193" t="s">
        <v>141</v>
      </c>
      <c r="E478" s="38"/>
      <c r="F478" s="194" t="s">
        <v>607</v>
      </c>
      <c r="G478" s="38"/>
      <c r="H478" s="38"/>
      <c r="I478" s="195"/>
      <c r="J478" s="38"/>
      <c r="K478" s="38"/>
      <c r="L478" s="41"/>
      <c r="M478" s="196"/>
      <c r="N478" s="197"/>
      <c r="O478" s="66"/>
      <c r="P478" s="66"/>
      <c r="Q478" s="66"/>
      <c r="R478" s="66"/>
      <c r="S478" s="66"/>
      <c r="T478" s="67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T478" s="19" t="s">
        <v>141</v>
      </c>
      <c r="AU478" s="19" t="s">
        <v>81</v>
      </c>
    </row>
    <row r="479" spans="1:65" s="2" customFormat="1">
      <c r="A479" s="36"/>
      <c r="B479" s="37"/>
      <c r="C479" s="38"/>
      <c r="D479" s="198" t="s">
        <v>143</v>
      </c>
      <c r="E479" s="38"/>
      <c r="F479" s="199" t="s">
        <v>608</v>
      </c>
      <c r="G479" s="38"/>
      <c r="H479" s="38"/>
      <c r="I479" s="195"/>
      <c r="J479" s="38"/>
      <c r="K479" s="38"/>
      <c r="L479" s="41"/>
      <c r="M479" s="196"/>
      <c r="N479" s="197"/>
      <c r="O479" s="66"/>
      <c r="P479" s="66"/>
      <c r="Q479" s="66"/>
      <c r="R479" s="66"/>
      <c r="S479" s="66"/>
      <c r="T479" s="67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T479" s="19" t="s">
        <v>143</v>
      </c>
      <c r="AU479" s="19" t="s">
        <v>81</v>
      </c>
    </row>
    <row r="480" spans="1:65" s="13" customFormat="1">
      <c r="B480" s="200"/>
      <c r="C480" s="201"/>
      <c r="D480" s="193" t="s">
        <v>145</v>
      </c>
      <c r="E480" s="202" t="s">
        <v>19</v>
      </c>
      <c r="F480" s="203" t="s">
        <v>855</v>
      </c>
      <c r="G480" s="201"/>
      <c r="H480" s="202" t="s">
        <v>19</v>
      </c>
      <c r="I480" s="204"/>
      <c r="J480" s="201"/>
      <c r="K480" s="201"/>
      <c r="L480" s="205"/>
      <c r="M480" s="206"/>
      <c r="N480" s="207"/>
      <c r="O480" s="207"/>
      <c r="P480" s="207"/>
      <c r="Q480" s="207"/>
      <c r="R480" s="207"/>
      <c r="S480" s="207"/>
      <c r="T480" s="208"/>
      <c r="AT480" s="209" t="s">
        <v>145</v>
      </c>
      <c r="AU480" s="209" t="s">
        <v>81</v>
      </c>
      <c r="AV480" s="13" t="s">
        <v>79</v>
      </c>
      <c r="AW480" s="13" t="s">
        <v>33</v>
      </c>
      <c r="AX480" s="13" t="s">
        <v>72</v>
      </c>
      <c r="AY480" s="209" t="s">
        <v>132</v>
      </c>
    </row>
    <row r="481" spans="1:65" s="14" customFormat="1">
      <c r="B481" s="210"/>
      <c r="C481" s="211"/>
      <c r="D481" s="193" t="s">
        <v>145</v>
      </c>
      <c r="E481" s="212" t="s">
        <v>19</v>
      </c>
      <c r="F481" s="213" t="s">
        <v>861</v>
      </c>
      <c r="G481" s="211"/>
      <c r="H481" s="214">
        <v>1.9219999999999999</v>
      </c>
      <c r="I481" s="215"/>
      <c r="J481" s="211"/>
      <c r="K481" s="211"/>
      <c r="L481" s="216"/>
      <c r="M481" s="217"/>
      <c r="N481" s="218"/>
      <c r="O481" s="218"/>
      <c r="P481" s="218"/>
      <c r="Q481" s="218"/>
      <c r="R481" s="218"/>
      <c r="S481" s="218"/>
      <c r="T481" s="219"/>
      <c r="AT481" s="220" t="s">
        <v>145</v>
      </c>
      <c r="AU481" s="220" t="s">
        <v>81</v>
      </c>
      <c r="AV481" s="14" t="s">
        <v>81</v>
      </c>
      <c r="AW481" s="14" t="s">
        <v>33</v>
      </c>
      <c r="AX481" s="14" t="s">
        <v>79</v>
      </c>
      <c r="AY481" s="220" t="s">
        <v>132</v>
      </c>
    </row>
    <row r="482" spans="1:65" s="2" customFormat="1" ht="16.5" customHeight="1">
      <c r="A482" s="36"/>
      <c r="B482" s="37"/>
      <c r="C482" s="180" t="s">
        <v>631</v>
      </c>
      <c r="D482" s="180" t="s">
        <v>134</v>
      </c>
      <c r="E482" s="181" t="s">
        <v>611</v>
      </c>
      <c r="F482" s="182" t="s">
        <v>612</v>
      </c>
      <c r="G482" s="183" t="s">
        <v>137</v>
      </c>
      <c r="H482" s="184">
        <v>1.9219999999999999</v>
      </c>
      <c r="I482" s="185"/>
      <c r="J482" s="186">
        <f>ROUND(I482*H482,2)</f>
        <v>0</v>
      </c>
      <c r="K482" s="182" t="s">
        <v>138</v>
      </c>
      <c r="L482" s="41"/>
      <c r="M482" s="187" t="s">
        <v>19</v>
      </c>
      <c r="N482" s="188" t="s">
        <v>43</v>
      </c>
      <c r="O482" s="66"/>
      <c r="P482" s="189">
        <f>O482*H482</f>
        <v>0</v>
      </c>
      <c r="Q482" s="189">
        <v>1.3999999999999999E-4</v>
      </c>
      <c r="R482" s="189">
        <f>Q482*H482</f>
        <v>2.6907999999999999E-4</v>
      </c>
      <c r="S482" s="189">
        <v>0</v>
      </c>
      <c r="T482" s="190">
        <f>S482*H482</f>
        <v>0</v>
      </c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R482" s="191" t="s">
        <v>258</v>
      </c>
      <c r="AT482" s="191" t="s">
        <v>134</v>
      </c>
      <c r="AU482" s="191" t="s">
        <v>81</v>
      </c>
      <c r="AY482" s="19" t="s">
        <v>132</v>
      </c>
      <c r="BE482" s="192">
        <f>IF(N482="základní",J482,0)</f>
        <v>0</v>
      </c>
      <c r="BF482" s="192">
        <f>IF(N482="snížená",J482,0)</f>
        <v>0</v>
      </c>
      <c r="BG482" s="192">
        <f>IF(N482="zákl. přenesená",J482,0)</f>
        <v>0</v>
      </c>
      <c r="BH482" s="192">
        <f>IF(N482="sníž. přenesená",J482,0)</f>
        <v>0</v>
      </c>
      <c r="BI482" s="192">
        <f>IF(N482="nulová",J482,0)</f>
        <v>0</v>
      </c>
      <c r="BJ482" s="19" t="s">
        <v>79</v>
      </c>
      <c r="BK482" s="192">
        <f>ROUND(I482*H482,2)</f>
        <v>0</v>
      </c>
      <c r="BL482" s="19" t="s">
        <v>258</v>
      </c>
      <c r="BM482" s="191" t="s">
        <v>862</v>
      </c>
    </row>
    <row r="483" spans="1:65" s="2" customFormat="1">
      <c r="A483" s="36"/>
      <c r="B483" s="37"/>
      <c r="C483" s="38"/>
      <c r="D483" s="193" t="s">
        <v>141</v>
      </c>
      <c r="E483" s="38"/>
      <c r="F483" s="194" t="s">
        <v>614</v>
      </c>
      <c r="G483" s="38"/>
      <c r="H483" s="38"/>
      <c r="I483" s="195"/>
      <c r="J483" s="38"/>
      <c r="K483" s="38"/>
      <c r="L483" s="41"/>
      <c r="M483" s="196"/>
      <c r="N483" s="197"/>
      <c r="O483" s="66"/>
      <c r="P483" s="66"/>
      <c r="Q483" s="66"/>
      <c r="R483" s="66"/>
      <c r="S483" s="66"/>
      <c r="T483" s="67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T483" s="19" t="s">
        <v>141</v>
      </c>
      <c r="AU483" s="19" t="s">
        <v>81</v>
      </c>
    </row>
    <row r="484" spans="1:65" s="2" customFormat="1">
      <c r="A484" s="36"/>
      <c r="B484" s="37"/>
      <c r="C484" s="38"/>
      <c r="D484" s="198" t="s">
        <v>143</v>
      </c>
      <c r="E484" s="38"/>
      <c r="F484" s="199" t="s">
        <v>615</v>
      </c>
      <c r="G484" s="38"/>
      <c r="H484" s="38"/>
      <c r="I484" s="195"/>
      <c r="J484" s="38"/>
      <c r="K484" s="38"/>
      <c r="L484" s="41"/>
      <c r="M484" s="196"/>
      <c r="N484" s="197"/>
      <c r="O484" s="66"/>
      <c r="P484" s="66"/>
      <c r="Q484" s="66"/>
      <c r="R484" s="66"/>
      <c r="S484" s="66"/>
      <c r="T484" s="67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T484" s="19" t="s">
        <v>143</v>
      </c>
      <c r="AU484" s="19" t="s">
        <v>81</v>
      </c>
    </row>
    <row r="485" spans="1:65" s="2" customFormat="1" ht="16.5" customHeight="1">
      <c r="A485" s="36"/>
      <c r="B485" s="37"/>
      <c r="C485" s="180" t="s">
        <v>642</v>
      </c>
      <c r="D485" s="180" t="s">
        <v>134</v>
      </c>
      <c r="E485" s="181" t="s">
        <v>617</v>
      </c>
      <c r="F485" s="182" t="s">
        <v>618</v>
      </c>
      <c r="G485" s="183" t="s">
        <v>137</v>
      </c>
      <c r="H485" s="184">
        <v>1.9219999999999999</v>
      </c>
      <c r="I485" s="185"/>
      <c r="J485" s="186">
        <f>ROUND(I485*H485,2)</f>
        <v>0</v>
      </c>
      <c r="K485" s="182" t="s">
        <v>138</v>
      </c>
      <c r="L485" s="41"/>
      <c r="M485" s="187" t="s">
        <v>19</v>
      </c>
      <c r="N485" s="188" t="s">
        <v>43</v>
      </c>
      <c r="O485" s="66"/>
      <c r="P485" s="189">
        <f>O485*H485</f>
        <v>0</v>
      </c>
      <c r="Q485" s="189">
        <v>1.2E-4</v>
      </c>
      <c r="R485" s="189">
        <f>Q485*H485</f>
        <v>2.3064E-4</v>
      </c>
      <c r="S485" s="189">
        <v>0</v>
      </c>
      <c r="T485" s="190">
        <f>S485*H485</f>
        <v>0</v>
      </c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R485" s="191" t="s">
        <v>258</v>
      </c>
      <c r="AT485" s="191" t="s">
        <v>134</v>
      </c>
      <c r="AU485" s="191" t="s">
        <v>81</v>
      </c>
      <c r="AY485" s="19" t="s">
        <v>132</v>
      </c>
      <c r="BE485" s="192">
        <f>IF(N485="základní",J485,0)</f>
        <v>0</v>
      </c>
      <c r="BF485" s="192">
        <f>IF(N485="snížená",J485,0)</f>
        <v>0</v>
      </c>
      <c r="BG485" s="192">
        <f>IF(N485="zákl. přenesená",J485,0)</f>
        <v>0</v>
      </c>
      <c r="BH485" s="192">
        <f>IF(N485="sníž. přenesená",J485,0)</f>
        <v>0</v>
      </c>
      <c r="BI485" s="192">
        <f>IF(N485="nulová",J485,0)</f>
        <v>0</v>
      </c>
      <c r="BJ485" s="19" t="s">
        <v>79</v>
      </c>
      <c r="BK485" s="192">
        <f>ROUND(I485*H485,2)</f>
        <v>0</v>
      </c>
      <c r="BL485" s="19" t="s">
        <v>258</v>
      </c>
      <c r="BM485" s="191" t="s">
        <v>863</v>
      </c>
    </row>
    <row r="486" spans="1:65" s="2" customFormat="1">
      <c r="A486" s="36"/>
      <c r="B486" s="37"/>
      <c r="C486" s="38"/>
      <c r="D486" s="193" t="s">
        <v>141</v>
      </c>
      <c r="E486" s="38"/>
      <c r="F486" s="194" t="s">
        <v>620</v>
      </c>
      <c r="G486" s="38"/>
      <c r="H486" s="38"/>
      <c r="I486" s="195"/>
      <c r="J486" s="38"/>
      <c r="K486" s="38"/>
      <c r="L486" s="41"/>
      <c r="M486" s="196"/>
      <c r="N486" s="197"/>
      <c r="O486" s="66"/>
      <c r="P486" s="66"/>
      <c r="Q486" s="66"/>
      <c r="R486" s="66"/>
      <c r="S486" s="66"/>
      <c r="T486" s="67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T486" s="19" t="s">
        <v>141</v>
      </c>
      <c r="AU486" s="19" t="s">
        <v>81</v>
      </c>
    </row>
    <row r="487" spans="1:65" s="2" customFormat="1">
      <c r="A487" s="36"/>
      <c r="B487" s="37"/>
      <c r="C487" s="38"/>
      <c r="D487" s="198" t="s">
        <v>143</v>
      </c>
      <c r="E487" s="38"/>
      <c r="F487" s="199" t="s">
        <v>621</v>
      </c>
      <c r="G487" s="38"/>
      <c r="H487" s="38"/>
      <c r="I487" s="195"/>
      <c r="J487" s="38"/>
      <c r="K487" s="38"/>
      <c r="L487" s="41"/>
      <c r="M487" s="196"/>
      <c r="N487" s="197"/>
      <c r="O487" s="66"/>
      <c r="P487" s="66"/>
      <c r="Q487" s="66"/>
      <c r="R487" s="66"/>
      <c r="S487" s="66"/>
      <c r="T487" s="67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T487" s="19" t="s">
        <v>143</v>
      </c>
      <c r="AU487" s="19" t="s">
        <v>81</v>
      </c>
    </row>
    <row r="488" spans="1:65" s="2" customFormat="1" ht="16.5" customHeight="1">
      <c r="A488" s="36"/>
      <c r="B488" s="37"/>
      <c r="C488" s="180" t="s">
        <v>647</v>
      </c>
      <c r="D488" s="180" t="s">
        <v>134</v>
      </c>
      <c r="E488" s="181" t="s">
        <v>623</v>
      </c>
      <c r="F488" s="182" t="s">
        <v>624</v>
      </c>
      <c r="G488" s="183" t="s">
        <v>137</v>
      </c>
      <c r="H488" s="184">
        <v>1.9219999999999999</v>
      </c>
      <c r="I488" s="185"/>
      <c r="J488" s="186">
        <f>ROUND(I488*H488,2)</f>
        <v>0</v>
      </c>
      <c r="K488" s="182" t="s">
        <v>138</v>
      </c>
      <c r="L488" s="41"/>
      <c r="M488" s="187" t="s">
        <v>19</v>
      </c>
      <c r="N488" s="188" t="s">
        <v>43</v>
      </c>
      <c r="O488" s="66"/>
      <c r="P488" s="189">
        <f>O488*H488</f>
        <v>0</v>
      </c>
      <c r="Q488" s="189">
        <v>1.2E-4</v>
      </c>
      <c r="R488" s="189">
        <f>Q488*H488</f>
        <v>2.3064E-4</v>
      </c>
      <c r="S488" s="189">
        <v>0</v>
      </c>
      <c r="T488" s="190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191" t="s">
        <v>258</v>
      </c>
      <c r="AT488" s="191" t="s">
        <v>134</v>
      </c>
      <c r="AU488" s="191" t="s">
        <v>81</v>
      </c>
      <c r="AY488" s="19" t="s">
        <v>132</v>
      </c>
      <c r="BE488" s="192">
        <f>IF(N488="základní",J488,0)</f>
        <v>0</v>
      </c>
      <c r="BF488" s="192">
        <f>IF(N488="snížená",J488,0)</f>
        <v>0</v>
      </c>
      <c r="BG488" s="192">
        <f>IF(N488="zákl. přenesená",J488,0)</f>
        <v>0</v>
      </c>
      <c r="BH488" s="192">
        <f>IF(N488="sníž. přenesená",J488,0)</f>
        <v>0</v>
      </c>
      <c r="BI488" s="192">
        <f>IF(N488="nulová",J488,0)</f>
        <v>0</v>
      </c>
      <c r="BJ488" s="19" t="s">
        <v>79</v>
      </c>
      <c r="BK488" s="192">
        <f>ROUND(I488*H488,2)</f>
        <v>0</v>
      </c>
      <c r="BL488" s="19" t="s">
        <v>258</v>
      </c>
      <c r="BM488" s="191" t="s">
        <v>864</v>
      </c>
    </row>
    <row r="489" spans="1:65" s="2" customFormat="1">
      <c r="A489" s="36"/>
      <c r="B489" s="37"/>
      <c r="C489" s="38"/>
      <c r="D489" s="193" t="s">
        <v>141</v>
      </c>
      <c r="E489" s="38"/>
      <c r="F489" s="194" t="s">
        <v>626</v>
      </c>
      <c r="G489" s="38"/>
      <c r="H489" s="38"/>
      <c r="I489" s="195"/>
      <c r="J489" s="38"/>
      <c r="K489" s="38"/>
      <c r="L489" s="41"/>
      <c r="M489" s="196"/>
      <c r="N489" s="197"/>
      <c r="O489" s="66"/>
      <c r="P489" s="66"/>
      <c r="Q489" s="66"/>
      <c r="R489" s="66"/>
      <c r="S489" s="66"/>
      <c r="T489" s="67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T489" s="19" t="s">
        <v>141</v>
      </c>
      <c r="AU489" s="19" t="s">
        <v>81</v>
      </c>
    </row>
    <row r="490" spans="1:65" s="2" customFormat="1">
      <c r="A490" s="36"/>
      <c r="B490" s="37"/>
      <c r="C490" s="38"/>
      <c r="D490" s="198" t="s">
        <v>143</v>
      </c>
      <c r="E490" s="38"/>
      <c r="F490" s="199" t="s">
        <v>627</v>
      </c>
      <c r="G490" s="38"/>
      <c r="H490" s="38"/>
      <c r="I490" s="195"/>
      <c r="J490" s="38"/>
      <c r="K490" s="38"/>
      <c r="L490" s="41"/>
      <c r="M490" s="196"/>
      <c r="N490" s="197"/>
      <c r="O490" s="66"/>
      <c r="P490" s="66"/>
      <c r="Q490" s="66"/>
      <c r="R490" s="66"/>
      <c r="S490" s="66"/>
      <c r="T490" s="67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T490" s="19" t="s">
        <v>143</v>
      </c>
      <c r="AU490" s="19" t="s">
        <v>81</v>
      </c>
    </row>
    <row r="491" spans="1:65" s="12" customFormat="1" ht="25.9" customHeight="1">
      <c r="B491" s="164"/>
      <c r="C491" s="165"/>
      <c r="D491" s="166" t="s">
        <v>71</v>
      </c>
      <c r="E491" s="167" t="s">
        <v>273</v>
      </c>
      <c r="F491" s="167" t="s">
        <v>628</v>
      </c>
      <c r="G491" s="165"/>
      <c r="H491" s="165"/>
      <c r="I491" s="168"/>
      <c r="J491" s="169">
        <f>BK491</f>
        <v>0</v>
      </c>
      <c r="K491" s="165"/>
      <c r="L491" s="170"/>
      <c r="M491" s="171"/>
      <c r="N491" s="172"/>
      <c r="O491" s="172"/>
      <c r="P491" s="173">
        <f>P492</f>
        <v>0</v>
      </c>
      <c r="Q491" s="172"/>
      <c r="R491" s="173">
        <f>R492</f>
        <v>0.13531499999999999</v>
      </c>
      <c r="S491" s="172"/>
      <c r="T491" s="174">
        <f>T492</f>
        <v>0</v>
      </c>
      <c r="AR491" s="175" t="s">
        <v>153</v>
      </c>
      <c r="AT491" s="176" t="s">
        <v>71</v>
      </c>
      <c r="AU491" s="176" t="s">
        <v>72</v>
      </c>
      <c r="AY491" s="175" t="s">
        <v>132</v>
      </c>
      <c r="BK491" s="177">
        <f>BK492</f>
        <v>0</v>
      </c>
    </row>
    <row r="492" spans="1:65" s="12" customFormat="1" ht="22.9" customHeight="1">
      <c r="B492" s="164"/>
      <c r="C492" s="165"/>
      <c r="D492" s="166" t="s">
        <v>71</v>
      </c>
      <c r="E492" s="178" t="s">
        <v>629</v>
      </c>
      <c r="F492" s="178" t="s">
        <v>630</v>
      </c>
      <c r="G492" s="165"/>
      <c r="H492" s="165"/>
      <c r="I492" s="168"/>
      <c r="J492" s="179">
        <f>BK492</f>
        <v>0</v>
      </c>
      <c r="K492" s="165"/>
      <c r="L492" s="170"/>
      <c r="M492" s="171"/>
      <c r="N492" s="172"/>
      <c r="O492" s="172"/>
      <c r="P492" s="173">
        <f>SUM(P493:P501)</f>
        <v>0</v>
      </c>
      <c r="Q492" s="172"/>
      <c r="R492" s="173">
        <f>SUM(R493:R501)</f>
        <v>0.13531499999999999</v>
      </c>
      <c r="S492" s="172"/>
      <c r="T492" s="174">
        <f>SUM(T493:T501)</f>
        <v>0</v>
      </c>
      <c r="AR492" s="175" t="s">
        <v>153</v>
      </c>
      <c r="AT492" s="176" t="s">
        <v>71</v>
      </c>
      <c r="AU492" s="176" t="s">
        <v>79</v>
      </c>
      <c r="AY492" s="175" t="s">
        <v>132</v>
      </c>
      <c r="BK492" s="177">
        <f>SUM(BK493:BK501)</f>
        <v>0</v>
      </c>
    </row>
    <row r="493" spans="1:65" s="2" customFormat="1" ht="16.5" customHeight="1">
      <c r="A493" s="36"/>
      <c r="B493" s="37"/>
      <c r="C493" s="180" t="s">
        <v>655</v>
      </c>
      <c r="D493" s="180" t="s">
        <v>134</v>
      </c>
      <c r="E493" s="181" t="s">
        <v>632</v>
      </c>
      <c r="F493" s="182" t="s">
        <v>633</v>
      </c>
      <c r="G493" s="183" t="s">
        <v>208</v>
      </c>
      <c r="H493" s="184">
        <v>27.9</v>
      </c>
      <c r="I493" s="185"/>
      <c r="J493" s="186">
        <f>ROUND(I493*H493,2)</f>
        <v>0</v>
      </c>
      <c r="K493" s="182" t="s">
        <v>138</v>
      </c>
      <c r="L493" s="41"/>
      <c r="M493" s="187" t="s">
        <v>19</v>
      </c>
      <c r="N493" s="188" t="s">
        <v>43</v>
      </c>
      <c r="O493" s="66"/>
      <c r="P493" s="189">
        <f>O493*H493</f>
        <v>0</v>
      </c>
      <c r="Q493" s="189">
        <v>4.8500000000000001E-3</v>
      </c>
      <c r="R493" s="189">
        <f>Q493*H493</f>
        <v>0.13531499999999999</v>
      </c>
      <c r="S493" s="189">
        <v>0</v>
      </c>
      <c r="T493" s="190">
        <f>S493*H493</f>
        <v>0</v>
      </c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R493" s="191" t="s">
        <v>569</v>
      </c>
      <c r="AT493" s="191" t="s">
        <v>134</v>
      </c>
      <c r="AU493" s="191" t="s">
        <v>81</v>
      </c>
      <c r="AY493" s="19" t="s">
        <v>132</v>
      </c>
      <c r="BE493" s="192">
        <f>IF(N493="základní",J493,0)</f>
        <v>0</v>
      </c>
      <c r="BF493" s="192">
        <f>IF(N493="snížená",J493,0)</f>
        <v>0</v>
      </c>
      <c r="BG493" s="192">
        <f>IF(N493="zákl. přenesená",J493,0)</f>
        <v>0</v>
      </c>
      <c r="BH493" s="192">
        <f>IF(N493="sníž. přenesená",J493,0)</f>
        <v>0</v>
      </c>
      <c r="BI493" s="192">
        <f>IF(N493="nulová",J493,0)</f>
        <v>0</v>
      </c>
      <c r="BJ493" s="19" t="s">
        <v>79</v>
      </c>
      <c r="BK493" s="192">
        <f>ROUND(I493*H493,2)</f>
        <v>0</v>
      </c>
      <c r="BL493" s="19" t="s">
        <v>569</v>
      </c>
      <c r="BM493" s="191" t="s">
        <v>865</v>
      </c>
    </row>
    <row r="494" spans="1:65" s="2" customFormat="1">
      <c r="A494" s="36"/>
      <c r="B494" s="37"/>
      <c r="C494" s="38"/>
      <c r="D494" s="193" t="s">
        <v>141</v>
      </c>
      <c r="E494" s="38"/>
      <c r="F494" s="194" t="s">
        <v>635</v>
      </c>
      <c r="G494" s="38"/>
      <c r="H494" s="38"/>
      <c r="I494" s="195"/>
      <c r="J494" s="38"/>
      <c r="K494" s="38"/>
      <c r="L494" s="41"/>
      <c r="M494" s="196"/>
      <c r="N494" s="197"/>
      <c r="O494" s="66"/>
      <c r="P494" s="66"/>
      <c r="Q494" s="66"/>
      <c r="R494" s="66"/>
      <c r="S494" s="66"/>
      <c r="T494" s="67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T494" s="19" t="s">
        <v>141</v>
      </c>
      <c r="AU494" s="19" t="s">
        <v>81</v>
      </c>
    </row>
    <row r="495" spans="1:65" s="2" customFormat="1">
      <c r="A495" s="36"/>
      <c r="B495" s="37"/>
      <c r="C495" s="38"/>
      <c r="D495" s="198" t="s">
        <v>143</v>
      </c>
      <c r="E495" s="38"/>
      <c r="F495" s="199" t="s">
        <v>636</v>
      </c>
      <c r="G495" s="38"/>
      <c r="H495" s="38"/>
      <c r="I495" s="195"/>
      <c r="J495" s="38"/>
      <c r="K495" s="38"/>
      <c r="L495" s="41"/>
      <c r="M495" s="196"/>
      <c r="N495" s="197"/>
      <c r="O495" s="66"/>
      <c r="P495" s="66"/>
      <c r="Q495" s="66"/>
      <c r="R495" s="66"/>
      <c r="S495" s="66"/>
      <c r="T495" s="67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T495" s="19" t="s">
        <v>143</v>
      </c>
      <c r="AU495" s="19" t="s">
        <v>81</v>
      </c>
    </row>
    <row r="496" spans="1:65" s="13" customFormat="1">
      <c r="B496" s="200"/>
      <c r="C496" s="201"/>
      <c r="D496" s="193" t="s">
        <v>145</v>
      </c>
      <c r="E496" s="202" t="s">
        <v>19</v>
      </c>
      <c r="F496" s="203" t="s">
        <v>637</v>
      </c>
      <c r="G496" s="201"/>
      <c r="H496" s="202" t="s">
        <v>19</v>
      </c>
      <c r="I496" s="204"/>
      <c r="J496" s="201"/>
      <c r="K496" s="201"/>
      <c r="L496" s="205"/>
      <c r="M496" s="206"/>
      <c r="N496" s="207"/>
      <c r="O496" s="207"/>
      <c r="P496" s="207"/>
      <c r="Q496" s="207"/>
      <c r="R496" s="207"/>
      <c r="S496" s="207"/>
      <c r="T496" s="208"/>
      <c r="AT496" s="209" t="s">
        <v>145</v>
      </c>
      <c r="AU496" s="209" t="s">
        <v>81</v>
      </c>
      <c r="AV496" s="13" t="s">
        <v>79</v>
      </c>
      <c r="AW496" s="13" t="s">
        <v>33</v>
      </c>
      <c r="AX496" s="13" t="s">
        <v>72</v>
      </c>
      <c r="AY496" s="209" t="s">
        <v>132</v>
      </c>
    </row>
    <row r="497" spans="1:65" s="13" customFormat="1">
      <c r="B497" s="200"/>
      <c r="C497" s="201"/>
      <c r="D497" s="193" t="s">
        <v>145</v>
      </c>
      <c r="E497" s="202" t="s">
        <v>19</v>
      </c>
      <c r="F497" s="203" t="s">
        <v>701</v>
      </c>
      <c r="G497" s="201"/>
      <c r="H497" s="202" t="s">
        <v>19</v>
      </c>
      <c r="I497" s="204"/>
      <c r="J497" s="201"/>
      <c r="K497" s="201"/>
      <c r="L497" s="205"/>
      <c r="M497" s="206"/>
      <c r="N497" s="207"/>
      <c r="O497" s="207"/>
      <c r="P497" s="207"/>
      <c r="Q497" s="207"/>
      <c r="R497" s="207"/>
      <c r="S497" s="207"/>
      <c r="T497" s="208"/>
      <c r="AT497" s="209" t="s">
        <v>145</v>
      </c>
      <c r="AU497" s="209" t="s">
        <v>81</v>
      </c>
      <c r="AV497" s="13" t="s">
        <v>79</v>
      </c>
      <c r="AW497" s="13" t="s">
        <v>33</v>
      </c>
      <c r="AX497" s="13" t="s">
        <v>72</v>
      </c>
      <c r="AY497" s="209" t="s">
        <v>132</v>
      </c>
    </row>
    <row r="498" spans="1:65" s="14" customFormat="1">
      <c r="B498" s="210"/>
      <c r="C498" s="211"/>
      <c r="D498" s="193" t="s">
        <v>145</v>
      </c>
      <c r="E498" s="212" t="s">
        <v>19</v>
      </c>
      <c r="F498" s="213" t="s">
        <v>702</v>
      </c>
      <c r="G498" s="211"/>
      <c r="H498" s="214">
        <v>13.5</v>
      </c>
      <c r="I498" s="215"/>
      <c r="J498" s="211"/>
      <c r="K498" s="211"/>
      <c r="L498" s="216"/>
      <c r="M498" s="217"/>
      <c r="N498" s="218"/>
      <c r="O498" s="218"/>
      <c r="P498" s="218"/>
      <c r="Q498" s="218"/>
      <c r="R498" s="218"/>
      <c r="S498" s="218"/>
      <c r="T498" s="219"/>
      <c r="AT498" s="220" t="s">
        <v>145</v>
      </c>
      <c r="AU498" s="220" t="s">
        <v>81</v>
      </c>
      <c r="AV498" s="14" t="s">
        <v>81</v>
      </c>
      <c r="AW498" s="14" t="s">
        <v>33</v>
      </c>
      <c r="AX498" s="14" t="s">
        <v>72</v>
      </c>
      <c r="AY498" s="220" t="s">
        <v>132</v>
      </c>
    </row>
    <row r="499" spans="1:65" s="13" customFormat="1">
      <c r="B499" s="200"/>
      <c r="C499" s="201"/>
      <c r="D499" s="193" t="s">
        <v>145</v>
      </c>
      <c r="E499" s="202" t="s">
        <v>19</v>
      </c>
      <c r="F499" s="203" t="s">
        <v>703</v>
      </c>
      <c r="G499" s="201"/>
      <c r="H499" s="202" t="s">
        <v>19</v>
      </c>
      <c r="I499" s="204"/>
      <c r="J499" s="201"/>
      <c r="K499" s="201"/>
      <c r="L499" s="205"/>
      <c r="M499" s="206"/>
      <c r="N499" s="207"/>
      <c r="O499" s="207"/>
      <c r="P499" s="207"/>
      <c r="Q499" s="207"/>
      <c r="R499" s="207"/>
      <c r="S499" s="207"/>
      <c r="T499" s="208"/>
      <c r="AT499" s="209" t="s">
        <v>145</v>
      </c>
      <c r="AU499" s="209" t="s">
        <v>81</v>
      </c>
      <c r="AV499" s="13" t="s">
        <v>79</v>
      </c>
      <c r="AW499" s="13" t="s">
        <v>33</v>
      </c>
      <c r="AX499" s="13" t="s">
        <v>72</v>
      </c>
      <c r="AY499" s="209" t="s">
        <v>132</v>
      </c>
    </row>
    <row r="500" spans="1:65" s="14" customFormat="1">
      <c r="B500" s="210"/>
      <c r="C500" s="211"/>
      <c r="D500" s="193" t="s">
        <v>145</v>
      </c>
      <c r="E500" s="212" t="s">
        <v>19</v>
      </c>
      <c r="F500" s="213" t="s">
        <v>704</v>
      </c>
      <c r="G500" s="211"/>
      <c r="H500" s="214">
        <v>14.4</v>
      </c>
      <c r="I500" s="215"/>
      <c r="J500" s="211"/>
      <c r="K500" s="211"/>
      <c r="L500" s="216"/>
      <c r="M500" s="217"/>
      <c r="N500" s="218"/>
      <c r="O500" s="218"/>
      <c r="P500" s="218"/>
      <c r="Q500" s="218"/>
      <c r="R500" s="218"/>
      <c r="S500" s="218"/>
      <c r="T500" s="219"/>
      <c r="AT500" s="220" t="s">
        <v>145</v>
      </c>
      <c r="AU500" s="220" t="s">
        <v>81</v>
      </c>
      <c r="AV500" s="14" t="s">
        <v>81</v>
      </c>
      <c r="AW500" s="14" t="s">
        <v>33</v>
      </c>
      <c r="AX500" s="14" t="s">
        <v>72</v>
      </c>
      <c r="AY500" s="220" t="s">
        <v>132</v>
      </c>
    </row>
    <row r="501" spans="1:65" s="15" customFormat="1">
      <c r="B501" s="221"/>
      <c r="C501" s="222"/>
      <c r="D501" s="193" t="s">
        <v>145</v>
      </c>
      <c r="E501" s="223" t="s">
        <v>19</v>
      </c>
      <c r="F501" s="224" t="s">
        <v>204</v>
      </c>
      <c r="G501" s="222"/>
      <c r="H501" s="225">
        <v>27.9</v>
      </c>
      <c r="I501" s="226"/>
      <c r="J501" s="222"/>
      <c r="K501" s="222"/>
      <c r="L501" s="227"/>
      <c r="M501" s="228"/>
      <c r="N501" s="229"/>
      <c r="O501" s="229"/>
      <c r="P501" s="229"/>
      <c r="Q501" s="229"/>
      <c r="R501" s="229"/>
      <c r="S501" s="229"/>
      <c r="T501" s="230"/>
      <c r="AT501" s="231" t="s">
        <v>145</v>
      </c>
      <c r="AU501" s="231" t="s">
        <v>81</v>
      </c>
      <c r="AV501" s="15" t="s">
        <v>139</v>
      </c>
      <c r="AW501" s="15" t="s">
        <v>33</v>
      </c>
      <c r="AX501" s="15" t="s">
        <v>79</v>
      </c>
      <c r="AY501" s="231" t="s">
        <v>132</v>
      </c>
    </row>
    <row r="502" spans="1:65" s="12" customFormat="1" ht="25.9" customHeight="1">
      <c r="B502" s="164"/>
      <c r="C502" s="165"/>
      <c r="D502" s="166" t="s">
        <v>71</v>
      </c>
      <c r="E502" s="167" t="s">
        <v>638</v>
      </c>
      <c r="F502" s="167" t="s">
        <v>639</v>
      </c>
      <c r="G502" s="165"/>
      <c r="H502" s="165"/>
      <c r="I502" s="168"/>
      <c r="J502" s="169">
        <f>BK502</f>
        <v>0</v>
      </c>
      <c r="K502" s="165"/>
      <c r="L502" s="170"/>
      <c r="M502" s="171"/>
      <c r="N502" s="172"/>
      <c r="O502" s="172"/>
      <c r="P502" s="173">
        <f>P503+P510+P514+P518</f>
        <v>0</v>
      </c>
      <c r="Q502" s="172"/>
      <c r="R502" s="173">
        <f>R503+R510+R514+R518</f>
        <v>0</v>
      </c>
      <c r="S502" s="172"/>
      <c r="T502" s="174">
        <f>T503+T510+T514+T518</f>
        <v>0</v>
      </c>
      <c r="AR502" s="175" t="s">
        <v>168</v>
      </c>
      <c r="AT502" s="176" t="s">
        <v>71</v>
      </c>
      <c r="AU502" s="176" t="s">
        <v>72</v>
      </c>
      <c r="AY502" s="175" t="s">
        <v>132</v>
      </c>
      <c r="BK502" s="177">
        <f>BK503+BK510+BK514+BK518</f>
        <v>0</v>
      </c>
    </row>
    <row r="503" spans="1:65" s="12" customFormat="1" ht="22.9" customHeight="1">
      <c r="B503" s="164"/>
      <c r="C503" s="165"/>
      <c r="D503" s="166" t="s">
        <v>71</v>
      </c>
      <c r="E503" s="178" t="s">
        <v>640</v>
      </c>
      <c r="F503" s="178" t="s">
        <v>641</v>
      </c>
      <c r="G503" s="165"/>
      <c r="H503" s="165"/>
      <c r="I503" s="168"/>
      <c r="J503" s="179">
        <f>BK503</f>
        <v>0</v>
      </c>
      <c r="K503" s="165"/>
      <c r="L503" s="170"/>
      <c r="M503" s="171"/>
      <c r="N503" s="172"/>
      <c r="O503" s="172"/>
      <c r="P503" s="173">
        <f>SUM(P504:P509)</f>
        <v>0</v>
      </c>
      <c r="Q503" s="172"/>
      <c r="R503" s="173">
        <f>SUM(R504:R509)</f>
        <v>0</v>
      </c>
      <c r="S503" s="172"/>
      <c r="T503" s="174">
        <f>SUM(T504:T509)</f>
        <v>0</v>
      </c>
      <c r="AR503" s="175" t="s">
        <v>168</v>
      </c>
      <c r="AT503" s="176" t="s">
        <v>71</v>
      </c>
      <c r="AU503" s="176" t="s">
        <v>79</v>
      </c>
      <c r="AY503" s="175" t="s">
        <v>132</v>
      </c>
      <c r="BK503" s="177">
        <f>SUM(BK504:BK509)</f>
        <v>0</v>
      </c>
    </row>
    <row r="504" spans="1:65" s="2" customFormat="1" ht="16.5" customHeight="1">
      <c r="A504" s="36"/>
      <c r="B504" s="37"/>
      <c r="C504" s="180" t="s">
        <v>661</v>
      </c>
      <c r="D504" s="180" t="s">
        <v>134</v>
      </c>
      <c r="E504" s="181" t="s">
        <v>643</v>
      </c>
      <c r="F504" s="182" t="s">
        <v>644</v>
      </c>
      <c r="G504" s="183" t="s">
        <v>208</v>
      </c>
      <c r="H504" s="184">
        <v>1122.3</v>
      </c>
      <c r="I504" s="185"/>
      <c r="J504" s="186">
        <f>ROUND(I504*H504,2)</f>
        <v>0</v>
      </c>
      <c r="K504" s="182" t="s">
        <v>138</v>
      </c>
      <c r="L504" s="41"/>
      <c r="M504" s="187" t="s">
        <v>19</v>
      </c>
      <c r="N504" s="188" t="s">
        <v>43</v>
      </c>
      <c r="O504" s="66"/>
      <c r="P504" s="189">
        <f>O504*H504</f>
        <v>0</v>
      </c>
      <c r="Q504" s="189">
        <v>0</v>
      </c>
      <c r="R504" s="189">
        <f>Q504*H504</f>
        <v>0</v>
      </c>
      <c r="S504" s="189">
        <v>0</v>
      </c>
      <c r="T504" s="190">
        <f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191" t="s">
        <v>139</v>
      </c>
      <c r="AT504" s="191" t="s">
        <v>134</v>
      </c>
      <c r="AU504" s="191" t="s">
        <v>81</v>
      </c>
      <c r="AY504" s="19" t="s">
        <v>132</v>
      </c>
      <c r="BE504" s="192">
        <f>IF(N504="základní",J504,0)</f>
        <v>0</v>
      </c>
      <c r="BF504" s="192">
        <f>IF(N504="snížená",J504,0)</f>
        <v>0</v>
      </c>
      <c r="BG504" s="192">
        <f>IF(N504="zákl. přenesená",J504,0)</f>
        <v>0</v>
      </c>
      <c r="BH504" s="192">
        <f>IF(N504="sníž. přenesená",J504,0)</f>
        <v>0</v>
      </c>
      <c r="BI504" s="192">
        <f>IF(N504="nulová",J504,0)</f>
        <v>0</v>
      </c>
      <c r="BJ504" s="19" t="s">
        <v>79</v>
      </c>
      <c r="BK504" s="192">
        <f>ROUND(I504*H504,2)</f>
        <v>0</v>
      </c>
      <c r="BL504" s="19" t="s">
        <v>139</v>
      </c>
      <c r="BM504" s="191" t="s">
        <v>866</v>
      </c>
    </row>
    <row r="505" spans="1:65" s="2" customFormat="1">
      <c r="A505" s="36"/>
      <c r="B505" s="37"/>
      <c r="C505" s="38"/>
      <c r="D505" s="193" t="s">
        <v>141</v>
      </c>
      <c r="E505" s="38"/>
      <c r="F505" s="194" t="s">
        <v>644</v>
      </c>
      <c r="G505" s="38"/>
      <c r="H505" s="38"/>
      <c r="I505" s="195"/>
      <c r="J505" s="38"/>
      <c r="K505" s="38"/>
      <c r="L505" s="41"/>
      <c r="M505" s="196"/>
      <c r="N505" s="197"/>
      <c r="O505" s="66"/>
      <c r="P505" s="66"/>
      <c r="Q505" s="66"/>
      <c r="R505" s="66"/>
      <c r="S505" s="66"/>
      <c r="T505" s="67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T505" s="19" t="s">
        <v>141</v>
      </c>
      <c r="AU505" s="19" t="s">
        <v>81</v>
      </c>
    </row>
    <row r="506" spans="1:65" s="2" customFormat="1">
      <c r="A506" s="36"/>
      <c r="B506" s="37"/>
      <c r="C506" s="38"/>
      <c r="D506" s="198" t="s">
        <v>143</v>
      </c>
      <c r="E506" s="38"/>
      <c r="F506" s="199" t="s">
        <v>646</v>
      </c>
      <c r="G506" s="38"/>
      <c r="H506" s="38"/>
      <c r="I506" s="195"/>
      <c r="J506" s="38"/>
      <c r="K506" s="38"/>
      <c r="L506" s="41"/>
      <c r="M506" s="196"/>
      <c r="N506" s="197"/>
      <c r="O506" s="66"/>
      <c r="P506" s="66"/>
      <c r="Q506" s="66"/>
      <c r="R506" s="66"/>
      <c r="S506" s="66"/>
      <c r="T506" s="67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T506" s="19" t="s">
        <v>143</v>
      </c>
      <c r="AU506" s="19" t="s">
        <v>81</v>
      </c>
    </row>
    <row r="507" spans="1:65" s="2" customFormat="1" ht="16.5" customHeight="1">
      <c r="A507" s="36"/>
      <c r="B507" s="37"/>
      <c r="C507" s="180" t="s">
        <v>668</v>
      </c>
      <c r="D507" s="180" t="s">
        <v>134</v>
      </c>
      <c r="E507" s="181" t="s">
        <v>648</v>
      </c>
      <c r="F507" s="182" t="s">
        <v>649</v>
      </c>
      <c r="G507" s="183" t="s">
        <v>650</v>
      </c>
      <c r="H507" s="184">
        <v>1</v>
      </c>
      <c r="I507" s="185"/>
      <c r="J507" s="186">
        <f>ROUND(I507*H507,2)</f>
        <v>0</v>
      </c>
      <c r="K507" s="182" t="s">
        <v>138</v>
      </c>
      <c r="L507" s="41"/>
      <c r="M507" s="187" t="s">
        <v>19</v>
      </c>
      <c r="N507" s="188" t="s">
        <v>43</v>
      </c>
      <c r="O507" s="66"/>
      <c r="P507" s="189">
        <f>O507*H507</f>
        <v>0</v>
      </c>
      <c r="Q507" s="189">
        <v>0</v>
      </c>
      <c r="R507" s="189">
        <f>Q507*H507</f>
        <v>0</v>
      </c>
      <c r="S507" s="189">
        <v>0</v>
      </c>
      <c r="T507" s="190">
        <f>S507*H507</f>
        <v>0</v>
      </c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R507" s="191" t="s">
        <v>139</v>
      </c>
      <c r="AT507" s="191" t="s">
        <v>134</v>
      </c>
      <c r="AU507" s="191" t="s">
        <v>81</v>
      </c>
      <c r="AY507" s="19" t="s">
        <v>132</v>
      </c>
      <c r="BE507" s="192">
        <f>IF(N507="základní",J507,0)</f>
        <v>0</v>
      </c>
      <c r="BF507" s="192">
        <f>IF(N507="snížená",J507,0)</f>
        <v>0</v>
      </c>
      <c r="BG507" s="192">
        <f>IF(N507="zákl. přenesená",J507,0)</f>
        <v>0</v>
      </c>
      <c r="BH507" s="192">
        <f>IF(N507="sníž. přenesená",J507,0)</f>
        <v>0</v>
      </c>
      <c r="BI507" s="192">
        <f>IF(N507="nulová",J507,0)</f>
        <v>0</v>
      </c>
      <c r="BJ507" s="19" t="s">
        <v>79</v>
      </c>
      <c r="BK507" s="192">
        <f>ROUND(I507*H507,2)</f>
        <v>0</v>
      </c>
      <c r="BL507" s="19" t="s">
        <v>139</v>
      </c>
      <c r="BM507" s="191" t="s">
        <v>867</v>
      </c>
    </row>
    <row r="508" spans="1:65" s="2" customFormat="1">
      <c r="A508" s="36"/>
      <c r="B508" s="37"/>
      <c r="C508" s="38"/>
      <c r="D508" s="193" t="s">
        <v>141</v>
      </c>
      <c r="E508" s="38"/>
      <c r="F508" s="194" t="s">
        <v>649</v>
      </c>
      <c r="G508" s="38"/>
      <c r="H508" s="38"/>
      <c r="I508" s="195"/>
      <c r="J508" s="38"/>
      <c r="K508" s="38"/>
      <c r="L508" s="41"/>
      <c r="M508" s="196"/>
      <c r="N508" s="197"/>
      <c r="O508" s="66"/>
      <c r="P508" s="66"/>
      <c r="Q508" s="66"/>
      <c r="R508" s="66"/>
      <c r="S508" s="66"/>
      <c r="T508" s="67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T508" s="19" t="s">
        <v>141</v>
      </c>
      <c r="AU508" s="19" t="s">
        <v>81</v>
      </c>
    </row>
    <row r="509" spans="1:65" s="2" customFormat="1">
      <c r="A509" s="36"/>
      <c r="B509" s="37"/>
      <c r="C509" s="38"/>
      <c r="D509" s="198" t="s">
        <v>143</v>
      </c>
      <c r="E509" s="38"/>
      <c r="F509" s="199" t="s">
        <v>652</v>
      </c>
      <c r="G509" s="38"/>
      <c r="H509" s="38"/>
      <c r="I509" s="195"/>
      <c r="J509" s="38"/>
      <c r="K509" s="38"/>
      <c r="L509" s="41"/>
      <c r="M509" s="196"/>
      <c r="N509" s="197"/>
      <c r="O509" s="66"/>
      <c r="P509" s="66"/>
      <c r="Q509" s="66"/>
      <c r="R509" s="66"/>
      <c r="S509" s="66"/>
      <c r="T509" s="67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T509" s="19" t="s">
        <v>143</v>
      </c>
      <c r="AU509" s="19" t="s">
        <v>81</v>
      </c>
    </row>
    <row r="510" spans="1:65" s="12" customFormat="1" ht="22.9" customHeight="1">
      <c r="B510" s="164"/>
      <c r="C510" s="165"/>
      <c r="D510" s="166" t="s">
        <v>71</v>
      </c>
      <c r="E510" s="178" t="s">
        <v>653</v>
      </c>
      <c r="F510" s="178" t="s">
        <v>654</v>
      </c>
      <c r="G510" s="165"/>
      <c r="H510" s="165"/>
      <c r="I510" s="168"/>
      <c r="J510" s="179">
        <f>BK510</f>
        <v>0</v>
      </c>
      <c r="K510" s="165"/>
      <c r="L510" s="170"/>
      <c r="M510" s="171"/>
      <c r="N510" s="172"/>
      <c r="O510" s="172"/>
      <c r="P510" s="173">
        <f>SUM(P511:P513)</f>
        <v>0</v>
      </c>
      <c r="Q510" s="172"/>
      <c r="R510" s="173">
        <f>SUM(R511:R513)</f>
        <v>0</v>
      </c>
      <c r="S510" s="172"/>
      <c r="T510" s="174">
        <f>SUM(T511:T513)</f>
        <v>0</v>
      </c>
      <c r="AR510" s="175" t="s">
        <v>168</v>
      </c>
      <c r="AT510" s="176" t="s">
        <v>71</v>
      </c>
      <c r="AU510" s="176" t="s">
        <v>79</v>
      </c>
      <c r="AY510" s="175" t="s">
        <v>132</v>
      </c>
      <c r="BK510" s="177">
        <f>SUM(BK511:BK513)</f>
        <v>0</v>
      </c>
    </row>
    <row r="511" spans="1:65" s="2" customFormat="1" ht="16.5" customHeight="1">
      <c r="A511" s="36"/>
      <c r="B511" s="37"/>
      <c r="C511" s="180" t="s">
        <v>868</v>
      </c>
      <c r="D511" s="180" t="s">
        <v>134</v>
      </c>
      <c r="E511" s="181" t="s">
        <v>656</v>
      </c>
      <c r="F511" s="182" t="s">
        <v>654</v>
      </c>
      <c r="G511" s="183" t="s">
        <v>650</v>
      </c>
      <c r="H511" s="184">
        <v>1</v>
      </c>
      <c r="I511" s="185"/>
      <c r="J511" s="186">
        <f>ROUND(I511*H511,2)</f>
        <v>0</v>
      </c>
      <c r="K511" s="182" t="s">
        <v>138</v>
      </c>
      <c r="L511" s="41"/>
      <c r="M511" s="187" t="s">
        <v>19</v>
      </c>
      <c r="N511" s="188" t="s">
        <v>43</v>
      </c>
      <c r="O511" s="66"/>
      <c r="P511" s="189">
        <f>O511*H511</f>
        <v>0</v>
      </c>
      <c r="Q511" s="189">
        <v>0</v>
      </c>
      <c r="R511" s="189">
        <f>Q511*H511</f>
        <v>0</v>
      </c>
      <c r="S511" s="189">
        <v>0</v>
      </c>
      <c r="T511" s="190">
        <f>S511*H511</f>
        <v>0</v>
      </c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R511" s="191" t="s">
        <v>139</v>
      </c>
      <c r="AT511" s="191" t="s">
        <v>134</v>
      </c>
      <c r="AU511" s="191" t="s">
        <v>81</v>
      </c>
      <c r="AY511" s="19" t="s">
        <v>132</v>
      </c>
      <c r="BE511" s="192">
        <f>IF(N511="základní",J511,0)</f>
        <v>0</v>
      </c>
      <c r="BF511" s="192">
        <f>IF(N511="snížená",J511,0)</f>
        <v>0</v>
      </c>
      <c r="BG511" s="192">
        <f>IF(N511="zákl. přenesená",J511,0)</f>
        <v>0</v>
      </c>
      <c r="BH511" s="192">
        <f>IF(N511="sníž. přenesená",J511,0)</f>
        <v>0</v>
      </c>
      <c r="BI511" s="192">
        <f>IF(N511="nulová",J511,0)</f>
        <v>0</v>
      </c>
      <c r="BJ511" s="19" t="s">
        <v>79</v>
      </c>
      <c r="BK511" s="192">
        <f>ROUND(I511*H511,2)</f>
        <v>0</v>
      </c>
      <c r="BL511" s="19" t="s">
        <v>139</v>
      </c>
      <c r="BM511" s="191" t="s">
        <v>869</v>
      </c>
    </row>
    <row r="512" spans="1:65" s="2" customFormat="1">
      <c r="A512" s="36"/>
      <c r="B512" s="37"/>
      <c r="C512" s="38"/>
      <c r="D512" s="193" t="s">
        <v>141</v>
      </c>
      <c r="E512" s="38"/>
      <c r="F512" s="194" t="s">
        <v>654</v>
      </c>
      <c r="G512" s="38"/>
      <c r="H512" s="38"/>
      <c r="I512" s="195"/>
      <c r="J512" s="38"/>
      <c r="K512" s="38"/>
      <c r="L512" s="41"/>
      <c r="M512" s="196"/>
      <c r="N512" s="197"/>
      <c r="O512" s="66"/>
      <c r="P512" s="66"/>
      <c r="Q512" s="66"/>
      <c r="R512" s="66"/>
      <c r="S512" s="66"/>
      <c r="T512" s="67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T512" s="19" t="s">
        <v>141</v>
      </c>
      <c r="AU512" s="19" t="s">
        <v>81</v>
      </c>
    </row>
    <row r="513" spans="1:65" s="2" customFormat="1">
      <c r="A513" s="36"/>
      <c r="B513" s="37"/>
      <c r="C513" s="38"/>
      <c r="D513" s="198" t="s">
        <v>143</v>
      </c>
      <c r="E513" s="38"/>
      <c r="F513" s="199" t="s">
        <v>658</v>
      </c>
      <c r="G513" s="38"/>
      <c r="H513" s="38"/>
      <c r="I513" s="195"/>
      <c r="J513" s="38"/>
      <c r="K513" s="38"/>
      <c r="L513" s="41"/>
      <c r="M513" s="196"/>
      <c r="N513" s="197"/>
      <c r="O513" s="66"/>
      <c r="P513" s="66"/>
      <c r="Q513" s="66"/>
      <c r="R513" s="66"/>
      <c r="S513" s="66"/>
      <c r="T513" s="67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T513" s="19" t="s">
        <v>143</v>
      </c>
      <c r="AU513" s="19" t="s">
        <v>81</v>
      </c>
    </row>
    <row r="514" spans="1:65" s="12" customFormat="1" ht="22.9" customHeight="1">
      <c r="B514" s="164"/>
      <c r="C514" s="165"/>
      <c r="D514" s="166" t="s">
        <v>71</v>
      </c>
      <c r="E514" s="178" t="s">
        <v>659</v>
      </c>
      <c r="F514" s="178" t="s">
        <v>660</v>
      </c>
      <c r="G514" s="165"/>
      <c r="H514" s="165"/>
      <c r="I514" s="168"/>
      <c r="J514" s="179">
        <f>BK514</f>
        <v>0</v>
      </c>
      <c r="K514" s="165"/>
      <c r="L514" s="170"/>
      <c r="M514" s="171"/>
      <c r="N514" s="172"/>
      <c r="O514" s="172"/>
      <c r="P514" s="173">
        <f>SUM(P515:P517)</f>
        <v>0</v>
      </c>
      <c r="Q514" s="172"/>
      <c r="R514" s="173">
        <f>SUM(R515:R517)</f>
        <v>0</v>
      </c>
      <c r="S514" s="172"/>
      <c r="T514" s="174">
        <f>SUM(T515:T517)</f>
        <v>0</v>
      </c>
      <c r="AR514" s="175" t="s">
        <v>168</v>
      </c>
      <c r="AT514" s="176" t="s">
        <v>71</v>
      </c>
      <c r="AU514" s="176" t="s">
        <v>79</v>
      </c>
      <c r="AY514" s="175" t="s">
        <v>132</v>
      </c>
      <c r="BK514" s="177">
        <f>SUM(BK515:BK517)</f>
        <v>0</v>
      </c>
    </row>
    <row r="515" spans="1:65" s="2" customFormat="1" ht="16.5" customHeight="1">
      <c r="A515" s="36"/>
      <c r="B515" s="37"/>
      <c r="C515" s="180" t="s">
        <v>870</v>
      </c>
      <c r="D515" s="180" t="s">
        <v>134</v>
      </c>
      <c r="E515" s="181" t="s">
        <v>662</v>
      </c>
      <c r="F515" s="182" t="s">
        <v>663</v>
      </c>
      <c r="G515" s="183" t="s">
        <v>650</v>
      </c>
      <c r="H515" s="184">
        <v>1</v>
      </c>
      <c r="I515" s="185"/>
      <c r="J515" s="186">
        <f>ROUND(I515*H515,2)</f>
        <v>0</v>
      </c>
      <c r="K515" s="182" t="s">
        <v>138</v>
      </c>
      <c r="L515" s="41"/>
      <c r="M515" s="187" t="s">
        <v>19</v>
      </c>
      <c r="N515" s="188" t="s">
        <v>43</v>
      </c>
      <c r="O515" s="66"/>
      <c r="P515" s="189">
        <f>O515*H515</f>
        <v>0</v>
      </c>
      <c r="Q515" s="189">
        <v>0</v>
      </c>
      <c r="R515" s="189">
        <f>Q515*H515</f>
        <v>0</v>
      </c>
      <c r="S515" s="189">
        <v>0</v>
      </c>
      <c r="T515" s="190">
        <f>S515*H515</f>
        <v>0</v>
      </c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R515" s="191" t="s">
        <v>139</v>
      </c>
      <c r="AT515" s="191" t="s">
        <v>134</v>
      </c>
      <c r="AU515" s="191" t="s">
        <v>81</v>
      </c>
      <c r="AY515" s="19" t="s">
        <v>132</v>
      </c>
      <c r="BE515" s="192">
        <f>IF(N515="základní",J515,0)</f>
        <v>0</v>
      </c>
      <c r="BF515" s="192">
        <f>IF(N515="snížená",J515,0)</f>
        <v>0</v>
      </c>
      <c r="BG515" s="192">
        <f>IF(N515="zákl. přenesená",J515,0)</f>
        <v>0</v>
      </c>
      <c r="BH515" s="192">
        <f>IF(N515="sníž. přenesená",J515,0)</f>
        <v>0</v>
      </c>
      <c r="BI515" s="192">
        <f>IF(N515="nulová",J515,0)</f>
        <v>0</v>
      </c>
      <c r="BJ515" s="19" t="s">
        <v>79</v>
      </c>
      <c r="BK515" s="192">
        <f>ROUND(I515*H515,2)</f>
        <v>0</v>
      </c>
      <c r="BL515" s="19" t="s">
        <v>139</v>
      </c>
      <c r="BM515" s="191" t="s">
        <v>871</v>
      </c>
    </row>
    <row r="516" spans="1:65" s="2" customFormat="1">
      <c r="A516" s="36"/>
      <c r="B516" s="37"/>
      <c r="C516" s="38"/>
      <c r="D516" s="193" t="s">
        <v>141</v>
      </c>
      <c r="E516" s="38"/>
      <c r="F516" s="194" t="s">
        <v>663</v>
      </c>
      <c r="G516" s="38"/>
      <c r="H516" s="38"/>
      <c r="I516" s="195"/>
      <c r="J516" s="38"/>
      <c r="K516" s="38"/>
      <c r="L516" s="41"/>
      <c r="M516" s="196"/>
      <c r="N516" s="197"/>
      <c r="O516" s="66"/>
      <c r="P516" s="66"/>
      <c r="Q516" s="66"/>
      <c r="R516" s="66"/>
      <c r="S516" s="66"/>
      <c r="T516" s="67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T516" s="19" t="s">
        <v>141</v>
      </c>
      <c r="AU516" s="19" t="s">
        <v>81</v>
      </c>
    </row>
    <row r="517" spans="1:65" s="2" customFormat="1">
      <c r="A517" s="36"/>
      <c r="B517" s="37"/>
      <c r="C517" s="38"/>
      <c r="D517" s="198" t="s">
        <v>143</v>
      </c>
      <c r="E517" s="38"/>
      <c r="F517" s="199" t="s">
        <v>665</v>
      </c>
      <c r="G517" s="38"/>
      <c r="H517" s="38"/>
      <c r="I517" s="195"/>
      <c r="J517" s="38"/>
      <c r="K517" s="38"/>
      <c r="L517" s="41"/>
      <c r="M517" s="196"/>
      <c r="N517" s="197"/>
      <c r="O517" s="66"/>
      <c r="P517" s="66"/>
      <c r="Q517" s="66"/>
      <c r="R517" s="66"/>
      <c r="S517" s="66"/>
      <c r="T517" s="67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T517" s="19" t="s">
        <v>143</v>
      </c>
      <c r="AU517" s="19" t="s">
        <v>81</v>
      </c>
    </row>
    <row r="518" spans="1:65" s="12" customFormat="1" ht="22.9" customHeight="1">
      <c r="B518" s="164"/>
      <c r="C518" s="165"/>
      <c r="D518" s="166" t="s">
        <v>71</v>
      </c>
      <c r="E518" s="178" t="s">
        <v>666</v>
      </c>
      <c r="F518" s="178" t="s">
        <v>667</v>
      </c>
      <c r="G518" s="165"/>
      <c r="H518" s="165"/>
      <c r="I518" s="168"/>
      <c r="J518" s="179">
        <f>BK518</f>
        <v>0</v>
      </c>
      <c r="K518" s="165"/>
      <c r="L518" s="170"/>
      <c r="M518" s="171"/>
      <c r="N518" s="172"/>
      <c r="O518" s="172"/>
      <c r="P518" s="173">
        <f>SUM(P519:P525)</f>
        <v>0</v>
      </c>
      <c r="Q518" s="172"/>
      <c r="R518" s="173">
        <f>SUM(R519:R525)</f>
        <v>0</v>
      </c>
      <c r="S518" s="172"/>
      <c r="T518" s="174">
        <f>SUM(T519:T525)</f>
        <v>0</v>
      </c>
      <c r="AR518" s="175" t="s">
        <v>168</v>
      </c>
      <c r="AT518" s="176" t="s">
        <v>71</v>
      </c>
      <c r="AU518" s="176" t="s">
        <v>79</v>
      </c>
      <c r="AY518" s="175" t="s">
        <v>132</v>
      </c>
      <c r="BK518" s="177">
        <f>SUM(BK519:BK525)</f>
        <v>0</v>
      </c>
    </row>
    <row r="519" spans="1:65" s="2" customFormat="1" ht="16.5" customHeight="1">
      <c r="A519" s="36"/>
      <c r="B519" s="37"/>
      <c r="C519" s="180" t="s">
        <v>872</v>
      </c>
      <c r="D519" s="180" t="s">
        <v>134</v>
      </c>
      <c r="E519" s="181" t="s">
        <v>669</v>
      </c>
      <c r="F519" s="182" t="s">
        <v>667</v>
      </c>
      <c r="G519" s="183" t="s">
        <v>650</v>
      </c>
      <c r="H519" s="184">
        <v>1</v>
      </c>
      <c r="I519" s="185"/>
      <c r="J519" s="186">
        <f>ROUND(I519*H519,2)</f>
        <v>0</v>
      </c>
      <c r="K519" s="182" t="s">
        <v>138</v>
      </c>
      <c r="L519" s="41"/>
      <c r="M519" s="187" t="s">
        <v>19</v>
      </c>
      <c r="N519" s="188" t="s">
        <v>43</v>
      </c>
      <c r="O519" s="66"/>
      <c r="P519" s="189">
        <f>O519*H519</f>
        <v>0</v>
      </c>
      <c r="Q519" s="189">
        <v>0</v>
      </c>
      <c r="R519" s="189">
        <f>Q519*H519</f>
        <v>0</v>
      </c>
      <c r="S519" s="189">
        <v>0</v>
      </c>
      <c r="T519" s="190">
        <f>S519*H519</f>
        <v>0</v>
      </c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R519" s="191" t="s">
        <v>139</v>
      </c>
      <c r="AT519" s="191" t="s">
        <v>134</v>
      </c>
      <c r="AU519" s="191" t="s">
        <v>81</v>
      </c>
      <c r="AY519" s="19" t="s">
        <v>132</v>
      </c>
      <c r="BE519" s="192">
        <f>IF(N519="základní",J519,0)</f>
        <v>0</v>
      </c>
      <c r="BF519" s="192">
        <f>IF(N519="snížená",J519,0)</f>
        <v>0</v>
      </c>
      <c r="BG519" s="192">
        <f>IF(N519="zákl. přenesená",J519,0)</f>
        <v>0</v>
      </c>
      <c r="BH519" s="192">
        <f>IF(N519="sníž. přenesená",J519,0)</f>
        <v>0</v>
      </c>
      <c r="BI519" s="192">
        <f>IF(N519="nulová",J519,0)</f>
        <v>0</v>
      </c>
      <c r="BJ519" s="19" t="s">
        <v>79</v>
      </c>
      <c r="BK519" s="192">
        <f>ROUND(I519*H519,2)</f>
        <v>0</v>
      </c>
      <c r="BL519" s="19" t="s">
        <v>139</v>
      </c>
      <c r="BM519" s="191" t="s">
        <v>873</v>
      </c>
    </row>
    <row r="520" spans="1:65" s="2" customFormat="1">
      <c r="A520" s="36"/>
      <c r="B520" s="37"/>
      <c r="C520" s="38"/>
      <c r="D520" s="193" t="s">
        <v>141</v>
      </c>
      <c r="E520" s="38"/>
      <c r="F520" s="194" t="s">
        <v>667</v>
      </c>
      <c r="G520" s="38"/>
      <c r="H520" s="38"/>
      <c r="I520" s="195"/>
      <c r="J520" s="38"/>
      <c r="K520" s="38"/>
      <c r="L520" s="41"/>
      <c r="M520" s="196"/>
      <c r="N520" s="197"/>
      <c r="O520" s="66"/>
      <c r="P520" s="66"/>
      <c r="Q520" s="66"/>
      <c r="R520" s="66"/>
      <c r="S520" s="66"/>
      <c r="T520" s="67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T520" s="19" t="s">
        <v>141</v>
      </c>
      <c r="AU520" s="19" t="s">
        <v>81</v>
      </c>
    </row>
    <row r="521" spans="1:65" s="2" customFormat="1">
      <c r="A521" s="36"/>
      <c r="B521" s="37"/>
      <c r="C521" s="38"/>
      <c r="D521" s="198" t="s">
        <v>143</v>
      </c>
      <c r="E521" s="38"/>
      <c r="F521" s="199" t="s">
        <v>671</v>
      </c>
      <c r="G521" s="38"/>
      <c r="H521" s="38"/>
      <c r="I521" s="195"/>
      <c r="J521" s="38"/>
      <c r="K521" s="38"/>
      <c r="L521" s="41"/>
      <c r="M521" s="196"/>
      <c r="N521" s="197"/>
      <c r="O521" s="66"/>
      <c r="P521" s="66"/>
      <c r="Q521" s="66"/>
      <c r="R521" s="66"/>
      <c r="S521" s="66"/>
      <c r="T521" s="67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T521" s="19" t="s">
        <v>143</v>
      </c>
      <c r="AU521" s="19" t="s">
        <v>81</v>
      </c>
    </row>
    <row r="522" spans="1:65" s="13" customFormat="1">
      <c r="B522" s="200"/>
      <c r="C522" s="201"/>
      <c r="D522" s="193" t="s">
        <v>145</v>
      </c>
      <c r="E522" s="202" t="s">
        <v>19</v>
      </c>
      <c r="F522" s="203" t="s">
        <v>672</v>
      </c>
      <c r="G522" s="201"/>
      <c r="H522" s="202" t="s">
        <v>19</v>
      </c>
      <c r="I522" s="204"/>
      <c r="J522" s="201"/>
      <c r="K522" s="201"/>
      <c r="L522" s="205"/>
      <c r="M522" s="206"/>
      <c r="N522" s="207"/>
      <c r="O522" s="207"/>
      <c r="P522" s="207"/>
      <c r="Q522" s="207"/>
      <c r="R522" s="207"/>
      <c r="S522" s="207"/>
      <c r="T522" s="208"/>
      <c r="AT522" s="209" t="s">
        <v>145</v>
      </c>
      <c r="AU522" s="209" t="s">
        <v>81</v>
      </c>
      <c r="AV522" s="13" t="s">
        <v>79</v>
      </c>
      <c r="AW522" s="13" t="s">
        <v>33</v>
      </c>
      <c r="AX522" s="13" t="s">
        <v>72</v>
      </c>
      <c r="AY522" s="209" t="s">
        <v>132</v>
      </c>
    </row>
    <row r="523" spans="1:65" s="13" customFormat="1">
      <c r="B523" s="200"/>
      <c r="C523" s="201"/>
      <c r="D523" s="193" t="s">
        <v>145</v>
      </c>
      <c r="E523" s="202" t="s">
        <v>19</v>
      </c>
      <c r="F523" s="203" t="s">
        <v>673</v>
      </c>
      <c r="G523" s="201"/>
      <c r="H523" s="202" t="s">
        <v>19</v>
      </c>
      <c r="I523" s="204"/>
      <c r="J523" s="201"/>
      <c r="K523" s="201"/>
      <c r="L523" s="205"/>
      <c r="M523" s="206"/>
      <c r="N523" s="207"/>
      <c r="O523" s="207"/>
      <c r="P523" s="207"/>
      <c r="Q523" s="207"/>
      <c r="R523" s="207"/>
      <c r="S523" s="207"/>
      <c r="T523" s="208"/>
      <c r="AT523" s="209" t="s">
        <v>145</v>
      </c>
      <c r="AU523" s="209" t="s">
        <v>81</v>
      </c>
      <c r="AV523" s="13" t="s">
        <v>79</v>
      </c>
      <c r="AW523" s="13" t="s">
        <v>33</v>
      </c>
      <c r="AX523" s="13" t="s">
        <v>72</v>
      </c>
      <c r="AY523" s="209" t="s">
        <v>132</v>
      </c>
    </row>
    <row r="524" spans="1:65" s="14" customFormat="1">
      <c r="B524" s="210"/>
      <c r="C524" s="211"/>
      <c r="D524" s="193" t="s">
        <v>145</v>
      </c>
      <c r="E524" s="212" t="s">
        <v>19</v>
      </c>
      <c r="F524" s="213" t="s">
        <v>79</v>
      </c>
      <c r="G524" s="211"/>
      <c r="H524" s="214">
        <v>1</v>
      </c>
      <c r="I524" s="215"/>
      <c r="J524" s="211"/>
      <c r="K524" s="211"/>
      <c r="L524" s="216"/>
      <c r="M524" s="217"/>
      <c r="N524" s="218"/>
      <c r="O524" s="218"/>
      <c r="P524" s="218"/>
      <c r="Q524" s="218"/>
      <c r="R524" s="218"/>
      <c r="S524" s="218"/>
      <c r="T524" s="219"/>
      <c r="AT524" s="220" t="s">
        <v>145</v>
      </c>
      <c r="AU524" s="220" t="s">
        <v>81</v>
      </c>
      <c r="AV524" s="14" t="s">
        <v>81</v>
      </c>
      <c r="AW524" s="14" t="s">
        <v>33</v>
      </c>
      <c r="AX524" s="14" t="s">
        <v>72</v>
      </c>
      <c r="AY524" s="220" t="s">
        <v>132</v>
      </c>
    </row>
    <row r="525" spans="1:65" s="15" customFormat="1">
      <c r="B525" s="221"/>
      <c r="C525" s="222"/>
      <c r="D525" s="193" t="s">
        <v>145</v>
      </c>
      <c r="E525" s="223" t="s">
        <v>19</v>
      </c>
      <c r="F525" s="224" t="s">
        <v>204</v>
      </c>
      <c r="G525" s="222"/>
      <c r="H525" s="225">
        <v>1</v>
      </c>
      <c r="I525" s="226"/>
      <c r="J525" s="222"/>
      <c r="K525" s="222"/>
      <c r="L525" s="227"/>
      <c r="M525" s="256"/>
      <c r="N525" s="257"/>
      <c r="O525" s="257"/>
      <c r="P525" s="257"/>
      <c r="Q525" s="257"/>
      <c r="R525" s="257"/>
      <c r="S525" s="257"/>
      <c r="T525" s="258"/>
      <c r="AT525" s="231" t="s">
        <v>145</v>
      </c>
      <c r="AU525" s="231" t="s">
        <v>81</v>
      </c>
      <c r="AV525" s="15" t="s">
        <v>139</v>
      </c>
      <c r="AW525" s="15" t="s">
        <v>33</v>
      </c>
      <c r="AX525" s="15" t="s">
        <v>79</v>
      </c>
      <c r="AY525" s="231" t="s">
        <v>132</v>
      </c>
    </row>
    <row r="526" spans="1:65" s="2" customFormat="1" ht="6.95" customHeight="1">
      <c r="A526" s="36"/>
      <c r="B526" s="49"/>
      <c r="C526" s="50"/>
      <c r="D526" s="50"/>
      <c r="E526" s="50"/>
      <c r="F526" s="50"/>
      <c r="G526" s="50"/>
      <c r="H526" s="50"/>
      <c r="I526" s="50"/>
      <c r="J526" s="50"/>
      <c r="K526" s="50"/>
      <c r="L526" s="41"/>
      <c r="M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</row>
  </sheetData>
  <sheetProtection password="CC35" sheet="1" objects="1" scenarios="1" formatColumns="0" formatRows="0" autoFilter="0"/>
  <autoFilter ref="C103:K525"/>
  <mergeCells count="12">
    <mergeCell ref="E96:H96"/>
    <mergeCell ref="L2:V2"/>
    <mergeCell ref="E50:H50"/>
    <mergeCell ref="E52:H52"/>
    <mergeCell ref="E54:H54"/>
    <mergeCell ref="E92:H92"/>
    <mergeCell ref="E94:H94"/>
    <mergeCell ref="E7:H7"/>
    <mergeCell ref="E9:H9"/>
    <mergeCell ref="E11:H11"/>
    <mergeCell ref="E20:H20"/>
    <mergeCell ref="E29:H29"/>
  </mergeCells>
  <hyperlinks>
    <hyperlink ref="F109" r:id="rId1"/>
    <hyperlink ref="F114" r:id="rId2"/>
    <hyperlink ref="F119" r:id="rId3"/>
    <hyperlink ref="F132" r:id="rId4"/>
    <hyperlink ref="F137" r:id="rId5"/>
    <hyperlink ref="F147" r:id="rId6"/>
    <hyperlink ref="F155" r:id="rId7"/>
    <hyperlink ref="F166" r:id="rId8"/>
    <hyperlink ref="F176" r:id="rId9"/>
    <hyperlink ref="F179" r:id="rId10"/>
    <hyperlink ref="F184" r:id="rId11"/>
    <hyperlink ref="F189" r:id="rId12"/>
    <hyperlink ref="F194" r:id="rId13"/>
    <hyperlink ref="F197" r:id="rId14"/>
    <hyperlink ref="F216" r:id="rId15"/>
    <hyperlink ref="F222" r:id="rId16"/>
    <hyperlink ref="F233" r:id="rId17"/>
    <hyperlink ref="F238" r:id="rId18"/>
    <hyperlink ref="F250" r:id="rId19"/>
    <hyperlink ref="F255" r:id="rId20"/>
    <hyperlink ref="F260" r:id="rId21"/>
    <hyperlink ref="F269" r:id="rId22"/>
    <hyperlink ref="F274" r:id="rId23"/>
    <hyperlink ref="F281" r:id="rId24"/>
    <hyperlink ref="F287" r:id="rId25"/>
    <hyperlink ref="F295" r:id="rId26"/>
    <hyperlink ref="F300" r:id="rId27"/>
    <hyperlink ref="F305" r:id="rId28"/>
    <hyperlink ref="F312" r:id="rId29"/>
    <hyperlink ref="F322" r:id="rId30"/>
    <hyperlink ref="F331" r:id="rId31"/>
    <hyperlink ref="F335" r:id="rId32"/>
    <hyperlink ref="F340" r:id="rId33"/>
    <hyperlink ref="F352" r:id="rId34"/>
    <hyperlink ref="F357" r:id="rId35"/>
    <hyperlink ref="F360" r:id="rId36"/>
    <hyperlink ref="F365" r:id="rId37"/>
    <hyperlink ref="F370" r:id="rId38"/>
    <hyperlink ref="F376" r:id="rId39"/>
    <hyperlink ref="F379" r:id="rId40"/>
    <hyperlink ref="F384" r:id="rId41"/>
    <hyperlink ref="F387" r:id="rId42"/>
    <hyperlink ref="F396" r:id="rId43"/>
    <hyperlink ref="F408" r:id="rId44"/>
    <hyperlink ref="F413" r:id="rId45"/>
    <hyperlink ref="F418" r:id="rId46"/>
    <hyperlink ref="F424" r:id="rId47"/>
    <hyperlink ref="F430" r:id="rId48"/>
    <hyperlink ref="F435" r:id="rId49"/>
    <hyperlink ref="F440" r:id="rId50"/>
    <hyperlink ref="F445" r:id="rId51"/>
    <hyperlink ref="F450" r:id="rId52"/>
    <hyperlink ref="F453" r:id="rId53"/>
    <hyperlink ref="F457" r:id="rId54"/>
    <hyperlink ref="F462" r:id="rId55"/>
    <hyperlink ref="F468" r:id="rId56"/>
    <hyperlink ref="F473" r:id="rId57"/>
    <hyperlink ref="F479" r:id="rId58"/>
    <hyperlink ref="F484" r:id="rId59"/>
    <hyperlink ref="F487" r:id="rId60"/>
    <hyperlink ref="F490" r:id="rId61"/>
    <hyperlink ref="F495" r:id="rId62"/>
    <hyperlink ref="F506" r:id="rId63"/>
    <hyperlink ref="F509" r:id="rId64"/>
    <hyperlink ref="F513" r:id="rId65"/>
    <hyperlink ref="F517" r:id="rId66"/>
    <hyperlink ref="F521" r:id="rId67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8"/>
  <sheetViews>
    <sheetView showGridLines="0" zoomScale="110" zoomScaleNormal="110" workbookViewId="0"/>
  </sheetViews>
  <sheetFormatPr defaultRowHeight="11.25"/>
  <cols>
    <col min="1" max="1" width="8.33203125" style="259" customWidth="1"/>
    <col min="2" max="2" width="1.6640625" style="259" customWidth="1"/>
    <col min="3" max="4" width="5" style="259" customWidth="1"/>
    <col min="5" max="5" width="11.6640625" style="259" customWidth="1"/>
    <col min="6" max="6" width="9.1640625" style="259" customWidth="1"/>
    <col min="7" max="7" width="5" style="259" customWidth="1"/>
    <col min="8" max="8" width="77.83203125" style="259" customWidth="1"/>
    <col min="9" max="10" width="20" style="259" customWidth="1"/>
    <col min="11" max="11" width="1.6640625" style="259" customWidth="1"/>
  </cols>
  <sheetData>
    <row r="1" spans="2:11" s="1" customFormat="1" ht="37.5" customHeight="1"/>
    <row r="2" spans="2:11" s="1" customFormat="1" ht="7.5" customHeight="1">
      <c r="B2" s="260"/>
      <c r="C2" s="261"/>
      <c r="D2" s="261"/>
      <c r="E2" s="261"/>
      <c r="F2" s="261"/>
      <c r="G2" s="261"/>
      <c r="H2" s="261"/>
      <c r="I2" s="261"/>
      <c r="J2" s="261"/>
      <c r="K2" s="262"/>
    </row>
    <row r="3" spans="2:11" s="17" customFormat="1" ht="45" customHeight="1">
      <c r="B3" s="263"/>
      <c r="C3" s="395" t="s">
        <v>874</v>
      </c>
      <c r="D3" s="395"/>
      <c r="E3" s="395"/>
      <c r="F3" s="395"/>
      <c r="G3" s="395"/>
      <c r="H3" s="395"/>
      <c r="I3" s="395"/>
      <c r="J3" s="395"/>
      <c r="K3" s="264"/>
    </row>
    <row r="4" spans="2:11" s="1" customFormat="1" ht="25.5" customHeight="1">
      <c r="B4" s="265"/>
      <c r="C4" s="396" t="s">
        <v>875</v>
      </c>
      <c r="D4" s="396"/>
      <c r="E4" s="396"/>
      <c r="F4" s="396"/>
      <c r="G4" s="396"/>
      <c r="H4" s="396"/>
      <c r="I4" s="396"/>
      <c r="J4" s="396"/>
      <c r="K4" s="266"/>
    </row>
    <row r="5" spans="2:11" s="1" customFormat="1" ht="5.25" customHeight="1">
      <c r="B5" s="265"/>
      <c r="C5" s="267"/>
      <c r="D5" s="267"/>
      <c r="E5" s="267"/>
      <c r="F5" s="267"/>
      <c r="G5" s="267"/>
      <c r="H5" s="267"/>
      <c r="I5" s="267"/>
      <c r="J5" s="267"/>
      <c r="K5" s="266"/>
    </row>
    <row r="6" spans="2:11" s="1" customFormat="1" ht="15" customHeight="1">
      <c r="B6" s="265"/>
      <c r="C6" s="394" t="s">
        <v>876</v>
      </c>
      <c r="D6" s="394"/>
      <c r="E6" s="394"/>
      <c r="F6" s="394"/>
      <c r="G6" s="394"/>
      <c r="H6" s="394"/>
      <c r="I6" s="394"/>
      <c r="J6" s="394"/>
      <c r="K6" s="266"/>
    </row>
    <row r="7" spans="2:11" s="1" customFormat="1" ht="15" customHeight="1">
      <c r="B7" s="269"/>
      <c r="C7" s="394" t="s">
        <v>877</v>
      </c>
      <c r="D7" s="394"/>
      <c r="E7" s="394"/>
      <c r="F7" s="394"/>
      <c r="G7" s="394"/>
      <c r="H7" s="394"/>
      <c r="I7" s="394"/>
      <c r="J7" s="394"/>
      <c r="K7" s="266"/>
    </row>
    <row r="8" spans="2:11" s="1" customFormat="1" ht="12.75" customHeight="1">
      <c r="B8" s="269"/>
      <c r="C8" s="268"/>
      <c r="D8" s="268"/>
      <c r="E8" s="268"/>
      <c r="F8" s="268"/>
      <c r="G8" s="268"/>
      <c r="H8" s="268"/>
      <c r="I8" s="268"/>
      <c r="J8" s="268"/>
      <c r="K8" s="266"/>
    </row>
    <row r="9" spans="2:11" s="1" customFormat="1" ht="15" customHeight="1">
      <c r="B9" s="269"/>
      <c r="C9" s="394" t="s">
        <v>878</v>
      </c>
      <c r="D9" s="394"/>
      <c r="E9" s="394"/>
      <c r="F9" s="394"/>
      <c r="G9" s="394"/>
      <c r="H9" s="394"/>
      <c r="I9" s="394"/>
      <c r="J9" s="394"/>
      <c r="K9" s="266"/>
    </row>
    <row r="10" spans="2:11" s="1" customFormat="1" ht="15" customHeight="1">
      <c r="B10" s="269"/>
      <c r="C10" s="268"/>
      <c r="D10" s="394" t="s">
        <v>879</v>
      </c>
      <c r="E10" s="394"/>
      <c r="F10" s="394"/>
      <c r="G10" s="394"/>
      <c r="H10" s="394"/>
      <c r="I10" s="394"/>
      <c r="J10" s="394"/>
      <c r="K10" s="266"/>
    </row>
    <row r="11" spans="2:11" s="1" customFormat="1" ht="15" customHeight="1">
      <c r="B11" s="269"/>
      <c r="C11" s="270"/>
      <c r="D11" s="394" t="s">
        <v>880</v>
      </c>
      <c r="E11" s="394"/>
      <c r="F11" s="394"/>
      <c r="G11" s="394"/>
      <c r="H11" s="394"/>
      <c r="I11" s="394"/>
      <c r="J11" s="394"/>
      <c r="K11" s="266"/>
    </row>
    <row r="12" spans="2:11" s="1" customFormat="1" ht="15" customHeight="1">
      <c r="B12" s="269"/>
      <c r="C12" s="270"/>
      <c r="D12" s="268"/>
      <c r="E12" s="268"/>
      <c r="F12" s="268"/>
      <c r="G12" s="268"/>
      <c r="H12" s="268"/>
      <c r="I12" s="268"/>
      <c r="J12" s="268"/>
      <c r="K12" s="266"/>
    </row>
    <row r="13" spans="2:11" s="1" customFormat="1" ht="15" customHeight="1">
      <c r="B13" s="269"/>
      <c r="C13" s="270"/>
      <c r="D13" s="271" t="s">
        <v>881</v>
      </c>
      <c r="E13" s="268"/>
      <c r="F13" s="268"/>
      <c r="G13" s="268"/>
      <c r="H13" s="268"/>
      <c r="I13" s="268"/>
      <c r="J13" s="268"/>
      <c r="K13" s="266"/>
    </row>
    <row r="14" spans="2:11" s="1" customFormat="1" ht="12.75" customHeight="1">
      <c r="B14" s="269"/>
      <c r="C14" s="270"/>
      <c r="D14" s="270"/>
      <c r="E14" s="270"/>
      <c r="F14" s="270"/>
      <c r="G14" s="270"/>
      <c r="H14" s="270"/>
      <c r="I14" s="270"/>
      <c r="J14" s="270"/>
      <c r="K14" s="266"/>
    </row>
    <row r="15" spans="2:11" s="1" customFormat="1" ht="15" customHeight="1">
      <c r="B15" s="269"/>
      <c r="C15" s="270"/>
      <c r="D15" s="394" t="s">
        <v>882</v>
      </c>
      <c r="E15" s="394"/>
      <c r="F15" s="394"/>
      <c r="G15" s="394"/>
      <c r="H15" s="394"/>
      <c r="I15" s="394"/>
      <c r="J15" s="394"/>
      <c r="K15" s="266"/>
    </row>
    <row r="16" spans="2:11" s="1" customFormat="1" ht="15" customHeight="1">
      <c r="B16" s="269"/>
      <c r="C16" s="270"/>
      <c r="D16" s="394" t="s">
        <v>883</v>
      </c>
      <c r="E16" s="394"/>
      <c r="F16" s="394"/>
      <c r="G16" s="394"/>
      <c r="H16" s="394"/>
      <c r="I16" s="394"/>
      <c r="J16" s="394"/>
      <c r="K16" s="266"/>
    </row>
    <row r="17" spans="2:11" s="1" customFormat="1" ht="15" customHeight="1">
      <c r="B17" s="269"/>
      <c r="C17" s="270"/>
      <c r="D17" s="394" t="s">
        <v>884</v>
      </c>
      <c r="E17" s="394"/>
      <c r="F17" s="394"/>
      <c r="G17" s="394"/>
      <c r="H17" s="394"/>
      <c r="I17" s="394"/>
      <c r="J17" s="394"/>
      <c r="K17" s="266"/>
    </row>
    <row r="18" spans="2:11" s="1" customFormat="1" ht="15" customHeight="1">
      <c r="B18" s="269"/>
      <c r="C18" s="270"/>
      <c r="D18" s="270"/>
      <c r="E18" s="272" t="s">
        <v>885</v>
      </c>
      <c r="F18" s="394" t="s">
        <v>886</v>
      </c>
      <c r="G18" s="394"/>
      <c r="H18" s="394"/>
      <c r="I18" s="394"/>
      <c r="J18" s="394"/>
      <c r="K18" s="266"/>
    </row>
    <row r="19" spans="2:11" s="1" customFormat="1" ht="15" customHeight="1">
      <c r="B19" s="269"/>
      <c r="C19" s="270"/>
      <c r="D19" s="270"/>
      <c r="E19" s="272" t="s">
        <v>78</v>
      </c>
      <c r="F19" s="394" t="s">
        <v>887</v>
      </c>
      <c r="G19" s="394"/>
      <c r="H19" s="394"/>
      <c r="I19" s="394"/>
      <c r="J19" s="394"/>
      <c r="K19" s="266"/>
    </row>
    <row r="20" spans="2:11" s="1" customFormat="1" ht="15" customHeight="1">
      <c r="B20" s="269"/>
      <c r="C20" s="270"/>
      <c r="D20" s="270"/>
      <c r="E20" s="272" t="s">
        <v>888</v>
      </c>
      <c r="F20" s="394" t="s">
        <v>889</v>
      </c>
      <c r="G20" s="394"/>
      <c r="H20" s="394"/>
      <c r="I20" s="394"/>
      <c r="J20" s="394"/>
      <c r="K20" s="266"/>
    </row>
    <row r="21" spans="2:11" s="1" customFormat="1" ht="15" customHeight="1">
      <c r="B21" s="269"/>
      <c r="C21" s="270"/>
      <c r="D21" s="270"/>
      <c r="E21" s="272" t="s">
        <v>890</v>
      </c>
      <c r="F21" s="394" t="s">
        <v>891</v>
      </c>
      <c r="G21" s="394"/>
      <c r="H21" s="394"/>
      <c r="I21" s="394"/>
      <c r="J21" s="394"/>
      <c r="K21" s="266"/>
    </row>
    <row r="22" spans="2:11" s="1" customFormat="1" ht="15" customHeight="1">
      <c r="B22" s="269"/>
      <c r="C22" s="270"/>
      <c r="D22" s="270"/>
      <c r="E22" s="272" t="s">
        <v>892</v>
      </c>
      <c r="F22" s="394" t="s">
        <v>893</v>
      </c>
      <c r="G22" s="394"/>
      <c r="H22" s="394"/>
      <c r="I22" s="394"/>
      <c r="J22" s="394"/>
      <c r="K22" s="266"/>
    </row>
    <row r="23" spans="2:11" s="1" customFormat="1" ht="15" customHeight="1">
      <c r="B23" s="269"/>
      <c r="C23" s="270"/>
      <c r="D23" s="270"/>
      <c r="E23" s="272" t="s">
        <v>85</v>
      </c>
      <c r="F23" s="394" t="s">
        <v>894</v>
      </c>
      <c r="G23" s="394"/>
      <c r="H23" s="394"/>
      <c r="I23" s="394"/>
      <c r="J23" s="394"/>
      <c r="K23" s="266"/>
    </row>
    <row r="24" spans="2:11" s="1" customFormat="1" ht="12.75" customHeight="1">
      <c r="B24" s="269"/>
      <c r="C24" s="270"/>
      <c r="D24" s="270"/>
      <c r="E24" s="270"/>
      <c r="F24" s="270"/>
      <c r="G24" s="270"/>
      <c r="H24" s="270"/>
      <c r="I24" s="270"/>
      <c r="J24" s="270"/>
      <c r="K24" s="266"/>
    </row>
    <row r="25" spans="2:11" s="1" customFormat="1" ht="15" customHeight="1">
      <c r="B25" s="269"/>
      <c r="C25" s="394" t="s">
        <v>895</v>
      </c>
      <c r="D25" s="394"/>
      <c r="E25" s="394"/>
      <c r="F25" s="394"/>
      <c r="G25" s="394"/>
      <c r="H25" s="394"/>
      <c r="I25" s="394"/>
      <c r="J25" s="394"/>
      <c r="K25" s="266"/>
    </row>
    <row r="26" spans="2:11" s="1" customFormat="1" ht="15" customHeight="1">
      <c r="B26" s="269"/>
      <c r="C26" s="394" t="s">
        <v>896</v>
      </c>
      <c r="D26" s="394"/>
      <c r="E26" s="394"/>
      <c r="F26" s="394"/>
      <c r="G26" s="394"/>
      <c r="H26" s="394"/>
      <c r="I26" s="394"/>
      <c r="J26" s="394"/>
      <c r="K26" s="266"/>
    </row>
    <row r="27" spans="2:11" s="1" customFormat="1" ht="15" customHeight="1">
      <c r="B27" s="269"/>
      <c r="C27" s="268"/>
      <c r="D27" s="394" t="s">
        <v>897</v>
      </c>
      <c r="E27" s="394"/>
      <c r="F27" s="394"/>
      <c r="G27" s="394"/>
      <c r="H27" s="394"/>
      <c r="I27" s="394"/>
      <c r="J27" s="394"/>
      <c r="K27" s="266"/>
    </row>
    <row r="28" spans="2:11" s="1" customFormat="1" ht="15" customHeight="1">
      <c r="B28" s="269"/>
      <c r="C28" s="270"/>
      <c r="D28" s="394" t="s">
        <v>898</v>
      </c>
      <c r="E28" s="394"/>
      <c r="F28" s="394"/>
      <c r="G28" s="394"/>
      <c r="H28" s="394"/>
      <c r="I28" s="394"/>
      <c r="J28" s="394"/>
      <c r="K28" s="266"/>
    </row>
    <row r="29" spans="2:11" s="1" customFormat="1" ht="12.75" customHeight="1">
      <c r="B29" s="269"/>
      <c r="C29" s="270"/>
      <c r="D29" s="270"/>
      <c r="E29" s="270"/>
      <c r="F29" s="270"/>
      <c r="G29" s="270"/>
      <c r="H29" s="270"/>
      <c r="I29" s="270"/>
      <c r="J29" s="270"/>
      <c r="K29" s="266"/>
    </row>
    <row r="30" spans="2:11" s="1" customFormat="1" ht="15" customHeight="1">
      <c r="B30" s="269"/>
      <c r="C30" s="270"/>
      <c r="D30" s="394" t="s">
        <v>899</v>
      </c>
      <c r="E30" s="394"/>
      <c r="F30" s="394"/>
      <c r="G30" s="394"/>
      <c r="H30" s="394"/>
      <c r="I30" s="394"/>
      <c r="J30" s="394"/>
      <c r="K30" s="266"/>
    </row>
    <row r="31" spans="2:11" s="1" customFormat="1" ht="15" customHeight="1">
      <c r="B31" s="269"/>
      <c r="C31" s="270"/>
      <c r="D31" s="394" t="s">
        <v>900</v>
      </c>
      <c r="E31" s="394"/>
      <c r="F31" s="394"/>
      <c r="G31" s="394"/>
      <c r="H31" s="394"/>
      <c r="I31" s="394"/>
      <c r="J31" s="394"/>
      <c r="K31" s="266"/>
    </row>
    <row r="32" spans="2:11" s="1" customFormat="1" ht="12.75" customHeight="1">
      <c r="B32" s="269"/>
      <c r="C32" s="270"/>
      <c r="D32" s="270"/>
      <c r="E32" s="270"/>
      <c r="F32" s="270"/>
      <c r="G32" s="270"/>
      <c r="H32" s="270"/>
      <c r="I32" s="270"/>
      <c r="J32" s="270"/>
      <c r="K32" s="266"/>
    </row>
    <row r="33" spans="2:11" s="1" customFormat="1" ht="15" customHeight="1">
      <c r="B33" s="269"/>
      <c r="C33" s="270"/>
      <c r="D33" s="394" t="s">
        <v>901</v>
      </c>
      <c r="E33" s="394"/>
      <c r="F33" s="394"/>
      <c r="G33" s="394"/>
      <c r="H33" s="394"/>
      <c r="I33" s="394"/>
      <c r="J33" s="394"/>
      <c r="K33" s="266"/>
    </row>
    <row r="34" spans="2:11" s="1" customFormat="1" ht="15" customHeight="1">
      <c r="B34" s="269"/>
      <c r="C34" s="270"/>
      <c r="D34" s="394" t="s">
        <v>902</v>
      </c>
      <c r="E34" s="394"/>
      <c r="F34" s="394"/>
      <c r="G34" s="394"/>
      <c r="H34" s="394"/>
      <c r="I34" s="394"/>
      <c r="J34" s="394"/>
      <c r="K34" s="266"/>
    </row>
    <row r="35" spans="2:11" s="1" customFormat="1" ht="15" customHeight="1">
      <c r="B35" s="269"/>
      <c r="C35" s="270"/>
      <c r="D35" s="394" t="s">
        <v>903</v>
      </c>
      <c r="E35" s="394"/>
      <c r="F35" s="394"/>
      <c r="G35" s="394"/>
      <c r="H35" s="394"/>
      <c r="I35" s="394"/>
      <c r="J35" s="394"/>
      <c r="K35" s="266"/>
    </row>
    <row r="36" spans="2:11" s="1" customFormat="1" ht="15" customHeight="1">
      <c r="B36" s="269"/>
      <c r="C36" s="270"/>
      <c r="D36" s="268"/>
      <c r="E36" s="271" t="s">
        <v>118</v>
      </c>
      <c r="F36" s="268"/>
      <c r="G36" s="394" t="s">
        <v>904</v>
      </c>
      <c r="H36" s="394"/>
      <c r="I36" s="394"/>
      <c r="J36" s="394"/>
      <c r="K36" s="266"/>
    </row>
    <row r="37" spans="2:11" s="1" customFormat="1" ht="30.75" customHeight="1">
      <c r="B37" s="269"/>
      <c r="C37" s="270"/>
      <c r="D37" s="268"/>
      <c r="E37" s="271" t="s">
        <v>905</v>
      </c>
      <c r="F37" s="268"/>
      <c r="G37" s="394" t="s">
        <v>906</v>
      </c>
      <c r="H37" s="394"/>
      <c r="I37" s="394"/>
      <c r="J37" s="394"/>
      <c r="K37" s="266"/>
    </row>
    <row r="38" spans="2:11" s="1" customFormat="1" ht="15" customHeight="1">
      <c r="B38" s="269"/>
      <c r="C38" s="270"/>
      <c r="D38" s="268"/>
      <c r="E38" s="271" t="s">
        <v>53</v>
      </c>
      <c r="F38" s="268"/>
      <c r="G38" s="394" t="s">
        <v>907</v>
      </c>
      <c r="H38" s="394"/>
      <c r="I38" s="394"/>
      <c r="J38" s="394"/>
      <c r="K38" s="266"/>
    </row>
    <row r="39" spans="2:11" s="1" customFormat="1" ht="15" customHeight="1">
      <c r="B39" s="269"/>
      <c r="C39" s="270"/>
      <c r="D39" s="268"/>
      <c r="E39" s="271" t="s">
        <v>54</v>
      </c>
      <c r="F39" s="268"/>
      <c r="G39" s="394" t="s">
        <v>908</v>
      </c>
      <c r="H39" s="394"/>
      <c r="I39" s="394"/>
      <c r="J39" s="394"/>
      <c r="K39" s="266"/>
    </row>
    <row r="40" spans="2:11" s="1" customFormat="1" ht="15" customHeight="1">
      <c r="B40" s="269"/>
      <c r="C40" s="270"/>
      <c r="D40" s="268"/>
      <c r="E40" s="271" t="s">
        <v>119</v>
      </c>
      <c r="F40" s="268"/>
      <c r="G40" s="394" t="s">
        <v>909</v>
      </c>
      <c r="H40" s="394"/>
      <c r="I40" s="394"/>
      <c r="J40" s="394"/>
      <c r="K40" s="266"/>
    </row>
    <row r="41" spans="2:11" s="1" customFormat="1" ht="15" customHeight="1">
      <c r="B41" s="269"/>
      <c r="C41" s="270"/>
      <c r="D41" s="268"/>
      <c r="E41" s="271" t="s">
        <v>120</v>
      </c>
      <c r="F41" s="268"/>
      <c r="G41" s="394" t="s">
        <v>910</v>
      </c>
      <c r="H41" s="394"/>
      <c r="I41" s="394"/>
      <c r="J41" s="394"/>
      <c r="K41" s="266"/>
    </row>
    <row r="42" spans="2:11" s="1" customFormat="1" ht="15" customHeight="1">
      <c r="B42" s="269"/>
      <c r="C42" s="270"/>
      <c r="D42" s="268"/>
      <c r="E42" s="271" t="s">
        <v>911</v>
      </c>
      <c r="F42" s="268"/>
      <c r="G42" s="394" t="s">
        <v>912</v>
      </c>
      <c r="H42" s="394"/>
      <c r="I42" s="394"/>
      <c r="J42" s="394"/>
      <c r="K42" s="266"/>
    </row>
    <row r="43" spans="2:11" s="1" customFormat="1" ht="15" customHeight="1">
      <c r="B43" s="269"/>
      <c r="C43" s="270"/>
      <c r="D43" s="268"/>
      <c r="E43" s="271"/>
      <c r="F43" s="268"/>
      <c r="G43" s="394" t="s">
        <v>913</v>
      </c>
      <c r="H43" s="394"/>
      <c r="I43" s="394"/>
      <c r="J43" s="394"/>
      <c r="K43" s="266"/>
    </row>
    <row r="44" spans="2:11" s="1" customFormat="1" ht="15" customHeight="1">
      <c r="B44" s="269"/>
      <c r="C44" s="270"/>
      <c r="D44" s="268"/>
      <c r="E44" s="271" t="s">
        <v>914</v>
      </c>
      <c r="F44" s="268"/>
      <c r="G44" s="394" t="s">
        <v>915</v>
      </c>
      <c r="H44" s="394"/>
      <c r="I44" s="394"/>
      <c r="J44" s="394"/>
      <c r="K44" s="266"/>
    </row>
    <row r="45" spans="2:11" s="1" customFormat="1" ht="15" customHeight="1">
      <c r="B45" s="269"/>
      <c r="C45" s="270"/>
      <c r="D45" s="268"/>
      <c r="E45" s="271" t="s">
        <v>122</v>
      </c>
      <c r="F45" s="268"/>
      <c r="G45" s="394" t="s">
        <v>916</v>
      </c>
      <c r="H45" s="394"/>
      <c r="I45" s="394"/>
      <c r="J45" s="394"/>
      <c r="K45" s="266"/>
    </row>
    <row r="46" spans="2:11" s="1" customFormat="1" ht="12.75" customHeight="1">
      <c r="B46" s="269"/>
      <c r="C46" s="270"/>
      <c r="D46" s="268"/>
      <c r="E46" s="268"/>
      <c r="F46" s="268"/>
      <c r="G46" s="268"/>
      <c r="H46" s="268"/>
      <c r="I46" s="268"/>
      <c r="J46" s="268"/>
      <c r="K46" s="266"/>
    </row>
    <row r="47" spans="2:11" s="1" customFormat="1" ht="15" customHeight="1">
      <c r="B47" s="269"/>
      <c r="C47" s="270"/>
      <c r="D47" s="394" t="s">
        <v>917</v>
      </c>
      <c r="E47" s="394"/>
      <c r="F47" s="394"/>
      <c r="G47" s="394"/>
      <c r="H47" s="394"/>
      <c r="I47" s="394"/>
      <c r="J47" s="394"/>
      <c r="K47" s="266"/>
    </row>
    <row r="48" spans="2:11" s="1" customFormat="1" ht="15" customHeight="1">
      <c r="B48" s="269"/>
      <c r="C48" s="270"/>
      <c r="D48" s="270"/>
      <c r="E48" s="394" t="s">
        <v>918</v>
      </c>
      <c r="F48" s="394"/>
      <c r="G48" s="394"/>
      <c r="H48" s="394"/>
      <c r="I48" s="394"/>
      <c r="J48" s="394"/>
      <c r="K48" s="266"/>
    </row>
    <row r="49" spans="2:11" s="1" customFormat="1" ht="15" customHeight="1">
      <c r="B49" s="269"/>
      <c r="C49" s="270"/>
      <c r="D49" s="270"/>
      <c r="E49" s="394" t="s">
        <v>919</v>
      </c>
      <c r="F49" s="394"/>
      <c r="G49" s="394"/>
      <c r="H49" s="394"/>
      <c r="I49" s="394"/>
      <c r="J49" s="394"/>
      <c r="K49" s="266"/>
    </row>
    <row r="50" spans="2:11" s="1" customFormat="1" ht="15" customHeight="1">
      <c r="B50" s="269"/>
      <c r="C50" s="270"/>
      <c r="D50" s="270"/>
      <c r="E50" s="394" t="s">
        <v>920</v>
      </c>
      <c r="F50" s="394"/>
      <c r="G50" s="394"/>
      <c r="H50" s="394"/>
      <c r="I50" s="394"/>
      <c r="J50" s="394"/>
      <c r="K50" s="266"/>
    </row>
    <row r="51" spans="2:11" s="1" customFormat="1" ht="15" customHeight="1">
      <c r="B51" s="269"/>
      <c r="C51" s="270"/>
      <c r="D51" s="394" t="s">
        <v>921</v>
      </c>
      <c r="E51" s="394"/>
      <c r="F51" s="394"/>
      <c r="G51" s="394"/>
      <c r="H51" s="394"/>
      <c r="I51" s="394"/>
      <c r="J51" s="394"/>
      <c r="K51" s="266"/>
    </row>
    <row r="52" spans="2:11" s="1" customFormat="1" ht="25.5" customHeight="1">
      <c r="B52" s="265"/>
      <c r="C52" s="396" t="s">
        <v>922</v>
      </c>
      <c r="D52" s="396"/>
      <c r="E52" s="396"/>
      <c r="F52" s="396"/>
      <c r="G52" s="396"/>
      <c r="H52" s="396"/>
      <c r="I52" s="396"/>
      <c r="J52" s="396"/>
      <c r="K52" s="266"/>
    </row>
    <row r="53" spans="2:11" s="1" customFormat="1" ht="5.25" customHeight="1">
      <c r="B53" s="265"/>
      <c r="C53" s="267"/>
      <c r="D53" s="267"/>
      <c r="E53" s="267"/>
      <c r="F53" s="267"/>
      <c r="G53" s="267"/>
      <c r="H53" s="267"/>
      <c r="I53" s="267"/>
      <c r="J53" s="267"/>
      <c r="K53" s="266"/>
    </row>
    <row r="54" spans="2:11" s="1" customFormat="1" ht="15" customHeight="1">
      <c r="B54" s="265"/>
      <c r="C54" s="394" t="s">
        <v>923</v>
      </c>
      <c r="D54" s="394"/>
      <c r="E54" s="394"/>
      <c r="F54" s="394"/>
      <c r="G54" s="394"/>
      <c r="H54" s="394"/>
      <c r="I54" s="394"/>
      <c r="J54" s="394"/>
      <c r="K54" s="266"/>
    </row>
    <row r="55" spans="2:11" s="1" customFormat="1" ht="15" customHeight="1">
      <c r="B55" s="265"/>
      <c r="C55" s="394" t="s">
        <v>924</v>
      </c>
      <c r="D55" s="394"/>
      <c r="E55" s="394"/>
      <c r="F55" s="394"/>
      <c r="G55" s="394"/>
      <c r="H55" s="394"/>
      <c r="I55" s="394"/>
      <c r="J55" s="394"/>
      <c r="K55" s="266"/>
    </row>
    <row r="56" spans="2:11" s="1" customFormat="1" ht="12.75" customHeight="1">
      <c r="B56" s="265"/>
      <c r="C56" s="268"/>
      <c r="D56" s="268"/>
      <c r="E56" s="268"/>
      <c r="F56" s="268"/>
      <c r="G56" s="268"/>
      <c r="H56" s="268"/>
      <c r="I56" s="268"/>
      <c r="J56" s="268"/>
      <c r="K56" s="266"/>
    </row>
    <row r="57" spans="2:11" s="1" customFormat="1" ht="15" customHeight="1">
      <c r="B57" s="265"/>
      <c r="C57" s="394" t="s">
        <v>925</v>
      </c>
      <c r="D57" s="394"/>
      <c r="E57" s="394"/>
      <c r="F57" s="394"/>
      <c r="G57" s="394"/>
      <c r="H57" s="394"/>
      <c r="I57" s="394"/>
      <c r="J57" s="394"/>
      <c r="K57" s="266"/>
    </row>
    <row r="58" spans="2:11" s="1" customFormat="1" ht="15" customHeight="1">
      <c r="B58" s="265"/>
      <c r="C58" s="270"/>
      <c r="D58" s="394" t="s">
        <v>926</v>
      </c>
      <c r="E58" s="394"/>
      <c r="F58" s="394"/>
      <c r="G58" s="394"/>
      <c r="H58" s="394"/>
      <c r="I58" s="394"/>
      <c r="J58" s="394"/>
      <c r="K58" s="266"/>
    </row>
    <row r="59" spans="2:11" s="1" customFormat="1" ht="15" customHeight="1">
      <c r="B59" s="265"/>
      <c r="C59" s="270"/>
      <c r="D59" s="394" t="s">
        <v>927</v>
      </c>
      <c r="E59" s="394"/>
      <c r="F59" s="394"/>
      <c r="G59" s="394"/>
      <c r="H59" s="394"/>
      <c r="I59" s="394"/>
      <c r="J59" s="394"/>
      <c r="K59" s="266"/>
    </row>
    <row r="60" spans="2:11" s="1" customFormat="1" ht="15" customHeight="1">
      <c r="B60" s="265"/>
      <c r="C60" s="270"/>
      <c r="D60" s="394" t="s">
        <v>928</v>
      </c>
      <c r="E60" s="394"/>
      <c r="F60" s="394"/>
      <c r="G60" s="394"/>
      <c r="H60" s="394"/>
      <c r="I60" s="394"/>
      <c r="J60" s="394"/>
      <c r="K60" s="266"/>
    </row>
    <row r="61" spans="2:11" s="1" customFormat="1" ht="15" customHeight="1">
      <c r="B61" s="265"/>
      <c r="C61" s="270"/>
      <c r="D61" s="394" t="s">
        <v>929</v>
      </c>
      <c r="E61" s="394"/>
      <c r="F61" s="394"/>
      <c r="G61" s="394"/>
      <c r="H61" s="394"/>
      <c r="I61" s="394"/>
      <c r="J61" s="394"/>
      <c r="K61" s="266"/>
    </row>
    <row r="62" spans="2:11" s="1" customFormat="1" ht="15" customHeight="1">
      <c r="B62" s="265"/>
      <c r="C62" s="270"/>
      <c r="D62" s="398" t="s">
        <v>930</v>
      </c>
      <c r="E62" s="398"/>
      <c r="F62" s="398"/>
      <c r="G62" s="398"/>
      <c r="H62" s="398"/>
      <c r="I62" s="398"/>
      <c r="J62" s="398"/>
      <c r="K62" s="266"/>
    </row>
    <row r="63" spans="2:11" s="1" customFormat="1" ht="15" customHeight="1">
      <c r="B63" s="265"/>
      <c r="C63" s="270"/>
      <c r="D63" s="394" t="s">
        <v>931</v>
      </c>
      <c r="E63" s="394"/>
      <c r="F63" s="394"/>
      <c r="G63" s="394"/>
      <c r="H63" s="394"/>
      <c r="I63" s="394"/>
      <c r="J63" s="394"/>
      <c r="K63" s="266"/>
    </row>
    <row r="64" spans="2:11" s="1" customFormat="1" ht="12.75" customHeight="1">
      <c r="B64" s="265"/>
      <c r="C64" s="270"/>
      <c r="D64" s="270"/>
      <c r="E64" s="273"/>
      <c r="F64" s="270"/>
      <c r="G64" s="270"/>
      <c r="H64" s="270"/>
      <c r="I64" s="270"/>
      <c r="J64" s="270"/>
      <c r="K64" s="266"/>
    </row>
    <row r="65" spans="2:11" s="1" customFormat="1" ht="15" customHeight="1">
      <c r="B65" s="265"/>
      <c r="C65" s="270"/>
      <c r="D65" s="394" t="s">
        <v>932</v>
      </c>
      <c r="E65" s="394"/>
      <c r="F65" s="394"/>
      <c r="G65" s="394"/>
      <c r="H65" s="394"/>
      <c r="I65" s="394"/>
      <c r="J65" s="394"/>
      <c r="K65" s="266"/>
    </row>
    <row r="66" spans="2:11" s="1" customFormat="1" ht="15" customHeight="1">
      <c r="B66" s="265"/>
      <c r="C66" s="270"/>
      <c r="D66" s="398" t="s">
        <v>933</v>
      </c>
      <c r="E66" s="398"/>
      <c r="F66" s="398"/>
      <c r="G66" s="398"/>
      <c r="H66" s="398"/>
      <c r="I66" s="398"/>
      <c r="J66" s="398"/>
      <c r="K66" s="266"/>
    </row>
    <row r="67" spans="2:11" s="1" customFormat="1" ht="15" customHeight="1">
      <c r="B67" s="265"/>
      <c r="C67" s="270"/>
      <c r="D67" s="394" t="s">
        <v>934</v>
      </c>
      <c r="E67" s="394"/>
      <c r="F67" s="394"/>
      <c r="G67" s="394"/>
      <c r="H67" s="394"/>
      <c r="I67" s="394"/>
      <c r="J67" s="394"/>
      <c r="K67" s="266"/>
    </row>
    <row r="68" spans="2:11" s="1" customFormat="1" ht="15" customHeight="1">
      <c r="B68" s="265"/>
      <c r="C68" s="270"/>
      <c r="D68" s="394" t="s">
        <v>935</v>
      </c>
      <c r="E68" s="394"/>
      <c r="F68" s="394"/>
      <c r="G68" s="394"/>
      <c r="H68" s="394"/>
      <c r="I68" s="394"/>
      <c r="J68" s="394"/>
      <c r="K68" s="266"/>
    </row>
    <row r="69" spans="2:11" s="1" customFormat="1" ht="15" customHeight="1">
      <c r="B69" s="265"/>
      <c r="C69" s="270"/>
      <c r="D69" s="394" t="s">
        <v>936</v>
      </c>
      <c r="E69" s="394"/>
      <c r="F69" s="394"/>
      <c r="G69" s="394"/>
      <c r="H69" s="394"/>
      <c r="I69" s="394"/>
      <c r="J69" s="394"/>
      <c r="K69" s="266"/>
    </row>
    <row r="70" spans="2:11" s="1" customFormat="1" ht="15" customHeight="1">
      <c r="B70" s="265"/>
      <c r="C70" s="270"/>
      <c r="D70" s="394" t="s">
        <v>937</v>
      </c>
      <c r="E70" s="394"/>
      <c r="F70" s="394"/>
      <c r="G70" s="394"/>
      <c r="H70" s="394"/>
      <c r="I70" s="394"/>
      <c r="J70" s="394"/>
      <c r="K70" s="266"/>
    </row>
    <row r="71" spans="2:11" s="1" customFormat="1" ht="12.75" customHeight="1">
      <c r="B71" s="274"/>
      <c r="C71" s="275"/>
      <c r="D71" s="275"/>
      <c r="E71" s="275"/>
      <c r="F71" s="275"/>
      <c r="G71" s="275"/>
      <c r="H71" s="275"/>
      <c r="I71" s="275"/>
      <c r="J71" s="275"/>
      <c r="K71" s="276"/>
    </row>
    <row r="72" spans="2:11" s="1" customFormat="1" ht="18.75" customHeight="1">
      <c r="B72" s="277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s="1" customFormat="1" ht="18.75" customHeight="1"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2:11" s="1" customFormat="1" ht="7.5" customHeight="1">
      <c r="B74" s="279"/>
      <c r="C74" s="280"/>
      <c r="D74" s="280"/>
      <c r="E74" s="280"/>
      <c r="F74" s="280"/>
      <c r="G74" s="280"/>
      <c r="H74" s="280"/>
      <c r="I74" s="280"/>
      <c r="J74" s="280"/>
      <c r="K74" s="281"/>
    </row>
    <row r="75" spans="2:11" s="1" customFormat="1" ht="45" customHeight="1">
      <c r="B75" s="282"/>
      <c r="C75" s="397" t="s">
        <v>938</v>
      </c>
      <c r="D75" s="397"/>
      <c r="E75" s="397"/>
      <c r="F75" s="397"/>
      <c r="G75" s="397"/>
      <c r="H75" s="397"/>
      <c r="I75" s="397"/>
      <c r="J75" s="397"/>
      <c r="K75" s="283"/>
    </row>
    <row r="76" spans="2:11" s="1" customFormat="1" ht="17.25" customHeight="1">
      <c r="B76" s="282"/>
      <c r="C76" s="284" t="s">
        <v>939</v>
      </c>
      <c r="D76" s="284"/>
      <c r="E76" s="284"/>
      <c r="F76" s="284" t="s">
        <v>940</v>
      </c>
      <c r="G76" s="285"/>
      <c r="H76" s="284" t="s">
        <v>54</v>
      </c>
      <c r="I76" s="284" t="s">
        <v>57</v>
      </c>
      <c r="J76" s="284" t="s">
        <v>941</v>
      </c>
      <c r="K76" s="283"/>
    </row>
    <row r="77" spans="2:11" s="1" customFormat="1" ht="17.25" customHeight="1">
      <c r="B77" s="282"/>
      <c r="C77" s="286" t="s">
        <v>942</v>
      </c>
      <c r="D77" s="286"/>
      <c r="E77" s="286"/>
      <c r="F77" s="287" t="s">
        <v>943</v>
      </c>
      <c r="G77" s="288"/>
      <c r="H77" s="286"/>
      <c r="I77" s="286"/>
      <c r="J77" s="286" t="s">
        <v>944</v>
      </c>
      <c r="K77" s="283"/>
    </row>
    <row r="78" spans="2:11" s="1" customFormat="1" ht="5.25" customHeight="1">
      <c r="B78" s="282"/>
      <c r="C78" s="289"/>
      <c r="D78" s="289"/>
      <c r="E78" s="289"/>
      <c r="F78" s="289"/>
      <c r="G78" s="290"/>
      <c r="H78" s="289"/>
      <c r="I78" s="289"/>
      <c r="J78" s="289"/>
      <c r="K78" s="283"/>
    </row>
    <row r="79" spans="2:11" s="1" customFormat="1" ht="15" customHeight="1">
      <c r="B79" s="282"/>
      <c r="C79" s="271" t="s">
        <v>53</v>
      </c>
      <c r="D79" s="291"/>
      <c r="E79" s="291"/>
      <c r="F79" s="292" t="s">
        <v>945</v>
      </c>
      <c r="G79" s="293"/>
      <c r="H79" s="271" t="s">
        <v>946</v>
      </c>
      <c r="I79" s="271" t="s">
        <v>947</v>
      </c>
      <c r="J79" s="271">
        <v>20</v>
      </c>
      <c r="K79" s="283"/>
    </row>
    <row r="80" spans="2:11" s="1" customFormat="1" ht="15" customHeight="1">
      <c r="B80" s="282"/>
      <c r="C80" s="271" t="s">
        <v>948</v>
      </c>
      <c r="D80" s="271"/>
      <c r="E80" s="271"/>
      <c r="F80" s="292" t="s">
        <v>945</v>
      </c>
      <c r="G80" s="293"/>
      <c r="H80" s="271" t="s">
        <v>949</v>
      </c>
      <c r="I80" s="271" t="s">
        <v>947</v>
      </c>
      <c r="J80" s="271">
        <v>120</v>
      </c>
      <c r="K80" s="283"/>
    </row>
    <row r="81" spans="2:11" s="1" customFormat="1" ht="15" customHeight="1">
      <c r="B81" s="294"/>
      <c r="C81" s="271" t="s">
        <v>950</v>
      </c>
      <c r="D81" s="271"/>
      <c r="E81" s="271"/>
      <c r="F81" s="292" t="s">
        <v>951</v>
      </c>
      <c r="G81" s="293"/>
      <c r="H81" s="271" t="s">
        <v>952</v>
      </c>
      <c r="I81" s="271" t="s">
        <v>947</v>
      </c>
      <c r="J81" s="271">
        <v>50</v>
      </c>
      <c r="K81" s="283"/>
    </row>
    <row r="82" spans="2:11" s="1" customFormat="1" ht="15" customHeight="1">
      <c r="B82" s="294"/>
      <c r="C82" s="271" t="s">
        <v>953</v>
      </c>
      <c r="D82" s="271"/>
      <c r="E82" s="271"/>
      <c r="F82" s="292" t="s">
        <v>945</v>
      </c>
      <c r="G82" s="293"/>
      <c r="H82" s="271" t="s">
        <v>954</v>
      </c>
      <c r="I82" s="271" t="s">
        <v>955</v>
      </c>
      <c r="J82" s="271"/>
      <c r="K82" s="283"/>
    </row>
    <row r="83" spans="2:11" s="1" customFormat="1" ht="15" customHeight="1">
      <c r="B83" s="294"/>
      <c r="C83" s="295" t="s">
        <v>956</v>
      </c>
      <c r="D83" s="295"/>
      <c r="E83" s="295"/>
      <c r="F83" s="296" t="s">
        <v>951</v>
      </c>
      <c r="G83" s="295"/>
      <c r="H83" s="295" t="s">
        <v>957</v>
      </c>
      <c r="I83" s="295" t="s">
        <v>947</v>
      </c>
      <c r="J83" s="295">
        <v>15</v>
      </c>
      <c r="K83" s="283"/>
    </row>
    <row r="84" spans="2:11" s="1" customFormat="1" ht="15" customHeight="1">
      <c r="B84" s="294"/>
      <c r="C84" s="295" t="s">
        <v>958</v>
      </c>
      <c r="D84" s="295"/>
      <c r="E84" s="295"/>
      <c r="F84" s="296" t="s">
        <v>951</v>
      </c>
      <c r="G84" s="295"/>
      <c r="H84" s="295" t="s">
        <v>959</v>
      </c>
      <c r="I84" s="295" t="s">
        <v>947</v>
      </c>
      <c r="J84" s="295">
        <v>15</v>
      </c>
      <c r="K84" s="283"/>
    </row>
    <row r="85" spans="2:11" s="1" customFormat="1" ht="15" customHeight="1">
      <c r="B85" s="294"/>
      <c r="C85" s="295" t="s">
        <v>960</v>
      </c>
      <c r="D85" s="295"/>
      <c r="E85" s="295"/>
      <c r="F85" s="296" t="s">
        <v>951</v>
      </c>
      <c r="G85" s="295"/>
      <c r="H85" s="295" t="s">
        <v>961</v>
      </c>
      <c r="I85" s="295" t="s">
        <v>947</v>
      </c>
      <c r="J85" s="295">
        <v>20</v>
      </c>
      <c r="K85" s="283"/>
    </row>
    <row r="86" spans="2:11" s="1" customFormat="1" ht="15" customHeight="1">
      <c r="B86" s="294"/>
      <c r="C86" s="295" t="s">
        <v>962</v>
      </c>
      <c r="D86" s="295"/>
      <c r="E86" s="295"/>
      <c r="F86" s="296" t="s">
        <v>951</v>
      </c>
      <c r="G86" s="295"/>
      <c r="H86" s="295" t="s">
        <v>963</v>
      </c>
      <c r="I86" s="295" t="s">
        <v>947</v>
      </c>
      <c r="J86" s="295">
        <v>20</v>
      </c>
      <c r="K86" s="283"/>
    </row>
    <row r="87" spans="2:11" s="1" customFormat="1" ht="15" customHeight="1">
      <c r="B87" s="294"/>
      <c r="C87" s="271" t="s">
        <v>964</v>
      </c>
      <c r="D87" s="271"/>
      <c r="E87" s="271"/>
      <c r="F87" s="292" t="s">
        <v>951</v>
      </c>
      <c r="G87" s="293"/>
      <c r="H87" s="271" t="s">
        <v>965</v>
      </c>
      <c r="I87" s="271" t="s">
        <v>947</v>
      </c>
      <c r="J87" s="271">
        <v>50</v>
      </c>
      <c r="K87" s="283"/>
    </row>
    <row r="88" spans="2:11" s="1" customFormat="1" ht="15" customHeight="1">
      <c r="B88" s="294"/>
      <c r="C88" s="271" t="s">
        <v>966</v>
      </c>
      <c r="D88" s="271"/>
      <c r="E88" s="271"/>
      <c r="F88" s="292" t="s">
        <v>951</v>
      </c>
      <c r="G88" s="293"/>
      <c r="H88" s="271" t="s">
        <v>967</v>
      </c>
      <c r="I88" s="271" t="s">
        <v>947</v>
      </c>
      <c r="J88" s="271">
        <v>20</v>
      </c>
      <c r="K88" s="283"/>
    </row>
    <row r="89" spans="2:11" s="1" customFormat="1" ht="15" customHeight="1">
      <c r="B89" s="294"/>
      <c r="C89" s="271" t="s">
        <v>968</v>
      </c>
      <c r="D89" s="271"/>
      <c r="E89" s="271"/>
      <c r="F89" s="292" t="s">
        <v>951</v>
      </c>
      <c r="G89" s="293"/>
      <c r="H89" s="271" t="s">
        <v>969</v>
      </c>
      <c r="I89" s="271" t="s">
        <v>947</v>
      </c>
      <c r="J89" s="271">
        <v>20</v>
      </c>
      <c r="K89" s="283"/>
    </row>
    <row r="90" spans="2:11" s="1" customFormat="1" ht="15" customHeight="1">
      <c r="B90" s="294"/>
      <c r="C90" s="271" t="s">
        <v>970</v>
      </c>
      <c r="D90" s="271"/>
      <c r="E90" s="271"/>
      <c r="F90" s="292" t="s">
        <v>951</v>
      </c>
      <c r="G90" s="293"/>
      <c r="H90" s="271" t="s">
        <v>971</v>
      </c>
      <c r="I90" s="271" t="s">
        <v>947</v>
      </c>
      <c r="J90" s="271">
        <v>50</v>
      </c>
      <c r="K90" s="283"/>
    </row>
    <row r="91" spans="2:11" s="1" customFormat="1" ht="15" customHeight="1">
      <c r="B91" s="294"/>
      <c r="C91" s="271" t="s">
        <v>972</v>
      </c>
      <c r="D91" s="271"/>
      <c r="E91" s="271"/>
      <c r="F91" s="292" t="s">
        <v>951</v>
      </c>
      <c r="G91" s="293"/>
      <c r="H91" s="271" t="s">
        <v>972</v>
      </c>
      <c r="I91" s="271" t="s">
        <v>947</v>
      </c>
      <c r="J91" s="271">
        <v>50</v>
      </c>
      <c r="K91" s="283"/>
    </row>
    <row r="92" spans="2:11" s="1" customFormat="1" ht="15" customHeight="1">
      <c r="B92" s="294"/>
      <c r="C92" s="271" t="s">
        <v>973</v>
      </c>
      <c r="D92" s="271"/>
      <c r="E92" s="271"/>
      <c r="F92" s="292" t="s">
        <v>951</v>
      </c>
      <c r="G92" s="293"/>
      <c r="H92" s="271" t="s">
        <v>974</v>
      </c>
      <c r="I92" s="271" t="s">
        <v>947</v>
      </c>
      <c r="J92" s="271">
        <v>255</v>
      </c>
      <c r="K92" s="283"/>
    </row>
    <row r="93" spans="2:11" s="1" customFormat="1" ht="15" customHeight="1">
      <c r="B93" s="294"/>
      <c r="C93" s="271" t="s">
        <v>975</v>
      </c>
      <c r="D93" s="271"/>
      <c r="E93" s="271"/>
      <c r="F93" s="292" t="s">
        <v>945</v>
      </c>
      <c r="G93" s="293"/>
      <c r="H93" s="271" t="s">
        <v>976</v>
      </c>
      <c r="I93" s="271" t="s">
        <v>977</v>
      </c>
      <c r="J93" s="271"/>
      <c r="K93" s="283"/>
    </row>
    <row r="94" spans="2:11" s="1" customFormat="1" ht="15" customHeight="1">
      <c r="B94" s="294"/>
      <c r="C94" s="271" t="s">
        <v>978</v>
      </c>
      <c r="D94" s="271"/>
      <c r="E94" s="271"/>
      <c r="F94" s="292" t="s">
        <v>945</v>
      </c>
      <c r="G94" s="293"/>
      <c r="H94" s="271" t="s">
        <v>979</v>
      </c>
      <c r="I94" s="271" t="s">
        <v>980</v>
      </c>
      <c r="J94" s="271"/>
      <c r="K94" s="283"/>
    </row>
    <row r="95" spans="2:11" s="1" customFormat="1" ht="15" customHeight="1">
      <c r="B95" s="294"/>
      <c r="C95" s="271" t="s">
        <v>981</v>
      </c>
      <c r="D95" s="271"/>
      <c r="E95" s="271"/>
      <c r="F95" s="292" t="s">
        <v>945</v>
      </c>
      <c r="G95" s="293"/>
      <c r="H95" s="271" t="s">
        <v>981</v>
      </c>
      <c r="I95" s="271" t="s">
        <v>980</v>
      </c>
      <c r="J95" s="271"/>
      <c r="K95" s="283"/>
    </row>
    <row r="96" spans="2:11" s="1" customFormat="1" ht="15" customHeight="1">
      <c r="B96" s="294"/>
      <c r="C96" s="271" t="s">
        <v>38</v>
      </c>
      <c r="D96" s="271"/>
      <c r="E96" s="271"/>
      <c r="F96" s="292" t="s">
        <v>945</v>
      </c>
      <c r="G96" s="293"/>
      <c r="H96" s="271" t="s">
        <v>982</v>
      </c>
      <c r="I96" s="271" t="s">
        <v>980</v>
      </c>
      <c r="J96" s="271"/>
      <c r="K96" s="283"/>
    </row>
    <row r="97" spans="2:11" s="1" customFormat="1" ht="15" customHeight="1">
      <c r="B97" s="294"/>
      <c r="C97" s="271" t="s">
        <v>48</v>
      </c>
      <c r="D97" s="271"/>
      <c r="E97" s="271"/>
      <c r="F97" s="292" t="s">
        <v>945</v>
      </c>
      <c r="G97" s="293"/>
      <c r="H97" s="271" t="s">
        <v>983</v>
      </c>
      <c r="I97" s="271" t="s">
        <v>980</v>
      </c>
      <c r="J97" s="271"/>
      <c r="K97" s="283"/>
    </row>
    <row r="98" spans="2:11" s="1" customFormat="1" ht="15" customHeight="1">
      <c r="B98" s="297"/>
      <c r="C98" s="298"/>
      <c r="D98" s="298"/>
      <c r="E98" s="298"/>
      <c r="F98" s="298"/>
      <c r="G98" s="298"/>
      <c r="H98" s="298"/>
      <c r="I98" s="298"/>
      <c r="J98" s="298"/>
      <c r="K98" s="299"/>
    </row>
    <row r="99" spans="2:11" s="1" customFormat="1" ht="18.75" customHeight="1">
      <c r="B99" s="300"/>
      <c r="C99" s="301"/>
      <c r="D99" s="301"/>
      <c r="E99" s="301"/>
      <c r="F99" s="301"/>
      <c r="G99" s="301"/>
      <c r="H99" s="301"/>
      <c r="I99" s="301"/>
      <c r="J99" s="301"/>
      <c r="K99" s="300"/>
    </row>
    <row r="100" spans="2:11" s="1" customFormat="1" ht="18.75" customHeight="1"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</row>
    <row r="101" spans="2:11" s="1" customFormat="1" ht="7.5" customHeight="1">
      <c r="B101" s="279"/>
      <c r="C101" s="280"/>
      <c r="D101" s="280"/>
      <c r="E101" s="280"/>
      <c r="F101" s="280"/>
      <c r="G101" s="280"/>
      <c r="H101" s="280"/>
      <c r="I101" s="280"/>
      <c r="J101" s="280"/>
      <c r="K101" s="281"/>
    </row>
    <row r="102" spans="2:11" s="1" customFormat="1" ht="45" customHeight="1">
      <c r="B102" s="282"/>
      <c r="C102" s="397" t="s">
        <v>984</v>
      </c>
      <c r="D102" s="397"/>
      <c r="E102" s="397"/>
      <c r="F102" s="397"/>
      <c r="G102" s="397"/>
      <c r="H102" s="397"/>
      <c r="I102" s="397"/>
      <c r="J102" s="397"/>
      <c r="K102" s="283"/>
    </row>
    <row r="103" spans="2:11" s="1" customFormat="1" ht="17.25" customHeight="1">
      <c r="B103" s="282"/>
      <c r="C103" s="284" t="s">
        <v>939</v>
      </c>
      <c r="D103" s="284"/>
      <c r="E103" s="284"/>
      <c r="F103" s="284" t="s">
        <v>940</v>
      </c>
      <c r="G103" s="285"/>
      <c r="H103" s="284" t="s">
        <v>54</v>
      </c>
      <c r="I103" s="284" t="s">
        <v>57</v>
      </c>
      <c r="J103" s="284" t="s">
        <v>941</v>
      </c>
      <c r="K103" s="283"/>
    </row>
    <row r="104" spans="2:11" s="1" customFormat="1" ht="17.25" customHeight="1">
      <c r="B104" s="282"/>
      <c r="C104" s="286" t="s">
        <v>942</v>
      </c>
      <c r="D104" s="286"/>
      <c r="E104" s="286"/>
      <c r="F104" s="287" t="s">
        <v>943</v>
      </c>
      <c r="G104" s="288"/>
      <c r="H104" s="286"/>
      <c r="I104" s="286"/>
      <c r="J104" s="286" t="s">
        <v>944</v>
      </c>
      <c r="K104" s="283"/>
    </row>
    <row r="105" spans="2:11" s="1" customFormat="1" ht="5.25" customHeight="1">
      <c r="B105" s="282"/>
      <c r="C105" s="284"/>
      <c r="D105" s="284"/>
      <c r="E105" s="284"/>
      <c r="F105" s="284"/>
      <c r="G105" s="302"/>
      <c r="H105" s="284"/>
      <c r="I105" s="284"/>
      <c r="J105" s="284"/>
      <c r="K105" s="283"/>
    </row>
    <row r="106" spans="2:11" s="1" customFormat="1" ht="15" customHeight="1">
      <c r="B106" s="282"/>
      <c r="C106" s="271" t="s">
        <v>53</v>
      </c>
      <c r="D106" s="291"/>
      <c r="E106" s="291"/>
      <c r="F106" s="292" t="s">
        <v>945</v>
      </c>
      <c r="G106" s="271"/>
      <c r="H106" s="271" t="s">
        <v>985</v>
      </c>
      <c r="I106" s="271" t="s">
        <v>947</v>
      </c>
      <c r="J106" s="271">
        <v>20</v>
      </c>
      <c r="K106" s="283"/>
    </row>
    <row r="107" spans="2:11" s="1" customFormat="1" ht="15" customHeight="1">
      <c r="B107" s="282"/>
      <c r="C107" s="271" t="s">
        <v>948</v>
      </c>
      <c r="D107" s="271"/>
      <c r="E107" s="271"/>
      <c r="F107" s="292" t="s">
        <v>945</v>
      </c>
      <c r="G107" s="271"/>
      <c r="H107" s="271" t="s">
        <v>985</v>
      </c>
      <c r="I107" s="271" t="s">
        <v>947</v>
      </c>
      <c r="J107" s="271">
        <v>120</v>
      </c>
      <c r="K107" s="283"/>
    </row>
    <row r="108" spans="2:11" s="1" customFormat="1" ht="15" customHeight="1">
      <c r="B108" s="294"/>
      <c r="C108" s="271" t="s">
        <v>950</v>
      </c>
      <c r="D108" s="271"/>
      <c r="E108" s="271"/>
      <c r="F108" s="292" t="s">
        <v>951</v>
      </c>
      <c r="G108" s="271"/>
      <c r="H108" s="271" t="s">
        <v>985</v>
      </c>
      <c r="I108" s="271" t="s">
        <v>947</v>
      </c>
      <c r="J108" s="271">
        <v>50</v>
      </c>
      <c r="K108" s="283"/>
    </row>
    <row r="109" spans="2:11" s="1" customFormat="1" ht="15" customHeight="1">
      <c r="B109" s="294"/>
      <c r="C109" s="271" t="s">
        <v>953</v>
      </c>
      <c r="D109" s="271"/>
      <c r="E109" s="271"/>
      <c r="F109" s="292" t="s">
        <v>945</v>
      </c>
      <c r="G109" s="271"/>
      <c r="H109" s="271" t="s">
        <v>985</v>
      </c>
      <c r="I109" s="271" t="s">
        <v>955</v>
      </c>
      <c r="J109" s="271"/>
      <c r="K109" s="283"/>
    </row>
    <row r="110" spans="2:11" s="1" customFormat="1" ht="15" customHeight="1">
      <c r="B110" s="294"/>
      <c r="C110" s="271" t="s">
        <v>964</v>
      </c>
      <c r="D110" s="271"/>
      <c r="E110" s="271"/>
      <c r="F110" s="292" t="s">
        <v>951</v>
      </c>
      <c r="G110" s="271"/>
      <c r="H110" s="271" t="s">
        <v>985</v>
      </c>
      <c r="I110" s="271" t="s">
        <v>947</v>
      </c>
      <c r="J110" s="271">
        <v>50</v>
      </c>
      <c r="K110" s="283"/>
    </row>
    <row r="111" spans="2:11" s="1" customFormat="1" ht="15" customHeight="1">
      <c r="B111" s="294"/>
      <c r="C111" s="271" t="s">
        <v>972</v>
      </c>
      <c r="D111" s="271"/>
      <c r="E111" s="271"/>
      <c r="F111" s="292" t="s">
        <v>951</v>
      </c>
      <c r="G111" s="271"/>
      <c r="H111" s="271" t="s">
        <v>985</v>
      </c>
      <c r="I111" s="271" t="s">
        <v>947</v>
      </c>
      <c r="J111" s="271">
        <v>50</v>
      </c>
      <c r="K111" s="283"/>
    </row>
    <row r="112" spans="2:11" s="1" customFormat="1" ht="15" customHeight="1">
      <c r="B112" s="294"/>
      <c r="C112" s="271" t="s">
        <v>970</v>
      </c>
      <c r="D112" s="271"/>
      <c r="E112" s="271"/>
      <c r="F112" s="292" t="s">
        <v>951</v>
      </c>
      <c r="G112" s="271"/>
      <c r="H112" s="271" t="s">
        <v>985</v>
      </c>
      <c r="I112" s="271" t="s">
        <v>947</v>
      </c>
      <c r="J112" s="271">
        <v>50</v>
      </c>
      <c r="K112" s="283"/>
    </row>
    <row r="113" spans="2:11" s="1" customFormat="1" ht="15" customHeight="1">
      <c r="B113" s="294"/>
      <c r="C113" s="271" t="s">
        <v>53</v>
      </c>
      <c r="D113" s="271"/>
      <c r="E113" s="271"/>
      <c r="F113" s="292" t="s">
        <v>945</v>
      </c>
      <c r="G113" s="271"/>
      <c r="H113" s="271" t="s">
        <v>986</v>
      </c>
      <c r="I113" s="271" t="s">
        <v>947</v>
      </c>
      <c r="J113" s="271">
        <v>20</v>
      </c>
      <c r="K113" s="283"/>
    </row>
    <row r="114" spans="2:11" s="1" customFormat="1" ht="15" customHeight="1">
      <c r="B114" s="294"/>
      <c r="C114" s="271" t="s">
        <v>987</v>
      </c>
      <c r="D114" s="271"/>
      <c r="E114" s="271"/>
      <c r="F114" s="292" t="s">
        <v>945</v>
      </c>
      <c r="G114" s="271"/>
      <c r="H114" s="271" t="s">
        <v>988</v>
      </c>
      <c r="I114" s="271" t="s">
        <v>947</v>
      </c>
      <c r="J114" s="271">
        <v>120</v>
      </c>
      <c r="K114" s="283"/>
    </row>
    <row r="115" spans="2:11" s="1" customFormat="1" ht="15" customHeight="1">
      <c r="B115" s="294"/>
      <c r="C115" s="271" t="s">
        <v>38</v>
      </c>
      <c r="D115" s="271"/>
      <c r="E115" s="271"/>
      <c r="F115" s="292" t="s">
        <v>945</v>
      </c>
      <c r="G115" s="271"/>
      <c r="H115" s="271" t="s">
        <v>989</v>
      </c>
      <c r="I115" s="271" t="s">
        <v>980</v>
      </c>
      <c r="J115" s="271"/>
      <c r="K115" s="283"/>
    </row>
    <row r="116" spans="2:11" s="1" customFormat="1" ht="15" customHeight="1">
      <c r="B116" s="294"/>
      <c r="C116" s="271" t="s">
        <v>48</v>
      </c>
      <c r="D116" s="271"/>
      <c r="E116" s="271"/>
      <c r="F116" s="292" t="s">
        <v>945</v>
      </c>
      <c r="G116" s="271"/>
      <c r="H116" s="271" t="s">
        <v>990</v>
      </c>
      <c r="I116" s="271" t="s">
        <v>980</v>
      </c>
      <c r="J116" s="271"/>
      <c r="K116" s="283"/>
    </row>
    <row r="117" spans="2:11" s="1" customFormat="1" ht="15" customHeight="1">
      <c r="B117" s="294"/>
      <c r="C117" s="271" t="s">
        <v>57</v>
      </c>
      <c r="D117" s="271"/>
      <c r="E117" s="271"/>
      <c r="F117" s="292" t="s">
        <v>945</v>
      </c>
      <c r="G117" s="271"/>
      <c r="H117" s="271" t="s">
        <v>991</v>
      </c>
      <c r="I117" s="271" t="s">
        <v>992</v>
      </c>
      <c r="J117" s="271"/>
      <c r="K117" s="283"/>
    </row>
    <row r="118" spans="2:11" s="1" customFormat="1" ht="15" customHeight="1">
      <c r="B118" s="297"/>
      <c r="C118" s="303"/>
      <c r="D118" s="303"/>
      <c r="E118" s="303"/>
      <c r="F118" s="303"/>
      <c r="G118" s="303"/>
      <c r="H118" s="303"/>
      <c r="I118" s="303"/>
      <c r="J118" s="303"/>
      <c r="K118" s="299"/>
    </row>
    <row r="119" spans="2:11" s="1" customFormat="1" ht="18.75" customHeight="1">
      <c r="B119" s="304"/>
      <c r="C119" s="305"/>
      <c r="D119" s="305"/>
      <c r="E119" s="305"/>
      <c r="F119" s="306"/>
      <c r="G119" s="305"/>
      <c r="H119" s="305"/>
      <c r="I119" s="305"/>
      <c r="J119" s="305"/>
      <c r="K119" s="304"/>
    </row>
    <row r="120" spans="2:11" s="1" customFormat="1" ht="18.75" customHeight="1"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</row>
    <row r="121" spans="2:11" s="1" customFormat="1" ht="7.5" customHeight="1">
      <c r="B121" s="307"/>
      <c r="C121" s="308"/>
      <c r="D121" s="308"/>
      <c r="E121" s="308"/>
      <c r="F121" s="308"/>
      <c r="G121" s="308"/>
      <c r="H121" s="308"/>
      <c r="I121" s="308"/>
      <c r="J121" s="308"/>
      <c r="K121" s="309"/>
    </row>
    <row r="122" spans="2:11" s="1" customFormat="1" ht="45" customHeight="1">
      <c r="B122" s="310"/>
      <c r="C122" s="395" t="s">
        <v>993</v>
      </c>
      <c r="D122" s="395"/>
      <c r="E122" s="395"/>
      <c r="F122" s="395"/>
      <c r="G122" s="395"/>
      <c r="H122" s="395"/>
      <c r="I122" s="395"/>
      <c r="J122" s="395"/>
      <c r="K122" s="311"/>
    </row>
    <row r="123" spans="2:11" s="1" customFormat="1" ht="17.25" customHeight="1">
      <c r="B123" s="312"/>
      <c r="C123" s="284" t="s">
        <v>939</v>
      </c>
      <c r="D123" s="284"/>
      <c r="E123" s="284"/>
      <c r="F123" s="284" t="s">
        <v>940</v>
      </c>
      <c r="G123" s="285"/>
      <c r="H123" s="284" t="s">
        <v>54</v>
      </c>
      <c r="I123" s="284" t="s">
        <v>57</v>
      </c>
      <c r="J123" s="284" t="s">
        <v>941</v>
      </c>
      <c r="K123" s="313"/>
    </row>
    <row r="124" spans="2:11" s="1" customFormat="1" ht="17.25" customHeight="1">
      <c r="B124" s="312"/>
      <c r="C124" s="286" t="s">
        <v>942</v>
      </c>
      <c r="D124" s="286"/>
      <c r="E124" s="286"/>
      <c r="F124" s="287" t="s">
        <v>943</v>
      </c>
      <c r="G124" s="288"/>
      <c r="H124" s="286"/>
      <c r="I124" s="286"/>
      <c r="J124" s="286" t="s">
        <v>944</v>
      </c>
      <c r="K124" s="313"/>
    </row>
    <row r="125" spans="2:11" s="1" customFormat="1" ht="5.25" customHeight="1">
      <c r="B125" s="314"/>
      <c r="C125" s="289"/>
      <c r="D125" s="289"/>
      <c r="E125" s="289"/>
      <c r="F125" s="289"/>
      <c r="G125" s="315"/>
      <c r="H125" s="289"/>
      <c r="I125" s="289"/>
      <c r="J125" s="289"/>
      <c r="K125" s="316"/>
    </row>
    <row r="126" spans="2:11" s="1" customFormat="1" ht="15" customHeight="1">
      <c r="B126" s="314"/>
      <c r="C126" s="271" t="s">
        <v>948</v>
      </c>
      <c r="D126" s="291"/>
      <c r="E126" s="291"/>
      <c r="F126" s="292" t="s">
        <v>945</v>
      </c>
      <c r="G126" s="271"/>
      <c r="H126" s="271" t="s">
        <v>985</v>
      </c>
      <c r="I126" s="271" t="s">
        <v>947</v>
      </c>
      <c r="J126" s="271">
        <v>120</v>
      </c>
      <c r="K126" s="317"/>
    </row>
    <row r="127" spans="2:11" s="1" customFormat="1" ht="15" customHeight="1">
      <c r="B127" s="314"/>
      <c r="C127" s="271" t="s">
        <v>994</v>
      </c>
      <c r="D127" s="271"/>
      <c r="E127" s="271"/>
      <c r="F127" s="292" t="s">
        <v>945</v>
      </c>
      <c r="G127" s="271"/>
      <c r="H127" s="271" t="s">
        <v>995</v>
      </c>
      <c r="I127" s="271" t="s">
        <v>947</v>
      </c>
      <c r="J127" s="271" t="s">
        <v>996</v>
      </c>
      <c r="K127" s="317"/>
    </row>
    <row r="128" spans="2:11" s="1" customFormat="1" ht="15" customHeight="1">
      <c r="B128" s="314"/>
      <c r="C128" s="271" t="s">
        <v>85</v>
      </c>
      <c r="D128" s="271"/>
      <c r="E128" s="271"/>
      <c r="F128" s="292" t="s">
        <v>945</v>
      </c>
      <c r="G128" s="271"/>
      <c r="H128" s="271" t="s">
        <v>997</v>
      </c>
      <c r="I128" s="271" t="s">
        <v>947</v>
      </c>
      <c r="J128" s="271" t="s">
        <v>996</v>
      </c>
      <c r="K128" s="317"/>
    </row>
    <row r="129" spans="2:11" s="1" customFormat="1" ht="15" customHeight="1">
      <c r="B129" s="314"/>
      <c r="C129" s="271" t="s">
        <v>956</v>
      </c>
      <c r="D129" s="271"/>
      <c r="E129" s="271"/>
      <c r="F129" s="292" t="s">
        <v>951</v>
      </c>
      <c r="G129" s="271"/>
      <c r="H129" s="271" t="s">
        <v>957</v>
      </c>
      <c r="I129" s="271" t="s">
        <v>947</v>
      </c>
      <c r="J129" s="271">
        <v>15</v>
      </c>
      <c r="K129" s="317"/>
    </row>
    <row r="130" spans="2:11" s="1" customFormat="1" ht="15" customHeight="1">
      <c r="B130" s="314"/>
      <c r="C130" s="295" t="s">
        <v>958</v>
      </c>
      <c r="D130" s="295"/>
      <c r="E130" s="295"/>
      <c r="F130" s="296" t="s">
        <v>951</v>
      </c>
      <c r="G130" s="295"/>
      <c r="H130" s="295" t="s">
        <v>959</v>
      </c>
      <c r="I130" s="295" t="s">
        <v>947</v>
      </c>
      <c r="J130" s="295">
        <v>15</v>
      </c>
      <c r="K130" s="317"/>
    </row>
    <row r="131" spans="2:11" s="1" customFormat="1" ht="15" customHeight="1">
      <c r="B131" s="314"/>
      <c r="C131" s="295" t="s">
        <v>960</v>
      </c>
      <c r="D131" s="295"/>
      <c r="E131" s="295"/>
      <c r="F131" s="296" t="s">
        <v>951</v>
      </c>
      <c r="G131" s="295"/>
      <c r="H131" s="295" t="s">
        <v>961</v>
      </c>
      <c r="I131" s="295" t="s">
        <v>947</v>
      </c>
      <c r="J131" s="295">
        <v>20</v>
      </c>
      <c r="K131" s="317"/>
    </row>
    <row r="132" spans="2:11" s="1" customFormat="1" ht="15" customHeight="1">
      <c r="B132" s="314"/>
      <c r="C132" s="295" t="s">
        <v>962</v>
      </c>
      <c r="D132" s="295"/>
      <c r="E132" s="295"/>
      <c r="F132" s="296" t="s">
        <v>951</v>
      </c>
      <c r="G132" s="295"/>
      <c r="H132" s="295" t="s">
        <v>963</v>
      </c>
      <c r="I132" s="295" t="s">
        <v>947</v>
      </c>
      <c r="J132" s="295">
        <v>20</v>
      </c>
      <c r="K132" s="317"/>
    </row>
    <row r="133" spans="2:11" s="1" customFormat="1" ht="15" customHeight="1">
      <c r="B133" s="314"/>
      <c r="C133" s="271" t="s">
        <v>950</v>
      </c>
      <c r="D133" s="271"/>
      <c r="E133" s="271"/>
      <c r="F133" s="292" t="s">
        <v>951</v>
      </c>
      <c r="G133" s="271"/>
      <c r="H133" s="271" t="s">
        <v>985</v>
      </c>
      <c r="I133" s="271" t="s">
        <v>947</v>
      </c>
      <c r="J133" s="271">
        <v>50</v>
      </c>
      <c r="K133" s="317"/>
    </row>
    <row r="134" spans="2:11" s="1" customFormat="1" ht="15" customHeight="1">
      <c r="B134" s="314"/>
      <c r="C134" s="271" t="s">
        <v>964</v>
      </c>
      <c r="D134" s="271"/>
      <c r="E134" s="271"/>
      <c r="F134" s="292" t="s">
        <v>951</v>
      </c>
      <c r="G134" s="271"/>
      <c r="H134" s="271" t="s">
        <v>985</v>
      </c>
      <c r="I134" s="271" t="s">
        <v>947</v>
      </c>
      <c r="J134" s="271">
        <v>50</v>
      </c>
      <c r="K134" s="317"/>
    </row>
    <row r="135" spans="2:11" s="1" customFormat="1" ht="15" customHeight="1">
      <c r="B135" s="314"/>
      <c r="C135" s="271" t="s">
        <v>970</v>
      </c>
      <c r="D135" s="271"/>
      <c r="E135" s="271"/>
      <c r="F135" s="292" t="s">
        <v>951</v>
      </c>
      <c r="G135" s="271"/>
      <c r="H135" s="271" t="s">
        <v>985</v>
      </c>
      <c r="I135" s="271" t="s">
        <v>947</v>
      </c>
      <c r="J135" s="271">
        <v>50</v>
      </c>
      <c r="K135" s="317"/>
    </row>
    <row r="136" spans="2:11" s="1" customFormat="1" ht="15" customHeight="1">
      <c r="B136" s="314"/>
      <c r="C136" s="271" t="s">
        <v>972</v>
      </c>
      <c r="D136" s="271"/>
      <c r="E136" s="271"/>
      <c r="F136" s="292" t="s">
        <v>951</v>
      </c>
      <c r="G136" s="271"/>
      <c r="H136" s="271" t="s">
        <v>985</v>
      </c>
      <c r="I136" s="271" t="s">
        <v>947</v>
      </c>
      <c r="J136" s="271">
        <v>50</v>
      </c>
      <c r="K136" s="317"/>
    </row>
    <row r="137" spans="2:11" s="1" customFormat="1" ht="15" customHeight="1">
      <c r="B137" s="314"/>
      <c r="C137" s="271" t="s">
        <v>973</v>
      </c>
      <c r="D137" s="271"/>
      <c r="E137" s="271"/>
      <c r="F137" s="292" t="s">
        <v>951</v>
      </c>
      <c r="G137" s="271"/>
      <c r="H137" s="271" t="s">
        <v>998</v>
      </c>
      <c r="I137" s="271" t="s">
        <v>947</v>
      </c>
      <c r="J137" s="271">
        <v>255</v>
      </c>
      <c r="K137" s="317"/>
    </row>
    <row r="138" spans="2:11" s="1" customFormat="1" ht="15" customHeight="1">
      <c r="B138" s="314"/>
      <c r="C138" s="271" t="s">
        <v>975</v>
      </c>
      <c r="D138" s="271"/>
      <c r="E138" s="271"/>
      <c r="F138" s="292" t="s">
        <v>945</v>
      </c>
      <c r="G138" s="271"/>
      <c r="H138" s="271" t="s">
        <v>999</v>
      </c>
      <c r="I138" s="271" t="s">
        <v>977</v>
      </c>
      <c r="J138" s="271"/>
      <c r="K138" s="317"/>
    </row>
    <row r="139" spans="2:11" s="1" customFormat="1" ht="15" customHeight="1">
      <c r="B139" s="314"/>
      <c r="C139" s="271" t="s">
        <v>978</v>
      </c>
      <c r="D139" s="271"/>
      <c r="E139" s="271"/>
      <c r="F139" s="292" t="s">
        <v>945</v>
      </c>
      <c r="G139" s="271"/>
      <c r="H139" s="271" t="s">
        <v>1000</v>
      </c>
      <c r="I139" s="271" t="s">
        <v>980</v>
      </c>
      <c r="J139" s="271"/>
      <c r="K139" s="317"/>
    </row>
    <row r="140" spans="2:11" s="1" customFormat="1" ht="15" customHeight="1">
      <c r="B140" s="314"/>
      <c r="C140" s="271" t="s">
        <v>981</v>
      </c>
      <c r="D140" s="271"/>
      <c r="E140" s="271"/>
      <c r="F140" s="292" t="s">
        <v>945</v>
      </c>
      <c r="G140" s="271"/>
      <c r="H140" s="271" t="s">
        <v>981</v>
      </c>
      <c r="I140" s="271" t="s">
        <v>980</v>
      </c>
      <c r="J140" s="271"/>
      <c r="K140" s="317"/>
    </row>
    <row r="141" spans="2:11" s="1" customFormat="1" ht="15" customHeight="1">
      <c r="B141" s="314"/>
      <c r="C141" s="271" t="s">
        <v>38</v>
      </c>
      <c r="D141" s="271"/>
      <c r="E141" s="271"/>
      <c r="F141" s="292" t="s">
        <v>945</v>
      </c>
      <c r="G141" s="271"/>
      <c r="H141" s="271" t="s">
        <v>1001</v>
      </c>
      <c r="I141" s="271" t="s">
        <v>980</v>
      </c>
      <c r="J141" s="271"/>
      <c r="K141" s="317"/>
    </row>
    <row r="142" spans="2:11" s="1" customFormat="1" ht="15" customHeight="1">
      <c r="B142" s="314"/>
      <c r="C142" s="271" t="s">
        <v>1002</v>
      </c>
      <c r="D142" s="271"/>
      <c r="E142" s="271"/>
      <c r="F142" s="292" t="s">
        <v>945</v>
      </c>
      <c r="G142" s="271"/>
      <c r="H142" s="271" t="s">
        <v>1003</v>
      </c>
      <c r="I142" s="271" t="s">
        <v>980</v>
      </c>
      <c r="J142" s="271"/>
      <c r="K142" s="317"/>
    </row>
    <row r="143" spans="2:11" s="1" customFormat="1" ht="15" customHeight="1">
      <c r="B143" s="318"/>
      <c r="C143" s="319"/>
      <c r="D143" s="319"/>
      <c r="E143" s="319"/>
      <c r="F143" s="319"/>
      <c r="G143" s="319"/>
      <c r="H143" s="319"/>
      <c r="I143" s="319"/>
      <c r="J143" s="319"/>
      <c r="K143" s="320"/>
    </row>
    <row r="144" spans="2:11" s="1" customFormat="1" ht="18.75" customHeight="1">
      <c r="B144" s="305"/>
      <c r="C144" s="305"/>
      <c r="D144" s="305"/>
      <c r="E144" s="305"/>
      <c r="F144" s="306"/>
      <c r="G144" s="305"/>
      <c r="H144" s="305"/>
      <c r="I144" s="305"/>
      <c r="J144" s="305"/>
      <c r="K144" s="305"/>
    </row>
    <row r="145" spans="2:11" s="1" customFormat="1" ht="18.75" customHeight="1"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</row>
    <row r="146" spans="2:11" s="1" customFormat="1" ht="7.5" customHeight="1">
      <c r="B146" s="279"/>
      <c r="C146" s="280"/>
      <c r="D146" s="280"/>
      <c r="E146" s="280"/>
      <c r="F146" s="280"/>
      <c r="G146" s="280"/>
      <c r="H146" s="280"/>
      <c r="I146" s="280"/>
      <c r="J146" s="280"/>
      <c r="K146" s="281"/>
    </row>
    <row r="147" spans="2:11" s="1" customFormat="1" ht="45" customHeight="1">
      <c r="B147" s="282"/>
      <c r="C147" s="397" t="s">
        <v>1004</v>
      </c>
      <c r="D147" s="397"/>
      <c r="E147" s="397"/>
      <c r="F147" s="397"/>
      <c r="G147" s="397"/>
      <c r="H147" s="397"/>
      <c r="I147" s="397"/>
      <c r="J147" s="397"/>
      <c r="K147" s="283"/>
    </row>
    <row r="148" spans="2:11" s="1" customFormat="1" ht="17.25" customHeight="1">
      <c r="B148" s="282"/>
      <c r="C148" s="284" t="s">
        <v>939</v>
      </c>
      <c r="D148" s="284"/>
      <c r="E148" s="284"/>
      <c r="F148" s="284" t="s">
        <v>940</v>
      </c>
      <c r="G148" s="285"/>
      <c r="H148" s="284" t="s">
        <v>54</v>
      </c>
      <c r="I148" s="284" t="s">
        <v>57</v>
      </c>
      <c r="J148" s="284" t="s">
        <v>941</v>
      </c>
      <c r="K148" s="283"/>
    </row>
    <row r="149" spans="2:11" s="1" customFormat="1" ht="17.25" customHeight="1">
      <c r="B149" s="282"/>
      <c r="C149" s="286" t="s">
        <v>942</v>
      </c>
      <c r="D149" s="286"/>
      <c r="E149" s="286"/>
      <c r="F149" s="287" t="s">
        <v>943</v>
      </c>
      <c r="G149" s="288"/>
      <c r="H149" s="286"/>
      <c r="I149" s="286"/>
      <c r="J149" s="286" t="s">
        <v>944</v>
      </c>
      <c r="K149" s="283"/>
    </row>
    <row r="150" spans="2:11" s="1" customFormat="1" ht="5.25" customHeight="1">
      <c r="B150" s="294"/>
      <c r="C150" s="289"/>
      <c r="D150" s="289"/>
      <c r="E150" s="289"/>
      <c r="F150" s="289"/>
      <c r="G150" s="290"/>
      <c r="H150" s="289"/>
      <c r="I150" s="289"/>
      <c r="J150" s="289"/>
      <c r="K150" s="317"/>
    </row>
    <row r="151" spans="2:11" s="1" customFormat="1" ht="15" customHeight="1">
      <c r="B151" s="294"/>
      <c r="C151" s="321" t="s">
        <v>948</v>
      </c>
      <c r="D151" s="271"/>
      <c r="E151" s="271"/>
      <c r="F151" s="322" t="s">
        <v>945</v>
      </c>
      <c r="G151" s="271"/>
      <c r="H151" s="321" t="s">
        <v>985</v>
      </c>
      <c r="I151" s="321" t="s">
        <v>947</v>
      </c>
      <c r="J151" s="321">
        <v>120</v>
      </c>
      <c r="K151" s="317"/>
    </row>
    <row r="152" spans="2:11" s="1" customFormat="1" ht="15" customHeight="1">
      <c r="B152" s="294"/>
      <c r="C152" s="321" t="s">
        <v>994</v>
      </c>
      <c r="D152" s="271"/>
      <c r="E152" s="271"/>
      <c r="F152" s="322" t="s">
        <v>945</v>
      </c>
      <c r="G152" s="271"/>
      <c r="H152" s="321" t="s">
        <v>1005</v>
      </c>
      <c r="I152" s="321" t="s">
        <v>947</v>
      </c>
      <c r="J152" s="321" t="s">
        <v>996</v>
      </c>
      <c r="K152" s="317"/>
    </row>
    <row r="153" spans="2:11" s="1" customFormat="1" ht="15" customHeight="1">
      <c r="B153" s="294"/>
      <c r="C153" s="321" t="s">
        <v>85</v>
      </c>
      <c r="D153" s="271"/>
      <c r="E153" s="271"/>
      <c r="F153" s="322" t="s">
        <v>945</v>
      </c>
      <c r="G153" s="271"/>
      <c r="H153" s="321" t="s">
        <v>1006</v>
      </c>
      <c r="I153" s="321" t="s">
        <v>947</v>
      </c>
      <c r="J153" s="321" t="s">
        <v>996</v>
      </c>
      <c r="K153" s="317"/>
    </row>
    <row r="154" spans="2:11" s="1" customFormat="1" ht="15" customHeight="1">
      <c r="B154" s="294"/>
      <c r="C154" s="321" t="s">
        <v>950</v>
      </c>
      <c r="D154" s="271"/>
      <c r="E154" s="271"/>
      <c r="F154" s="322" t="s">
        <v>951</v>
      </c>
      <c r="G154" s="271"/>
      <c r="H154" s="321" t="s">
        <v>985</v>
      </c>
      <c r="I154" s="321" t="s">
        <v>947</v>
      </c>
      <c r="J154" s="321">
        <v>50</v>
      </c>
      <c r="K154" s="317"/>
    </row>
    <row r="155" spans="2:11" s="1" customFormat="1" ht="15" customHeight="1">
      <c r="B155" s="294"/>
      <c r="C155" s="321" t="s">
        <v>953</v>
      </c>
      <c r="D155" s="271"/>
      <c r="E155" s="271"/>
      <c r="F155" s="322" t="s">
        <v>945</v>
      </c>
      <c r="G155" s="271"/>
      <c r="H155" s="321" t="s">
        <v>985</v>
      </c>
      <c r="I155" s="321" t="s">
        <v>955</v>
      </c>
      <c r="J155" s="321"/>
      <c r="K155" s="317"/>
    </row>
    <row r="156" spans="2:11" s="1" customFormat="1" ht="15" customHeight="1">
      <c r="B156" s="294"/>
      <c r="C156" s="321" t="s">
        <v>964</v>
      </c>
      <c r="D156" s="271"/>
      <c r="E156" s="271"/>
      <c r="F156" s="322" t="s">
        <v>951</v>
      </c>
      <c r="G156" s="271"/>
      <c r="H156" s="321" t="s">
        <v>985</v>
      </c>
      <c r="I156" s="321" t="s">
        <v>947</v>
      </c>
      <c r="J156" s="321">
        <v>50</v>
      </c>
      <c r="K156" s="317"/>
    </row>
    <row r="157" spans="2:11" s="1" customFormat="1" ht="15" customHeight="1">
      <c r="B157" s="294"/>
      <c r="C157" s="321" t="s">
        <v>972</v>
      </c>
      <c r="D157" s="271"/>
      <c r="E157" s="271"/>
      <c r="F157" s="322" t="s">
        <v>951</v>
      </c>
      <c r="G157" s="271"/>
      <c r="H157" s="321" t="s">
        <v>985</v>
      </c>
      <c r="I157" s="321" t="s">
        <v>947</v>
      </c>
      <c r="J157" s="321">
        <v>50</v>
      </c>
      <c r="K157" s="317"/>
    </row>
    <row r="158" spans="2:11" s="1" customFormat="1" ht="15" customHeight="1">
      <c r="B158" s="294"/>
      <c r="C158" s="321" t="s">
        <v>970</v>
      </c>
      <c r="D158" s="271"/>
      <c r="E158" s="271"/>
      <c r="F158" s="322" t="s">
        <v>951</v>
      </c>
      <c r="G158" s="271"/>
      <c r="H158" s="321" t="s">
        <v>985</v>
      </c>
      <c r="I158" s="321" t="s">
        <v>947</v>
      </c>
      <c r="J158" s="321">
        <v>50</v>
      </c>
      <c r="K158" s="317"/>
    </row>
    <row r="159" spans="2:11" s="1" customFormat="1" ht="15" customHeight="1">
      <c r="B159" s="294"/>
      <c r="C159" s="321" t="s">
        <v>96</v>
      </c>
      <c r="D159" s="271"/>
      <c r="E159" s="271"/>
      <c r="F159" s="322" t="s">
        <v>945</v>
      </c>
      <c r="G159" s="271"/>
      <c r="H159" s="321" t="s">
        <v>1007</v>
      </c>
      <c r="I159" s="321" t="s">
        <v>947</v>
      </c>
      <c r="J159" s="321" t="s">
        <v>1008</v>
      </c>
      <c r="K159" s="317"/>
    </row>
    <row r="160" spans="2:11" s="1" customFormat="1" ht="15" customHeight="1">
      <c r="B160" s="294"/>
      <c r="C160" s="321" t="s">
        <v>1009</v>
      </c>
      <c r="D160" s="271"/>
      <c r="E160" s="271"/>
      <c r="F160" s="322" t="s">
        <v>945</v>
      </c>
      <c r="G160" s="271"/>
      <c r="H160" s="321" t="s">
        <v>1010</v>
      </c>
      <c r="I160" s="321" t="s">
        <v>980</v>
      </c>
      <c r="J160" s="321"/>
      <c r="K160" s="317"/>
    </row>
    <row r="161" spans="2:11" s="1" customFormat="1" ht="15" customHeight="1">
      <c r="B161" s="323"/>
      <c r="C161" s="303"/>
      <c r="D161" s="303"/>
      <c r="E161" s="303"/>
      <c r="F161" s="303"/>
      <c r="G161" s="303"/>
      <c r="H161" s="303"/>
      <c r="I161" s="303"/>
      <c r="J161" s="303"/>
      <c r="K161" s="324"/>
    </row>
    <row r="162" spans="2:11" s="1" customFormat="1" ht="18.75" customHeight="1">
      <c r="B162" s="305"/>
      <c r="C162" s="315"/>
      <c r="D162" s="315"/>
      <c r="E162" s="315"/>
      <c r="F162" s="325"/>
      <c r="G162" s="315"/>
      <c r="H162" s="315"/>
      <c r="I162" s="315"/>
      <c r="J162" s="315"/>
      <c r="K162" s="305"/>
    </row>
    <row r="163" spans="2:11" s="1" customFormat="1" ht="18.75" customHeight="1"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</row>
    <row r="164" spans="2:11" s="1" customFormat="1" ht="7.5" customHeight="1">
      <c r="B164" s="260"/>
      <c r="C164" s="261"/>
      <c r="D164" s="261"/>
      <c r="E164" s="261"/>
      <c r="F164" s="261"/>
      <c r="G164" s="261"/>
      <c r="H164" s="261"/>
      <c r="I164" s="261"/>
      <c r="J164" s="261"/>
      <c r="K164" s="262"/>
    </row>
    <row r="165" spans="2:11" s="1" customFormat="1" ht="45" customHeight="1">
      <c r="B165" s="263"/>
      <c r="C165" s="395" t="s">
        <v>1011</v>
      </c>
      <c r="D165" s="395"/>
      <c r="E165" s="395"/>
      <c r="F165" s="395"/>
      <c r="G165" s="395"/>
      <c r="H165" s="395"/>
      <c r="I165" s="395"/>
      <c r="J165" s="395"/>
      <c r="K165" s="264"/>
    </row>
    <row r="166" spans="2:11" s="1" customFormat="1" ht="17.25" customHeight="1">
      <c r="B166" s="263"/>
      <c r="C166" s="284" t="s">
        <v>939</v>
      </c>
      <c r="D166" s="284"/>
      <c r="E166" s="284"/>
      <c r="F166" s="284" t="s">
        <v>940</v>
      </c>
      <c r="G166" s="326"/>
      <c r="H166" s="327" t="s">
        <v>54</v>
      </c>
      <c r="I166" s="327" t="s">
        <v>57</v>
      </c>
      <c r="J166" s="284" t="s">
        <v>941</v>
      </c>
      <c r="K166" s="264"/>
    </row>
    <row r="167" spans="2:11" s="1" customFormat="1" ht="17.25" customHeight="1">
      <c r="B167" s="265"/>
      <c r="C167" s="286" t="s">
        <v>942</v>
      </c>
      <c r="D167" s="286"/>
      <c r="E167" s="286"/>
      <c r="F167" s="287" t="s">
        <v>943</v>
      </c>
      <c r="G167" s="328"/>
      <c r="H167" s="329"/>
      <c r="I167" s="329"/>
      <c r="J167" s="286" t="s">
        <v>944</v>
      </c>
      <c r="K167" s="266"/>
    </row>
    <row r="168" spans="2:11" s="1" customFormat="1" ht="5.25" customHeight="1">
      <c r="B168" s="294"/>
      <c r="C168" s="289"/>
      <c r="D168" s="289"/>
      <c r="E168" s="289"/>
      <c r="F168" s="289"/>
      <c r="G168" s="290"/>
      <c r="H168" s="289"/>
      <c r="I168" s="289"/>
      <c r="J168" s="289"/>
      <c r="K168" s="317"/>
    </row>
    <row r="169" spans="2:11" s="1" customFormat="1" ht="15" customHeight="1">
      <c r="B169" s="294"/>
      <c r="C169" s="271" t="s">
        <v>948</v>
      </c>
      <c r="D169" s="271"/>
      <c r="E169" s="271"/>
      <c r="F169" s="292" t="s">
        <v>945</v>
      </c>
      <c r="G169" s="271"/>
      <c r="H169" s="271" t="s">
        <v>985</v>
      </c>
      <c r="I169" s="271" t="s">
        <v>947</v>
      </c>
      <c r="J169" s="271">
        <v>120</v>
      </c>
      <c r="K169" s="317"/>
    </row>
    <row r="170" spans="2:11" s="1" customFormat="1" ht="15" customHeight="1">
      <c r="B170" s="294"/>
      <c r="C170" s="271" t="s">
        <v>994</v>
      </c>
      <c r="D170" s="271"/>
      <c r="E170" s="271"/>
      <c r="F170" s="292" t="s">
        <v>945</v>
      </c>
      <c r="G170" s="271"/>
      <c r="H170" s="271" t="s">
        <v>995</v>
      </c>
      <c r="I170" s="271" t="s">
        <v>947</v>
      </c>
      <c r="J170" s="271" t="s">
        <v>996</v>
      </c>
      <c r="K170" s="317"/>
    </row>
    <row r="171" spans="2:11" s="1" customFormat="1" ht="15" customHeight="1">
      <c r="B171" s="294"/>
      <c r="C171" s="271" t="s">
        <v>85</v>
      </c>
      <c r="D171" s="271"/>
      <c r="E171" s="271"/>
      <c r="F171" s="292" t="s">
        <v>945</v>
      </c>
      <c r="G171" s="271"/>
      <c r="H171" s="271" t="s">
        <v>1012</v>
      </c>
      <c r="I171" s="271" t="s">
        <v>947</v>
      </c>
      <c r="J171" s="271" t="s">
        <v>996</v>
      </c>
      <c r="K171" s="317"/>
    </row>
    <row r="172" spans="2:11" s="1" customFormat="1" ht="15" customHeight="1">
      <c r="B172" s="294"/>
      <c r="C172" s="271" t="s">
        <v>950</v>
      </c>
      <c r="D172" s="271"/>
      <c r="E172" s="271"/>
      <c r="F172" s="292" t="s">
        <v>951</v>
      </c>
      <c r="G172" s="271"/>
      <c r="H172" s="271" t="s">
        <v>1012</v>
      </c>
      <c r="I172" s="271" t="s">
        <v>947</v>
      </c>
      <c r="J172" s="271">
        <v>50</v>
      </c>
      <c r="K172" s="317"/>
    </row>
    <row r="173" spans="2:11" s="1" customFormat="1" ht="15" customHeight="1">
      <c r="B173" s="294"/>
      <c r="C173" s="271" t="s">
        <v>953</v>
      </c>
      <c r="D173" s="271"/>
      <c r="E173" s="271"/>
      <c r="F173" s="292" t="s">
        <v>945</v>
      </c>
      <c r="G173" s="271"/>
      <c r="H173" s="271" t="s">
        <v>1012</v>
      </c>
      <c r="I173" s="271" t="s">
        <v>955</v>
      </c>
      <c r="J173" s="271"/>
      <c r="K173" s="317"/>
    </row>
    <row r="174" spans="2:11" s="1" customFormat="1" ht="15" customHeight="1">
      <c r="B174" s="294"/>
      <c r="C174" s="271" t="s">
        <v>964</v>
      </c>
      <c r="D174" s="271"/>
      <c r="E174" s="271"/>
      <c r="F174" s="292" t="s">
        <v>951</v>
      </c>
      <c r="G174" s="271"/>
      <c r="H174" s="271" t="s">
        <v>1012</v>
      </c>
      <c r="I174" s="271" t="s">
        <v>947</v>
      </c>
      <c r="J174" s="271">
        <v>50</v>
      </c>
      <c r="K174" s="317"/>
    </row>
    <row r="175" spans="2:11" s="1" customFormat="1" ht="15" customHeight="1">
      <c r="B175" s="294"/>
      <c r="C175" s="271" t="s">
        <v>972</v>
      </c>
      <c r="D175" s="271"/>
      <c r="E175" s="271"/>
      <c r="F175" s="292" t="s">
        <v>951</v>
      </c>
      <c r="G175" s="271"/>
      <c r="H175" s="271" t="s">
        <v>1012</v>
      </c>
      <c r="I175" s="271" t="s">
        <v>947</v>
      </c>
      <c r="J175" s="271">
        <v>50</v>
      </c>
      <c r="K175" s="317"/>
    </row>
    <row r="176" spans="2:11" s="1" customFormat="1" ht="15" customHeight="1">
      <c r="B176" s="294"/>
      <c r="C176" s="271" t="s">
        <v>970</v>
      </c>
      <c r="D176" s="271"/>
      <c r="E176" s="271"/>
      <c r="F176" s="292" t="s">
        <v>951</v>
      </c>
      <c r="G176" s="271"/>
      <c r="H176" s="271" t="s">
        <v>1012</v>
      </c>
      <c r="I176" s="271" t="s">
        <v>947</v>
      </c>
      <c r="J176" s="271">
        <v>50</v>
      </c>
      <c r="K176" s="317"/>
    </row>
    <row r="177" spans="2:11" s="1" customFormat="1" ht="15" customHeight="1">
      <c r="B177" s="294"/>
      <c r="C177" s="271" t="s">
        <v>118</v>
      </c>
      <c r="D177" s="271"/>
      <c r="E177" s="271"/>
      <c r="F177" s="292" t="s">
        <v>945</v>
      </c>
      <c r="G177" s="271"/>
      <c r="H177" s="271" t="s">
        <v>1013</v>
      </c>
      <c r="I177" s="271" t="s">
        <v>1014</v>
      </c>
      <c r="J177" s="271"/>
      <c r="K177" s="317"/>
    </row>
    <row r="178" spans="2:11" s="1" customFormat="1" ht="15" customHeight="1">
      <c r="B178" s="294"/>
      <c r="C178" s="271" t="s">
        <v>57</v>
      </c>
      <c r="D178" s="271"/>
      <c r="E178" s="271"/>
      <c r="F178" s="292" t="s">
        <v>945</v>
      </c>
      <c r="G178" s="271"/>
      <c r="H178" s="271" t="s">
        <v>1015</v>
      </c>
      <c r="I178" s="271" t="s">
        <v>1016</v>
      </c>
      <c r="J178" s="271">
        <v>1</v>
      </c>
      <c r="K178" s="317"/>
    </row>
    <row r="179" spans="2:11" s="1" customFormat="1" ht="15" customHeight="1">
      <c r="B179" s="294"/>
      <c r="C179" s="271" t="s">
        <v>53</v>
      </c>
      <c r="D179" s="271"/>
      <c r="E179" s="271"/>
      <c r="F179" s="292" t="s">
        <v>945</v>
      </c>
      <c r="G179" s="271"/>
      <c r="H179" s="271" t="s">
        <v>1017</v>
      </c>
      <c r="I179" s="271" t="s">
        <v>947</v>
      </c>
      <c r="J179" s="271">
        <v>20</v>
      </c>
      <c r="K179" s="317"/>
    </row>
    <row r="180" spans="2:11" s="1" customFormat="1" ht="15" customHeight="1">
      <c r="B180" s="294"/>
      <c r="C180" s="271" t="s">
        <v>54</v>
      </c>
      <c r="D180" s="271"/>
      <c r="E180" s="271"/>
      <c r="F180" s="292" t="s">
        <v>945</v>
      </c>
      <c r="G180" s="271"/>
      <c r="H180" s="271" t="s">
        <v>1018</v>
      </c>
      <c r="I180" s="271" t="s">
        <v>947</v>
      </c>
      <c r="J180" s="271">
        <v>255</v>
      </c>
      <c r="K180" s="317"/>
    </row>
    <row r="181" spans="2:11" s="1" customFormat="1" ht="15" customHeight="1">
      <c r="B181" s="294"/>
      <c r="C181" s="271" t="s">
        <v>119</v>
      </c>
      <c r="D181" s="271"/>
      <c r="E181" s="271"/>
      <c r="F181" s="292" t="s">
        <v>945</v>
      </c>
      <c r="G181" s="271"/>
      <c r="H181" s="271" t="s">
        <v>909</v>
      </c>
      <c r="I181" s="271" t="s">
        <v>947</v>
      </c>
      <c r="J181" s="271">
        <v>10</v>
      </c>
      <c r="K181" s="317"/>
    </row>
    <row r="182" spans="2:11" s="1" customFormat="1" ht="15" customHeight="1">
      <c r="B182" s="294"/>
      <c r="C182" s="271" t="s">
        <v>120</v>
      </c>
      <c r="D182" s="271"/>
      <c r="E182" s="271"/>
      <c r="F182" s="292" t="s">
        <v>945</v>
      </c>
      <c r="G182" s="271"/>
      <c r="H182" s="271" t="s">
        <v>1019</v>
      </c>
      <c r="I182" s="271" t="s">
        <v>980</v>
      </c>
      <c r="J182" s="271"/>
      <c r="K182" s="317"/>
    </row>
    <row r="183" spans="2:11" s="1" customFormat="1" ht="15" customHeight="1">
      <c r="B183" s="294"/>
      <c r="C183" s="271" t="s">
        <v>1020</v>
      </c>
      <c r="D183" s="271"/>
      <c r="E183" s="271"/>
      <c r="F183" s="292" t="s">
        <v>945</v>
      </c>
      <c r="G183" s="271"/>
      <c r="H183" s="271" t="s">
        <v>1021</v>
      </c>
      <c r="I183" s="271" t="s">
        <v>980</v>
      </c>
      <c r="J183" s="271"/>
      <c r="K183" s="317"/>
    </row>
    <row r="184" spans="2:11" s="1" customFormat="1" ht="15" customHeight="1">
      <c r="B184" s="294"/>
      <c r="C184" s="271" t="s">
        <v>1009</v>
      </c>
      <c r="D184" s="271"/>
      <c r="E184" s="271"/>
      <c r="F184" s="292" t="s">
        <v>945</v>
      </c>
      <c r="G184" s="271"/>
      <c r="H184" s="271" t="s">
        <v>1022</v>
      </c>
      <c r="I184" s="271" t="s">
        <v>980</v>
      </c>
      <c r="J184" s="271"/>
      <c r="K184" s="317"/>
    </row>
    <row r="185" spans="2:11" s="1" customFormat="1" ht="15" customHeight="1">
      <c r="B185" s="294"/>
      <c r="C185" s="271" t="s">
        <v>122</v>
      </c>
      <c r="D185" s="271"/>
      <c r="E185" s="271"/>
      <c r="F185" s="292" t="s">
        <v>951</v>
      </c>
      <c r="G185" s="271"/>
      <c r="H185" s="271" t="s">
        <v>1023</v>
      </c>
      <c r="I185" s="271" t="s">
        <v>947</v>
      </c>
      <c r="J185" s="271">
        <v>50</v>
      </c>
      <c r="K185" s="317"/>
    </row>
    <row r="186" spans="2:11" s="1" customFormat="1" ht="15" customHeight="1">
      <c r="B186" s="294"/>
      <c r="C186" s="271" t="s">
        <v>1024</v>
      </c>
      <c r="D186" s="271"/>
      <c r="E186" s="271"/>
      <c r="F186" s="292" t="s">
        <v>951</v>
      </c>
      <c r="G186" s="271"/>
      <c r="H186" s="271" t="s">
        <v>1025</v>
      </c>
      <c r="I186" s="271" t="s">
        <v>1026</v>
      </c>
      <c r="J186" s="271"/>
      <c r="K186" s="317"/>
    </row>
    <row r="187" spans="2:11" s="1" customFormat="1" ht="15" customHeight="1">
      <c r="B187" s="294"/>
      <c r="C187" s="271" t="s">
        <v>1027</v>
      </c>
      <c r="D187" s="271"/>
      <c r="E187" s="271"/>
      <c r="F187" s="292" t="s">
        <v>951</v>
      </c>
      <c r="G187" s="271"/>
      <c r="H187" s="271" t="s">
        <v>1028</v>
      </c>
      <c r="I187" s="271" t="s">
        <v>1026</v>
      </c>
      <c r="J187" s="271"/>
      <c r="K187" s="317"/>
    </row>
    <row r="188" spans="2:11" s="1" customFormat="1" ht="15" customHeight="1">
      <c r="B188" s="294"/>
      <c r="C188" s="271" t="s">
        <v>1029</v>
      </c>
      <c r="D188" s="271"/>
      <c r="E188" s="271"/>
      <c r="F188" s="292" t="s">
        <v>951</v>
      </c>
      <c r="G188" s="271"/>
      <c r="H188" s="271" t="s">
        <v>1030</v>
      </c>
      <c r="I188" s="271" t="s">
        <v>1026</v>
      </c>
      <c r="J188" s="271"/>
      <c r="K188" s="317"/>
    </row>
    <row r="189" spans="2:11" s="1" customFormat="1" ht="15" customHeight="1">
      <c r="B189" s="294"/>
      <c r="C189" s="330" t="s">
        <v>1031</v>
      </c>
      <c r="D189" s="271"/>
      <c r="E189" s="271"/>
      <c r="F189" s="292" t="s">
        <v>951</v>
      </c>
      <c r="G189" s="271"/>
      <c r="H189" s="271" t="s">
        <v>1032</v>
      </c>
      <c r="I189" s="271" t="s">
        <v>1033</v>
      </c>
      <c r="J189" s="331" t="s">
        <v>1034</v>
      </c>
      <c r="K189" s="317"/>
    </row>
    <row r="190" spans="2:11" s="1" customFormat="1" ht="15" customHeight="1">
      <c r="B190" s="294"/>
      <c r="C190" s="330" t="s">
        <v>42</v>
      </c>
      <c r="D190" s="271"/>
      <c r="E190" s="271"/>
      <c r="F190" s="292" t="s">
        <v>945</v>
      </c>
      <c r="G190" s="271"/>
      <c r="H190" s="268" t="s">
        <v>1035</v>
      </c>
      <c r="I190" s="271" t="s">
        <v>1036</v>
      </c>
      <c r="J190" s="271"/>
      <c r="K190" s="317"/>
    </row>
    <row r="191" spans="2:11" s="1" customFormat="1" ht="15" customHeight="1">
      <c r="B191" s="294"/>
      <c r="C191" s="330" t="s">
        <v>1037</v>
      </c>
      <c r="D191" s="271"/>
      <c r="E191" s="271"/>
      <c r="F191" s="292" t="s">
        <v>945</v>
      </c>
      <c r="G191" s="271"/>
      <c r="H191" s="271" t="s">
        <v>1038</v>
      </c>
      <c r="I191" s="271" t="s">
        <v>980</v>
      </c>
      <c r="J191" s="271"/>
      <c r="K191" s="317"/>
    </row>
    <row r="192" spans="2:11" s="1" customFormat="1" ht="15" customHeight="1">
      <c r="B192" s="294"/>
      <c r="C192" s="330" t="s">
        <v>1039</v>
      </c>
      <c r="D192" s="271"/>
      <c r="E192" s="271"/>
      <c r="F192" s="292" t="s">
        <v>945</v>
      </c>
      <c r="G192" s="271"/>
      <c r="H192" s="271" t="s">
        <v>1040</v>
      </c>
      <c r="I192" s="271" t="s">
        <v>980</v>
      </c>
      <c r="J192" s="271"/>
      <c r="K192" s="317"/>
    </row>
    <row r="193" spans="2:11" s="1" customFormat="1" ht="15" customHeight="1">
      <c r="B193" s="294"/>
      <c r="C193" s="330" t="s">
        <v>1041</v>
      </c>
      <c r="D193" s="271"/>
      <c r="E193" s="271"/>
      <c r="F193" s="292" t="s">
        <v>951</v>
      </c>
      <c r="G193" s="271"/>
      <c r="H193" s="271" t="s">
        <v>1042</v>
      </c>
      <c r="I193" s="271" t="s">
        <v>980</v>
      </c>
      <c r="J193" s="271"/>
      <c r="K193" s="317"/>
    </row>
    <row r="194" spans="2:11" s="1" customFormat="1" ht="15" customHeight="1">
      <c r="B194" s="323"/>
      <c r="C194" s="332"/>
      <c r="D194" s="303"/>
      <c r="E194" s="303"/>
      <c r="F194" s="303"/>
      <c r="G194" s="303"/>
      <c r="H194" s="303"/>
      <c r="I194" s="303"/>
      <c r="J194" s="303"/>
      <c r="K194" s="324"/>
    </row>
    <row r="195" spans="2:11" s="1" customFormat="1" ht="18.75" customHeight="1">
      <c r="B195" s="305"/>
      <c r="C195" s="315"/>
      <c r="D195" s="315"/>
      <c r="E195" s="315"/>
      <c r="F195" s="325"/>
      <c r="G195" s="315"/>
      <c r="H195" s="315"/>
      <c r="I195" s="315"/>
      <c r="J195" s="315"/>
      <c r="K195" s="305"/>
    </row>
    <row r="196" spans="2:11" s="1" customFormat="1" ht="18.75" customHeight="1">
      <c r="B196" s="305"/>
      <c r="C196" s="315"/>
      <c r="D196" s="315"/>
      <c r="E196" s="315"/>
      <c r="F196" s="325"/>
      <c r="G196" s="315"/>
      <c r="H196" s="315"/>
      <c r="I196" s="315"/>
      <c r="J196" s="315"/>
      <c r="K196" s="305"/>
    </row>
    <row r="197" spans="2:11" s="1" customFormat="1" ht="18.75" customHeight="1"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</row>
    <row r="198" spans="2:11" s="1" customFormat="1" ht="13.5">
      <c r="B198" s="260"/>
      <c r="C198" s="261"/>
      <c r="D198" s="261"/>
      <c r="E198" s="261"/>
      <c r="F198" s="261"/>
      <c r="G198" s="261"/>
      <c r="H198" s="261"/>
      <c r="I198" s="261"/>
      <c r="J198" s="261"/>
      <c r="K198" s="262"/>
    </row>
    <row r="199" spans="2:11" s="1" customFormat="1" ht="21">
      <c r="B199" s="263"/>
      <c r="C199" s="395" t="s">
        <v>1043</v>
      </c>
      <c r="D199" s="395"/>
      <c r="E199" s="395"/>
      <c r="F199" s="395"/>
      <c r="G199" s="395"/>
      <c r="H199" s="395"/>
      <c r="I199" s="395"/>
      <c r="J199" s="395"/>
      <c r="K199" s="264"/>
    </row>
    <row r="200" spans="2:11" s="1" customFormat="1" ht="25.5" customHeight="1">
      <c r="B200" s="263"/>
      <c r="C200" s="333" t="s">
        <v>1044</v>
      </c>
      <c r="D200" s="333"/>
      <c r="E200" s="333"/>
      <c r="F200" s="333" t="s">
        <v>1045</v>
      </c>
      <c r="G200" s="334"/>
      <c r="H200" s="401" t="s">
        <v>1046</v>
      </c>
      <c r="I200" s="401"/>
      <c r="J200" s="401"/>
      <c r="K200" s="264"/>
    </row>
    <row r="201" spans="2:11" s="1" customFormat="1" ht="5.25" customHeight="1">
      <c r="B201" s="294"/>
      <c r="C201" s="289"/>
      <c r="D201" s="289"/>
      <c r="E201" s="289"/>
      <c r="F201" s="289"/>
      <c r="G201" s="315"/>
      <c r="H201" s="289"/>
      <c r="I201" s="289"/>
      <c r="J201" s="289"/>
      <c r="K201" s="317"/>
    </row>
    <row r="202" spans="2:11" s="1" customFormat="1" ht="15" customHeight="1">
      <c r="B202" s="294"/>
      <c r="C202" s="271" t="s">
        <v>1036</v>
      </c>
      <c r="D202" s="271"/>
      <c r="E202" s="271"/>
      <c r="F202" s="292" t="s">
        <v>43</v>
      </c>
      <c r="G202" s="271"/>
      <c r="H202" s="400" t="s">
        <v>1047</v>
      </c>
      <c r="I202" s="400"/>
      <c r="J202" s="400"/>
      <c r="K202" s="317"/>
    </row>
    <row r="203" spans="2:11" s="1" customFormat="1" ht="15" customHeight="1">
      <c r="B203" s="294"/>
      <c r="C203" s="271"/>
      <c r="D203" s="271"/>
      <c r="E203" s="271"/>
      <c r="F203" s="292" t="s">
        <v>44</v>
      </c>
      <c r="G203" s="271"/>
      <c r="H203" s="400" t="s">
        <v>1048</v>
      </c>
      <c r="I203" s="400"/>
      <c r="J203" s="400"/>
      <c r="K203" s="317"/>
    </row>
    <row r="204" spans="2:11" s="1" customFormat="1" ht="15" customHeight="1">
      <c r="B204" s="294"/>
      <c r="C204" s="271"/>
      <c r="D204" s="271"/>
      <c r="E204" s="271"/>
      <c r="F204" s="292" t="s">
        <v>47</v>
      </c>
      <c r="G204" s="271"/>
      <c r="H204" s="400" t="s">
        <v>1049</v>
      </c>
      <c r="I204" s="400"/>
      <c r="J204" s="400"/>
      <c r="K204" s="317"/>
    </row>
    <row r="205" spans="2:11" s="1" customFormat="1" ht="15" customHeight="1">
      <c r="B205" s="294"/>
      <c r="C205" s="271"/>
      <c r="D205" s="271"/>
      <c r="E205" s="271"/>
      <c r="F205" s="292" t="s">
        <v>45</v>
      </c>
      <c r="G205" s="271"/>
      <c r="H205" s="400" t="s">
        <v>1050</v>
      </c>
      <c r="I205" s="400"/>
      <c r="J205" s="400"/>
      <c r="K205" s="317"/>
    </row>
    <row r="206" spans="2:11" s="1" customFormat="1" ht="15" customHeight="1">
      <c r="B206" s="294"/>
      <c r="C206" s="271"/>
      <c r="D206" s="271"/>
      <c r="E206" s="271"/>
      <c r="F206" s="292" t="s">
        <v>46</v>
      </c>
      <c r="G206" s="271"/>
      <c r="H206" s="400" t="s">
        <v>1051</v>
      </c>
      <c r="I206" s="400"/>
      <c r="J206" s="400"/>
      <c r="K206" s="317"/>
    </row>
    <row r="207" spans="2:11" s="1" customFormat="1" ht="15" customHeight="1">
      <c r="B207" s="294"/>
      <c r="C207" s="271"/>
      <c r="D207" s="271"/>
      <c r="E207" s="271"/>
      <c r="F207" s="292"/>
      <c r="G207" s="271"/>
      <c r="H207" s="271"/>
      <c r="I207" s="271"/>
      <c r="J207" s="271"/>
      <c r="K207" s="317"/>
    </row>
    <row r="208" spans="2:11" s="1" customFormat="1" ht="15" customHeight="1">
      <c r="B208" s="294"/>
      <c r="C208" s="271" t="s">
        <v>992</v>
      </c>
      <c r="D208" s="271"/>
      <c r="E208" s="271"/>
      <c r="F208" s="292" t="s">
        <v>885</v>
      </c>
      <c r="G208" s="271"/>
      <c r="H208" s="400" t="s">
        <v>1052</v>
      </c>
      <c r="I208" s="400"/>
      <c r="J208" s="400"/>
      <c r="K208" s="317"/>
    </row>
    <row r="209" spans="2:11" s="1" customFormat="1" ht="15" customHeight="1">
      <c r="B209" s="294"/>
      <c r="C209" s="271"/>
      <c r="D209" s="271"/>
      <c r="E209" s="271"/>
      <c r="F209" s="292" t="s">
        <v>888</v>
      </c>
      <c r="G209" s="271"/>
      <c r="H209" s="400" t="s">
        <v>889</v>
      </c>
      <c r="I209" s="400"/>
      <c r="J209" s="400"/>
      <c r="K209" s="317"/>
    </row>
    <row r="210" spans="2:11" s="1" customFormat="1" ht="15" customHeight="1">
      <c r="B210" s="294"/>
      <c r="C210" s="271"/>
      <c r="D210" s="271"/>
      <c r="E210" s="271"/>
      <c r="F210" s="292" t="s">
        <v>78</v>
      </c>
      <c r="G210" s="271"/>
      <c r="H210" s="400" t="s">
        <v>1053</v>
      </c>
      <c r="I210" s="400"/>
      <c r="J210" s="400"/>
      <c r="K210" s="317"/>
    </row>
    <row r="211" spans="2:11" s="1" customFormat="1" ht="15" customHeight="1">
      <c r="B211" s="335"/>
      <c r="C211" s="271"/>
      <c r="D211" s="271"/>
      <c r="E211" s="271"/>
      <c r="F211" s="292" t="s">
        <v>890</v>
      </c>
      <c r="G211" s="330"/>
      <c r="H211" s="399" t="s">
        <v>891</v>
      </c>
      <c r="I211" s="399"/>
      <c r="J211" s="399"/>
      <c r="K211" s="336"/>
    </row>
    <row r="212" spans="2:11" s="1" customFormat="1" ht="15" customHeight="1">
      <c r="B212" s="335"/>
      <c r="C212" s="271"/>
      <c r="D212" s="271"/>
      <c r="E212" s="271"/>
      <c r="F212" s="292" t="s">
        <v>892</v>
      </c>
      <c r="G212" s="330"/>
      <c r="H212" s="399" t="s">
        <v>667</v>
      </c>
      <c r="I212" s="399"/>
      <c r="J212" s="399"/>
      <c r="K212" s="336"/>
    </row>
    <row r="213" spans="2:11" s="1" customFormat="1" ht="15" customHeight="1">
      <c r="B213" s="335"/>
      <c r="C213" s="271"/>
      <c r="D213" s="271"/>
      <c r="E213" s="271"/>
      <c r="F213" s="292"/>
      <c r="G213" s="330"/>
      <c r="H213" s="321"/>
      <c r="I213" s="321"/>
      <c r="J213" s="321"/>
      <c r="K213" s="336"/>
    </row>
    <row r="214" spans="2:11" s="1" customFormat="1" ht="15" customHeight="1">
      <c r="B214" s="335"/>
      <c r="C214" s="271" t="s">
        <v>1016</v>
      </c>
      <c r="D214" s="271"/>
      <c r="E214" s="271"/>
      <c r="F214" s="292">
        <v>1</v>
      </c>
      <c r="G214" s="330"/>
      <c r="H214" s="399" t="s">
        <v>1054</v>
      </c>
      <c r="I214" s="399"/>
      <c r="J214" s="399"/>
      <c r="K214" s="336"/>
    </row>
    <row r="215" spans="2:11" s="1" customFormat="1" ht="15" customHeight="1">
      <c r="B215" s="335"/>
      <c r="C215" s="271"/>
      <c r="D215" s="271"/>
      <c r="E215" s="271"/>
      <c r="F215" s="292">
        <v>2</v>
      </c>
      <c r="G215" s="330"/>
      <c r="H215" s="399" t="s">
        <v>1055</v>
      </c>
      <c r="I215" s="399"/>
      <c r="J215" s="399"/>
      <c r="K215" s="336"/>
    </row>
    <row r="216" spans="2:11" s="1" customFormat="1" ht="15" customHeight="1">
      <c r="B216" s="335"/>
      <c r="C216" s="271"/>
      <c r="D216" s="271"/>
      <c r="E216" s="271"/>
      <c r="F216" s="292">
        <v>3</v>
      </c>
      <c r="G216" s="330"/>
      <c r="H216" s="399" t="s">
        <v>1056</v>
      </c>
      <c r="I216" s="399"/>
      <c r="J216" s="399"/>
      <c r="K216" s="336"/>
    </row>
    <row r="217" spans="2:11" s="1" customFormat="1" ht="15" customHeight="1">
      <c r="B217" s="335"/>
      <c r="C217" s="271"/>
      <c r="D217" s="271"/>
      <c r="E217" s="271"/>
      <c r="F217" s="292">
        <v>4</v>
      </c>
      <c r="G217" s="330"/>
      <c r="H217" s="399" t="s">
        <v>1057</v>
      </c>
      <c r="I217" s="399"/>
      <c r="J217" s="399"/>
      <c r="K217" s="336"/>
    </row>
    <row r="218" spans="2:11" s="1" customFormat="1" ht="12.75" customHeight="1">
      <c r="B218" s="337"/>
      <c r="C218" s="338"/>
      <c r="D218" s="338"/>
      <c r="E218" s="338"/>
      <c r="F218" s="338"/>
      <c r="G218" s="338"/>
      <c r="H218" s="338"/>
      <c r="I218" s="338"/>
      <c r="J218" s="338"/>
      <c r="K218" s="33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01-1 - Rozvody</vt:lpstr>
      <vt:lpstr>01-2 - Přivaděč</vt:lpstr>
      <vt:lpstr>Pokyny pro vyplnění</vt:lpstr>
      <vt:lpstr>'01-1 - Rozvody'!Názvy_tisku</vt:lpstr>
      <vt:lpstr>'01-2 - Přivaděč'!Názvy_tisku</vt:lpstr>
      <vt:lpstr>'Rekapitulace stavby'!Názvy_tisku</vt:lpstr>
      <vt:lpstr>'01-1 - Rozvody'!Oblast_tisku</vt:lpstr>
      <vt:lpstr>'01-2 - Přivaděč'!Oblast_tisku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Kotková</dc:creator>
  <cp:lastModifiedBy>obec</cp:lastModifiedBy>
  <dcterms:created xsi:type="dcterms:W3CDTF">2021-11-03T11:10:53Z</dcterms:created>
  <dcterms:modified xsi:type="dcterms:W3CDTF">2022-08-23T05:37:40Z</dcterms:modified>
</cp:coreProperties>
</file>