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tntsvr2\TNTDATA2\Národní sportovní agentura\Regiony 2023 - nad 10. mil\Buštěhrad\VR\VR\"/>
    </mc:Choice>
  </mc:AlternateContent>
  <xr:revisionPtr revIDLastSave="0" documentId="13_ncr:1_{E76C77CE-80AD-4795-AA74-E0D153F061E9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Rekapitulace stavby" sheetId="1" r:id="rId1"/>
    <sheet name="01 - SO 101 - Dopravní ře..." sheetId="2" r:id="rId2"/>
    <sheet name="02 - SO 401 - Oprava osvě..." sheetId="3" r:id="rId3"/>
    <sheet name="03 - SO 801 - Sadové úpravy" sheetId="4" r:id="rId4"/>
    <sheet name="04 - Vedlejší náklady" sheetId="5" r:id="rId5"/>
  </sheets>
  <definedNames>
    <definedName name="_xlnm._FilterDatabase" localSheetId="1" hidden="1">'01 - SO 101 - Dopravní ře...'!$C$142:$K$673</definedName>
    <definedName name="_xlnm._FilterDatabase" localSheetId="2" hidden="1">'02 - SO 401 - Oprava osvě...'!$C$122:$K$206</definedName>
    <definedName name="_xlnm._FilterDatabase" localSheetId="3" hidden="1">'03 - SO 801 - Sadové úpravy'!$C$117:$K$121</definedName>
    <definedName name="_xlnm._FilterDatabase" localSheetId="4" hidden="1">'04 - Vedlejší náklady'!$C$116:$K$128</definedName>
    <definedName name="_xlnm.Print_Titles" localSheetId="1">'01 - SO 101 - Dopravní ře...'!$142:$142</definedName>
    <definedName name="_xlnm.Print_Titles" localSheetId="2">'02 - SO 401 - Oprava osvě...'!$122:$122</definedName>
    <definedName name="_xlnm.Print_Titles" localSheetId="3">'03 - SO 801 - Sadové úpravy'!$117:$117</definedName>
    <definedName name="_xlnm.Print_Titles" localSheetId="4">'04 - Vedlejší náklady'!$116:$116</definedName>
    <definedName name="_xlnm.Print_Titles" localSheetId="0">'Rekapitulace stavby'!$92:$92</definedName>
    <definedName name="_xlnm.Print_Area" localSheetId="1">'01 - SO 101 - Dopravní ře...'!$C$4:$J$76,'01 - SO 101 - Dopravní ře...'!$C$82:$J$124,'01 - SO 101 - Dopravní ře...'!$C$130:$K$673</definedName>
    <definedName name="_xlnm.Print_Area" localSheetId="2">'02 - SO 401 - Oprava osvě...'!$C$4:$J$76,'02 - SO 401 - Oprava osvě...'!$C$82:$J$104,'02 - SO 401 - Oprava osvě...'!$C$110:$K$206</definedName>
    <definedName name="_xlnm.Print_Area" localSheetId="3">'03 - SO 801 - Sadové úpravy'!$C$4:$J$76,'03 - SO 801 - Sadové úpravy'!$C$82:$J$99,'03 - SO 801 - Sadové úpravy'!$C$105:$K$121</definedName>
    <definedName name="_xlnm.Print_Area" localSheetId="4">'04 - Vedlejší náklady'!$C$4:$J$76,'04 - Vedlejší náklady'!$C$82:$J$98,'04 - Vedlejší náklady'!$C$104:$K$128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J114" i="5"/>
  <c r="J113" i="5"/>
  <c r="F113" i="5"/>
  <c r="F111" i="5"/>
  <c r="E109" i="5"/>
  <c r="J92" i="5"/>
  <c r="J91" i="5"/>
  <c r="F91" i="5"/>
  <c r="F89" i="5"/>
  <c r="E87" i="5"/>
  <c r="J18" i="5"/>
  <c r="E18" i="5"/>
  <c r="F114" i="5" s="1"/>
  <c r="J17" i="5"/>
  <c r="J12" i="5"/>
  <c r="J111" i="5"/>
  <c r="E7" i="5"/>
  <c r="E107" i="5"/>
  <c r="J37" i="4"/>
  <c r="J36" i="4"/>
  <c r="AY97" i="1" s="1"/>
  <c r="J35" i="4"/>
  <c r="AX97" i="1"/>
  <c r="BI121" i="4"/>
  <c r="F37" i="4" s="1"/>
  <c r="BD97" i="1" s="1"/>
  <c r="BH121" i="4"/>
  <c r="BG121" i="4"/>
  <c r="BF121" i="4"/>
  <c r="T121" i="4"/>
  <c r="T120" i="4" s="1"/>
  <c r="T119" i="4" s="1"/>
  <c r="T118" i="4" s="1"/>
  <c r="R121" i="4"/>
  <c r="R120" i="4" s="1"/>
  <c r="R119" i="4" s="1"/>
  <c r="R118" i="4" s="1"/>
  <c r="P121" i="4"/>
  <c r="P120" i="4" s="1"/>
  <c r="P119" i="4" s="1"/>
  <c r="P118" i="4" s="1"/>
  <c r="AU97" i="1" s="1"/>
  <c r="J115" i="4"/>
  <c r="J114" i="4"/>
  <c r="F114" i="4"/>
  <c r="F112" i="4"/>
  <c r="E110" i="4"/>
  <c r="J92" i="4"/>
  <c r="J91" i="4"/>
  <c r="F91" i="4"/>
  <c r="F89" i="4"/>
  <c r="E87" i="4"/>
  <c r="J18" i="4"/>
  <c r="E18" i="4"/>
  <c r="F92" i="4" s="1"/>
  <c r="J17" i="4"/>
  <c r="J12" i="4"/>
  <c r="J89" i="4"/>
  <c r="E7" i="4"/>
  <c r="E108" i="4"/>
  <c r="J37" i="3"/>
  <c r="J36" i="3"/>
  <c r="AY96" i="1" s="1"/>
  <c r="J35" i="3"/>
  <c r="AX96" i="1"/>
  <c r="BI206" i="3"/>
  <c r="BH206" i="3"/>
  <c r="BG206" i="3"/>
  <c r="BF206" i="3"/>
  <c r="T206" i="3"/>
  <c r="T205" i="3" s="1"/>
  <c r="T204" i="3" s="1"/>
  <c r="R206" i="3"/>
  <c r="R205" i="3"/>
  <c r="R204" i="3" s="1"/>
  <c r="P206" i="3"/>
  <c r="P205" i="3"/>
  <c r="P204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F117" i="3"/>
  <c r="E115" i="3"/>
  <c r="F89" i="3"/>
  <c r="E87" i="3"/>
  <c r="J24" i="3"/>
  <c r="E24" i="3"/>
  <c r="J92" i="3"/>
  <c r="J23" i="3"/>
  <c r="J21" i="3"/>
  <c r="E21" i="3"/>
  <c r="J119" i="3"/>
  <c r="J20" i="3"/>
  <c r="J18" i="3"/>
  <c r="E18" i="3"/>
  <c r="F120" i="3"/>
  <c r="J17" i="3"/>
  <c r="J15" i="3"/>
  <c r="E15" i="3"/>
  <c r="F91" i="3"/>
  <c r="J14" i="3"/>
  <c r="J12" i="3"/>
  <c r="J89" i="3"/>
  <c r="E7" i="3"/>
  <c r="E85" i="3"/>
  <c r="J37" i="2"/>
  <c r="J36" i="2"/>
  <c r="AY95" i="1"/>
  <c r="J35" i="2"/>
  <c r="AX95" i="1" s="1"/>
  <c r="BI673" i="2"/>
  <c r="BH673" i="2"/>
  <c r="BG673" i="2"/>
  <c r="BF673" i="2"/>
  <c r="T673" i="2"/>
  <c r="T672" i="2"/>
  <c r="T671" i="2"/>
  <c r="R673" i="2"/>
  <c r="R672" i="2"/>
  <c r="R671" i="2"/>
  <c r="P673" i="2"/>
  <c r="P672" i="2" s="1"/>
  <c r="P671" i="2" s="1"/>
  <c r="BI668" i="2"/>
  <c r="BH668" i="2"/>
  <c r="BG668" i="2"/>
  <c r="BF668" i="2"/>
  <c r="T668" i="2"/>
  <c r="T667" i="2"/>
  <c r="T666" i="2" s="1"/>
  <c r="R668" i="2"/>
  <c r="R667" i="2"/>
  <c r="R666" i="2"/>
  <c r="P668" i="2"/>
  <c r="P667" i="2"/>
  <c r="P666" i="2"/>
  <c r="BI665" i="2"/>
  <c r="BH665" i="2"/>
  <c r="BG665" i="2"/>
  <c r="BF665" i="2"/>
  <c r="T665" i="2"/>
  <c r="T664" i="2" s="1"/>
  <c r="R665" i="2"/>
  <c r="R664" i="2"/>
  <c r="P665" i="2"/>
  <c r="P664" i="2" s="1"/>
  <c r="BI661" i="2"/>
  <c r="BH661" i="2"/>
  <c r="BG661" i="2"/>
  <c r="BF661" i="2"/>
  <c r="T661" i="2"/>
  <c r="T660" i="2"/>
  <c r="R661" i="2"/>
  <c r="R660" i="2" s="1"/>
  <c r="P661" i="2"/>
  <c r="P660" i="2"/>
  <c r="BI659" i="2"/>
  <c r="BH659" i="2"/>
  <c r="BG659" i="2"/>
  <c r="BF659" i="2"/>
  <c r="T659" i="2"/>
  <c r="R659" i="2"/>
  <c r="P659" i="2"/>
  <c r="BI658" i="2"/>
  <c r="BH658" i="2"/>
  <c r="BG658" i="2"/>
  <c r="BF658" i="2"/>
  <c r="T658" i="2"/>
  <c r="R658" i="2"/>
  <c r="P658" i="2"/>
  <c r="BI657" i="2"/>
  <c r="BH657" i="2"/>
  <c r="BG657" i="2"/>
  <c r="BF657" i="2"/>
  <c r="T657" i="2"/>
  <c r="R657" i="2"/>
  <c r="P657" i="2"/>
  <c r="BI656" i="2"/>
  <c r="BH656" i="2"/>
  <c r="BG656" i="2"/>
  <c r="BF656" i="2"/>
  <c r="T656" i="2"/>
  <c r="R656" i="2"/>
  <c r="P656" i="2"/>
  <c r="BI655" i="2"/>
  <c r="BH655" i="2"/>
  <c r="BG655" i="2"/>
  <c r="BF655" i="2"/>
  <c r="T655" i="2"/>
  <c r="R655" i="2"/>
  <c r="P655" i="2"/>
  <c r="BI652" i="2"/>
  <c r="BH652" i="2"/>
  <c r="BG652" i="2"/>
  <c r="BF652" i="2"/>
  <c r="T652" i="2"/>
  <c r="R652" i="2"/>
  <c r="P652" i="2"/>
  <c r="BI651" i="2"/>
  <c r="BH651" i="2"/>
  <c r="BG651" i="2"/>
  <c r="BF651" i="2"/>
  <c r="T651" i="2"/>
  <c r="R651" i="2"/>
  <c r="P651" i="2"/>
  <c r="BI650" i="2"/>
  <c r="BH650" i="2"/>
  <c r="BG650" i="2"/>
  <c r="BF650" i="2"/>
  <c r="T650" i="2"/>
  <c r="R650" i="2"/>
  <c r="P650" i="2"/>
  <c r="BI649" i="2"/>
  <c r="BH649" i="2"/>
  <c r="BG649" i="2"/>
  <c r="BF649" i="2"/>
  <c r="T649" i="2"/>
  <c r="R649" i="2"/>
  <c r="P649" i="2"/>
  <c r="BI648" i="2"/>
  <c r="BH648" i="2"/>
  <c r="BG648" i="2"/>
  <c r="BF648" i="2"/>
  <c r="T648" i="2"/>
  <c r="R648" i="2"/>
  <c r="P648" i="2"/>
  <c r="BI645" i="2"/>
  <c r="BH645" i="2"/>
  <c r="BG645" i="2"/>
  <c r="BF645" i="2"/>
  <c r="T645" i="2"/>
  <c r="R645" i="2"/>
  <c r="P645" i="2"/>
  <c r="BI643" i="2"/>
  <c r="BH643" i="2"/>
  <c r="BG643" i="2"/>
  <c r="BF643" i="2"/>
  <c r="T643" i="2"/>
  <c r="R643" i="2"/>
  <c r="P643" i="2"/>
  <c r="BI642" i="2"/>
  <c r="BH642" i="2"/>
  <c r="BG642" i="2"/>
  <c r="BF642" i="2"/>
  <c r="T642" i="2"/>
  <c r="R642" i="2"/>
  <c r="P642" i="2"/>
  <c r="BI639" i="2"/>
  <c r="BH639" i="2"/>
  <c r="BG639" i="2"/>
  <c r="BF639" i="2"/>
  <c r="T639" i="2"/>
  <c r="R639" i="2"/>
  <c r="P639" i="2"/>
  <c r="BI637" i="2"/>
  <c r="BH637" i="2"/>
  <c r="BG637" i="2"/>
  <c r="BF637" i="2"/>
  <c r="T637" i="2"/>
  <c r="R637" i="2"/>
  <c r="P637" i="2"/>
  <c r="BI636" i="2"/>
  <c r="BH636" i="2"/>
  <c r="BG636" i="2"/>
  <c r="BF636" i="2"/>
  <c r="T636" i="2"/>
  <c r="R636" i="2"/>
  <c r="P636" i="2"/>
  <c r="BI634" i="2"/>
  <c r="BH634" i="2"/>
  <c r="BG634" i="2"/>
  <c r="BF634" i="2"/>
  <c r="T634" i="2"/>
  <c r="R634" i="2"/>
  <c r="P634" i="2"/>
  <c r="BI633" i="2"/>
  <c r="BH633" i="2"/>
  <c r="BG633" i="2"/>
  <c r="BF633" i="2"/>
  <c r="T633" i="2"/>
  <c r="R633" i="2"/>
  <c r="P633" i="2"/>
  <c r="BI623" i="2"/>
  <c r="BH623" i="2"/>
  <c r="BG623" i="2"/>
  <c r="BF623" i="2"/>
  <c r="T623" i="2"/>
  <c r="R623" i="2"/>
  <c r="P623" i="2"/>
  <c r="BI621" i="2"/>
  <c r="BH621" i="2"/>
  <c r="BG621" i="2"/>
  <c r="BF621" i="2"/>
  <c r="T621" i="2"/>
  <c r="R621" i="2"/>
  <c r="P621" i="2"/>
  <c r="BI620" i="2"/>
  <c r="BH620" i="2"/>
  <c r="BG620" i="2"/>
  <c r="BF620" i="2"/>
  <c r="T620" i="2"/>
  <c r="R620" i="2"/>
  <c r="P620" i="2"/>
  <c r="BI618" i="2"/>
  <c r="BH618" i="2"/>
  <c r="BG618" i="2"/>
  <c r="BF618" i="2"/>
  <c r="T618" i="2"/>
  <c r="R618" i="2"/>
  <c r="P618" i="2"/>
  <c r="BI612" i="2"/>
  <c r="BH612" i="2"/>
  <c r="BG612" i="2"/>
  <c r="BF612" i="2"/>
  <c r="T612" i="2"/>
  <c r="R612" i="2"/>
  <c r="P612" i="2"/>
  <c r="BI609" i="2"/>
  <c r="BH609" i="2"/>
  <c r="BG609" i="2"/>
  <c r="BF609" i="2"/>
  <c r="T609" i="2"/>
  <c r="R609" i="2"/>
  <c r="P609" i="2"/>
  <c r="BI606" i="2"/>
  <c r="BH606" i="2"/>
  <c r="BG606" i="2"/>
  <c r="BF606" i="2"/>
  <c r="T606" i="2"/>
  <c r="R606" i="2"/>
  <c r="P606" i="2"/>
  <c r="BI605" i="2"/>
  <c r="BH605" i="2"/>
  <c r="BG605" i="2"/>
  <c r="BF605" i="2"/>
  <c r="T605" i="2"/>
  <c r="R605" i="2"/>
  <c r="P605" i="2"/>
  <c r="BI604" i="2"/>
  <c r="BH604" i="2"/>
  <c r="BG604" i="2"/>
  <c r="BF604" i="2"/>
  <c r="T604" i="2"/>
  <c r="R604" i="2"/>
  <c r="P604" i="2"/>
  <c r="BI603" i="2"/>
  <c r="BH603" i="2"/>
  <c r="BG603" i="2"/>
  <c r="BF603" i="2"/>
  <c r="T603" i="2"/>
  <c r="R603" i="2"/>
  <c r="P603" i="2"/>
  <c r="BI602" i="2"/>
  <c r="BH602" i="2"/>
  <c r="BG602" i="2"/>
  <c r="BF602" i="2"/>
  <c r="T602" i="2"/>
  <c r="R602" i="2"/>
  <c r="P602" i="2"/>
  <c r="BI599" i="2"/>
  <c r="BH599" i="2"/>
  <c r="BG599" i="2"/>
  <c r="BF599" i="2"/>
  <c r="T599" i="2"/>
  <c r="R599" i="2"/>
  <c r="P599" i="2"/>
  <c r="BI597" i="2"/>
  <c r="BH597" i="2"/>
  <c r="BG597" i="2"/>
  <c r="BF597" i="2"/>
  <c r="T597" i="2"/>
  <c r="R597" i="2"/>
  <c r="P597" i="2"/>
  <c r="BI589" i="2"/>
  <c r="BH589" i="2"/>
  <c r="BG589" i="2"/>
  <c r="BF589" i="2"/>
  <c r="T589" i="2"/>
  <c r="R589" i="2"/>
  <c r="P589" i="2"/>
  <c r="BI588" i="2"/>
  <c r="BH588" i="2"/>
  <c r="BG588" i="2"/>
  <c r="BF588" i="2"/>
  <c r="T588" i="2"/>
  <c r="R588" i="2"/>
  <c r="P588" i="2"/>
  <c r="BI586" i="2"/>
  <c r="BH586" i="2"/>
  <c r="BG586" i="2"/>
  <c r="BF586" i="2"/>
  <c r="T586" i="2"/>
  <c r="R586" i="2"/>
  <c r="P586" i="2"/>
  <c r="BI583" i="2"/>
  <c r="BH583" i="2"/>
  <c r="BG583" i="2"/>
  <c r="BF583" i="2"/>
  <c r="T583" i="2"/>
  <c r="R583" i="2"/>
  <c r="P583" i="2"/>
  <c r="BI581" i="2"/>
  <c r="BH581" i="2"/>
  <c r="BG581" i="2"/>
  <c r="BF581" i="2"/>
  <c r="T581" i="2"/>
  <c r="R581" i="2"/>
  <c r="P581" i="2"/>
  <c r="BI580" i="2"/>
  <c r="BH580" i="2"/>
  <c r="BG580" i="2"/>
  <c r="BF580" i="2"/>
  <c r="T580" i="2"/>
  <c r="R580" i="2"/>
  <c r="P580" i="2"/>
  <c r="BI579" i="2"/>
  <c r="BH579" i="2"/>
  <c r="BG579" i="2"/>
  <c r="BF579" i="2"/>
  <c r="T579" i="2"/>
  <c r="R579" i="2"/>
  <c r="P579" i="2"/>
  <c r="BI576" i="2"/>
  <c r="BH576" i="2"/>
  <c r="BG576" i="2"/>
  <c r="BF576" i="2"/>
  <c r="T576" i="2"/>
  <c r="R576" i="2"/>
  <c r="P576" i="2"/>
  <c r="BI573" i="2"/>
  <c r="BH573" i="2"/>
  <c r="BG573" i="2"/>
  <c r="BF573" i="2"/>
  <c r="T573" i="2"/>
  <c r="R573" i="2"/>
  <c r="P573" i="2"/>
  <c r="BI571" i="2"/>
  <c r="BH571" i="2"/>
  <c r="BG571" i="2"/>
  <c r="BF571" i="2"/>
  <c r="T571" i="2"/>
  <c r="R571" i="2"/>
  <c r="P571" i="2"/>
  <c r="BI570" i="2"/>
  <c r="BH570" i="2"/>
  <c r="BG570" i="2"/>
  <c r="BF570" i="2"/>
  <c r="T570" i="2"/>
  <c r="R570" i="2"/>
  <c r="P570" i="2"/>
  <c r="BI568" i="2"/>
  <c r="BH568" i="2"/>
  <c r="BG568" i="2"/>
  <c r="BF568" i="2"/>
  <c r="T568" i="2"/>
  <c r="R568" i="2"/>
  <c r="P568" i="2"/>
  <c r="BI564" i="2"/>
  <c r="BH564" i="2"/>
  <c r="BG564" i="2"/>
  <c r="BF564" i="2"/>
  <c r="T564" i="2"/>
  <c r="R564" i="2"/>
  <c r="P564" i="2"/>
  <c r="BI561" i="2"/>
  <c r="BH561" i="2"/>
  <c r="BG561" i="2"/>
  <c r="BF561" i="2"/>
  <c r="T561" i="2"/>
  <c r="R561" i="2"/>
  <c r="P561" i="2"/>
  <c r="BI558" i="2"/>
  <c r="BH558" i="2"/>
  <c r="BG558" i="2"/>
  <c r="BF558" i="2"/>
  <c r="T558" i="2"/>
  <c r="R558" i="2"/>
  <c r="P558" i="2"/>
  <c r="BI554" i="2"/>
  <c r="BH554" i="2"/>
  <c r="BG554" i="2"/>
  <c r="BF554" i="2"/>
  <c r="T554" i="2"/>
  <c r="R554" i="2"/>
  <c r="P554" i="2"/>
  <c r="BI551" i="2"/>
  <c r="BH551" i="2"/>
  <c r="BG551" i="2"/>
  <c r="BF551" i="2"/>
  <c r="T551" i="2"/>
  <c r="R551" i="2"/>
  <c r="P551" i="2"/>
  <c r="BI548" i="2"/>
  <c r="BH548" i="2"/>
  <c r="BG548" i="2"/>
  <c r="BF548" i="2"/>
  <c r="T548" i="2"/>
  <c r="R548" i="2"/>
  <c r="P548" i="2"/>
  <c r="BI544" i="2"/>
  <c r="BH544" i="2"/>
  <c r="BG544" i="2"/>
  <c r="BF544" i="2"/>
  <c r="T544" i="2"/>
  <c r="R544" i="2"/>
  <c r="P544" i="2"/>
  <c r="BI541" i="2"/>
  <c r="BH541" i="2"/>
  <c r="BG541" i="2"/>
  <c r="BF541" i="2"/>
  <c r="T541" i="2"/>
  <c r="R541" i="2"/>
  <c r="P541" i="2"/>
  <c r="BI538" i="2"/>
  <c r="BH538" i="2"/>
  <c r="BG538" i="2"/>
  <c r="BF538" i="2"/>
  <c r="T538" i="2"/>
  <c r="R538" i="2"/>
  <c r="P538" i="2"/>
  <c r="BI535" i="2"/>
  <c r="BH535" i="2"/>
  <c r="BG535" i="2"/>
  <c r="BF535" i="2"/>
  <c r="T535" i="2"/>
  <c r="R535" i="2"/>
  <c r="P535" i="2"/>
  <c r="BI532" i="2"/>
  <c r="BH532" i="2"/>
  <c r="BG532" i="2"/>
  <c r="BF532" i="2"/>
  <c r="T532" i="2"/>
  <c r="R532" i="2"/>
  <c r="P532" i="2"/>
  <c r="BI528" i="2"/>
  <c r="BH528" i="2"/>
  <c r="BG528" i="2"/>
  <c r="BF528" i="2"/>
  <c r="T528" i="2"/>
  <c r="R528" i="2"/>
  <c r="P528" i="2"/>
  <c r="BI525" i="2"/>
  <c r="BH525" i="2"/>
  <c r="BG525" i="2"/>
  <c r="BF525" i="2"/>
  <c r="T525" i="2"/>
  <c r="R525" i="2"/>
  <c r="P525" i="2"/>
  <c r="BI521" i="2"/>
  <c r="BH521" i="2"/>
  <c r="BG521" i="2"/>
  <c r="BF521" i="2"/>
  <c r="T521" i="2"/>
  <c r="R521" i="2"/>
  <c r="P521" i="2"/>
  <c r="BI516" i="2"/>
  <c r="BH516" i="2"/>
  <c r="BG516" i="2"/>
  <c r="BF516" i="2"/>
  <c r="T516" i="2"/>
  <c r="R516" i="2"/>
  <c r="P516" i="2"/>
  <c r="BI513" i="2"/>
  <c r="BH513" i="2"/>
  <c r="BG513" i="2"/>
  <c r="BF513" i="2"/>
  <c r="T513" i="2"/>
  <c r="R513" i="2"/>
  <c r="P513" i="2"/>
  <c r="BI510" i="2"/>
  <c r="BH510" i="2"/>
  <c r="BG510" i="2"/>
  <c r="BF510" i="2"/>
  <c r="T510" i="2"/>
  <c r="R510" i="2"/>
  <c r="P510" i="2"/>
  <c r="BI506" i="2"/>
  <c r="BH506" i="2"/>
  <c r="BG506" i="2"/>
  <c r="BF506" i="2"/>
  <c r="T506" i="2"/>
  <c r="R506" i="2"/>
  <c r="P506" i="2"/>
  <c r="BI502" i="2"/>
  <c r="BH502" i="2"/>
  <c r="BG502" i="2"/>
  <c r="BF502" i="2"/>
  <c r="T502" i="2"/>
  <c r="R502" i="2"/>
  <c r="P502" i="2"/>
  <c r="BI499" i="2"/>
  <c r="BH499" i="2"/>
  <c r="BG499" i="2"/>
  <c r="BF499" i="2"/>
  <c r="T499" i="2"/>
  <c r="R499" i="2"/>
  <c r="P499" i="2"/>
  <c r="BI496" i="2"/>
  <c r="BH496" i="2"/>
  <c r="BG496" i="2"/>
  <c r="BF496" i="2"/>
  <c r="T496" i="2"/>
  <c r="R496" i="2"/>
  <c r="P496" i="2"/>
  <c r="BI493" i="2"/>
  <c r="BH493" i="2"/>
  <c r="BG493" i="2"/>
  <c r="BF493" i="2"/>
  <c r="T493" i="2"/>
  <c r="R493" i="2"/>
  <c r="P493" i="2"/>
  <c r="BI490" i="2"/>
  <c r="BH490" i="2"/>
  <c r="BG490" i="2"/>
  <c r="BF490" i="2"/>
  <c r="T490" i="2"/>
  <c r="R490" i="2"/>
  <c r="P490" i="2"/>
  <c r="BI486" i="2"/>
  <c r="BH486" i="2"/>
  <c r="BG486" i="2"/>
  <c r="BF486" i="2"/>
  <c r="T486" i="2"/>
  <c r="R486" i="2"/>
  <c r="P486" i="2"/>
  <c r="BI483" i="2"/>
  <c r="BH483" i="2"/>
  <c r="BG483" i="2"/>
  <c r="BF483" i="2"/>
  <c r="T483" i="2"/>
  <c r="R483" i="2"/>
  <c r="P483" i="2"/>
  <c r="BI480" i="2"/>
  <c r="BH480" i="2"/>
  <c r="BG480" i="2"/>
  <c r="BF480" i="2"/>
  <c r="T480" i="2"/>
  <c r="R480" i="2"/>
  <c r="P480" i="2"/>
  <c r="BI477" i="2"/>
  <c r="BH477" i="2"/>
  <c r="BG477" i="2"/>
  <c r="BF477" i="2"/>
  <c r="T477" i="2"/>
  <c r="R477" i="2"/>
  <c r="P477" i="2"/>
  <c r="BI473" i="2"/>
  <c r="BH473" i="2"/>
  <c r="BG473" i="2"/>
  <c r="BF473" i="2"/>
  <c r="T473" i="2"/>
  <c r="T472" i="2"/>
  <c r="R473" i="2"/>
  <c r="R472" i="2" s="1"/>
  <c r="P473" i="2"/>
  <c r="P472" i="2"/>
  <c r="BI470" i="2"/>
  <c r="BH470" i="2"/>
  <c r="BG470" i="2"/>
  <c r="BF470" i="2"/>
  <c r="T470" i="2"/>
  <c r="R470" i="2"/>
  <c r="P470" i="2"/>
  <c r="BI467" i="2"/>
  <c r="BH467" i="2"/>
  <c r="BG467" i="2"/>
  <c r="BF467" i="2"/>
  <c r="T467" i="2"/>
  <c r="R467" i="2"/>
  <c r="P467" i="2"/>
  <c r="BI465" i="2"/>
  <c r="BH465" i="2"/>
  <c r="BG465" i="2"/>
  <c r="BF465" i="2"/>
  <c r="T465" i="2"/>
  <c r="R465" i="2"/>
  <c r="P465" i="2"/>
  <c r="BI464" i="2"/>
  <c r="BH464" i="2"/>
  <c r="BG464" i="2"/>
  <c r="BF464" i="2"/>
  <c r="T464" i="2"/>
  <c r="R464" i="2"/>
  <c r="P464" i="2"/>
  <c r="BI460" i="2"/>
  <c r="BH460" i="2"/>
  <c r="BG460" i="2"/>
  <c r="BF460" i="2"/>
  <c r="T460" i="2"/>
  <c r="R460" i="2"/>
  <c r="P460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53" i="2"/>
  <c r="BH453" i="2"/>
  <c r="BG453" i="2"/>
  <c r="BF453" i="2"/>
  <c r="T453" i="2"/>
  <c r="R453" i="2"/>
  <c r="P453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9" i="2"/>
  <c r="BH439" i="2"/>
  <c r="BG439" i="2"/>
  <c r="BF439" i="2"/>
  <c r="T439" i="2"/>
  <c r="R439" i="2"/>
  <c r="P439" i="2"/>
  <c r="BI436" i="2"/>
  <c r="BH436" i="2"/>
  <c r="BG436" i="2"/>
  <c r="BF436" i="2"/>
  <c r="T436" i="2"/>
  <c r="R436" i="2"/>
  <c r="P436" i="2"/>
  <c r="BI433" i="2"/>
  <c r="BH433" i="2"/>
  <c r="BG433" i="2"/>
  <c r="BF433" i="2"/>
  <c r="T433" i="2"/>
  <c r="R433" i="2"/>
  <c r="P433" i="2"/>
  <c r="BI426" i="2"/>
  <c r="BH426" i="2"/>
  <c r="BG426" i="2"/>
  <c r="BF426" i="2"/>
  <c r="T426" i="2"/>
  <c r="R426" i="2"/>
  <c r="P426" i="2"/>
  <c r="BI420" i="2"/>
  <c r="BH420" i="2"/>
  <c r="BG420" i="2"/>
  <c r="BF420" i="2"/>
  <c r="T420" i="2"/>
  <c r="R420" i="2"/>
  <c r="P420" i="2"/>
  <c r="BI412" i="2"/>
  <c r="BH412" i="2"/>
  <c r="BG412" i="2"/>
  <c r="BF412" i="2"/>
  <c r="T412" i="2"/>
  <c r="R412" i="2"/>
  <c r="P412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64" i="2"/>
  <c r="BH364" i="2"/>
  <c r="BG364" i="2"/>
  <c r="BF364" i="2"/>
  <c r="T364" i="2"/>
  <c r="R364" i="2"/>
  <c r="P364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49" i="2"/>
  <c r="BH349" i="2"/>
  <c r="BG349" i="2"/>
  <c r="BF349" i="2"/>
  <c r="T349" i="2"/>
  <c r="R349" i="2"/>
  <c r="P349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3" i="2"/>
  <c r="BH333" i="2"/>
  <c r="BG333" i="2"/>
  <c r="BF333" i="2"/>
  <c r="T333" i="2"/>
  <c r="R333" i="2"/>
  <c r="P333" i="2"/>
  <c r="BI326" i="2"/>
  <c r="BH326" i="2"/>
  <c r="BG326" i="2"/>
  <c r="BF326" i="2"/>
  <c r="T326" i="2"/>
  <c r="R326" i="2"/>
  <c r="P326" i="2"/>
  <c r="BI319" i="2"/>
  <c r="BH319" i="2"/>
  <c r="BG319" i="2"/>
  <c r="BF319" i="2"/>
  <c r="T319" i="2"/>
  <c r="R319" i="2"/>
  <c r="P319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79" i="2"/>
  <c r="BH279" i="2"/>
  <c r="BG279" i="2"/>
  <c r="BF279" i="2"/>
  <c r="T279" i="2"/>
  <c r="R279" i="2"/>
  <c r="P279" i="2"/>
  <c r="BI266" i="2"/>
  <c r="BH266" i="2"/>
  <c r="BG266" i="2"/>
  <c r="BF266" i="2"/>
  <c r="T266" i="2"/>
  <c r="R266" i="2"/>
  <c r="P266" i="2"/>
  <c r="BI251" i="2"/>
  <c r="BH251" i="2"/>
  <c r="BG251" i="2"/>
  <c r="BF251" i="2"/>
  <c r="T251" i="2"/>
  <c r="R251" i="2"/>
  <c r="P251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J140" i="2"/>
  <c r="J139" i="2"/>
  <c r="F139" i="2"/>
  <c r="F137" i="2"/>
  <c r="E135" i="2"/>
  <c r="J92" i="2"/>
  <c r="J91" i="2"/>
  <c r="F91" i="2"/>
  <c r="F89" i="2"/>
  <c r="E87" i="2"/>
  <c r="J18" i="2"/>
  <c r="E18" i="2"/>
  <c r="F140" i="2"/>
  <c r="J17" i="2"/>
  <c r="J12" i="2"/>
  <c r="J137" i="2"/>
  <c r="E7" i="2"/>
  <c r="E85" i="2"/>
  <c r="L90" i="1"/>
  <c r="AM90" i="1"/>
  <c r="AM89" i="1"/>
  <c r="L89" i="1"/>
  <c r="AM87" i="1"/>
  <c r="L87" i="1"/>
  <c r="L85" i="1"/>
  <c r="L84" i="1"/>
  <c r="BK673" i="2"/>
  <c r="J659" i="2"/>
  <c r="BK649" i="2"/>
  <c r="J637" i="2"/>
  <c r="J620" i="2"/>
  <c r="J605" i="2"/>
  <c r="J599" i="2"/>
  <c r="J586" i="2"/>
  <c r="J579" i="2"/>
  <c r="J554" i="2"/>
  <c r="J544" i="2"/>
  <c r="BK490" i="2"/>
  <c r="J447" i="2"/>
  <c r="J433" i="2"/>
  <c r="BK376" i="2"/>
  <c r="BK358" i="2"/>
  <c r="J310" i="2"/>
  <c r="J279" i="2"/>
  <c r="BK212" i="2"/>
  <c r="BK175" i="2"/>
  <c r="J157" i="2"/>
  <c r="J148" i="2"/>
  <c r="BK668" i="2"/>
  <c r="BK656" i="2"/>
  <c r="J649" i="2"/>
  <c r="J639" i="2"/>
  <c r="J621" i="2"/>
  <c r="J604" i="2"/>
  <c r="J588" i="2"/>
  <c r="J576" i="2"/>
  <c r="J558" i="2"/>
  <c r="BK538" i="2"/>
  <c r="BK521" i="2"/>
  <c r="J502" i="2"/>
  <c r="BK467" i="2"/>
  <c r="J439" i="2"/>
  <c r="J378" i="2"/>
  <c r="BK339" i="2"/>
  <c r="J251" i="2"/>
  <c r="J212" i="2"/>
  <c r="J197" i="2"/>
  <c r="J175" i="2"/>
  <c r="J163" i="2"/>
  <c r="BK148" i="2"/>
  <c r="BK655" i="2"/>
  <c r="J645" i="2"/>
  <c r="J623" i="2"/>
  <c r="BK604" i="2"/>
  <c r="BK599" i="2"/>
  <c r="BK576" i="2"/>
  <c r="BK554" i="2"/>
  <c r="J521" i="2"/>
  <c r="J499" i="2"/>
  <c r="BK464" i="2"/>
  <c r="BK420" i="2"/>
  <c r="BK373" i="2"/>
  <c r="J358" i="2"/>
  <c r="J339" i="2"/>
  <c r="BK307" i="2"/>
  <c r="J287" i="2"/>
  <c r="BK209" i="2"/>
  <c r="J184" i="2"/>
  <c r="J179" i="2"/>
  <c r="J166" i="2"/>
  <c r="J155" i="2"/>
  <c r="BK568" i="2"/>
  <c r="BK541" i="2"/>
  <c r="BK525" i="2"/>
  <c r="BK499" i="2"/>
  <c r="BK480" i="2"/>
  <c r="J465" i="2"/>
  <c r="BK457" i="2"/>
  <c r="BK447" i="2"/>
  <c r="J436" i="2"/>
  <c r="J362" i="2"/>
  <c r="J349" i="2"/>
  <c r="J307" i="2"/>
  <c r="BK288" i="2"/>
  <c r="J220" i="2"/>
  <c r="BK208" i="2"/>
  <c r="J201" i="2"/>
  <c r="BK192" i="2"/>
  <c r="J185" i="2"/>
  <c r="J178" i="2"/>
  <c r="J161" i="2"/>
  <c r="J151" i="2"/>
  <c r="BK206" i="3"/>
  <c r="BK193" i="3"/>
  <c r="J188" i="3"/>
  <c r="J184" i="3"/>
  <c r="J169" i="3"/>
  <c r="BK159" i="3"/>
  <c r="J151" i="3"/>
  <c r="BK142" i="3"/>
  <c r="BK134" i="3"/>
  <c r="BK202" i="3"/>
  <c r="J196" i="3"/>
  <c r="BK185" i="3"/>
  <c r="J178" i="3"/>
  <c r="J167" i="3"/>
  <c r="BK161" i="3"/>
  <c r="J142" i="3"/>
  <c r="J137" i="3"/>
  <c r="J197" i="3"/>
  <c r="BK184" i="3"/>
  <c r="BK179" i="3"/>
  <c r="J170" i="3"/>
  <c r="J166" i="3"/>
  <c r="BK146" i="3"/>
  <c r="BK136" i="3"/>
  <c r="J129" i="3"/>
  <c r="J179" i="3"/>
  <c r="J174" i="3"/>
  <c r="J162" i="3"/>
  <c r="BK149" i="3"/>
  <c r="J136" i="3"/>
  <c r="BK129" i="3"/>
  <c r="J121" i="4"/>
  <c r="J34" i="4"/>
  <c r="AW97" i="1" s="1"/>
  <c r="BK124" i="5"/>
  <c r="J120" i="5"/>
  <c r="J665" i="2"/>
  <c r="J658" i="2"/>
  <c r="BK651" i="2"/>
  <c r="BK639" i="2"/>
  <c r="BK621" i="2"/>
  <c r="J609" i="2"/>
  <c r="BK602" i="2"/>
  <c r="BK588" i="2"/>
  <c r="J580" i="2"/>
  <c r="J564" i="2"/>
  <c r="J535" i="2"/>
  <c r="BK496" i="2"/>
  <c r="J470" i="2"/>
  <c r="BK426" i="2"/>
  <c r="J373" i="2"/>
  <c r="J341" i="2"/>
  <c r="J304" i="2"/>
  <c r="BK223" i="2"/>
  <c r="BK196" i="2"/>
  <c r="BK163" i="2"/>
  <c r="BK150" i="2"/>
  <c r="J673" i="2"/>
  <c r="BK658" i="2"/>
  <c r="J650" i="2"/>
  <c r="J642" i="2"/>
  <c r="J633" i="2"/>
  <c r="J602" i="2"/>
  <c r="BK583" i="2"/>
  <c r="J571" i="2"/>
  <c r="J548" i="2"/>
  <c r="J525" i="2"/>
  <c r="J510" i="2"/>
  <c r="J480" i="2"/>
  <c r="J453" i="2"/>
  <c r="BK399" i="2"/>
  <c r="BK341" i="2"/>
  <c r="J308" i="2"/>
  <c r="BK217" i="2"/>
  <c r="J204" i="2"/>
  <c r="J192" i="2"/>
  <c r="J174" i="2"/>
  <c r="BK161" i="2"/>
  <c r="BK659" i="2"/>
  <c r="J651" i="2"/>
  <c r="J643" i="2"/>
  <c r="BK633" i="2"/>
  <c r="BK609" i="2"/>
  <c r="J581" i="2"/>
  <c r="BK570" i="2"/>
  <c r="BK544" i="2"/>
  <c r="BK506" i="2"/>
  <c r="J477" i="2"/>
  <c r="J450" i="2"/>
  <c r="BK412" i="2"/>
  <c r="BK362" i="2"/>
  <c r="J355" i="2"/>
  <c r="J319" i="2"/>
  <c r="J288" i="2"/>
  <c r="J216" i="2"/>
  <c r="BK185" i="2"/>
  <c r="BK180" i="2"/>
  <c r="J167" i="2"/>
  <c r="BK157" i="2"/>
  <c r="J146" i="2"/>
  <c r="BK561" i="2"/>
  <c r="BK532" i="2"/>
  <c r="BK502" i="2"/>
  <c r="J483" i="2"/>
  <c r="BK470" i="2"/>
  <c r="J455" i="2"/>
  <c r="J440" i="2"/>
  <c r="BK378" i="2"/>
  <c r="J356" i="2"/>
  <c r="BK319" i="2"/>
  <c r="J290" i="2"/>
  <c r="BK279" i="2"/>
  <c r="J213" i="2"/>
  <c r="BK204" i="2"/>
  <c r="J196" i="2"/>
  <c r="J188" i="2"/>
  <c r="J180" i="2"/>
  <c r="J171" i="2"/>
  <c r="BK153" i="2"/>
  <c r="AS94" i="1"/>
  <c r="BK175" i="3"/>
  <c r="J153" i="3"/>
  <c r="J143" i="3"/>
  <c r="J138" i="3"/>
  <c r="J128" i="3"/>
  <c r="J201" i="3"/>
  <c r="J193" i="3"/>
  <c r="BK182" i="3"/>
  <c r="J175" i="3"/>
  <c r="BK162" i="3"/>
  <c r="BK145" i="3"/>
  <c r="BK141" i="3"/>
  <c r="J202" i="3"/>
  <c r="BK186" i="3"/>
  <c r="J180" i="3"/>
  <c r="BK173" i="3"/>
  <c r="J168" i="3"/>
  <c r="BK155" i="3"/>
  <c r="J144" i="3"/>
  <c r="J134" i="3"/>
  <c r="BK127" i="3"/>
  <c r="J176" i="3"/>
  <c r="BK163" i="3"/>
  <c r="J159" i="3"/>
  <c r="BK148" i="3"/>
  <c r="J133" i="3"/>
  <c r="J127" i="3"/>
  <c r="J128" i="5"/>
  <c r="BK127" i="5"/>
  <c r="BK123" i="5"/>
  <c r="BK128" i="5"/>
  <c r="BK121" i="5"/>
  <c r="BK119" i="5"/>
  <c r="J668" i="2"/>
  <c r="BK657" i="2"/>
  <c r="J648" i="2"/>
  <c r="BK623" i="2"/>
  <c r="BK612" i="2"/>
  <c r="J603" i="2"/>
  <c r="J589" i="2"/>
  <c r="BK581" i="2"/>
  <c r="BK558" i="2"/>
  <c r="J532" i="2"/>
  <c r="J493" i="2"/>
  <c r="J467" i="2"/>
  <c r="BK436" i="2"/>
  <c r="J399" i="2"/>
  <c r="BK355" i="2"/>
  <c r="BK308" i="2"/>
  <c r="BK266" i="2"/>
  <c r="BK205" i="2"/>
  <c r="BK166" i="2"/>
  <c r="BK155" i="2"/>
  <c r="BK147" i="2"/>
  <c r="BK665" i="2"/>
  <c r="J655" i="2"/>
  <c r="BK643" i="2"/>
  <c r="J636" i="2"/>
  <c r="BK618" i="2"/>
  <c r="BK589" i="2"/>
  <c r="BK579" i="2"/>
  <c r="J570" i="2"/>
  <c r="J541" i="2"/>
  <c r="BK516" i="2"/>
  <c r="BK493" i="2"/>
  <c r="BK465" i="2"/>
  <c r="BK433" i="2"/>
  <c r="BK349" i="2"/>
  <c r="BK310" i="2"/>
  <c r="J266" i="2"/>
  <c r="J208" i="2"/>
  <c r="BK193" i="2"/>
  <c r="BK170" i="2"/>
  <c r="BK149" i="2"/>
  <c r="J656" i="2"/>
  <c r="BK648" i="2"/>
  <c r="BK636" i="2"/>
  <c r="J612" i="2"/>
  <c r="BK603" i="2"/>
  <c r="BK571" i="2"/>
  <c r="J551" i="2"/>
  <c r="J516" i="2"/>
  <c r="BK486" i="2"/>
  <c r="BK455" i="2"/>
  <c r="J426" i="2"/>
  <c r="J364" i="2"/>
  <c r="BK356" i="2"/>
  <c r="BK326" i="2"/>
  <c r="BK290" i="2"/>
  <c r="J217" i="2"/>
  <c r="BK188" i="2"/>
  <c r="BK174" i="2"/>
  <c r="BK159" i="2"/>
  <c r="J147" i="2"/>
  <c r="BK551" i="2"/>
  <c r="BK528" i="2"/>
  <c r="J506" i="2"/>
  <c r="J486" i="2"/>
  <c r="J473" i="2"/>
  <c r="J460" i="2"/>
  <c r="BK450" i="2"/>
  <c r="BK439" i="2"/>
  <c r="J376" i="2"/>
  <c r="J352" i="2"/>
  <c r="J313" i="2"/>
  <c r="BK289" i="2"/>
  <c r="J223" i="2"/>
  <c r="J209" i="2"/>
  <c r="BK197" i="2"/>
  <c r="J189" i="2"/>
  <c r="BK181" i="2"/>
  <c r="J170" i="2"/>
  <c r="J152" i="2"/>
  <c r="J149" i="2"/>
  <c r="J199" i="3"/>
  <c r="BK191" i="3"/>
  <c r="J186" i="3"/>
  <c r="BK176" i="3"/>
  <c r="BK171" i="3"/>
  <c r="J160" i="3"/>
  <c r="J149" i="3"/>
  <c r="BK140" i="3"/>
  <c r="J131" i="3"/>
  <c r="BK197" i="3"/>
  <c r="BK188" i="3"/>
  <c r="BK181" i="3"/>
  <c r="J173" i="3"/>
  <c r="BK153" i="3"/>
  <c r="BK143" i="3"/>
  <c r="BK138" i="3"/>
  <c r="J126" i="3"/>
  <c r="BK196" i="3"/>
  <c r="BK183" i="3"/>
  <c r="BK174" i="3"/>
  <c r="BK169" i="3"/>
  <c r="J158" i="3"/>
  <c r="J148" i="3"/>
  <c r="BK137" i="3"/>
  <c r="BK131" i="3"/>
  <c r="BK180" i="3"/>
  <c r="BK168" i="3"/>
  <c r="BK160" i="3"/>
  <c r="BK151" i="3"/>
  <c r="J141" i="3"/>
  <c r="BK126" i="3"/>
  <c r="F35" i="4"/>
  <c r="BB97" i="1"/>
  <c r="J124" i="5"/>
  <c r="J119" i="5"/>
  <c r="BK122" i="5"/>
  <c r="J127" i="5"/>
  <c r="BK120" i="5"/>
  <c r="BK661" i="2"/>
  <c r="J652" i="2"/>
  <c r="BK642" i="2"/>
  <c r="BK634" i="2"/>
  <c r="J618" i="2"/>
  <c r="BK606" i="2"/>
  <c r="J597" i="2"/>
  <c r="J583" i="2"/>
  <c r="J573" i="2"/>
  <c r="BK548" i="2"/>
  <c r="BK510" i="2"/>
  <c r="BK473" i="2"/>
  <c r="BK441" i="2"/>
  <c r="J412" i="2"/>
  <c r="BK364" i="2"/>
  <c r="BK313" i="2"/>
  <c r="J302" i="2"/>
  <c r="BK251" i="2"/>
  <c r="BK201" i="2"/>
  <c r="BK162" i="2"/>
  <c r="J153" i="2"/>
  <c r="BK146" i="2"/>
  <c r="J661" i="2"/>
  <c r="BK652" i="2"/>
  <c r="BK645" i="2"/>
  <c r="J634" i="2"/>
  <c r="J606" i="2"/>
  <c r="BK597" i="2"/>
  <c r="BK586" i="2"/>
  <c r="BK573" i="2"/>
  <c r="J568" i="2"/>
  <c r="BK535" i="2"/>
  <c r="J513" i="2"/>
  <c r="BK483" i="2"/>
  <c r="BK460" i="2"/>
  <c r="BK402" i="2"/>
  <c r="BK352" i="2"/>
  <c r="J333" i="2"/>
  <c r="J289" i="2"/>
  <c r="BK213" i="2"/>
  <c r="BK200" i="2"/>
  <c r="BK178" i="2"/>
  <c r="BK171" i="2"/>
  <c r="BK151" i="2"/>
  <c r="J657" i="2"/>
  <c r="BK650" i="2"/>
  <c r="BK637" i="2"/>
  <c r="BK620" i="2"/>
  <c r="BK605" i="2"/>
  <c r="BK580" i="2"/>
  <c r="J561" i="2"/>
  <c r="J528" i="2"/>
  <c r="J496" i="2"/>
  <c r="J457" i="2"/>
  <c r="BK440" i="2"/>
  <c r="J402" i="2"/>
  <c r="J361" i="2"/>
  <c r="BK333" i="2"/>
  <c r="BK302" i="2"/>
  <c r="BK220" i="2"/>
  <c r="BK189" i="2"/>
  <c r="J181" i="2"/>
  <c r="J162" i="2"/>
  <c r="BK152" i="2"/>
  <c r="BK564" i="2"/>
  <c r="J538" i="2"/>
  <c r="BK513" i="2"/>
  <c r="J490" i="2"/>
  <c r="BK477" i="2"/>
  <c r="J464" i="2"/>
  <c r="BK453" i="2"/>
  <c r="J441" i="2"/>
  <c r="J420" i="2"/>
  <c r="BK361" i="2"/>
  <c r="J326" i="2"/>
  <c r="BK304" i="2"/>
  <c r="BK287" i="2"/>
  <c r="BK216" i="2"/>
  <c r="J205" i="2"/>
  <c r="J200" i="2"/>
  <c r="J193" i="2"/>
  <c r="BK184" i="2"/>
  <c r="BK179" i="2"/>
  <c r="BK167" i="2"/>
  <c r="J159" i="2"/>
  <c r="J150" i="2"/>
  <c r="BK201" i="3"/>
  <c r="BK195" i="3"/>
  <c r="J185" i="3"/>
  <c r="J182" i="3"/>
  <c r="BK170" i="3"/>
  <c r="J155" i="3"/>
  <c r="J145" i="3"/>
  <c r="J139" i="3"/>
  <c r="J206" i="3"/>
  <c r="BK199" i="3"/>
  <c r="J195" i="3"/>
  <c r="J183" i="3"/>
  <c r="J177" i="3"/>
  <c r="J163" i="3"/>
  <c r="J157" i="3"/>
  <c r="BK144" i="3"/>
  <c r="BK139" i="3"/>
  <c r="BK130" i="3"/>
  <c r="J191" i="3"/>
  <c r="J181" i="3"/>
  <c r="BK177" i="3"/>
  <c r="J171" i="3"/>
  <c r="BK167" i="3"/>
  <c r="BK157" i="3"/>
  <c r="J140" i="3"/>
  <c r="BK133" i="3"/>
  <c r="BK128" i="3"/>
  <c r="BK178" i="3"/>
  <c r="BK166" i="3"/>
  <c r="J161" i="3"/>
  <c r="BK158" i="3"/>
  <c r="J146" i="3"/>
  <c r="J130" i="3"/>
  <c r="BK121" i="4"/>
  <c r="F36" i="4"/>
  <c r="BC97" i="1" s="1"/>
  <c r="J123" i="5"/>
  <c r="BK126" i="5"/>
  <c r="J121" i="5"/>
  <c r="J126" i="5"/>
  <c r="J122" i="5"/>
  <c r="T145" i="2" l="1"/>
  <c r="T351" i="2"/>
  <c r="T363" i="2"/>
  <c r="T377" i="2"/>
  <c r="P435" i="2"/>
  <c r="P466" i="2"/>
  <c r="T476" i="2"/>
  <c r="T489" i="2"/>
  <c r="T505" i="2"/>
  <c r="T520" i="2"/>
  <c r="T531" i="2"/>
  <c r="T547" i="2"/>
  <c r="T557" i="2"/>
  <c r="T567" i="2"/>
  <c r="T575" i="2"/>
  <c r="R582" i="2"/>
  <c r="R587" i="2"/>
  <c r="R598" i="2"/>
  <c r="BK644" i="2"/>
  <c r="J644" i="2"/>
  <c r="J117" i="2" s="1"/>
  <c r="T125" i="3"/>
  <c r="T124" i="3"/>
  <c r="R165" i="3"/>
  <c r="P190" i="3"/>
  <c r="BK145" i="2"/>
  <c r="J145" i="2"/>
  <c r="J98" i="2"/>
  <c r="BK351" i="2"/>
  <c r="J351" i="2"/>
  <c r="J99" i="2"/>
  <c r="R363" i="2"/>
  <c r="P377" i="2"/>
  <c r="R435" i="2"/>
  <c r="R466" i="2"/>
  <c r="BK476" i="2"/>
  <c r="J476" i="2" s="1"/>
  <c r="J105" i="2" s="1"/>
  <c r="P489" i="2"/>
  <c r="P505" i="2"/>
  <c r="P520" i="2"/>
  <c r="P531" i="2"/>
  <c r="R547" i="2"/>
  <c r="R557" i="2"/>
  <c r="R567" i="2"/>
  <c r="R575" i="2"/>
  <c r="P582" i="2"/>
  <c r="BK587" i="2"/>
  <c r="J587" i="2" s="1"/>
  <c r="J115" i="2" s="1"/>
  <c r="P598" i="2"/>
  <c r="T644" i="2"/>
  <c r="R125" i="3"/>
  <c r="R124" i="3" s="1"/>
  <c r="T165" i="3"/>
  <c r="T190" i="3"/>
  <c r="R145" i="2"/>
  <c r="P351" i="2"/>
  <c r="BK363" i="2"/>
  <c r="J363" i="2"/>
  <c r="J100" i="2" s="1"/>
  <c r="BK377" i="2"/>
  <c r="J377" i="2"/>
  <c r="J101" i="2"/>
  <c r="BK435" i="2"/>
  <c r="J435" i="2" s="1"/>
  <c r="J102" i="2" s="1"/>
  <c r="BK466" i="2"/>
  <c r="J466" i="2" s="1"/>
  <c r="J103" i="2" s="1"/>
  <c r="R476" i="2"/>
  <c r="R489" i="2"/>
  <c r="R505" i="2"/>
  <c r="R520" i="2"/>
  <c r="R531" i="2"/>
  <c r="P547" i="2"/>
  <c r="P557" i="2"/>
  <c r="P567" i="2"/>
  <c r="BK575" i="2"/>
  <c r="J575" i="2"/>
  <c r="J113" i="2" s="1"/>
  <c r="BK582" i="2"/>
  <c r="J582" i="2"/>
  <c r="J114" i="2"/>
  <c r="P587" i="2"/>
  <c r="T598" i="2"/>
  <c r="R644" i="2"/>
  <c r="BK125" i="3"/>
  <c r="BK124" i="3" s="1"/>
  <c r="J124" i="3" s="1"/>
  <c r="J97" i="3" s="1"/>
  <c r="P165" i="3"/>
  <c r="P164" i="3"/>
  <c r="BK118" i="5"/>
  <c r="J118" i="5" s="1"/>
  <c r="J97" i="5" s="1"/>
  <c r="R118" i="5"/>
  <c r="R117" i="5"/>
  <c r="P145" i="2"/>
  <c r="R351" i="2"/>
  <c r="P363" i="2"/>
  <c r="R377" i="2"/>
  <c r="T435" i="2"/>
  <c r="T466" i="2"/>
  <c r="P476" i="2"/>
  <c r="BK489" i="2"/>
  <c r="J489" i="2" s="1"/>
  <c r="J106" i="2" s="1"/>
  <c r="BK505" i="2"/>
  <c r="J505" i="2"/>
  <c r="J107" i="2" s="1"/>
  <c r="BK520" i="2"/>
  <c r="J520" i="2"/>
  <c r="J108" i="2"/>
  <c r="BK531" i="2"/>
  <c r="J531" i="2" s="1"/>
  <c r="J109" i="2" s="1"/>
  <c r="BK547" i="2"/>
  <c r="J547" i="2" s="1"/>
  <c r="J110" i="2" s="1"/>
  <c r="BK557" i="2"/>
  <c r="J557" i="2"/>
  <c r="J111" i="2" s="1"/>
  <c r="BK567" i="2"/>
  <c r="J567" i="2"/>
  <c r="J112" i="2"/>
  <c r="P575" i="2"/>
  <c r="T582" i="2"/>
  <c r="T587" i="2"/>
  <c r="BK598" i="2"/>
  <c r="J598" i="2" s="1"/>
  <c r="J116" i="2" s="1"/>
  <c r="P644" i="2"/>
  <c r="P125" i="3"/>
  <c r="P124" i="3" s="1"/>
  <c r="P123" i="3" s="1"/>
  <c r="AU96" i="1" s="1"/>
  <c r="BK165" i="3"/>
  <c r="J165" i="3" s="1"/>
  <c r="J100" i="3" s="1"/>
  <c r="BK190" i="3"/>
  <c r="J190" i="3"/>
  <c r="J101" i="3" s="1"/>
  <c r="R190" i="3"/>
  <c r="P118" i="5"/>
  <c r="P117" i="5"/>
  <c r="AU98" i="1" s="1"/>
  <c r="T118" i="5"/>
  <c r="T117" i="5"/>
  <c r="BK660" i="2"/>
  <c r="J660" i="2" s="1"/>
  <c r="J118" i="2" s="1"/>
  <c r="BK664" i="2"/>
  <c r="J664" i="2"/>
  <c r="J119" i="2" s="1"/>
  <c r="BK205" i="3"/>
  <c r="J205" i="3"/>
  <c r="J103" i="3"/>
  <c r="BK472" i="2"/>
  <c r="J472" i="2" s="1"/>
  <c r="J104" i="2" s="1"/>
  <c r="BK120" i="4"/>
  <c r="J120" i="4" s="1"/>
  <c r="J98" i="4" s="1"/>
  <c r="BK672" i="2"/>
  <c r="J672" i="2"/>
  <c r="J123" i="2" s="1"/>
  <c r="BK667" i="2"/>
  <c r="J667" i="2"/>
  <c r="J121" i="2"/>
  <c r="J89" i="5"/>
  <c r="F92" i="5"/>
  <c r="BE123" i="5"/>
  <c r="BE127" i="5"/>
  <c r="E85" i="5"/>
  <c r="BE119" i="5"/>
  <c r="BE121" i="5"/>
  <c r="BE122" i="5"/>
  <c r="BE124" i="5"/>
  <c r="BE126" i="5"/>
  <c r="BE128" i="5"/>
  <c r="BE120" i="5"/>
  <c r="E85" i="4"/>
  <c r="J112" i="4"/>
  <c r="F115" i="4"/>
  <c r="BE121" i="4"/>
  <c r="F33" i="4" s="1"/>
  <c r="AZ97" i="1" s="1"/>
  <c r="J91" i="3"/>
  <c r="E113" i="3"/>
  <c r="F119" i="3"/>
  <c r="BE130" i="3"/>
  <c r="BE133" i="3"/>
  <c r="BE137" i="3"/>
  <c r="BE139" i="3"/>
  <c r="BE142" i="3"/>
  <c r="BE153" i="3"/>
  <c r="BE155" i="3"/>
  <c r="BE170" i="3"/>
  <c r="BE171" i="3"/>
  <c r="J117" i="3"/>
  <c r="J120" i="3"/>
  <c r="BE138" i="3"/>
  <c r="BE141" i="3"/>
  <c r="BE143" i="3"/>
  <c r="BE144" i="3"/>
  <c r="BE151" i="3"/>
  <c r="BE158" i="3"/>
  <c r="BE160" i="3"/>
  <c r="BE161" i="3"/>
  <c r="BE182" i="3"/>
  <c r="BE185" i="3"/>
  <c r="BE188" i="3"/>
  <c r="BE195" i="3"/>
  <c r="BE199" i="3"/>
  <c r="F92" i="3"/>
  <c r="BE127" i="3"/>
  <c r="BE128" i="3"/>
  <c r="BE131" i="3"/>
  <c r="BE134" i="3"/>
  <c r="BE145" i="3"/>
  <c r="BE148" i="3"/>
  <c r="BE149" i="3"/>
  <c r="BE159" i="3"/>
  <c r="BE168" i="3"/>
  <c r="BE169" i="3"/>
  <c r="BE174" i="3"/>
  <c r="BE175" i="3"/>
  <c r="BE176" i="3"/>
  <c r="BE178" i="3"/>
  <c r="BE180" i="3"/>
  <c r="BE181" i="3"/>
  <c r="BE184" i="3"/>
  <c r="BE186" i="3"/>
  <c r="BE193" i="3"/>
  <c r="BE196" i="3"/>
  <c r="BE201" i="3"/>
  <c r="BE206" i="3"/>
  <c r="BE126" i="3"/>
  <c r="BE129" i="3"/>
  <c r="BE136" i="3"/>
  <c r="BE140" i="3"/>
  <c r="BE146" i="3"/>
  <c r="BE157" i="3"/>
  <c r="BE162" i="3"/>
  <c r="BE163" i="3"/>
  <c r="BE166" i="3"/>
  <c r="BE167" i="3"/>
  <c r="BE173" i="3"/>
  <c r="BE177" i="3"/>
  <c r="BE179" i="3"/>
  <c r="BE183" i="3"/>
  <c r="BE191" i="3"/>
  <c r="BE197" i="3"/>
  <c r="BE202" i="3"/>
  <c r="J89" i="2"/>
  <c r="E133" i="2"/>
  <c r="BE146" i="2"/>
  <c r="BE147" i="2"/>
  <c r="BE153" i="2"/>
  <c r="BE161" i="2"/>
  <c r="BE162" i="2"/>
  <c r="BE209" i="2"/>
  <c r="BE217" i="2"/>
  <c r="BE251" i="2"/>
  <c r="BE290" i="2"/>
  <c r="BE307" i="2"/>
  <c r="BE308" i="2"/>
  <c r="BE333" i="2"/>
  <c r="BE339" i="2"/>
  <c r="BE355" i="2"/>
  <c r="BE356" i="2"/>
  <c r="BE358" i="2"/>
  <c r="BE364" i="2"/>
  <c r="BE399" i="2"/>
  <c r="BE402" i="2"/>
  <c r="BE426" i="2"/>
  <c r="BE465" i="2"/>
  <c r="BE467" i="2"/>
  <c r="BE493" i="2"/>
  <c r="BE506" i="2"/>
  <c r="BE516" i="2"/>
  <c r="BE521" i="2"/>
  <c r="BE532" i="2"/>
  <c r="BE544" i="2"/>
  <c r="BE554" i="2"/>
  <c r="BE148" i="2"/>
  <c r="BE149" i="2"/>
  <c r="BE150" i="2"/>
  <c r="BE170" i="2"/>
  <c r="BE175" i="2"/>
  <c r="BE193" i="2"/>
  <c r="BE196" i="2"/>
  <c r="BE197" i="2"/>
  <c r="BE200" i="2"/>
  <c r="BE205" i="2"/>
  <c r="BE212" i="2"/>
  <c r="BE223" i="2"/>
  <c r="BE288" i="2"/>
  <c r="BE310" i="2"/>
  <c r="BE341" i="2"/>
  <c r="BE352" i="2"/>
  <c r="BE376" i="2"/>
  <c r="BE378" i="2"/>
  <c r="BE433" i="2"/>
  <c r="BE436" i="2"/>
  <c r="BE441" i="2"/>
  <c r="BE450" i="2"/>
  <c r="BE457" i="2"/>
  <c r="BE477" i="2"/>
  <c r="BE483" i="2"/>
  <c r="BE490" i="2"/>
  <c r="BE510" i="2"/>
  <c r="BE535" i="2"/>
  <c r="BE548" i="2"/>
  <c r="BE564" i="2"/>
  <c r="BE579" i="2"/>
  <c r="BE586" i="2"/>
  <c r="BE599" i="2"/>
  <c r="BE602" i="2"/>
  <c r="BE604" i="2"/>
  <c r="BE606" i="2"/>
  <c r="BE618" i="2"/>
  <c r="BE634" i="2"/>
  <c r="BE642" i="2"/>
  <c r="BE648" i="2"/>
  <c r="BE649" i="2"/>
  <c r="BE652" i="2"/>
  <c r="BE659" i="2"/>
  <c r="BE661" i="2"/>
  <c r="BE665" i="2"/>
  <c r="BE152" i="2"/>
  <c r="BE155" i="2"/>
  <c r="BE157" i="2"/>
  <c r="BE166" i="2"/>
  <c r="BE174" i="2"/>
  <c r="BE180" i="2"/>
  <c r="BE185" i="2"/>
  <c r="BE201" i="2"/>
  <c r="BE204" i="2"/>
  <c r="BE220" i="2"/>
  <c r="BE266" i="2"/>
  <c r="BE287" i="2"/>
  <c r="BE302" i="2"/>
  <c r="BE304" i="2"/>
  <c r="BE313" i="2"/>
  <c r="BE361" i="2"/>
  <c r="BE362" i="2"/>
  <c r="BE373" i="2"/>
  <c r="BE412" i="2"/>
  <c r="BE420" i="2"/>
  <c r="BE440" i="2"/>
  <c r="BE447" i="2"/>
  <c r="BE470" i="2"/>
  <c r="BE473" i="2"/>
  <c r="BE486" i="2"/>
  <c r="BE496" i="2"/>
  <c r="BE528" i="2"/>
  <c r="BE551" i="2"/>
  <c r="BE558" i="2"/>
  <c r="BE561" i="2"/>
  <c r="BE573" i="2"/>
  <c r="BE576" i="2"/>
  <c r="BE583" i="2"/>
  <c r="BE588" i="2"/>
  <c r="BE603" i="2"/>
  <c r="BE605" i="2"/>
  <c r="BE612" i="2"/>
  <c r="BE620" i="2"/>
  <c r="BE623" i="2"/>
  <c r="BE637" i="2"/>
  <c r="BE639" i="2"/>
  <c r="BE643" i="2"/>
  <c r="BE650" i="2"/>
  <c r="BE651" i="2"/>
  <c r="BE655" i="2"/>
  <c r="BE657" i="2"/>
  <c r="BE668" i="2"/>
  <c r="BE673" i="2"/>
  <c r="F92" i="2"/>
  <c r="BE151" i="2"/>
  <c r="BE159" i="2"/>
  <c r="BE163" i="2"/>
  <c r="BE167" i="2"/>
  <c r="BE171" i="2"/>
  <c r="BE178" i="2"/>
  <c r="BE179" i="2"/>
  <c r="BE181" i="2"/>
  <c r="BE184" i="2"/>
  <c r="BE188" i="2"/>
  <c r="BE189" i="2"/>
  <c r="BE192" i="2"/>
  <c r="BE208" i="2"/>
  <c r="BE213" i="2"/>
  <c r="BE216" i="2"/>
  <c r="BE279" i="2"/>
  <c r="BE289" i="2"/>
  <c r="BE319" i="2"/>
  <c r="BE326" i="2"/>
  <c r="BE349" i="2"/>
  <c r="BE439" i="2"/>
  <c r="BE453" i="2"/>
  <c r="BE455" i="2"/>
  <c r="BE460" i="2"/>
  <c r="BE464" i="2"/>
  <c r="BE480" i="2"/>
  <c r="BE499" i="2"/>
  <c r="BE502" i="2"/>
  <c r="BE513" i="2"/>
  <c r="BE525" i="2"/>
  <c r="BE538" i="2"/>
  <c r="BE541" i="2"/>
  <c r="BE568" i="2"/>
  <c r="BE570" i="2"/>
  <c r="BE571" i="2"/>
  <c r="BE580" i="2"/>
  <c r="BE581" i="2"/>
  <c r="BE589" i="2"/>
  <c r="BE597" i="2"/>
  <c r="BE609" i="2"/>
  <c r="BE621" i="2"/>
  <c r="BE633" i="2"/>
  <c r="BE636" i="2"/>
  <c r="BE645" i="2"/>
  <c r="BE656" i="2"/>
  <c r="BE658" i="2"/>
  <c r="F35" i="2"/>
  <c r="BB95" i="1"/>
  <c r="F34" i="2"/>
  <c r="BA95" i="1" s="1"/>
  <c r="F37" i="3"/>
  <c r="BD96" i="1"/>
  <c r="F34" i="5"/>
  <c r="BA98" i="1" s="1"/>
  <c r="F35" i="5"/>
  <c r="BB98" i="1"/>
  <c r="F36" i="2"/>
  <c r="BC95" i="1" s="1"/>
  <c r="F35" i="3"/>
  <c r="BB96" i="1"/>
  <c r="F34" i="4"/>
  <c r="BA97" i="1" s="1"/>
  <c r="F36" i="5"/>
  <c r="BC98" i="1"/>
  <c r="J34" i="2"/>
  <c r="AW95" i="1" s="1"/>
  <c r="F36" i="3"/>
  <c r="BC96" i="1"/>
  <c r="F34" i="3"/>
  <c r="BA96" i="1" s="1"/>
  <c r="F37" i="5"/>
  <c r="BD98" i="1"/>
  <c r="F37" i="2"/>
  <c r="BD95" i="1" s="1"/>
  <c r="J34" i="3"/>
  <c r="AW96" i="1"/>
  <c r="J34" i="5"/>
  <c r="AW98" i="1"/>
  <c r="J125" i="3" l="1"/>
  <c r="J98" i="3" s="1"/>
  <c r="R144" i="2"/>
  <c r="R143" i="2" s="1"/>
  <c r="R164" i="3"/>
  <c r="R123" i="3" s="1"/>
  <c r="T164" i="3"/>
  <c r="T123" i="3" s="1"/>
  <c r="P144" i="2"/>
  <c r="P143" i="2" s="1"/>
  <c r="AU95" i="1" s="1"/>
  <c r="AU94" i="1" s="1"/>
  <c r="T144" i="2"/>
  <c r="T143" i="2"/>
  <c r="BK666" i="2"/>
  <c r="J666" i="2"/>
  <c r="J120" i="2" s="1"/>
  <c r="BK164" i="3"/>
  <c r="J164" i="3" s="1"/>
  <c r="J99" i="3" s="1"/>
  <c r="BK119" i="4"/>
  <c r="BK118" i="4"/>
  <c r="J118" i="4" s="1"/>
  <c r="J96" i="4" s="1"/>
  <c r="BK117" i="5"/>
  <c r="J117" i="5"/>
  <c r="BK671" i="2"/>
  <c r="J671" i="2"/>
  <c r="J122" i="2" s="1"/>
  <c r="BK144" i="2"/>
  <c r="J144" i="2" s="1"/>
  <c r="J97" i="2" s="1"/>
  <c r="BK204" i="3"/>
  <c r="J204" i="3"/>
  <c r="J102" i="3" s="1"/>
  <c r="J33" i="2"/>
  <c r="AV95" i="1" s="1"/>
  <c r="AT95" i="1" s="1"/>
  <c r="F33" i="3"/>
  <c r="AZ96" i="1" s="1"/>
  <c r="J33" i="4"/>
  <c r="AV97" i="1" s="1"/>
  <c r="AT97" i="1" s="1"/>
  <c r="J33" i="5"/>
  <c r="AV98" i="1"/>
  <c r="AT98" i="1" s="1"/>
  <c r="BC94" i="1"/>
  <c r="W32" i="1" s="1"/>
  <c r="F33" i="5"/>
  <c r="AZ98" i="1" s="1"/>
  <c r="BB94" i="1"/>
  <c r="W31" i="1" s="1"/>
  <c r="BD94" i="1"/>
  <c r="W33" i="1" s="1"/>
  <c r="BA94" i="1"/>
  <c r="W30" i="1" s="1"/>
  <c r="J30" i="5"/>
  <c r="AG98" i="1" s="1"/>
  <c r="F33" i="2"/>
  <c r="AZ95" i="1" s="1"/>
  <c r="J33" i="3"/>
  <c r="AV96" i="1" s="1"/>
  <c r="AT96" i="1" s="1"/>
  <c r="BK123" i="3" l="1"/>
  <c r="J123" i="3"/>
  <c r="J96" i="5"/>
  <c r="J119" i="4"/>
  <c r="J97" i="4" s="1"/>
  <c r="BK143" i="2"/>
  <c r="J143" i="2"/>
  <c r="J30" i="2" s="1"/>
  <c r="AG95" i="1" s="1"/>
  <c r="J39" i="5"/>
  <c r="AN98" i="1"/>
  <c r="J30" i="3"/>
  <c r="AG96" i="1"/>
  <c r="J30" i="4"/>
  <c r="AG97" i="1" s="1"/>
  <c r="AW94" i="1"/>
  <c r="AK30" i="1" s="1"/>
  <c r="AZ94" i="1"/>
  <c r="AV94" i="1"/>
  <c r="AK29" i="1" s="1"/>
  <c r="AX94" i="1"/>
  <c r="AY94" i="1"/>
  <c r="J39" i="2" l="1"/>
  <c r="J39" i="4"/>
  <c r="J39" i="3"/>
  <c r="J96" i="3"/>
  <c r="J96" i="2"/>
  <c r="AN95" i="1"/>
  <c r="AN97" i="1"/>
  <c r="AN96" i="1"/>
  <c r="AG94" i="1"/>
  <c r="AK26" i="1"/>
  <c r="AK35" i="1"/>
  <c r="W29" i="1"/>
  <c r="AT94" i="1"/>
  <c r="AN94" i="1"/>
</calcChain>
</file>

<file path=xl/sharedStrings.xml><?xml version="1.0" encoding="utf-8"?>
<sst xmlns="http://schemas.openxmlformats.org/spreadsheetml/2006/main" count="7694" uniqueCount="1320">
  <si>
    <t>Export Komplet</t>
  </si>
  <si>
    <t/>
  </si>
  <si>
    <t>2.0</t>
  </si>
  <si>
    <t>ZAMOK</t>
  </si>
  <si>
    <t>False</t>
  </si>
  <si>
    <t>{c172e276-3a0e-4cf4-814c-b5736e475e7f}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</si>
  <si>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</si>
  <si>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</si>
  <si>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</si>
  <si>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</si>
  <si>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</si>
  <si>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</si>
  <si>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Kód:</t>
  </si>
  <si>
    <t>SONA6370-2023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</si>
  <si>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</si>
  <si>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</si>
  <si>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Buštěhrad, revitalizace sportovního areálu</t>
  </si>
  <si>
    <t>KSO:</t>
  </si>
  <si>
    <t>CC-CZ:</t>
  </si>
  <si>
    <t>Místo:</t>
  </si>
  <si>
    <t xml:space="preserve"> </t>
  </si>
  <si>
    <t>Datum:</t>
  </si>
  <si>
    <t>14. 8. 2023</t>
  </si>
  <si>
    <t>Zadavatel:</t>
  </si>
  <si>
    <t>IČ:</t>
  </si>
  <si>
    <t>Město Buštěhrad</t>
  </si>
  <si>
    <t>DIČ:</t>
  </si>
  <si>
    <t>Uchazeč:</t>
  </si>
  <si>
    <t>Vyplň údaj</t>
  </si>
  <si>
    <t>Projektant:</t>
  </si>
  <si>
    <t>NOZA s.r.o.Kladno</t>
  </si>
  <si>
    <t>True</t>
  </si>
  <si>
    <t>Zpracovatel:</t>
  </si>
  <si>
    <t>Neubauerová Soňa, SK-Projekt Ostrov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</si>
  <si>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</si>
  <si>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</si>
  <si>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</si>
  <si>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</si>
  <si>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</si>
  <si>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</si>
  <si>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</si>
  <si>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</si>
  <si>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</si>
  <si>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</si>
  <si>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</si>
  <si>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</si>
  <si>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</si>
  <si>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</si>
  <si>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</si>
  <si>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</si>
  <si>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</si>
  <si>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</si>
  <si>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</si>
  <si>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</si>
  <si>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</si>
  <si>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</si>
  <si>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</si>
  <si>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</si>
  <si>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</si>
  <si>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</si>
  <si>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</si>
  <si>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</si>
  <si>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</si>
  <si>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</si>
  <si>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</si>
  <si>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</si>
  <si>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</si>
  <si>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</si>
  <si>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</si>
  <si>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</si>
  <si>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</si>
  <si>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</si>
  <si>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</si>
  <si>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</si>
  <si>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</si>
  <si>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</si>
  <si>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</si>
  <si>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</si>
  <si>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</si>
  <si>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</si>
  <si>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</si>
  <si>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101 - Dopravní řešení + SO 701 - Sportoviště</t>
  </si>
  <si>
    <t>STA</t>
  </si>
  <si>
    <t>1</t>
  </si>
  <si>
    <t>{19dbf766-8e4a-4b99-a2b7-24680405dbd8}</t>
  </si>
  <si>
    <t>2</t>
  </si>
  <si>
    <t>02</t>
  </si>
  <si>
    <t>SO 401 - Oprava osvětlení areálu</t>
  </si>
  <si>
    <t>{9dc0121b-4769-4489-8191-552cccb5bc97}</t>
  </si>
  <si>
    <t>03</t>
  </si>
  <si>
    <t>SO 801 - Sadové úpravy</t>
  </si>
  <si>
    <t>{aa06ccb3-f498-421d-9661-57a349244ab2}</t>
  </si>
  <si>
    <t>04</t>
  </si>
  <si>
    <t>Vedlejší náklady</t>
  </si>
  <si>
    <t>{987cf41e-221e-4be6-b6c1-38fa603d56e2}</t>
  </si>
  <si>
    <t>KRYCÍ LIST SOUPISU PRACÍ</t>
  </si>
  <si>
    <t>Objekt:</t>
  </si>
  <si>
    <t>01 - SO 101 - Dopravní řešení + SO 701 - Sportoviště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</si>
  <si>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</si>
  <si>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</si>
  <si>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</si>
  <si>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</si>
  <si>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</si>
  <si>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</si>
  <si>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</si>
  <si>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</si>
  <si>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2 - Zakládání</t>
  </si>
  <si>
    <t xml:space="preserve">    21 - Úprava podloží a základové spáry</t>
  </si>
  <si>
    <t xml:space="preserve">    3 - Svislé a kompletní konstrukce</t>
  </si>
  <si>
    <t xml:space="preserve">    43 - Schodišťové konstrukce a rampy</t>
  </si>
  <si>
    <t xml:space="preserve">    5 - Komunikace pozemní</t>
  </si>
  <si>
    <t xml:space="preserve">    5-1 - Asfaltová dráha</t>
  </si>
  <si>
    <t xml:space="preserve">    5-2 - Chodník</t>
  </si>
  <si>
    <t xml:space="preserve">    5-3 - Parkoviště</t>
  </si>
  <si>
    <t xml:space="preserve">    5-4 - Multifunkční hřiště 1</t>
  </si>
  <si>
    <t xml:space="preserve">    5-5 - Multifunkční hřiště 2</t>
  </si>
  <si>
    <t xml:space="preserve">    5-6 - Tenisové kurty + parkour</t>
  </si>
  <si>
    <t xml:space="preserve">    5-7 - Petanque + betonové plochy</t>
  </si>
  <si>
    <t xml:space="preserve">    5-8 - Fotbalové hřiště</t>
  </si>
  <si>
    <t xml:space="preserve">    6 - Úpravy povrchů, podlahy a osazování výplní</t>
  </si>
  <si>
    <t xml:space="preserve">    87 - Potrubí z trub plastických a skleněných</t>
  </si>
  <si>
    <t xml:space="preserve">    89 - Ostatní konstrukce</t>
  </si>
  <si>
    <t xml:space="preserve">    91 - Doplňující konstrukce a práce pozemních komunikací, letišť a ploch</t>
  </si>
  <si>
    <t xml:space="preserve">    93 - Různé dokončovací konstrukce a práce inženýrských staveb</t>
  </si>
  <si>
    <t xml:space="preserve">    97 - Prorážení otvorů a ostatní bourací práce</t>
  </si>
  <si>
    <t xml:space="preserve">    99 - Přesun hmot a manipulace se sutí</t>
  </si>
  <si>
    <t>PSV - Práce a dodávky PSV</t>
  </si>
  <si>
    <t xml:space="preserve">    767 - Konstrukce zámečnické</t>
  </si>
  <si>
    <t>M - Práce a dodávky M</t>
  </si>
  <si>
    <t xml:space="preserve">    OSV - Veřejné osvětlení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</si>
  <si>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</si>
  <si>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</si>
  <si>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</si>
  <si>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</si>
  <si>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</si>
  <si>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</si>
  <si>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</si>
  <si>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</si>
  <si>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</si>
  <si>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</si>
  <si>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</si>
  <si>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</si>
  <si>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</si>
  <si>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</si>
  <si>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</si>
  <si>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</si>
  <si>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</si>
  <si>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</si>
  <si>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</si>
  <si>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</si>
  <si>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</si>
  <si>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CS ÚRS 2023 02</t>
  </si>
  <si>
    <t>4</t>
  </si>
  <si>
    <t>-316381388</t>
  </si>
  <si>
    <t>162301501</t>
  </si>
  <si>
    <t>Vodorovné přemístění křovin do 5 km D kmene do 100 mm</t>
  </si>
  <si>
    <t>-336851013</t>
  </si>
  <si>
    <t>3</t>
  </si>
  <si>
    <t>112101101</t>
  </si>
  <si>
    <t>Odstranění stromů listnatých průměru kmene přes 100 do 300 mm</t>
  </si>
  <si>
    <t>kus</t>
  </si>
  <si>
    <t>-1643608915</t>
  </si>
  <si>
    <t>112101102</t>
  </si>
  <si>
    <t>Odstranění stromů listnatých průměru kmene přes 300 do 500 mm</t>
  </si>
  <si>
    <t>555428707</t>
  </si>
  <si>
    <t>5</t>
  </si>
  <si>
    <t>112101103</t>
  </si>
  <si>
    <t>Odstranění stromů listnatých průměru kmene přes 500 do 700 mm</t>
  </si>
  <si>
    <t>-300735511</t>
  </si>
  <si>
    <t>6</t>
  </si>
  <si>
    <t>112101104</t>
  </si>
  <si>
    <t>Odstranění stromů listnatých průměru kmene přes 700 do 900 mm</t>
  </si>
  <si>
    <t>162142343</t>
  </si>
  <si>
    <t>7</t>
  </si>
  <si>
    <t>112101105</t>
  </si>
  <si>
    <t>Odstranění stromů listnatých průměru kmene do 1100 mm</t>
  </si>
  <si>
    <t>1906610967</t>
  </si>
  <si>
    <t>8</t>
  </si>
  <si>
    <t>112251101</t>
  </si>
  <si>
    <t>Odstranění pařezů průměru přes 100 do 300 mm</t>
  </si>
  <si>
    <t>1373189245</t>
  </si>
  <si>
    <t>VV</t>
  </si>
  <si>
    <t>9+3</t>
  </si>
  <si>
    <t>9</t>
  </si>
  <si>
    <t>112251102</t>
  </si>
  <si>
    <t>Odstranění pařezů průměru přes 300 do 500 mm</t>
  </si>
  <si>
    <t>-546334814</t>
  </si>
  <si>
    <t>6+5</t>
  </si>
  <si>
    <t>10</t>
  </si>
  <si>
    <t>112251103</t>
  </si>
  <si>
    <t>Odstranění pařezů průměru přes 500 do 700 mm</t>
  </si>
  <si>
    <t>-987945896</t>
  </si>
  <si>
    <t>6+2</t>
  </si>
  <si>
    <t>11</t>
  </si>
  <si>
    <t>112251104</t>
  </si>
  <si>
    <t>Odstranění pařezů průměru přes 700 do 900 mm</t>
  </si>
  <si>
    <t>217816434</t>
  </si>
  <si>
    <t>1+1</t>
  </si>
  <si>
    <t>12</t>
  </si>
  <si>
    <t>112251105</t>
  </si>
  <si>
    <t>Odstranění pařezů průměru přes 900 do 1100 mm</t>
  </si>
  <si>
    <t>1169017961</t>
  </si>
  <si>
    <t>13</t>
  </si>
  <si>
    <t>162201401</t>
  </si>
  <si>
    <t>Vodorovné přemístění větví stromů listnatých do 1 km D kmene přes 100 do 300 mm</t>
  </si>
  <si>
    <t>1558503282</t>
  </si>
  <si>
    <t>14</t>
  </si>
  <si>
    <t>162301931</t>
  </si>
  <si>
    <t>Příplatek k vodorovnému přemístění větví stromů listnatých D kmene přes 100 do 300 mm ZKD 1 km</t>
  </si>
  <si>
    <t>-1016779507</t>
  </si>
  <si>
    <t>celkem 2km</t>
  </si>
  <si>
    <t>162201402</t>
  </si>
  <si>
    <t>Vodorovné přemístění větví stromů listnatých do 1 km D kmene přes 300 do 500 mm</t>
  </si>
  <si>
    <t>-1427655879</t>
  </si>
  <si>
    <t>16</t>
  </si>
  <si>
    <t>162301932</t>
  </si>
  <si>
    <t>Příplatek k vodorovnému přemístění větví stromů listnatých D kmene přes 300 do 500 mm ZKD 1 km</t>
  </si>
  <si>
    <t>1235133721</t>
  </si>
  <si>
    <t>17</t>
  </si>
  <si>
    <t>162201403</t>
  </si>
  <si>
    <t>Vodorovné přemístění větví stromů listnatých do 1 km D kmene přes 500 do 700 mm</t>
  </si>
  <si>
    <t>-1029033552</t>
  </si>
  <si>
    <t>18</t>
  </si>
  <si>
    <t>162301933</t>
  </si>
  <si>
    <t>Příplatek k vodorovnému přemístění větví stromů listnatých D kmene přes 500 do 700 mm ZKD 1 km</t>
  </si>
  <si>
    <t>1882324296</t>
  </si>
  <si>
    <t>19</t>
  </si>
  <si>
    <t>162201404</t>
  </si>
  <si>
    <t>Vodorovné přemístění větví stromů listnatých do 1 km D kmene přes 700 do 900 mm</t>
  </si>
  <si>
    <t>-1385968594</t>
  </si>
  <si>
    <t>20</t>
  </si>
  <si>
    <t>162301934</t>
  </si>
  <si>
    <t>Příplatek k vodorovnému přemístění větví stromů listnatých D kmene přes 700 do 900 mm ZKD 1 km</t>
  </si>
  <si>
    <t>1709801323</t>
  </si>
  <si>
    <t>162201500</t>
  </si>
  <si>
    <t>Vodorovné přemístění větví stromů listnatých do 1 km D kmene přes 900 do 1100 mm</t>
  </si>
  <si>
    <t>-2076650591</t>
  </si>
  <si>
    <t>22</t>
  </si>
  <si>
    <t>162301935</t>
  </si>
  <si>
    <t>Příplatek k vodorovnému přemístění větví stromů listnatých D kmene přes 900 do 1100 mm ZKD 1 km</t>
  </si>
  <si>
    <t>1761886919</t>
  </si>
  <si>
    <t>23</t>
  </si>
  <si>
    <t>162201411</t>
  </si>
  <si>
    <t>Vodorovné přemístění kmenů stromů listnatých do 1 km D kmene přes 100 do 300 mm</t>
  </si>
  <si>
    <t>2020623450</t>
  </si>
  <si>
    <t>24</t>
  </si>
  <si>
    <t>162301951</t>
  </si>
  <si>
    <t>Příplatek k vodorovnému přemístění kmenů stromů listnatých D kmene přes 100 do 300 mm ZKD 1 km</t>
  </si>
  <si>
    <t>-754082036</t>
  </si>
  <si>
    <t>25</t>
  </si>
  <si>
    <t>162201412</t>
  </si>
  <si>
    <t>Vodorovné přemístění kmenů stromů listnatých do 1 km D kmene přes 300 do 500 mm</t>
  </si>
  <si>
    <t>-1776957437</t>
  </si>
  <si>
    <t>26</t>
  </si>
  <si>
    <t>162301952</t>
  </si>
  <si>
    <t>Příplatek k vodorovnému přemístění kmenů stromů listnatých D kmene přes 300 do 500 mm ZKD 1 km</t>
  </si>
  <si>
    <t>-35640346</t>
  </si>
  <si>
    <t>27</t>
  </si>
  <si>
    <t>162201413</t>
  </si>
  <si>
    <t>Vodorovné přemístění kmenů stromů listnatých do 1 km D kmene přes 500 do 700 mm</t>
  </si>
  <si>
    <t>-383417768</t>
  </si>
  <si>
    <t>28</t>
  </si>
  <si>
    <t>162301953</t>
  </si>
  <si>
    <t>Příplatek k vodorovnému přemístění kmenů stromů listnatých D kmene přes 500 do 700 mm ZKD 1 km</t>
  </si>
  <si>
    <t>319148061</t>
  </si>
  <si>
    <t>29</t>
  </si>
  <si>
    <t>162201414</t>
  </si>
  <si>
    <t>Vodorovné přemístění kmenů stromů listnatých do 1 km D kmene přes 700 do 900 mm</t>
  </si>
  <si>
    <t>-921711267</t>
  </si>
  <si>
    <t>30</t>
  </si>
  <si>
    <t>162301954</t>
  </si>
  <si>
    <t>Příplatek k vodorovnému přemístění kmenů stromů listnatých D kmene přes 700 do 900 mm ZKD 1 km</t>
  </si>
  <si>
    <t>767814389</t>
  </si>
  <si>
    <t>31</t>
  </si>
  <si>
    <t>162201510</t>
  </si>
  <si>
    <t>Vodorovné přemístění kmenů stromů listnatých do 1 km D kmene přes 900 do 1100 mm</t>
  </si>
  <si>
    <t>1767600520</t>
  </si>
  <si>
    <t>32</t>
  </si>
  <si>
    <t>162301955</t>
  </si>
  <si>
    <t>Příplatek k vodorovnému přemístění kmenů stromů listnatých D kmene přes 900 do 1100 mm ZKD 1 km</t>
  </si>
  <si>
    <t>1769699336</t>
  </si>
  <si>
    <t>33</t>
  </si>
  <si>
    <t>162201421</t>
  </si>
  <si>
    <t>Vodorovné přemístění pařezů do 1 km D přes 100 do 300 mm</t>
  </si>
  <si>
    <t>-615885463</t>
  </si>
  <si>
    <t>34</t>
  </si>
  <si>
    <t>162301971</t>
  </si>
  <si>
    <t>Příplatek k vodorovnému přemístění pařezů D přes 100 do 300 mm ZKD 1 km</t>
  </si>
  <si>
    <t>1150861161</t>
  </si>
  <si>
    <t>35</t>
  </si>
  <si>
    <t>162201422</t>
  </si>
  <si>
    <t>Vodorovné přemístění pařezů do 1 km D přes 300 do 500 mm</t>
  </si>
  <si>
    <t>1206060781</t>
  </si>
  <si>
    <t>36</t>
  </si>
  <si>
    <t>162301972</t>
  </si>
  <si>
    <t>Příplatek k vodorovnému přemístění pařezů D přes 300 do 500 mm ZKD 1 km</t>
  </si>
  <si>
    <t>-1165564092</t>
  </si>
  <si>
    <t>37</t>
  </si>
  <si>
    <t>162201423</t>
  </si>
  <si>
    <t>Vodorovné přemístění pařezů do 1 km D přes 500 do 700 mm</t>
  </si>
  <si>
    <t>-694305192</t>
  </si>
  <si>
    <t>38</t>
  </si>
  <si>
    <t>162301973</t>
  </si>
  <si>
    <t>Příplatek k vodorovnému přemístění pařezů D přes 500 do 700 mm ZKD 1 km</t>
  </si>
  <si>
    <t>1700547876</t>
  </si>
  <si>
    <t>39</t>
  </si>
  <si>
    <t>162201424</t>
  </si>
  <si>
    <t>Vodorovné přemístění pařezů do 1 km D přes 700 do 900 mm</t>
  </si>
  <si>
    <t>-2102778797</t>
  </si>
  <si>
    <t>40</t>
  </si>
  <si>
    <t>162301974</t>
  </si>
  <si>
    <t>Příplatek k vodorovnému přemístění pařezů D přes 700 do 900 mm ZKD 1 km</t>
  </si>
  <si>
    <t>167693358</t>
  </si>
  <si>
    <t>41</t>
  </si>
  <si>
    <t>162201520</t>
  </si>
  <si>
    <t>Vodorovné přemístění pařezů do 1 km D přes 900 do 1100 mm</t>
  </si>
  <si>
    <t>-1039684122</t>
  </si>
  <si>
    <t>42</t>
  </si>
  <si>
    <t>162301975</t>
  </si>
  <si>
    <t>Příplatek k vodorovnému přemístění pařezů D přes 900 do 1100 mm ZKD 1 km</t>
  </si>
  <si>
    <t>993686564</t>
  </si>
  <si>
    <t>43</t>
  </si>
  <si>
    <t>129001101</t>
  </si>
  <si>
    <t>Příplatek za ztížení odkopávky nebo prokopávky v blízkosti inženýrských sítí</t>
  </si>
  <si>
    <t>m3</t>
  </si>
  <si>
    <t>-1917184332</t>
  </si>
  <si>
    <t>v části chodníku</t>
  </si>
  <si>
    <t>44</t>
  </si>
  <si>
    <t>122252207</t>
  </si>
  <si>
    <t>Odkopávky a prokopávky nezapažené pro silnice a dálnice v hornině třídy těžitelnosti I objem přes 5000 m3 strojně</t>
  </si>
  <si>
    <t>1465080982</t>
  </si>
  <si>
    <t>pro asf.plochu</t>
  </si>
  <si>
    <t>1835*0,45</t>
  </si>
  <si>
    <t>pro chodník</t>
  </si>
  <si>
    <t>90*0,34</t>
  </si>
  <si>
    <t>pro parkoviště</t>
  </si>
  <si>
    <t>385*0,52+385*0,50</t>
  </si>
  <si>
    <t>pro hřiště 1</t>
  </si>
  <si>
    <t>1321*0,321</t>
  </si>
  <si>
    <t>pro hřiště 2</t>
  </si>
  <si>
    <t>989*0,352</t>
  </si>
  <si>
    <t>pro tenisové kurty</t>
  </si>
  <si>
    <t>1685*0,31</t>
  </si>
  <si>
    <t>pro petanque</t>
  </si>
  <si>
    <t>228*0,20</t>
  </si>
  <si>
    <t>pro betonovou plochu</t>
  </si>
  <si>
    <t>70*0,35</t>
  </si>
  <si>
    <t>pro fotbalové hřiště</t>
  </si>
  <si>
    <t>6120*0,27</t>
  </si>
  <si>
    <t>pro parkour</t>
  </si>
  <si>
    <t>144*0,31</t>
  </si>
  <si>
    <t>pro dopadové plochy</t>
  </si>
  <si>
    <t>72*0,30</t>
  </si>
  <si>
    <t>pro zeleň</t>
  </si>
  <si>
    <t>5730*0,20</t>
  </si>
  <si>
    <t>pro lavice</t>
  </si>
  <si>
    <t>0,75*3,0*80+0,75*2,0*20+1,69</t>
  </si>
  <si>
    <t>Součet</t>
  </si>
  <si>
    <t>45</t>
  </si>
  <si>
    <t>132251104</t>
  </si>
  <si>
    <t>Hloubení rýh nezapažených š do 800 mm v hornině třídy těžitelnosti I skupiny 3 objem přes 100 m3 strojně</t>
  </si>
  <si>
    <t>-788419577</t>
  </si>
  <si>
    <t>pro oplocení kolem areálu a dětského hřiště</t>
  </si>
  <si>
    <t>0,50*0,90*440</t>
  </si>
  <si>
    <t>pro oplocení tenisových kurtů</t>
  </si>
  <si>
    <t>0,50*0,90*150</t>
  </si>
  <si>
    <t>Mezisoučet</t>
  </si>
  <si>
    <t>pro drenáže</t>
  </si>
  <si>
    <t>0,3*0,47*(205+118)</t>
  </si>
  <si>
    <t>0,30*0,60*(170+42,50+21)</t>
  </si>
  <si>
    <t>0,30*0,71*(342+107)</t>
  </si>
  <si>
    <t>0,30*0,35*(707+270)+0,70</t>
  </si>
  <si>
    <t>pro opěrku u betonové plochy</t>
  </si>
  <si>
    <t>0,75*2,30*23+0,32</t>
  </si>
  <si>
    <t>46</t>
  </si>
  <si>
    <t>131251204</t>
  </si>
  <si>
    <t>Hloubení jam zapažených v hornině třídy těžitelnosti I skupiny 3 objem do 500 m3 strojně</t>
  </si>
  <si>
    <t>1148727715</t>
  </si>
  <si>
    <t>výkop pro vsakovací jímky</t>
  </si>
  <si>
    <t>hřiště 1</t>
  </si>
  <si>
    <t>2*3*3*2</t>
  </si>
  <si>
    <t>hřiště 2</t>
  </si>
  <si>
    <t>5*3*2</t>
  </si>
  <si>
    <t>tenis.kurty</t>
  </si>
  <si>
    <t>5*5*2</t>
  </si>
  <si>
    <t>fotbal.hřiště</t>
  </si>
  <si>
    <t>6*6*3</t>
  </si>
  <si>
    <t>retenční nádrž</t>
  </si>
  <si>
    <t>47</t>
  </si>
  <si>
    <t>151101201</t>
  </si>
  <si>
    <t>Zřízení příložného pažení stěn výkopu hl do 4 m</t>
  </si>
  <si>
    <t>-1451339831</t>
  </si>
  <si>
    <t>pro vsakovací jímky</t>
  </si>
  <si>
    <t>3,0*(2*2+3*2)*2</t>
  </si>
  <si>
    <t>2,0*(5*2+3*2)</t>
  </si>
  <si>
    <t>2,0*5*4</t>
  </si>
  <si>
    <t>3,0*6*4</t>
  </si>
  <si>
    <t>2*(3,6*2+2,6*2)</t>
  </si>
  <si>
    <t>48</t>
  </si>
  <si>
    <t>151101211</t>
  </si>
  <si>
    <t>Odstranění příložného pažení stěn hl do 4 m</t>
  </si>
  <si>
    <t>1332289439</t>
  </si>
  <si>
    <t>49</t>
  </si>
  <si>
    <t>151101301</t>
  </si>
  <si>
    <t>Zřízení rozepření stěn při pažení příložném hl do 4 m</t>
  </si>
  <si>
    <t>1851585621</t>
  </si>
  <si>
    <t>50</t>
  </si>
  <si>
    <t>151101311</t>
  </si>
  <si>
    <t>Odstranění rozepření stěn při pažení příložném hl do 4 m</t>
  </si>
  <si>
    <t>307623695</t>
  </si>
  <si>
    <t>51</t>
  </si>
  <si>
    <t>174101101</t>
  </si>
  <si>
    <t>Zásyp jam, šachet rýh nebo kolem objektů sypaninou se zhutněním</t>
  </si>
  <si>
    <t>-806009273</t>
  </si>
  <si>
    <t>oplocení kolem areálu a dětského hřiště</t>
  </si>
  <si>
    <t>spodní gabion</t>
  </si>
  <si>
    <t>(0,50-0,30)*0,40*440</t>
  </si>
  <si>
    <t>(0,50-0,30)*0,40*150</t>
  </si>
  <si>
    <t>zdi u betonové plochy</t>
  </si>
  <si>
    <t>(0,75-0,25)*1,80*23+0,1</t>
  </si>
  <si>
    <t>okolo retenční nádrže</t>
  </si>
  <si>
    <t>52</t>
  </si>
  <si>
    <t>162751117</t>
  </si>
  <si>
    <t>Vodorovné přemístění přes 9 000 do 10000 m výkopku/sypaniny z horniny třídy těžitelnosti I skupiny 1 až 3</t>
  </si>
  <si>
    <t>2001965035</t>
  </si>
  <si>
    <t>5690+552+244+40-76</t>
  </si>
  <si>
    <t>53</t>
  </si>
  <si>
    <t>162751119</t>
  </si>
  <si>
    <t>Příplatek k vodorovnému přemístění výkopku/sypaniny z horniny třídy těžitelnosti I skupiny 1 až 3 za každých dalších 1000 m přes 10000 m</t>
  </si>
  <si>
    <t>216299857</t>
  </si>
  <si>
    <t>celkem cca 15km</t>
  </si>
  <si>
    <t>6450*5</t>
  </si>
  <si>
    <t>54</t>
  </si>
  <si>
    <t>171251201</t>
  </si>
  <si>
    <t>Uložení sypaniny na skládky nebo meziskládky</t>
  </si>
  <si>
    <t>-478944082</t>
  </si>
  <si>
    <t>55</t>
  </si>
  <si>
    <t>171201231</t>
  </si>
  <si>
    <t>Poplatek za uložení zeminy a kamení na recyklační skládce (skládkovné) kód odpadu 17 05 04</t>
  </si>
  <si>
    <t>t</t>
  </si>
  <si>
    <t>-116672269</t>
  </si>
  <si>
    <t>6450*2,0</t>
  </si>
  <si>
    <t>56</t>
  </si>
  <si>
    <t>171151131</t>
  </si>
  <si>
    <t>Uložení sypaniny z hornin nesoudržných a soudržných střídavě do násypů zhutněných strojně</t>
  </si>
  <si>
    <t>-804041967</t>
  </si>
  <si>
    <t>nové zelené plochy - zemina se nakoupí</t>
  </si>
  <si>
    <t>(11850-102*60)*0,10</t>
  </si>
  <si>
    <t>57</t>
  </si>
  <si>
    <t>M</t>
  </si>
  <si>
    <t>10364100</t>
  </si>
  <si>
    <t>zemina pro terénní úpravy - tříděná</t>
  </si>
  <si>
    <t>38743023</t>
  </si>
  <si>
    <t>pro zelené plochy</t>
  </si>
  <si>
    <t>5730*0,10*2,0</t>
  </si>
  <si>
    <t>pro krajnice</t>
  </si>
  <si>
    <t>590*0,1*2,0</t>
  </si>
  <si>
    <t>58</t>
  </si>
  <si>
    <t>181951112</t>
  </si>
  <si>
    <t>Úprava pláně v hornině třídy těžitelnosti I skupiny 1 až 3 se zhutněním strojně</t>
  </si>
  <si>
    <t>1641577133</t>
  </si>
  <si>
    <t>pod zpevnění</t>
  </si>
  <si>
    <t>1835+90+385</t>
  </si>
  <si>
    <t>1321+989</t>
  </si>
  <si>
    <t>1685+228+144+70</t>
  </si>
  <si>
    <t>6120+72</t>
  </si>
  <si>
    <t>59</t>
  </si>
  <si>
    <t>181951111</t>
  </si>
  <si>
    <t>Úprava pláně v hornině třídy těžitelnosti I skupiny 1 až 3 bez zhutnění strojně</t>
  </si>
  <si>
    <t>-1877425407</t>
  </si>
  <si>
    <t>pod ohumusování</t>
  </si>
  <si>
    <t>zelené plochy mimo fotbalového hřiště</t>
  </si>
  <si>
    <t>11850-102*60</t>
  </si>
  <si>
    <t>krajnice</t>
  </si>
  <si>
    <t>0,50*2*590</t>
  </si>
  <si>
    <t>60</t>
  </si>
  <si>
    <t>181351113</t>
  </si>
  <si>
    <t>Rozprostření ornice tl vrstvy do 200 mm pl přes 500 m2 v rovině nebo ve svahu do 1:5 strojně</t>
  </si>
  <si>
    <t>1522294068</t>
  </si>
  <si>
    <t>zelené plochy mimo fotbalové hřiště</t>
  </si>
  <si>
    <t>61</t>
  </si>
  <si>
    <t>10364101</t>
  </si>
  <si>
    <t>zemina pro terénní úpravy - ornice</t>
  </si>
  <si>
    <t>-906465221</t>
  </si>
  <si>
    <t>6320*0,10*1,50</t>
  </si>
  <si>
    <t>62</t>
  </si>
  <si>
    <t>181451131</t>
  </si>
  <si>
    <t>Založení parkového trávníku výsevem pl přes 1000 m2 v rovině a ve svahu do 1:5</t>
  </si>
  <si>
    <t>2131958858</t>
  </si>
  <si>
    <t>odpočet plochy započtené v sadových úpravách</t>
  </si>
  <si>
    <t>-3400</t>
  </si>
  <si>
    <t>63</t>
  </si>
  <si>
    <t>00572410</t>
  </si>
  <si>
    <t>osivo směs travní parková</t>
  </si>
  <si>
    <t>kg</t>
  </si>
  <si>
    <t>1327949654</t>
  </si>
  <si>
    <t>2920*0,05*1,03</t>
  </si>
  <si>
    <t>Zemní práce - přípravné a přidružené práce</t>
  </si>
  <si>
    <t>64</t>
  </si>
  <si>
    <t>113107152</t>
  </si>
  <si>
    <t>Odstranění podkladu z kameniva těženého tl přes 100 do 200 mm strojně pl přes 50 do 200 m2</t>
  </si>
  <si>
    <t>-2118955448</t>
  </si>
  <si>
    <t>odstranění písku pod lan.prolézačkou</t>
  </si>
  <si>
    <t>200</t>
  </si>
  <si>
    <t>65</t>
  </si>
  <si>
    <t>113107232</t>
  </si>
  <si>
    <t>Odstranění krytu z betonu prostého tl přes 150 do 300 mm strojně pl přes 200 m2</t>
  </si>
  <si>
    <t>-140834575</t>
  </si>
  <si>
    <t>66</t>
  </si>
  <si>
    <t>997221551</t>
  </si>
  <si>
    <t>Vodorovná doprava suti ze sypkých materiálů do 1 km</t>
  </si>
  <si>
    <t>-1886719193</t>
  </si>
  <si>
    <t>375,63</t>
  </si>
  <si>
    <t>67</t>
  </si>
  <si>
    <t>997221559</t>
  </si>
  <si>
    <t>Příplatek za každý další 1 km u vodorovné dopravy suti ze sypkých materiálů</t>
  </si>
  <si>
    <t>1911413222</t>
  </si>
  <si>
    <t>375,63*14</t>
  </si>
  <si>
    <t>68</t>
  </si>
  <si>
    <t>997221861</t>
  </si>
  <si>
    <t>Poplatek za uložení na recyklační skládce (skládkovné) stavebního odpadu z prostého betonu pod kódem 17 01 01</t>
  </si>
  <si>
    <t>-908713545</t>
  </si>
  <si>
    <t>69</t>
  </si>
  <si>
    <t>997221873</t>
  </si>
  <si>
    <t>Poplatek za uložení na recyklační skládce (skládkovné) stavebního odpadu zeminy a kamení zatříděného do Katalogu odpadů pod kódem 17 05 04</t>
  </si>
  <si>
    <t>1409377003</t>
  </si>
  <si>
    <t>Zakládání</t>
  </si>
  <si>
    <t>70</t>
  </si>
  <si>
    <t>274313711</t>
  </si>
  <si>
    <t>Základové pásy z betonu tř. C 20/25</t>
  </si>
  <si>
    <t>213062583</t>
  </si>
  <si>
    <t>pod opěrnou zeď u parkoviště</t>
  </si>
  <si>
    <t>0,75*0,50*145</t>
  </si>
  <si>
    <t>do výkopu</t>
  </si>
  <si>
    <t>0,50*0,50*440*1,035</t>
  </si>
  <si>
    <t>0,50*0,50*150*1,035</t>
  </si>
  <si>
    <t>71</t>
  </si>
  <si>
    <t>274351121</t>
  </si>
  <si>
    <t>Zřízení bednění základových pasů rovného</t>
  </si>
  <si>
    <t>391984573</t>
  </si>
  <si>
    <t>0,50*2*145</t>
  </si>
  <si>
    <t>72</t>
  </si>
  <si>
    <t>274351122</t>
  </si>
  <si>
    <t>Odstranění bednění základových pasů rovného</t>
  </si>
  <si>
    <t>-95292722</t>
  </si>
  <si>
    <t>Úprava podloží a základové spáry</t>
  </si>
  <si>
    <t>73</t>
  </si>
  <si>
    <t>211531111</t>
  </si>
  <si>
    <t>Výplň odvodňovacích žeber nebo trativodů kamenivem hrubým drceným frakce 16 až 63 mm</t>
  </si>
  <si>
    <t>-262738956</t>
  </si>
  <si>
    <t>drenáž pro multifunkční hřiště 1</t>
  </si>
  <si>
    <t>0,3*0,37*(205+118)</t>
  </si>
  <si>
    <t>drenáž pod multifunkčním hřištěm 2</t>
  </si>
  <si>
    <t>0,30*(0,25+0,75)/2*(170+42,50+21)</t>
  </si>
  <si>
    <t>pod tenisovými kurty</t>
  </si>
  <si>
    <t>0,30*0,61*(342+107)</t>
  </si>
  <si>
    <t>pod fotbalovým hřištěm</t>
  </si>
  <si>
    <t>0,30*0,25*(707+270)</t>
  </si>
  <si>
    <t>vsakovací jímky</t>
  </si>
  <si>
    <t>74</t>
  </si>
  <si>
    <t>211571121</t>
  </si>
  <si>
    <t>Výplň odvodňovacích žeber nebo trativodů kamenivem drobným těženým</t>
  </si>
  <si>
    <t>-1175646559</t>
  </si>
  <si>
    <t>podkkladní vrstva tl.100mm v drenážních rýhách</t>
  </si>
  <si>
    <t>0,30*0,10*(1424+246+312,50)</t>
  </si>
  <si>
    <t>75</t>
  </si>
  <si>
    <t>212755214</t>
  </si>
  <si>
    <t>Trativody z drenážních trubek plastových flexibilních D 100 mm bez lože</t>
  </si>
  <si>
    <t>m</t>
  </si>
  <si>
    <t>20184677</t>
  </si>
  <si>
    <t>51+51,5+51,5+51</t>
  </si>
  <si>
    <t>42,5*4</t>
  </si>
  <si>
    <t>49*6+48</t>
  </si>
  <si>
    <t>101*7</t>
  </si>
  <si>
    <t>76</t>
  </si>
  <si>
    <t>212755216</t>
  </si>
  <si>
    <t>Trativody z drenážních trubek plastových flexibilních D 160 mm bez lože</t>
  </si>
  <si>
    <t>827298399</t>
  </si>
  <si>
    <t>49,5+49,5+9,4+9,4+0,2</t>
  </si>
  <si>
    <t>10,5*2</t>
  </si>
  <si>
    <t>53+54</t>
  </si>
  <si>
    <t>77</t>
  </si>
  <si>
    <t>212755218</t>
  </si>
  <si>
    <t>Trativody z drenážních trubek plastových flexibilních D 200 mm bez lože</t>
  </si>
  <si>
    <t>218059511</t>
  </si>
  <si>
    <t>42,50</t>
  </si>
  <si>
    <t>107*2+56</t>
  </si>
  <si>
    <t>78</t>
  </si>
  <si>
    <t>213141131</t>
  </si>
  <si>
    <t>Zřízení vrstvy z geotextilie ve sklonu přes 1:2 do 1:1 š do 3 m</t>
  </si>
  <si>
    <t>-834902032</t>
  </si>
  <si>
    <t>2,0*3*2*2+3*(2*2+3*2)*2</t>
  </si>
  <si>
    <t>5*3*2+2*(5*2+3*2)</t>
  </si>
  <si>
    <t>5*5*2+2*5*4</t>
  </si>
  <si>
    <t>6*6*2+3*6*4</t>
  </si>
  <si>
    <t>79</t>
  </si>
  <si>
    <t>69311070</t>
  </si>
  <si>
    <t>geotextilie netkaná separační, ochranná, filtrační, drenážní PP 400g/m2</t>
  </si>
  <si>
    <t>1411938293</t>
  </si>
  <si>
    <t>380*1,20</t>
  </si>
  <si>
    <t>Svislé a kompletní konstrukce</t>
  </si>
  <si>
    <t>80</t>
  </si>
  <si>
    <t>311113143</t>
  </si>
  <si>
    <t>Nosná zeď tl přes 200 do 250 mm z hladkých tvárnic ztraceného bednění včetně výplně z betonu tř. C 20/25</t>
  </si>
  <si>
    <t>1744379711</t>
  </si>
  <si>
    <t>opěrná zeď u parkoviště</t>
  </si>
  <si>
    <t>1,0*145</t>
  </si>
  <si>
    <t>81</t>
  </si>
  <si>
    <t>311361821</t>
  </si>
  <si>
    <t>Výztuž nosných zdí betonářskou ocelí 10 505</t>
  </si>
  <si>
    <t>-707371326</t>
  </si>
  <si>
    <t>82</t>
  </si>
  <si>
    <t>348272515</t>
  </si>
  <si>
    <t>Plotová stříška pro zeď tl 295 mm z tvarovek hladkých nebo štípaných přírodních</t>
  </si>
  <si>
    <t>1353894033</t>
  </si>
  <si>
    <t>83</t>
  </si>
  <si>
    <t>326214611</t>
  </si>
  <si>
    <t>Zdivo LTM z gabionových matrací dvouzákrutová síť pozinkovaná vyplněná lomovým kamenem</t>
  </si>
  <si>
    <t>-264629171</t>
  </si>
  <si>
    <t>0,30*1,20*440</t>
  </si>
  <si>
    <t>oplocení kolem tenisových kurtů</t>
  </si>
  <si>
    <t>0,30*1,20*150</t>
  </si>
  <si>
    <t>84</t>
  </si>
  <si>
    <t>348000001</t>
  </si>
  <si>
    <t>Oplocení na gabionovou zeď - průběžné pletivo výšky 1,5m vč.ocelových sloupků vč.vstupu - montáž a dodávka</t>
  </si>
  <si>
    <t>-910943212</t>
  </si>
  <si>
    <t>440</t>
  </si>
  <si>
    <t>85</t>
  </si>
  <si>
    <t>348000002</t>
  </si>
  <si>
    <t>Oplocení na gabionovou zeď - pletivo výšky min. 4m vč.ocelových sloupků (dle požadavku na tenis) vč.vstupu - montáž a dodávka</t>
  </si>
  <si>
    <t>-142486680</t>
  </si>
  <si>
    <t>oplocení tenisových kurtů</t>
  </si>
  <si>
    <t>150</t>
  </si>
  <si>
    <t>86</t>
  </si>
  <si>
    <t>348000003</t>
  </si>
  <si>
    <t>Oplocení multifunkčních hřišť - plot s dřevěnými mantinely do v=1m, nad mantinely oplocení formou sítě do celkové výšky 2,5m vč.vstupu - montáž a dodávka</t>
  </si>
  <si>
    <t>826931725</t>
  </si>
  <si>
    <t>138+122,80</t>
  </si>
  <si>
    <t>87</t>
  </si>
  <si>
    <t>348000004</t>
  </si>
  <si>
    <t>Oplocení multifunkčních hřišť - plot s dřevěnými mantinely do v=1m, nad mantinely oplocení formou sítě do celkové výšky 3,5m vč.vstupu - montáž a dodávka</t>
  </si>
  <si>
    <t>-1380840486</t>
  </si>
  <si>
    <t>10+9,20</t>
  </si>
  <si>
    <t>88</t>
  </si>
  <si>
    <t>311321611</t>
  </si>
  <si>
    <t>Nosná zeď ze ŽB tř. C 30/37 bez výztuže</t>
  </si>
  <si>
    <t>-468282494</t>
  </si>
  <si>
    <t>opěrná zeď u betonové plochy</t>
  </si>
  <si>
    <t>23*(0,75*0,50+0,25*1,80)+0,02</t>
  </si>
  <si>
    <t>89</t>
  </si>
  <si>
    <t>311351121</t>
  </si>
  <si>
    <t>Zřízení oboustranného bednění nosných nadzákladových zdí</t>
  </si>
  <si>
    <t>-1715521491</t>
  </si>
  <si>
    <t>(1,8+0,5)*23*2</t>
  </si>
  <si>
    <t>0,75*0,5*2+0,25*1,8*2</t>
  </si>
  <si>
    <t>90</t>
  </si>
  <si>
    <t>311351122</t>
  </si>
  <si>
    <t>Odstranění oboustranného bednění nosných nadzákladových zdí</t>
  </si>
  <si>
    <t>1210946089</t>
  </si>
  <si>
    <t>91</t>
  </si>
  <si>
    <t>1848176772</t>
  </si>
  <si>
    <t>Schodišťové konstrukce a rampy</t>
  </si>
  <si>
    <t>92</t>
  </si>
  <si>
    <t>4300000R1</t>
  </si>
  <si>
    <t>Venkovní schodiště - rameno šířky 1200mm dl.cca 3000mm (resp.3330mm) - montáž a dodávka vč.dopravy</t>
  </si>
  <si>
    <t>1305664507</t>
  </si>
  <si>
    <t>prefabrikovaná nebo monolitická konstrukce</t>
  </si>
  <si>
    <t>93</t>
  </si>
  <si>
    <t>4300000R2</t>
  </si>
  <si>
    <t>Sedačky na terénu - sedačky dřevěné na betonové bloky tl.0,2m zapuštěné do terénu po 2m - montáž a dodávka</t>
  </si>
  <si>
    <t>1934915548</t>
  </si>
  <si>
    <t>80*3+20*2</t>
  </si>
  <si>
    <t>Komunikace pozemní</t>
  </si>
  <si>
    <t>94</t>
  </si>
  <si>
    <t>569903311</t>
  </si>
  <si>
    <t>Zřízení zemních krajnic se zhutněním</t>
  </si>
  <si>
    <t>-638428343</t>
  </si>
  <si>
    <t>zemina se nakoupí</t>
  </si>
  <si>
    <t>0,50*0,10*590*2</t>
  </si>
  <si>
    <t>5-1</t>
  </si>
  <si>
    <t>Asfaltová dráha</t>
  </si>
  <si>
    <t>95</t>
  </si>
  <si>
    <t>564851111</t>
  </si>
  <si>
    <t>Podklad ze štěrkodrtě ŠD plochy přes 100 m2 tl 150 mm</t>
  </si>
  <si>
    <t>1503005079</t>
  </si>
  <si>
    <t>konstrukce asfaltové dráhy</t>
  </si>
  <si>
    <t>1835</t>
  </si>
  <si>
    <t>96</t>
  </si>
  <si>
    <t>564861111</t>
  </si>
  <si>
    <t>Podklad ze štěrkodrtě ŠD plochy přes 100 m2 tl 200 mm</t>
  </si>
  <si>
    <t>175198789</t>
  </si>
  <si>
    <t>97</t>
  </si>
  <si>
    <t>565145111</t>
  </si>
  <si>
    <t>Asfaltový beton vrstva podkladní ACP 16 (obalované kamenivo OKS) tl 60 mm š do 3 m</t>
  </si>
  <si>
    <t>1312510121</t>
  </si>
  <si>
    <t>98</t>
  </si>
  <si>
    <t>577134111</t>
  </si>
  <si>
    <t>Asfaltový beton vrstva obrusná ACO 11 (ABS) tř. I tl 40 mm š do 3 m z nemodifikovaného asfaltu</t>
  </si>
  <si>
    <t>-210275644</t>
  </si>
  <si>
    <t>5-2</t>
  </si>
  <si>
    <t>Chodník</t>
  </si>
  <si>
    <t>99</t>
  </si>
  <si>
    <t>564831011</t>
  </si>
  <si>
    <t>Podklad ze štěrkodrtě ŠD plochy do 100 m2 tl 100 mm</t>
  </si>
  <si>
    <t>1711606019</t>
  </si>
  <si>
    <t>konstrukce chodníku</t>
  </si>
  <si>
    <t>72+18</t>
  </si>
  <si>
    <t>100</t>
  </si>
  <si>
    <t>564851011</t>
  </si>
  <si>
    <t>Podklad ze štěrkodrtě ŠD plochy do 100 m2 tl 150 mm</t>
  </si>
  <si>
    <t>-255907210</t>
  </si>
  <si>
    <t>101</t>
  </si>
  <si>
    <t>596211111</t>
  </si>
  <si>
    <t>Kladení zámkové dlažby komunikací pro pěší ručně tl 60 mm skupiny A pl přes 50 do 100 m2 do lože</t>
  </si>
  <si>
    <t>-1471843162</t>
  </si>
  <si>
    <t>konstrukce chodníku vč.hmatových úprav</t>
  </si>
  <si>
    <t>102</t>
  </si>
  <si>
    <t>59245018</t>
  </si>
  <si>
    <t>dlažba tvar obdélník betonová 200x100x60mm přírodní</t>
  </si>
  <si>
    <t>-2124887528</t>
  </si>
  <si>
    <t>72*1,03</t>
  </si>
  <si>
    <t>ztratné 3%</t>
  </si>
  <si>
    <t>103</t>
  </si>
  <si>
    <t>59245006</t>
  </si>
  <si>
    <t>dlažba tvar obdélník betonová pro nevidomé 200x100x60mm barevná</t>
  </si>
  <si>
    <t>-1003055864</t>
  </si>
  <si>
    <t>18*1,03</t>
  </si>
  <si>
    <t>5-3</t>
  </si>
  <si>
    <t>Parkoviště</t>
  </si>
  <si>
    <t>104</t>
  </si>
  <si>
    <t>363095663</t>
  </si>
  <si>
    <t>konstrukce parkoviště</t>
  </si>
  <si>
    <t>2x tl.200mm</t>
  </si>
  <si>
    <t>385*2</t>
  </si>
  <si>
    <t>105</t>
  </si>
  <si>
    <t>596412213</t>
  </si>
  <si>
    <t>Kladení dlažby z vegetačních tvárnic pozemních komunikací tl 80 mm pl přes 300 m2 do lože</t>
  </si>
  <si>
    <t>1072952858</t>
  </si>
  <si>
    <t>385</t>
  </si>
  <si>
    <t>106</t>
  </si>
  <si>
    <t>5920000R1</t>
  </si>
  <si>
    <t>Vsakovací betonová dlažba s distančními výstupky (např.Best Kroso) tl.80mm přírodní</t>
  </si>
  <si>
    <t>362416976</t>
  </si>
  <si>
    <t>385*1,01+0,15</t>
  </si>
  <si>
    <t>ztratné 1%</t>
  </si>
  <si>
    <t>107</t>
  </si>
  <si>
    <t>564811112</t>
  </si>
  <si>
    <t>Podklad ze štěrkodrtě ŠD plochy přes 100 m2 tl 60 mm</t>
  </si>
  <si>
    <t>143227633</t>
  </si>
  <si>
    <t>pro dlažbu (popřípadě zemina s travním semenem)</t>
  </si>
  <si>
    <t>cca 28% plochy</t>
  </si>
  <si>
    <t>385*0,28</t>
  </si>
  <si>
    <t>5-4</t>
  </si>
  <si>
    <t>Multifunkční hřiště 1</t>
  </si>
  <si>
    <t>108</t>
  </si>
  <si>
    <t>564841112</t>
  </si>
  <si>
    <t>Podklad ze štěrkodrtě ŠD plochy přes 100 m2 tl 130 mm</t>
  </si>
  <si>
    <t>1953889160</t>
  </si>
  <si>
    <t>multifunkční hřiště 1</t>
  </si>
  <si>
    <t>2x tl.130mm</t>
  </si>
  <si>
    <t>1321*2</t>
  </si>
  <si>
    <t>109</t>
  </si>
  <si>
    <t>589116111</t>
  </si>
  <si>
    <t>Kryt ploch pro tělovýchovu jedno a dvouvrstvý z hmot hlinitopísčitých tl do 20 mm</t>
  </si>
  <si>
    <t>-1126072726</t>
  </si>
  <si>
    <t>1321</t>
  </si>
  <si>
    <t>110</t>
  </si>
  <si>
    <t>5792111R1</t>
  </si>
  <si>
    <t>Litý pryžový elastický povrch (polyuretan EPDM) tl.11 mm vč.elastické podložky tl.30mm - montáž a dodávka vč.dopravy</t>
  </si>
  <si>
    <t>1594687739</t>
  </si>
  <si>
    <t>5-5</t>
  </si>
  <si>
    <t>Multifunkční hřiště 2</t>
  </si>
  <si>
    <t>111</t>
  </si>
  <si>
    <t>564751111</t>
  </si>
  <si>
    <t>Podklad z kameniva hrubého drceného vel. 32-63 mm plochy přes 100 m2 tl 150 mm</t>
  </si>
  <si>
    <t>-600960394</t>
  </si>
  <si>
    <t>multifunkční hřiště 2</t>
  </si>
  <si>
    <t>989</t>
  </si>
  <si>
    <t>112</t>
  </si>
  <si>
    <t>564730111</t>
  </si>
  <si>
    <t>Podklad z kameniva hrubého drceného vel. 16-32 mm plochy přes 100 m2 tl 100 mm</t>
  </si>
  <si>
    <t>1923693548</t>
  </si>
  <si>
    <t>113</t>
  </si>
  <si>
    <t>564710012</t>
  </si>
  <si>
    <t>Podklad z kameniva hrubého drceného vel. 8-16 mm plochy přes 100 m2 tl 60 mm</t>
  </si>
  <si>
    <t>-1942692723</t>
  </si>
  <si>
    <t>114</t>
  </si>
  <si>
    <t>589116112</t>
  </si>
  <si>
    <t>Kryt ploch pro tělovýchovu jedno a dvouvrstvý z hmot hlinitopísčitých tl přes 20 do 50 mm</t>
  </si>
  <si>
    <t>1381071991</t>
  </si>
  <si>
    <t>115</t>
  </si>
  <si>
    <t>5790000R1</t>
  </si>
  <si>
    <t>Umělá tráva tl.12mm - montáž a dodávka vč.dopravy</t>
  </si>
  <si>
    <t>-1224389144</t>
  </si>
  <si>
    <t>5-6</t>
  </si>
  <si>
    <t>Tenisové kurty + parkour</t>
  </si>
  <si>
    <t>116</t>
  </si>
  <si>
    <t>564761111</t>
  </si>
  <si>
    <t>Podklad z kameniva hrubého drceného vel. 32-63 mm plochy přes 100 m2 tl 200 mm</t>
  </si>
  <si>
    <t>1962957710</t>
  </si>
  <si>
    <t>konstrukce tenisových kurtů a parkouru</t>
  </si>
  <si>
    <t>1685+144</t>
  </si>
  <si>
    <t>117</t>
  </si>
  <si>
    <t>564710011</t>
  </si>
  <si>
    <t>Podklad z kameniva hrubého drceného vel. 8-16 mm plochy přes 100 m2 tl 50 mm</t>
  </si>
  <si>
    <t>1980616562</t>
  </si>
  <si>
    <t>118</t>
  </si>
  <si>
    <t>5891161R1</t>
  </si>
  <si>
    <t>Povrch z antuky tl.10mm + 50mm RECourt - montáž a dodávka vč.dopravy</t>
  </si>
  <si>
    <t>1828846208</t>
  </si>
  <si>
    <t>5-7</t>
  </si>
  <si>
    <t>Petanque + betonové plochy</t>
  </si>
  <si>
    <t>119</t>
  </si>
  <si>
    <t>785683113</t>
  </si>
  <si>
    <t>konstrukce hřiště pro petanque</t>
  </si>
  <si>
    <t>228</t>
  </si>
  <si>
    <t>120</t>
  </si>
  <si>
    <t>-473827158</t>
  </si>
  <si>
    <t>121</t>
  </si>
  <si>
    <t>567241111</t>
  </si>
  <si>
    <t>Podklad ploch pro tělovýchovu z betonu</t>
  </si>
  <si>
    <t>1965441742</t>
  </si>
  <si>
    <t>konstrukce betonové plochy</t>
  </si>
  <si>
    <t>5-8</t>
  </si>
  <si>
    <t>Fotbalové hřiště</t>
  </si>
  <si>
    <t>122</t>
  </si>
  <si>
    <t>1800000R1</t>
  </si>
  <si>
    <t>Konstrukce fotbalového hřiště - písek tl.150mm + vegetační vrstva tl.120mm</t>
  </si>
  <si>
    <t>1950149593</t>
  </si>
  <si>
    <t>102*60</t>
  </si>
  <si>
    <t>123</t>
  </si>
  <si>
    <t>180404112</t>
  </si>
  <si>
    <t>Založení hřišťového trávníku výsevem na vrstvě substrátu</t>
  </si>
  <si>
    <t>281010824</t>
  </si>
  <si>
    <t>124</t>
  </si>
  <si>
    <t>00572440</t>
  </si>
  <si>
    <t>osivo směs travní hřištní</t>
  </si>
  <si>
    <t>-613537906</t>
  </si>
  <si>
    <t>6120*0,05*1,05</t>
  </si>
  <si>
    <t>125</t>
  </si>
  <si>
    <t>25191155R</t>
  </si>
  <si>
    <t>hnojivo trávníkové</t>
  </si>
  <si>
    <t>165581381</t>
  </si>
  <si>
    <t>6120*0,05*1,08</t>
  </si>
  <si>
    <t>Úpravy povrchů, podlahy a osazování výplní</t>
  </si>
  <si>
    <t>126</t>
  </si>
  <si>
    <t>622131121</t>
  </si>
  <si>
    <t>Penetrační nátěr vnějších stěn nanášený ručně</t>
  </si>
  <si>
    <t>1423794863</t>
  </si>
  <si>
    <t>omítka nové zdi z hladkých tvárnic</t>
  </si>
  <si>
    <t>1,0*2*145</t>
  </si>
  <si>
    <t>127</t>
  </si>
  <si>
    <t>622142001</t>
  </si>
  <si>
    <t>Potažení vnějších stěn sklovláknitým pletivem vtlačeným do tenkovrstvé hmoty</t>
  </si>
  <si>
    <t>-1241298168</t>
  </si>
  <si>
    <t>128</t>
  </si>
  <si>
    <t>622531022</t>
  </si>
  <si>
    <t>Tenkovrstvá silikonová zrnitá omítka zrnitost 2,0 mm vnějších stěn</t>
  </si>
  <si>
    <t>337220604</t>
  </si>
  <si>
    <t>129</t>
  </si>
  <si>
    <t>622151031</t>
  </si>
  <si>
    <t>Penetrační silikonový nátěr vnějších pastovitých tenkovrstvých omítek stěn</t>
  </si>
  <si>
    <t>-575267471</t>
  </si>
  <si>
    <t>Potrubí z trub plastických a skleněných</t>
  </si>
  <si>
    <t>130</t>
  </si>
  <si>
    <t>871218211</t>
  </si>
  <si>
    <t>Drenáže z trubek novodurových DN přes 25 do 50 mm</t>
  </si>
  <si>
    <t>-1006076237</t>
  </si>
  <si>
    <t>pro opěrnou zeď po 2m</t>
  </si>
  <si>
    <t>0,3*72</t>
  </si>
  <si>
    <t>131</t>
  </si>
  <si>
    <t>870000001</t>
  </si>
  <si>
    <t>Potrubní systém na zavlažování</t>
  </si>
  <si>
    <t>kpl</t>
  </si>
  <si>
    <t>2079847541</t>
  </si>
  <si>
    <t>Ostatní konstrukce</t>
  </si>
  <si>
    <t>132</t>
  </si>
  <si>
    <t>890000001</t>
  </si>
  <si>
    <t xml:space="preserve">Přípojka pro hasiče DN 100 (13m) + šachta + hydrant </t>
  </si>
  <si>
    <t>-1311011586</t>
  </si>
  <si>
    <t>133</t>
  </si>
  <si>
    <t>894480001</t>
  </si>
  <si>
    <t>Drenážní šachta pr.400mm</t>
  </si>
  <si>
    <t>-2145795034</t>
  </si>
  <si>
    <t>134</t>
  </si>
  <si>
    <t>890000002</t>
  </si>
  <si>
    <t>Retenční nádrž betonová prefabrikovaná 3x2x2m - montáž a dodávka</t>
  </si>
  <si>
    <t>1804704847</t>
  </si>
  <si>
    <t>Doplňující konstrukce a práce pozemních komunikací, letišť a ploch</t>
  </si>
  <si>
    <t>135</t>
  </si>
  <si>
    <t>914111111</t>
  </si>
  <si>
    <t>Montáž svislé dopravní značky do velikosti 1 m2 objímkami na sloupek nebo konzolu</t>
  </si>
  <si>
    <t>172371527</t>
  </si>
  <si>
    <t>IP12 + E7b</t>
  </si>
  <si>
    <t>136</t>
  </si>
  <si>
    <t>40445625</t>
  </si>
  <si>
    <t>informativní značky provozní IP8, IP9, IP11-IP13 500x700mm</t>
  </si>
  <si>
    <t>-632397531</t>
  </si>
  <si>
    <t>137</t>
  </si>
  <si>
    <t>40445650</t>
  </si>
  <si>
    <t>dodatkové tabulky E7, E12, E13 500x300mm</t>
  </si>
  <si>
    <t>987548633</t>
  </si>
  <si>
    <t>138</t>
  </si>
  <si>
    <t>914511112</t>
  </si>
  <si>
    <t>Montáž sloupku dopravních značek délky do 3,5 m s betonovým základem a patkou D 60 mm</t>
  </si>
  <si>
    <t>1605877329</t>
  </si>
  <si>
    <t>139</t>
  </si>
  <si>
    <t>40445225</t>
  </si>
  <si>
    <t>sloupek pro dopravní značku Zn D 60mm v 3,5m</t>
  </si>
  <si>
    <t>1638383897</t>
  </si>
  <si>
    <t>140</t>
  </si>
  <si>
    <t>915211112</t>
  </si>
  <si>
    <t>Vodorovné dopravní značení dělící čáry souvislé š 125 mm retroreflexní bílý plast</t>
  </si>
  <si>
    <t>1141762654</t>
  </si>
  <si>
    <t>oddělující pruhy parkoviště</t>
  </si>
  <si>
    <t>5*21</t>
  </si>
  <si>
    <t>141</t>
  </si>
  <si>
    <t>915221122</t>
  </si>
  <si>
    <t>Vodorovné dopravní značení vodící čáry přerušované š 250 mm retroreflexní bílý plast</t>
  </si>
  <si>
    <t>-931137753</t>
  </si>
  <si>
    <t>u parkoviště</t>
  </si>
  <si>
    <t>142</t>
  </si>
  <si>
    <t>915231112</t>
  </si>
  <si>
    <t>Vodorovné dopravní značení přechody pro chodce, šipky, symboly retroreflexní bílý plast</t>
  </si>
  <si>
    <t>-243719229</t>
  </si>
  <si>
    <t>přechod pro chodce</t>
  </si>
  <si>
    <t>3,0*0,50*6</t>
  </si>
  <si>
    <t>označení invalidé</t>
  </si>
  <si>
    <t>1*2</t>
  </si>
  <si>
    <t>143</t>
  </si>
  <si>
    <t>915611111</t>
  </si>
  <si>
    <t>Předznačení vodorovného liniového značení</t>
  </si>
  <si>
    <t>1059903430</t>
  </si>
  <si>
    <t>82+105</t>
  </si>
  <si>
    <t>144</t>
  </si>
  <si>
    <t>915621111</t>
  </si>
  <si>
    <t>Předznačení vodorovného plošného značení</t>
  </si>
  <si>
    <t>526615466</t>
  </si>
  <si>
    <t>145</t>
  </si>
  <si>
    <t>915321115</t>
  </si>
  <si>
    <t>Předformátované vodorovné dopravní značení vodící pás pro slabozraké</t>
  </si>
  <si>
    <t>283128224</t>
  </si>
  <si>
    <t>6+6</t>
  </si>
  <si>
    <t>146</t>
  </si>
  <si>
    <t>916232112</t>
  </si>
  <si>
    <t>Obruba ploch pro tělovýchovu z obrubníků do betonového lože výšky 20 mm</t>
  </si>
  <si>
    <t>-1758964281</t>
  </si>
  <si>
    <t>26*2+52*2</t>
  </si>
  <si>
    <t>43*2+23*2</t>
  </si>
  <si>
    <t>petanque</t>
  </si>
  <si>
    <t>12*2+19*2</t>
  </si>
  <si>
    <t>parkour</t>
  </si>
  <si>
    <t>12*4</t>
  </si>
  <si>
    <t>147</t>
  </si>
  <si>
    <t>916131213</t>
  </si>
  <si>
    <t>Osazení silničního obrubníku betonového stojatého s boční opěrou do lože z betonu prostého</t>
  </si>
  <si>
    <t>267352193</t>
  </si>
  <si>
    <t>148</t>
  </si>
  <si>
    <t>59217031</t>
  </si>
  <si>
    <t>obrubník betonový silniční 1000x150x250mm</t>
  </si>
  <si>
    <t>645094403</t>
  </si>
  <si>
    <t>180*1,02+0,40</t>
  </si>
  <si>
    <t>149</t>
  </si>
  <si>
    <t>916231213</t>
  </si>
  <si>
    <t>Osazení chodníkového obrubníku betonového stojatého s boční opěrou do lože z betonu prostého</t>
  </si>
  <si>
    <t>-1904270304</t>
  </si>
  <si>
    <t>59217016</t>
  </si>
  <si>
    <t>obrubník betonový chodníkový 1000x80x250mm</t>
  </si>
  <si>
    <t>-1887781637</t>
  </si>
  <si>
    <t>1185*1,02+0,30</t>
  </si>
  <si>
    <t>151</t>
  </si>
  <si>
    <t>915241111</t>
  </si>
  <si>
    <t>Bezpečnostní barevný povrch vozovek červený pro podklad asfaltový</t>
  </si>
  <si>
    <t>-2126197290</t>
  </si>
  <si>
    <t>před areálem</t>
  </si>
  <si>
    <t>2,95*30+3,15*30</t>
  </si>
  <si>
    <t>152</t>
  </si>
  <si>
    <t>919735112</t>
  </si>
  <si>
    <t>Řezání stávajícího živičného krytu hl přes 50 do 100 mm</t>
  </si>
  <si>
    <t>-1804098075</t>
  </si>
  <si>
    <t>153</t>
  </si>
  <si>
    <t>919732221</t>
  </si>
  <si>
    <t>Styčná spára napojení nového živičného povrchu na stávající za tepla š 15 mm hl 25 mm bez prořezání</t>
  </si>
  <si>
    <t>-1545498552</t>
  </si>
  <si>
    <t>Různé dokončovací konstrukce a práce inženýrských staveb</t>
  </si>
  <si>
    <t>154</t>
  </si>
  <si>
    <t>9361743R1</t>
  </si>
  <si>
    <t>Montáž a dodávka dřevěného altánu pro odpočinek, půdorysný rozměr 4x4m</t>
  </si>
  <si>
    <t>1297487186</t>
  </si>
  <si>
    <t>vi výkres č.D 701.8 v PD</t>
  </si>
  <si>
    <t>155</t>
  </si>
  <si>
    <t>936009112</t>
  </si>
  <si>
    <t>Bezpečnostní dopadová plocha venkovní na dětském hřišti tl 30 cm z písku</t>
  </si>
  <si>
    <t>242967919</t>
  </si>
  <si>
    <t>156</t>
  </si>
  <si>
    <t>936000001</t>
  </si>
  <si>
    <t>Herní prvek ,,lanovka" - demontáž, přemístění a montáž do nové polohy</t>
  </si>
  <si>
    <t>226320543</t>
  </si>
  <si>
    <t>157</t>
  </si>
  <si>
    <t>936000002</t>
  </si>
  <si>
    <t>Herní prvek ,,lanová prolézačka" - demontáž, přemístění a montáž do nové polohy</t>
  </si>
  <si>
    <t>1509097387</t>
  </si>
  <si>
    <t>158</t>
  </si>
  <si>
    <t>936000003</t>
  </si>
  <si>
    <t>Lavička - montáž a dodávka</t>
  </si>
  <si>
    <t>23289334</t>
  </si>
  <si>
    <t>159</t>
  </si>
  <si>
    <t>936000004</t>
  </si>
  <si>
    <t>Cvičební prvky pro seniory - montáž a dodávka</t>
  </si>
  <si>
    <t>-318944381</t>
  </si>
  <si>
    <t>produkt se upřesní při realizaci</t>
  </si>
  <si>
    <t>160</t>
  </si>
  <si>
    <t>936000005</t>
  </si>
  <si>
    <t>Stůl na ping pong - montáž a dodávka</t>
  </si>
  <si>
    <t>834114934</t>
  </si>
  <si>
    <t>161</t>
  </si>
  <si>
    <t>936000006</t>
  </si>
  <si>
    <t>Dětský kolotoč - montáž a dodávka</t>
  </si>
  <si>
    <t>1192632047</t>
  </si>
  <si>
    <t>162</t>
  </si>
  <si>
    <t>936000007</t>
  </si>
  <si>
    <t>Střídačka + tribuny pro fotbalové hřiště - montáž a dodávka</t>
  </si>
  <si>
    <t>2095861816</t>
  </si>
  <si>
    <t>163</t>
  </si>
  <si>
    <t>936000008</t>
  </si>
  <si>
    <t>Prefabrikát pro parkour - montáž a dodávka</t>
  </si>
  <si>
    <t>592077081</t>
  </si>
  <si>
    <t>164</t>
  </si>
  <si>
    <t>936000009</t>
  </si>
  <si>
    <t>Ostatní vybavení hřišť - brány, branky, koše...</t>
  </si>
  <si>
    <t>-1021110641</t>
  </si>
  <si>
    <t>Prorážení otvorů a ostatní bourací práce</t>
  </si>
  <si>
    <t>165</t>
  </si>
  <si>
    <t>977151113</t>
  </si>
  <si>
    <t>Jádrové vrty diamantovými korunkami do stavebních materiálů D přes 40 do 50 mm</t>
  </si>
  <si>
    <t>-51654531</t>
  </si>
  <si>
    <t>pro drenáž opěrné zdi po 2m</t>
  </si>
  <si>
    <t>0,25*72</t>
  </si>
  <si>
    <t>Přesun hmot a manipulace se sutí</t>
  </si>
  <si>
    <t>166</t>
  </si>
  <si>
    <t>998222012</t>
  </si>
  <si>
    <t>Přesun hmot pro tělovýchovné plochy</t>
  </si>
  <si>
    <t>1914687914</t>
  </si>
  <si>
    <t>PSV</t>
  </si>
  <si>
    <t>Práce a dodávky PSV</t>
  </si>
  <si>
    <t>767</t>
  </si>
  <si>
    <t>Konstrukce zámečnické</t>
  </si>
  <si>
    <t>167</t>
  </si>
  <si>
    <t>7670000R1</t>
  </si>
  <si>
    <t>Ocelové zábradlí pro schodiště v.1,10m - montáž a dodávka vč.dopravy, vč.povrchové úpravy</t>
  </si>
  <si>
    <t>990040004</t>
  </si>
  <si>
    <t>u nového schodiště</t>
  </si>
  <si>
    <t>3+3,4+3,4*2</t>
  </si>
  <si>
    <t>Práce a dodávky M</t>
  </si>
  <si>
    <t>OSV</t>
  </si>
  <si>
    <t>Veřejné osvětlení</t>
  </si>
  <si>
    <t>168</t>
  </si>
  <si>
    <t>2200000R1</t>
  </si>
  <si>
    <t>Osvětlení přechodu pro chodce - 1x lampa VO vč.kabeláže</t>
  </si>
  <si>
    <t>1062824032</t>
  </si>
  <si>
    <t>02 - SO 401 - Oprava osvětlení areálu</t>
  </si>
  <si>
    <t>Buštěhrad</t>
  </si>
  <si>
    <t>Délky jsou odečteny z výkresové dokumentace, před započetím kabelových prací je nutné si vzdálenosti odměřit dle provedených výkopových prací Dovolte mi Vás upozornit, že u výbojkových svítidel je vždy nutné ověřiti jejich dostupnost, neboť výroba některých typů se postupně ukončuje</t>
  </si>
  <si>
    <t xml:space="preserve">    741 - Elektroinstalace - silnoproud</t>
  </si>
  <si>
    <t xml:space="preserve">    21-M - Elektromontáže</t>
  </si>
  <si>
    <t xml:space="preserve">    46-M - Zemní práce při extr.mont.pracích</t>
  </si>
  <si>
    <t>VRN - Vedlejší rozpočtové náklady</t>
  </si>
  <si>
    <t xml:space="preserve">    VRN4 - Inženýrská činnost</t>
  </si>
  <si>
    <t>741</t>
  </si>
  <si>
    <t>Elektroinstalace - silnoproud</t>
  </si>
  <si>
    <t>741110402</t>
  </si>
  <si>
    <t>Montáž hadice ochranná kovová s nasunutím do krabic D přes 25 do 50 mm uložená volně</t>
  </si>
  <si>
    <t>-1769032978</t>
  </si>
  <si>
    <t>34571351</t>
  </si>
  <si>
    <t>trubka elektroinstalační ohebná dvouplášťová korugovaná (chránička) D 41/50mm, HDPE+LDPE</t>
  </si>
  <si>
    <t>1423611798</t>
  </si>
  <si>
    <t>741110403</t>
  </si>
  <si>
    <t>Montáž hadice ochranná kovová s nasunutím do krabic D přes 50 do 75 mm uložená volně</t>
  </si>
  <si>
    <t>-33595928</t>
  </si>
  <si>
    <t>34571353</t>
  </si>
  <si>
    <t>trubka elektroinstalační ohebná dvouplášťová korugovaná (chránička) D 61/75mm, HDPE+LDPE</t>
  </si>
  <si>
    <t>1932166390</t>
  </si>
  <si>
    <t>741122211</t>
  </si>
  <si>
    <t>Montáž kabel Cu plný kulatý žíla 3x1,5 až 6 mm2 uložený volně (např. CYKY)</t>
  </si>
  <si>
    <t>747351642</t>
  </si>
  <si>
    <t>34111030.PKB</t>
  </si>
  <si>
    <t>CYKY-J 3x1,5</t>
  </si>
  <si>
    <t>km</t>
  </si>
  <si>
    <t>-804433085</t>
  </si>
  <si>
    <t>550/1000</t>
  </si>
  <si>
    <t>741122232</t>
  </si>
  <si>
    <t>Montáž kabel Cu plný kulatý žíla 5x4 až 6 mm2 uložený volně (např. CYKY)</t>
  </si>
  <si>
    <t>-1739388703</t>
  </si>
  <si>
    <t>34111100.PKB</t>
  </si>
  <si>
    <t>CYKY-J 5x6</t>
  </si>
  <si>
    <t>1505725786</t>
  </si>
  <si>
    <t>650/1000</t>
  </si>
  <si>
    <t>741210002</t>
  </si>
  <si>
    <t>Montáž rozvodnice oceloplechová nebo plastová běžná do 50 kg</t>
  </si>
  <si>
    <t>754606303</t>
  </si>
  <si>
    <t>000174211</t>
  </si>
  <si>
    <t>Rozvodnice NA omítku IP65, průhledné dveře, 3 řady, 54 modulů, se  N/PE svorkovnicí, IKA-3/54-OT</t>
  </si>
  <si>
    <t>1436351951</t>
  </si>
  <si>
    <t>000275413</t>
  </si>
  <si>
    <t>Zaslepovací pás max. délka 1m, pro výřezy 45mm, šedý NBP-1000</t>
  </si>
  <si>
    <t>604304735</t>
  </si>
  <si>
    <t>000276273</t>
  </si>
  <si>
    <t>Hlavní vypínač, 4-pól, In=40A IS-40/4</t>
  </si>
  <si>
    <t>1126914990</t>
  </si>
  <si>
    <t>000107329</t>
  </si>
  <si>
    <t>Jistič PL7, char C, 4-pólový, Icn=10kA, In=16A PL7-C16/4</t>
  </si>
  <si>
    <t>1290547916</t>
  </si>
  <si>
    <t>000265226</t>
  </si>
  <si>
    <t>Instalační relé 230V AC, 4 zap. kont. Z-R230/4S</t>
  </si>
  <si>
    <t>1938139937</t>
  </si>
  <si>
    <t>000248345</t>
  </si>
  <si>
    <t>Přepínač 1přep kontakt, 16A Z-S/WM</t>
  </si>
  <si>
    <t>969389238</t>
  </si>
  <si>
    <t>000167378</t>
  </si>
  <si>
    <t>Soumrakový spínač s externím čidlem, 1přep SRSD1COW</t>
  </si>
  <si>
    <t>448058713</t>
  </si>
  <si>
    <t>000262673</t>
  </si>
  <si>
    <t>Jistič PL7, char B, 1-pólový, Icn=10kA, In=6A PL7-B6/1</t>
  </si>
  <si>
    <t>946272131</t>
  </si>
  <si>
    <t>741210102</t>
  </si>
  <si>
    <t>Montáž rozváděčů litinových, hliníkových nebo plastových sestava do 100 kg</t>
  </si>
  <si>
    <t>-596820</t>
  </si>
  <si>
    <t>10.646.990</t>
  </si>
  <si>
    <t>Skříň SS100/NKE1P-C</t>
  </si>
  <si>
    <t>KS</t>
  </si>
  <si>
    <t>521291513</t>
  </si>
  <si>
    <t>P</t>
  </si>
  <si>
    <t>Poznámka k položce:_x000D_
včetnš pojistek 3x10A/Gg</t>
  </si>
  <si>
    <t>741373002</t>
  </si>
  <si>
    <t>Montáž svítidlo výbojkové průmyslové stropní na výložník</t>
  </si>
  <si>
    <t>-642598233</t>
  </si>
  <si>
    <t>1138554</t>
  </si>
  <si>
    <t>svítidlo výbojkové, SVITIDLO SAFIR 1 70W/SON-T/KP/CELOHLINIK</t>
  </si>
  <si>
    <t>-745797142</t>
  </si>
  <si>
    <t>Poznámka k položce:_x000D_
včetně zdroje  světle 70W</t>
  </si>
  <si>
    <t>ArtSchréder1</t>
  </si>
  <si>
    <t>svítidlo výbojkové, NEOS3/1552/250 W/HPI-T</t>
  </si>
  <si>
    <t>1428795098</t>
  </si>
  <si>
    <t>Poznámka k položce:_x000D_
včetně zdroje  světle 250W_x000D_
Dovolte mi Vás upozornit, že u výbojkových svítidel je vždy nutné ověřiti jejich dostupnost, neboť výroba některých typů se postupně ukončuje</t>
  </si>
  <si>
    <t>ArtSchréder2</t>
  </si>
  <si>
    <t>svítidlo výbojkové, NEOS3/1552/400 W/HPI-T</t>
  </si>
  <si>
    <t>-1801873613</t>
  </si>
  <si>
    <t>Poznámka k položce:_x000D_
včetně zdroje  světle 400W_x000D_
Dovolte mi Vás upozornit, že u výbojkových svítidel je vždy nutné ověřiti jejich dostupnost, neboť výroba některých typů se postupně ukončuje</t>
  </si>
  <si>
    <t>ArtSchréder3</t>
  </si>
  <si>
    <t>svítidlo výbojkové, NEOS3/1709/400W/ HPI-T</t>
  </si>
  <si>
    <t>2046017928</t>
  </si>
  <si>
    <t>741410021</t>
  </si>
  <si>
    <t>Montáž vodič uzemňovací pásek průřezu do 120 mm2 v městské zástavbě v zemi</t>
  </si>
  <si>
    <t>993772768</t>
  </si>
  <si>
    <t>35442062</t>
  </si>
  <si>
    <t>pás zemnící 30x4mm FeZn</t>
  </si>
  <si>
    <t>-109983913</t>
  </si>
  <si>
    <t>741410041</t>
  </si>
  <si>
    <t>Montáž vodič uzemňovací drát nebo lano D do 10 mm v městské zástavbě</t>
  </si>
  <si>
    <t>-1381565380</t>
  </si>
  <si>
    <t>35441072</t>
  </si>
  <si>
    <t>drát D 8mm FeZn pro hromosvod</t>
  </si>
  <si>
    <t>-1162606150</t>
  </si>
  <si>
    <t>741420022</t>
  </si>
  <si>
    <t>Montáž svorka hromosvodná se 3 a více šrouby</t>
  </si>
  <si>
    <t>-1801719208</t>
  </si>
  <si>
    <t>35442038</t>
  </si>
  <si>
    <t>svorka uzemnění nerez A4 křížová</t>
  </si>
  <si>
    <t>1745856411</t>
  </si>
  <si>
    <t>35442036</t>
  </si>
  <si>
    <t>svorka uzemnění nerez připojovací</t>
  </si>
  <si>
    <t>-582021580</t>
  </si>
  <si>
    <t>21-M</t>
  </si>
  <si>
    <t>Elektromontáže</t>
  </si>
  <si>
    <t>210204002</t>
  </si>
  <si>
    <t>Montáž stožárů osvětlení parkových ocelových</t>
  </si>
  <si>
    <t>796863276</t>
  </si>
  <si>
    <t>31674065</t>
  </si>
  <si>
    <t>stožár osvětlovací sadový Pz 133/89/60 v 5,0m</t>
  </si>
  <si>
    <t>-1543782976</t>
  </si>
  <si>
    <t>1290530</t>
  </si>
  <si>
    <t>OCHRANNA MANZETA PLAST. OMP 133</t>
  </si>
  <si>
    <t>-1618255799</t>
  </si>
  <si>
    <t>210204011</t>
  </si>
  <si>
    <t>Montáž stožárů osvětlení ocelových samostatně stojících délky do 12 m</t>
  </si>
  <si>
    <t>397095998</t>
  </si>
  <si>
    <t>0201354005</t>
  </si>
  <si>
    <t>Stožár KAM - pro kamerové systémy, 7 m</t>
  </si>
  <si>
    <t>256</t>
  </si>
  <si>
    <t>293000634</t>
  </si>
  <si>
    <t>0201354006</t>
  </si>
  <si>
    <t>Stožár KAM - pro kamerové systémy, 8 m</t>
  </si>
  <si>
    <t>366590830</t>
  </si>
  <si>
    <t>Poznámka k položce:_x000D_
KAM 8 - 159/133/114, H=7000 mm, hmotnost 134,4 kg, plocha 3,64 m2</t>
  </si>
  <si>
    <t>1290532</t>
  </si>
  <si>
    <t>OCHRANNA MANZETA PLAST. OMP 159</t>
  </si>
  <si>
    <t>-219899860</t>
  </si>
  <si>
    <t>210204101</t>
  </si>
  <si>
    <t>Montáž výložníků osvětlení jednoramenných nástěnných hmotnosti přes 35 kg</t>
  </si>
  <si>
    <t>496372672</t>
  </si>
  <si>
    <t xml:space="preserve">2010300060 </t>
  </si>
  <si>
    <t>Výložník třmenový UDT1-300</t>
  </si>
  <si>
    <t>927545937</t>
  </si>
  <si>
    <t>210204105</t>
  </si>
  <si>
    <t>Montáž výložníků osvětlení dvouramenných sloupových hmotnosti do 70 kg</t>
  </si>
  <si>
    <t>-2045335882</t>
  </si>
  <si>
    <t>10.211.908</t>
  </si>
  <si>
    <t>Výložník SK 2- 300/180 Z žár.zinek</t>
  </si>
  <si>
    <t>-1933543758</t>
  </si>
  <si>
    <t>210204108</t>
  </si>
  <si>
    <t>Montáž výložníků osvětlení tříramenných sloupových hmotnosti přes 70 kg</t>
  </si>
  <si>
    <t>523215401</t>
  </si>
  <si>
    <t>1290480</t>
  </si>
  <si>
    <t>KONZOLE PRO OSV. OK 2-500/114  Z</t>
  </si>
  <si>
    <t>528578749</t>
  </si>
  <si>
    <t>1290483</t>
  </si>
  <si>
    <t>KONZOLE PRO OSV. OK 3-500/114  Z</t>
  </si>
  <si>
    <t>657379442</t>
  </si>
  <si>
    <t>1290489</t>
  </si>
  <si>
    <t>KONZOLE PRO REFL. DPZ 1-/114  Z</t>
  </si>
  <si>
    <t>-2093623672</t>
  </si>
  <si>
    <t>1290486</t>
  </si>
  <si>
    <t>KONZOLE PRO REFL. DPZ 1-/60  Z</t>
  </si>
  <si>
    <t>-2101662998</t>
  </si>
  <si>
    <t>210204203</t>
  </si>
  <si>
    <t>Montáž elektrovýzbroje stožárů osvětlení 3 okruhy</t>
  </si>
  <si>
    <t>535942093</t>
  </si>
  <si>
    <t>1147135</t>
  </si>
  <si>
    <t>VYZBROJ STOZAROVA SV-A 9.10.5</t>
  </si>
  <si>
    <t>-2078824648</t>
  </si>
  <si>
    <t>053103010-R</t>
  </si>
  <si>
    <t>Recyklační poplatek svítidla</t>
  </si>
  <si>
    <t>ks</t>
  </si>
  <si>
    <t>1024</t>
  </si>
  <si>
    <t>1002758277</t>
  </si>
  <si>
    <t>091003100</t>
  </si>
  <si>
    <t>kotvící materiál</t>
  </si>
  <si>
    <t>soubor</t>
  </si>
  <si>
    <t>475351438</t>
  </si>
  <si>
    <t>Poznámka k položce:_x000D_
Pomocný kotvící materiál</t>
  </si>
  <si>
    <t>091003200</t>
  </si>
  <si>
    <t>ostatní instalační materiál</t>
  </si>
  <si>
    <t>-1572816348</t>
  </si>
  <si>
    <t>Poznámka k položce:_x000D_
přechodové objímky svítidlo sloup dle potřeby a provedení svítidel</t>
  </si>
  <si>
    <t>46-M</t>
  </si>
  <si>
    <t>Zemní práce při extr.mont.pracích</t>
  </si>
  <si>
    <t>460050304R</t>
  </si>
  <si>
    <t>Hloubení nezapažených jam pro stožáry jednoduché s patkou na rovině ručně v hornině tř 4</t>
  </si>
  <si>
    <t>1634779212</t>
  </si>
  <si>
    <t>Poznámka k položce:_x000D_
Hloubení nezapažených jam ručně pro stožáry  s přemístěním výkopku do vzdálenosti 3 m od okraje jámy nebo naložením na dopravní prostředek, včetně zásypu, zhutnění a urovnání povrchu s patkou jednoduché na rovině, v hornině třídy 4</t>
  </si>
  <si>
    <t>460070134R</t>
  </si>
  <si>
    <t>Hloubení nezapažených jam pro základy skříní ručně v hornině tř 4</t>
  </si>
  <si>
    <t>-1024334480</t>
  </si>
  <si>
    <t>Poznámka k položce:_x000D_
Hloubení nezapažených jam ručně pro ostatní konstrukce  s přemístěním výkopku do vzdálenosti 3 m od okraje jámy nebo naložením na dopravní prostředek, včetně zásypu, zhutnění a urovnání povrchu pro základy přístrojových skříní, v hornině třídy 4</t>
  </si>
  <si>
    <t>460641112</t>
  </si>
  <si>
    <t>Základové konstrukce při elektromontážích z monolitického betonu tř. C 12/15</t>
  </si>
  <si>
    <t>376509879</t>
  </si>
  <si>
    <t>28610012</t>
  </si>
  <si>
    <t>trubka PVC D 200x4,5x4000mm</t>
  </si>
  <si>
    <t>-1885282272</t>
  </si>
  <si>
    <t>460161293</t>
  </si>
  <si>
    <t>Hloubení kabelových rýh ručně š 50 cm hl 100 cm v hornině tř II skupiny 4</t>
  </si>
  <si>
    <t>-1609417437</t>
  </si>
  <si>
    <t>Poznámka k položce:_x000D_
Hloubení zapažených i nezapažených kabelových rýh ručně včetně urovnání dna s přemístěním výkopku do vzdálenosti 3 m od okraje jámy nebo naložením na dopravní prostředek šířky 50 cm, hloubky 100 cm, v hornině třídy 4</t>
  </si>
  <si>
    <t>460661512</t>
  </si>
  <si>
    <t>Kabelové lože z písku pro kabely nn kryté plastovou fólií š lože přes 25 do 50 cm</t>
  </si>
  <si>
    <t>370589041</t>
  </si>
  <si>
    <t>Poznámka k položce:_x000D_
Kabelové lože včetně podsypu, zhutnění a urovnání povrchu  z písku nebo štěrkopísku tloušťky 5 cm nad kabel zakryté plastovou fólií, šířky lože přes 25 do 50 cm</t>
  </si>
  <si>
    <t>8500038750</t>
  </si>
  <si>
    <t>Fólie výstražná rudá s bleskem š. 330 mm 100 m</t>
  </si>
  <si>
    <t>-748713314</t>
  </si>
  <si>
    <t>460431313</t>
  </si>
  <si>
    <t>Zásyp kabelových rýh ručně se zhutněním š 50 cm hl 100 cm z horniny tř II skupiny 4</t>
  </si>
  <si>
    <t>-1461584973</t>
  </si>
  <si>
    <t>Poznámka k položce:_x000D_
Zásyp kabelových rýh ručně s uložením výkopku ve vrstvách včetně zhutnění a urovnání povrchu šířky 50 cm hloubky 100 cm, v hornině třídy 4</t>
  </si>
  <si>
    <t>VRN</t>
  </si>
  <si>
    <t>Vedlejší rozpočtové náklady</t>
  </si>
  <si>
    <t>VRN4</t>
  </si>
  <si>
    <t>Inženýrská činnost</t>
  </si>
  <si>
    <t>044002000</t>
  </si>
  <si>
    <t>Revize</t>
  </si>
  <si>
    <t>…</t>
  </si>
  <si>
    <t>-2129406489</t>
  </si>
  <si>
    <t>03 - SO 801 - Sadové úpravy</t>
  </si>
  <si>
    <t xml:space="preserve">    SO1 - Sadové úpravy</t>
  </si>
  <si>
    <t>SO1</t>
  </si>
  <si>
    <t>Sadové úpravy</t>
  </si>
  <si>
    <t>Přenos</t>
  </si>
  <si>
    <t>Sadové úpravy viz samostatný rozpočet a výkaz výměr</t>
  </si>
  <si>
    <t>-1073507483</t>
  </si>
  <si>
    <t>04 - Vedlejší náklady</t>
  </si>
  <si>
    <t>0100000R1</t>
  </si>
  <si>
    <t>Výškové a polohové vytýčení všech inženýrských sítí na staveništi a jejich ověření u správců</t>
  </si>
  <si>
    <t>kč</t>
  </si>
  <si>
    <t>-1078983969</t>
  </si>
  <si>
    <t>0100000R2</t>
  </si>
  <si>
    <t>Vytýčení základních směrových a výškových bodů stavby</t>
  </si>
  <si>
    <t>178610343</t>
  </si>
  <si>
    <t>0100000R3</t>
  </si>
  <si>
    <t>Zaměření skutečného provedení stavby</t>
  </si>
  <si>
    <t>1283140848</t>
  </si>
  <si>
    <t>0130000R1</t>
  </si>
  <si>
    <t>Dokumentace realizační</t>
  </si>
  <si>
    <t>-1173021501</t>
  </si>
  <si>
    <t>0130000R2</t>
  </si>
  <si>
    <t>Dokumentace skutečného provedení stavby</t>
  </si>
  <si>
    <t>-1755126705</t>
  </si>
  <si>
    <t>0300000R1</t>
  </si>
  <si>
    <t>Zařízení staveniště - vybavení (buňky, TOI), zabezpečení, zrušení staveniště, připojení na inženýrské sítě</t>
  </si>
  <si>
    <t>-1520882951</t>
  </si>
  <si>
    <t>Poznámka k položce:_x000D_
včetně uvedení okolí do původního stavu</t>
  </si>
  <si>
    <t>0300000R2</t>
  </si>
  <si>
    <t>Dopravní opatření po dobu výstavby vč.projednání</t>
  </si>
  <si>
    <t>-1733434501</t>
  </si>
  <si>
    <t>0400000R2</t>
  </si>
  <si>
    <t>Zkoušky hutnění konstrukce vozovky</t>
  </si>
  <si>
    <t>-3033886</t>
  </si>
  <si>
    <t>0450020R1</t>
  </si>
  <si>
    <t>Kompletační a koordinační činnost, náklady spojené s vedením stavby</t>
  </si>
  <si>
    <t>-1158907936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</si>
</sst>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4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4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6</v>
      </c>
    </row>
    <row r="5" spans="1:74" ht="12" customHeight="1">
      <c r="B5" s="20"/>
      <c r="D5" s="24" t="s">
        <v>12</v>
      </c>
      <c r="K5" s="211" t="s">
        <v>13</v>
      </c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R5" s="20"/>
      <c r="BE5" s="208" t="s">
        <v>14</v>
      </c>
      <c r="BS5" s="17" t="s">
        <v>6</v>
      </c>
    </row>
    <row r="6" spans="1:74" ht="36.9" customHeight="1">
      <c r="B6" s="20"/>
      <c r="D6" s="26" t="s">
        <v>15</v>
      </c>
      <c r="K6" s="213" t="s">
        <v>16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R6" s="20"/>
      <c r="BE6" s="209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09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09"/>
      <c r="BS8" s="17" t="s">
        <v>6</v>
      </c>
    </row>
    <row r="9" spans="1:74" ht="14.4" customHeight="1">
      <c r="B9" s="20"/>
      <c r="AR9" s="20"/>
      <c r="BE9" s="209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09"/>
      <c r="BS10" s="17" t="s">
        <v>6</v>
      </c>
    </row>
    <row r="11" spans="1:74" ht="18.45" customHeight="1">
      <c r="B11" s="20"/>
      <c r="E11" s="25" t="s">
        <v>25</v>
      </c>
      <c r="AK11" s="27" t="s">
        <v>26</v>
      </c>
      <c r="AN11" s="25" t="s">
        <v>1</v>
      </c>
      <c r="AR11" s="20"/>
      <c r="BE11" s="209"/>
      <c r="BS11" s="17" t="s">
        <v>6</v>
      </c>
    </row>
    <row r="12" spans="1:74" ht="6.9" customHeight="1">
      <c r="B12" s="20"/>
      <c r="AR12" s="20"/>
      <c r="BE12" s="209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09"/>
      <c r="BS13" s="17" t="s">
        <v>6</v>
      </c>
    </row>
    <row r="14" spans="1:74" ht="13.2">
      <c r="B14" s="20"/>
      <c r="E14" s="214" t="s">
        <v>28</v>
      </c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7" t="s">
        <v>26</v>
      </c>
      <c r="AN14" s="29" t="s">
        <v>28</v>
      </c>
      <c r="AR14" s="20"/>
      <c r="BE14" s="209"/>
      <c r="BS14" s="17" t="s">
        <v>6</v>
      </c>
    </row>
    <row r="15" spans="1:74" ht="6.9" customHeight="1">
      <c r="B15" s="20"/>
      <c r="AR15" s="20"/>
      <c r="BE15" s="209"/>
      <c r="BS15" s="17" t="s">
        <v>4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09"/>
      <c r="BS16" s="17" t="s">
        <v>4</v>
      </c>
    </row>
    <row r="17" spans="2:71" ht="18.45" customHeight="1">
      <c r="B17" s="20"/>
      <c r="E17" s="25" t="s">
        <v>30</v>
      </c>
      <c r="AK17" s="27" t="s">
        <v>26</v>
      </c>
      <c r="AN17" s="25" t="s">
        <v>1</v>
      </c>
      <c r="AR17" s="20"/>
      <c r="BE17" s="209"/>
      <c r="BS17" s="17" t="s">
        <v>31</v>
      </c>
    </row>
    <row r="18" spans="2:71" ht="6.9" customHeight="1">
      <c r="B18" s="20"/>
      <c r="AR18" s="20"/>
      <c r="BE18" s="209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09"/>
      <c r="BS19" s="17" t="s">
        <v>6</v>
      </c>
    </row>
    <row r="20" spans="2:71" ht="18.45" customHeight="1">
      <c r="B20" s="20"/>
      <c r="E20" s="25" t="s">
        <v>33</v>
      </c>
      <c r="AK20" s="27" t="s">
        <v>26</v>
      </c>
      <c r="AN20" s="25" t="s">
        <v>1</v>
      </c>
      <c r="AR20" s="20"/>
      <c r="BE20" s="209"/>
      <c r="BS20" s="17" t="s">
        <v>31</v>
      </c>
    </row>
    <row r="21" spans="2:71" ht="6.9" customHeight="1">
      <c r="B21" s="20"/>
      <c r="AR21" s="20"/>
      <c r="BE21" s="209"/>
    </row>
    <row r="22" spans="2:71" ht="12" customHeight="1">
      <c r="B22" s="20"/>
      <c r="D22" s="27" t="s">
        <v>34</v>
      </c>
      <c r="AR22" s="20"/>
      <c r="BE22" s="209"/>
    </row>
    <row r="23" spans="2:71" ht="16.5" customHeight="1">
      <c r="B23" s="20"/>
      <c r="E23" s="216" t="s">
        <v>1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R23" s="20"/>
      <c r="BE23" s="209"/>
    </row>
    <row r="24" spans="2:71" ht="6.9" customHeight="1">
      <c r="B24" s="20"/>
      <c r="AR24" s="20"/>
      <c r="BE24" s="209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9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7">
        <f>ROUND(AG94,2)</f>
        <v>0</v>
      </c>
      <c r="AL26" s="218"/>
      <c r="AM26" s="218"/>
      <c r="AN26" s="218"/>
      <c r="AO26" s="218"/>
      <c r="AR26" s="32"/>
      <c r="BE26" s="209"/>
    </row>
    <row r="27" spans="2:71" s="1" customFormat="1" ht="6.9" customHeight="1">
      <c r="B27" s="32"/>
      <c r="AR27" s="32"/>
      <c r="BE27" s="209"/>
    </row>
    <row r="28" spans="2:71" s="1" customFormat="1" ht="13.2">
      <c r="B28" s="32"/>
      <c r="L28" s="219" t="s">
        <v>36</v>
      </c>
      <c r="M28" s="219"/>
      <c r="N28" s="219"/>
      <c r="O28" s="219"/>
      <c r="P28" s="219"/>
      <c r="W28" s="219" t="s">
        <v>37</v>
      </c>
      <c r="X28" s="219"/>
      <c r="Y28" s="219"/>
      <c r="Z28" s="219"/>
      <c r="AA28" s="219"/>
      <c r="AB28" s="219"/>
      <c r="AC28" s="219"/>
      <c r="AD28" s="219"/>
      <c r="AE28" s="219"/>
      <c r="AK28" s="219" t="s">
        <v>38</v>
      </c>
      <c r="AL28" s="219"/>
      <c r="AM28" s="219"/>
      <c r="AN28" s="219"/>
      <c r="AO28" s="219"/>
      <c r="AR28" s="32"/>
      <c r="BE28" s="209"/>
    </row>
    <row r="29" spans="2:71" s="2" customFormat="1" ht="14.4" customHeight="1">
      <c r="B29" s="36"/>
      <c r="D29" s="27" t="s">
        <v>39</v>
      </c>
      <c r="F29" s="27" t="s">
        <v>40</v>
      </c>
      <c r="L29" s="222">
        <v>0.21</v>
      </c>
      <c r="M29" s="221"/>
      <c r="N29" s="221"/>
      <c r="O29" s="221"/>
      <c r="P29" s="221"/>
      <c r="W29" s="220">
        <f>ROUND(AZ94, 2)</f>
        <v>0</v>
      </c>
      <c r="X29" s="221"/>
      <c r="Y29" s="221"/>
      <c r="Z29" s="221"/>
      <c r="AA29" s="221"/>
      <c r="AB29" s="221"/>
      <c r="AC29" s="221"/>
      <c r="AD29" s="221"/>
      <c r="AE29" s="221"/>
      <c r="AK29" s="220">
        <f>ROUND(AV94, 2)</f>
        <v>0</v>
      </c>
      <c r="AL29" s="221"/>
      <c r="AM29" s="221"/>
      <c r="AN29" s="221"/>
      <c r="AO29" s="221"/>
      <c r="AR29" s="36"/>
      <c r="BE29" s="210"/>
    </row>
    <row r="30" spans="2:71" s="2" customFormat="1" ht="14.4" customHeight="1">
      <c r="B30" s="36"/>
      <c r="F30" s="27" t="s">
        <v>41</v>
      </c>
      <c r="L30" s="222">
        <v>0.15</v>
      </c>
      <c r="M30" s="221"/>
      <c r="N30" s="221"/>
      <c r="O30" s="221"/>
      <c r="P30" s="221"/>
      <c r="W30" s="220">
        <f>ROUND(BA94, 2)</f>
        <v>0</v>
      </c>
      <c r="X30" s="221"/>
      <c r="Y30" s="221"/>
      <c r="Z30" s="221"/>
      <c r="AA30" s="221"/>
      <c r="AB30" s="221"/>
      <c r="AC30" s="221"/>
      <c r="AD30" s="221"/>
      <c r="AE30" s="221"/>
      <c r="AK30" s="220">
        <f>ROUND(AW94, 2)</f>
        <v>0</v>
      </c>
      <c r="AL30" s="221"/>
      <c r="AM30" s="221"/>
      <c r="AN30" s="221"/>
      <c r="AO30" s="221"/>
      <c r="AR30" s="36"/>
      <c r="BE30" s="210"/>
    </row>
    <row r="31" spans="2:71" s="2" customFormat="1" ht="14.4" hidden="1" customHeight="1">
      <c r="B31" s="36"/>
      <c r="F31" s="27" t="s">
        <v>42</v>
      </c>
      <c r="L31" s="222">
        <v>0.21</v>
      </c>
      <c r="M31" s="221"/>
      <c r="N31" s="221"/>
      <c r="O31" s="221"/>
      <c r="P31" s="221"/>
      <c r="W31" s="220">
        <f>ROUND(BB94, 2)</f>
        <v>0</v>
      </c>
      <c r="X31" s="221"/>
      <c r="Y31" s="221"/>
      <c r="Z31" s="221"/>
      <c r="AA31" s="221"/>
      <c r="AB31" s="221"/>
      <c r="AC31" s="221"/>
      <c r="AD31" s="221"/>
      <c r="AE31" s="221"/>
      <c r="AK31" s="220">
        <v>0</v>
      </c>
      <c r="AL31" s="221"/>
      <c r="AM31" s="221"/>
      <c r="AN31" s="221"/>
      <c r="AO31" s="221"/>
      <c r="AR31" s="36"/>
      <c r="BE31" s="210"/>
    </row>
    <row r="32" spans="2:71" s="2" customFormat="1" ht="14.4" hidden="1" customHeight="1">
      <c r="B32" s="36"/>
      <c r="F32" s="27" t="s">
        <v>43</v>
      </c>
      <c r="L32" s="222">
        <v>0.15</v>
      </c>
      <c r="M32" s="221"/>
      <c r="N32" s="221"/>
      <c r="O32" s="221"/>
      <c r="P32" s="221"/>
      <c r="W32" s="220">
        <f>ROUND(BC94, 2)</f>
        <v>0</v>
      </c>
      <c r="X32" s="221"/>
      <c r="Y32" s="221"/>
      <c r="Z32" s="221"/>
      <c r="AA32" s="221"/>
      <c r="AB32" s="221"/>
      <c r="AC32" s="221"/>
      <c r="AD32" s="221"/>
      <c r="AE32" s="221"/>
      <c r="AK32" s="220">
        <v>0</v>
      </c>
      <c r="AL32" s="221"/>
      <c r="AM32" s="221"/>
      <c r="AN32" s="221"/>
      <c r="AO32" s="221"/>
      <c r="AR32" s="36"/>
      <c r="BE32" s="210"/>
    </row>
    <row r="33" spans="2:57" s="2" customFormat="1" ht="14.4" hidden="1" customHeight="1">
      <c r="B33" s="36"/>
      <c r="F33" s="27" t="s">
        <v>44</v>
      </c>
      <c r="L33" s="222">
        <v>0</v>
      </c>
      <c r="M33" s="221"/>
      <c r="N33" s="221"/>
      <c r="O33" s="221"/>
      <c r="P33" s="221"/>
      <c r="W33" s="220">
        <f>ROUND(BD94, 2)</f>
        <v>0</v>
      </c>
      <c r="X33" s="221"/>
      <c r="Y33" s="221"/>
      <c r="Z33" s="221"/>
      <c r="AA33" s="221"/>
      <c r="AB33" s="221"/>
      <c r="AC33" s="221"/>
      <c r="AD33" s="221"/>
      <c r="AE33" s="221"/>
      <c r="AK33" s="220">
        <v>0</v>
      </c>
      <c r="AL33" s="221"/>
      <c r="AM33" s="221"/>
      <c r="AN33" s="221"/>
      <c r="AO33" s="221"/>
      <c r="AR33" s="36"/>
      <c r="BE33" s="210"/>
    </row>
    <row r="34" spans="2:57" s="1" customFormat="1" ht="6.9" customHeight="1">
      <c r="B34" s="32"/>
      <c r="AR34" s="32"/>
      <c r="BE34" s="209"/>
    </row>
    <row r="35" spans="2:57" s="1" customFormat="1" ht="25.95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26" t="s">
        <v>47</v>
      </c>
      <c r="Y35" s="224"/>
      <c r="Z35" s="224"/>
      <c r="AA35" s="224"/>
      <c r="AB35" s="224"/>
      <c r="AC35" s="39"/>
      <c r="AD35" s="39"/>
      <c r="AE35" s="39"/>
      <c r="AF35" s="39"/>
      <c r="AG35" s="39"/>
      <c r="AH35" s="39"/>
      <c r="AI35" s="39"/>
      <c r="AJ35" s="39"/>
      <c r="AK35" s="223">
        <f>SUM(AK26:AK33)</f>
        <v>0</v>
      </c>
      <c r="AL35" s="224"/>
      <c r="AM35" s="224"/>
      <c r="AN35" s="224"/>
      <c r="AO35" s="225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3.2">
      <c r="B60" s="32"/>
      <c r="D60" s="43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50</v>
      </c>
      <c r="AI60" s="34"/>
      <c r="AJ60" s="34"/>
      <c r="AK60" s="34"/>
      <c r="AL60" s="34"/>
      <c r="AM60" s="43" t="s">
        <v>51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3.2">
      <c r="B64" s="32"/>
      <c r="D64" s="41" t="s">
        <v>52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53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3.2">
      <c r="B75" s="32"/>
      <c r="D75" s="43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50</v>
      </c>
      <c r="AI75" s="34"/>
      <c r="AJ75" s="34"/>
      <c r="AK75" s="34"/>
      <c r="AL75" s="34"/>
      <c r="AM75" s="43" t="s">
        <v>51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>
      <c r="B82" s="32"/>
      <c r="C82" s="21" t="s">
        <v>54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48"/>
      <c r="C84" s="27" t="s">
        <v>12</v>
      </c>
      <c r="L84" s="3" t="str">
        <f>K5</f>
        <v>SONA6370-2023</v>
      </c>
      <c r="AR84" s="48"/>
    </row>
    <row r="85" spans="1:91" s="4" customFormat="1" ht="36.9" customHeight="1">
      <c r="B85" s="49"/>
      <c r="C85" s="50" t="s">
        <v>15</v>
      </c>
      <c r="L85" s="189" t="str">
        <f>K6</f>
        <v>Buštěhrad, revitalizace sportovního areálu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R85" s="49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19</v>
      </c>
      <c r="L87" s="51" t="str">
        <f>IF(K8="","",K8)</f>
        <v xml:space="preserve"> </v>
      </c>
      <c r="AI87" s="27" t="s">
        <v>21</v>
      </c>
      <c r="AM87" s="191" t="str">
        <f>IF(AN8= "","",AN8)</f>
        <v>14. 8. 2023</v>
      </c>
      <c r="AN87" s="191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23</v>
      </c>
      <c r="L89" s="3" t="str">
        <f>IF(E11= "","",E11)</f>
        <v>Město Buštěhrad</v>
      </c>
      <c r="AI89" s="27" t="s">
        <v>29</v>
      </c>
      <c r="AM89" s="192" t="str">
        <f>IF(E17="","",E17)</f>
        <v>NOZA s.r.o.Kladno</v>
      </c>
      <c r="AN89" s="193"/>
      <c r="AO89" s="193"/>
      <c r="AP89" s="193"/>
      <c r="AR89" s="32"/>
      <c r="AS89" s="194" t="s">
        <v>55</v>
      </c>
      <c r="AT89" s="195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25.65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192" t="str">
        <f>IF(E20="","",E20)</f>
        <v>Neubauerová Soňa, SK-Projekt Ostrov</v>
      </c>
      <c r="AN90" s="193"/>
      <c r="AO90" s="193"/>
      <c r="AP90" s="193"/>
      <c r="AR90" s="32"/>
      <c r="AS90" s="196"/>
      <c r="AT90" s="197"/>
      <c r="BD90" s="56"/>
    </row>
    <row r="91" spans="1:91" s="1" customFormat="1" ht="10.8" customHeight="1">
      <c r="B91" s="32"/>
      <c r="AR91" s="32"/>
      <c r="AS91" s="196"/>
      <c r="AT91" s="197"/>
      <c r="BD91" s="56"/>
    </row>
    <row r="92" spans="1:91" s="1" customFormat="1" ht="29.25" customHeight="1">
      <c r="B92" s="32"/>
      <c r="C92" s="198" t="s">
        <v>56</v>
      </c>
      <c r="D92" s="199"/>
      <c r="E92" s="199"/>
      <c r="F92" s="199"/>
      <c r="G92" s="199"/>
      <c r="H92" s="57"/>
      <c r="I92" s="201" t="s">
        <v>57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0" t="s">
        <v>58</v>
      </c>
      <c r="AH92" s="199"/>
      <c r="AI92" s="199"/>
      <c r="AJ92" s="199"/>
      <c r="AK92" s="199"/>
      <c r="AL92" s="199"/>
      <c r="AM92" s="199"/>
      <c r="AN92" s="201" t="s">
        <v>59</v>
      </c>
      <c r="AO92" s="199"/>
      <c r="AP92" s="202"/>
      <c r="AQ92" s="58" t="s">
        <v>60</v>
      </c>
      <c r="AR92" s="32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</row>
    <row r="93" spans="1:91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73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6">
        <f>ROUND(SUM(AG95:AG98),2)</f>
        <v>0</v>
      </c>
      <c r="AH94" s="206"/>
      <c r="AI94" s="206"/>
      <c r="AJ94" s="206"/>
      <c r="AK94" s="206"/>
      <c r="AL94" s="206"/>
      <c r="AM94" s="206"/>
      <c r="AN94" s="207">
        <f>SUM(AG94,AT94)</f>
        <v>0</v>
      </c>
      <c r="AO94" s="207"/>
      <c r="AP94" s="207"/>
      <c r="AQ94" s="67" t="s">
        <v>1</v>
      </c>
      <c r="AR94" s="63"/>
      <c r="AS94" s="68">
        <f>ROUND(SUM(AS95:AS98),2)</f>
        <v>0</v>
      </c>
      <c r="AT94" s="69">
        <f>ROUND(SUM(AV94:AW94),2)</f>
        <v>0</v>
      </c>
      <c r="AU94" s="70">
        <f>ROUND(SUM(AU95:AU98),5)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ROUND(SUM(AZ95:AZ98),2)</f>
        <v>0</v>
      </c>
      <c r="BA94" s="69">
        <f>ROUND(SUM(BA95:BA98),2)</f>
        <v>0</v>
      </c>
      <c r="BB94" s="69">
        <f>ROUND(SUM(BB95:BB98),2)</f>
        <v>0</v>
      </c>
      <c r="BC94" s="69">
        <f>ROUND(SUM(BC95:BC98),2)</f>
        <v>0</v>
      </c>
      <c r="BD94" s="71">
        <f>ROUND(SUM(BD95:BD98),2)</f>
        <v>0</v>
      </c>
      <c r="BS94" s="72" t="s">
        <v>74</v>
      </c>
      <c r="BT94" s="72" t="s">
        <v>75</v>
      </c>
      <c r="BU94" s="73" t="s">
        <v>76</v>
      </c>
      <c r="BV94" s="72" t="s">
        <v>77</v>
      </c>
      <c r="BW94" s="72" t="s">
        <v>5</v>
      </c>
      <c r="BX94" s="72" t="s">
        <v>78</v>
      </c>
      <c r="CL94" s="72" t="s">
        <v>1</v>
      </c>
    </row>
    <row r="95" spans="1:91" s="6" customFormat="1" ht="24.75" customHeight="1">
      <c r="A95" s="74" t="s">
        <v>79</v>
      </c>
      <c r="B95" s="75"/>
      <c r="C95" s="76"/>
      <c r="D95" s="203" t="s">
        <v>80</v>
      </c>
      <c r="E95" s="203"/>
      <c r="F95" s="203"/>
      <c r="G95" s="203"/>
      <c r="H95" s="203"/>
      <c r="I95" s="77"/>
      <c r="J95" s="203" t="s">
        <v>81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4">
        <f>'01 - SO 101 - Dopravní ře...'!J30</f>
        <v>0</v>
      </c>
      <c r="AH95" s="205"/>
      <c r="AI95" s="205"/>
      <c r="AJ95" s="205"/>
      <c r="AK95" s="205"/>
      <c r="AL95" s="205"/>
      <c r="AM95" s="205"/>
      <c r="AN95" s="204">
        <f>SUM(AG95,AT95)</f>
        <v>0</v>
      </c>
      <c r="AO95" s="205"/>
      <c r="AP95" s="205"/>
      <c r="AQ95" s="78" t="s">
        <v>82</v>
      </c>
      <c r="AR95" s="75"/>
      <c r="AS95" s="79">
        <v>0</v>
      </c>
      <c r="AT95" s="80">
        <f>ROUND(SUM(AV95:AW95),2)</f>
        <v>0</v>
      </c>
      <c r="AU95" s="81">
        <f>'01 - SO 101 - Dopravní ře...'!P143</f>
        <v>0</v>
      </c>
      <c r="AV95" s="80">
        <f>'01 - SO 101 - Dopravní ře...'!J33</f>
        <v>0</v>
      </c>
      <c r="AW95" s="80">
        <f>'01 - SO 101 - Dopravní ře...'!J34</f>
        <v>0</v>
      </c>
      <c r="AX95" s="80">
        <f>'01 - SO 101 - Dopravní ře...'!J35</f>
        <v>0</v>
      </c>
      <c r="AY95" s="80">
        <f>'01 - SO 101 - Dopravní ře...'!J36</f>
        <v>0</v>
      </c>
      <c r="AZ95" s="80">
        <f>'01 - SO 101 - Dopravní ře...'!F33</f>
        <v>0</v>
      </c>
      <c r="BA95" s="80">
        <f>'01 - SO 101 - Dopravní ře...'!F34</f>
        <v>0</v>
      </c>
      <c r="BB95" s="80">
        <f>'01 - SO 101 - Dopravní ře...'!F35</f>
        <v>0</v>
      </c>
      <c r="BC95" s="80">
        <f>'01 - SO 101 - Dopravní ře...'!F36</f>
        <v>0</v>
      </c>
      <c r="BD95" s="82">
        <f>'01 - SO 101 - Dopravní ře...'!F37</f>
        <v>0</v>
      </c>
      <c r="BT95" s="83" t="s">
        <v>83</v>
      </c>
      <c r="BV95" s="83" t="s">
        <v>77</v>
      </c>
      <c r="BW95" s="83" t="s">
        <v>84</v>
      </c>
      <c r="BX95" s="83" t="s">
        <v>5</v>
      </c>
      <c r="CL95" s="83" t="s">
        <v>1</v>
      </c>
      <c r="CM95" s="83" t="s">
        <v>85</v>
      </c>
    </row>
    <row r="96" spans="1:91" s="6" customFormat="1" ht="16.5" customHeight="1">
      <c r="A96" s="74" t="s">
        <v>79</v>
      </c>
      <c r="B96" s="75"/>
      <c r="C96" s="76"/>
      <c r="D96" s="203" t="s">
        <v>86</v>
      </c>
      <c r="E96" s="203"/>
      <c r="F96" s="203"/>
      <c r="G96" s="203"/>
      <c r="H96" s="203"/>
      <c r="I96" s="77"/>
      <c r="J96" s="203" t="s">
        <v>87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4">
        <f>'02 - SO 401 - Oprava osvě...'!J30</f>
        <v>0</v>
      </c>
      <c r="AH96" s="205"/>
      <c r="AI96" s="205"/>
      <c r="AJ96" s="205"/>
      <c r="AK96" s="205"/>
      <c r="AL96" s="205"/>
      <c r="AM96" s="205"/>
      <c r="AN96" s="204">
        <f>SUM(AG96,AT96)</f>
        <v>0</v>
      </c>
      <c r="AO96" s="205"/>
      <c r="AP96" s="205"/>
      <c r="AQ96" s="78" t="s">
        <v>82</v>
      </c>
      <c r="AR96" s="75"/>
      <c r="AS96" s="79">
        <v>0</v>
      </c>
      <c r="AT96" s="80">
        <f>ROUND(SUM(AV96:AW96),2)</f>
        <v>0</v>
      </c>
      <c r="AU96" s="81">
        <f>'02 - SO 401 - Oprava osvě...'!P123</f>
        <v>0</v>
      </c>
      <c r="AV96" s="80">
        <f>'02 - SO 401 - Oprava osvě...'!J33</f>
        <v>0</v>
      </c>
      <c r="AW96" s="80">
        <f>'02 - SO 401 - Oprava osvě...'!J34</f>
        <v>0</v>
      </c>
      <c r="AX96" s="80">
        <f>'02 - SO 401 - Oprava osvě...'!J35</f>
        <v>0</v>
      </c>
      <c r="AY96" s="80">
        <f>'02 - SO 401 - Oprava osvě...'!J36</f>
        <v>0</v>
      </c>
      <c r="AZ96" s="80">
        <f>'02 - SO 401 - Oprava osvě...'!F33</f>
        <v>0</v>
      </c>
      <c r="BA96" s="80">
        <f>'02 - SO 401 - Oprava osvě...'!F34</f>
        <v>0</v>
      </c>
      <c r="BB96" s="80">
        <f>'02 - SO 401 - Oprava osvě...'!F35</f>
        <v>0</v>
      </c>
      <c r="BC96" s="80">
        <f>'02 - SO 401 - Oprava osvě...'!F36</f>
        <v>0</v>
      </c>
      <c r="BD96" s="82">
        <f>'02 - SO 401 - Oprava osvě...'!F37</f>
        <v>0</v>
      </c>
      <c r="BT96" s="83" t="s">
        <v>83</v>
      </c>
      <c r="BV96" s="83" t="s">
        <v>77</v>
      </c>
      <c r="BW96" s="83" t="s">
        <v>88</v>
      </c>
      <c r="BX96" s="83" t="s">
        <v>5</v>
      </c>
      <c r="CL96" s="83" t="s">
        <v>1</v>
      </c>
      <c r="CM96" s="83" t="s">
        <v>85</v>
      </c>
    </row>
    <row r="97" spans="1:91" s="6" customFormat="1" ht="16.5" customHeight="1">
      <c r="A97" s="74" t="s">
        <v>79</v>
      </c>
      <c r="B97" s="75"/>
      <c r="C97" s="76"/>
      <c r="D97" s="203" t="s">
        <v>89</v>
      </c>
      <c r="E97" s="203"/>
      <c r="F97" s="203"/>
      <c r="G97" s="203"/>
      <c r="H97" s="203"/>
      <c r="I97" s="77"/>
      <c r="J97" s="203" t="s">
        <v>90</v>
      </c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4">
        <f>'03 - SO 801 - Sadové úpravy'!J30</f>
        <v>0</v>
      </c>
      <c r="AH97" s="205"/>
      <c r="AI97" s="205"/>
      <c r="AJ97" s="205"/>
      <c r="AK97" s="205"/>
      <c r="AL97" s="205"/>
      <c r="AM97" s="205"/>
      <c r="AN97" s="204">
        <f>SUM(AG97,AT97)</f>
        <v>0</v>
      </c>
      <c r="AO97" s="205"/>
      <c r="AP97" s="205"/>
      <c r="AQ97" s="78" t="s">
        <v>82</v>
      </c>
      <c r="AR97" s="75"/>
      <c r="AS97" s="79">
        <v>0</v>
      </c>
      <c r="AT97" s="80">
        <f>ROUND(SUM(AV97:AW97),2)</f>
        <v>0</v>
      </c>
      <c r="AU97" s="81">
        <f>'03 - SO 801 - Sadové úpravy'!P118</f>
        <v>0</v>
      </c>
      <c r="AV97" s="80">
        <f>'03 - SO 801 - Sadové úpravy'!J33</f>
        <v>0</v>
      </c>
      <c r="AW97" s="80">
        <f>'03 - SO 801 - Sadové úpravy'!J34</f>
        <v>0</v>
      </c>
      <c r="AX97" s="80">
        <f>'03 - SO 801 - Sadové úpravy'!J35</f>
        <v>0</v>
      </c>
      <c r="AY97" s="80">
        <f>'03 - SO 801 - Sadové úpravy'!J36</f>
        <v>0</v>
      </c>
      <c r="AZ97" s="80">
        <f>'03 - SO 801 - Sadové úpravy'!F33</f>
        <v>0</v>
      </c>
      <c r="BA97" s="80">
        <f>'03 - SO 801 - Sadové úpravy'!F34</f>
        <v>0</v>
      </c>
      <c r="BB97" s="80">
        <f>'03 - SO 801 - Sadové úpravy'!F35</f>
        <v>0</v>
      </c>
      <c r="BC97" s="80">
        <f>'03 - SO 801 - Sadové úpravy'!F36</f>
        <v>0</v>
      </c>
      <c r="BD97" s="82">
        <f>'03 - SO 801 - Sadové úpravy'!F37</f>
        <v>0</v>
      </c>
      <c r="BT97" s="83" t="s">
        <v>83</v>
      </c>
      <c r="BV97" s="83" t="s">
        <v>77</v>
      </c>
      <c r="BW97" s="83" t="s">
        <v>91</v>
      </c>
      <c r="BX97" s="83" t="s">
        <v>5</v>
      </c>
      <c r="CL97" s="83" t="s">
        <v>1</v>
      </c>
      <c r="CM97" s="83" t="s">
        <v>85</v>
      </c>
    </row>
    <row r="98" spans="1:91" s="6" customFormat="1" ht="16.5" customHeight="1">
      <c r="A98" s="74" t="s">
        <v>79</v>
      </c>
      <c r="B98" s="75"/>
      <c r="C98" s="76"/>
      <c r="D98" s="203" t="s">
        <v>92</v>
      </c>
      <c r="E98" s="203"/>
      <c r="F98" s="203"/>
      <c r="G98" s="203"/>
      <c r="H98" s="203"/>
      <c r="I98" s="77"/>
      <c r="J98" s="203" t="s">
        <v>93</v>
      </c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4">
        <f>'04 - Vedlejší náklady'!J30</f>
        <v>0</v>
      </c>
      <c r="AH98" s="205"/>
      <c r="AI98" s="205"/>
      <c r="AJ98" s="205"/>
      <c r="AK98" s="205"/>
      <c r="AL98" s="205"/>
      <c r="AM98" s="205"/>
      <c r="AN98" s="204">
        <f>SUM(AG98,AT98)</f>
        <v>0</v>
      </c>
      <c r="AO98" s="205"/>
      <c r="AP98" s="205"/>
      <c r="AQ98" s="78" t="s">
        <v>82</v>
      </c>
      <c r="AR98" s="75"/>
      <c r="AS98" s="84">
        <v>0</v>
      </c>
      <c r="AT98" s="85">
        <f>ROUND(SUM(AV98:AW98),2)</f>
        <v>0</v>
      </c>
      <c r="AU98" s="86">
        <f>'04 - Vedlejší náklady'!P117</f>
        <v>0</v>
      </c>
      <c r="AV98" s="85">
        <f>'04 - Vedlejší náklady'!J33</f>
        <v>0</v>
      </c>
      <c r="AW98" s="85">
        <f>'04 - Vedlejší náklady'!J34</f>
        <v>0</v>
      </c>
      <c r="AX98" s="85">
        <f>'04 - Vedlejší náklady'!J35</f>
        <v>0</v>
      </c>
      <c r="AY98" s="85">
        <f>'04 - Vedlejší náklady'!J36</f>
        <v>0</v>
      </c>
      <c r="AZ98" s="85">
        <f>'04 - Vedlejší náklady'!F33</f>
        <v>0</v>
      </c>
      <c r="BA98" s="85">
        <f>'04 - Vedlejší náklady'!F34</f>
        <v>0</v>
      </c>
      <c r="BB98" s="85">
        <f>'04 - Vedlejší náklady'!F35</f>
        <v>0</v>
      </c>
      <c r="BC98" s="85">
        <f>'04 - Vedlejší náklady'!F36</f>
        <v>0</v>
      </c>
      <c r="BD98" s="87">
        <f>'04 - Vedlejší náklady'!F37</f>
        <v>0</v>
      </c>
      <c r="BT98" s="83" t="s">
        <v>83</v>
      </c>
      <c r="BV98" s="83" t="s">
        <v>77</v>
      </c>
      <c r="BW98" s="83" t="s">
        <v>94</v>
      </c>
      <c r="BX98" s="83" t="s">
        <v>5</v>
      </c>
      <c r="CL98" s="83" t="s">
        <v>1</v>
      </c>
      <c r="CM98" s="83" t="s">
        <v>85</v>
      </c>
    </row>
    <row r="99" spans="1:91" s="1" customFormat="1" ht="30" customHeight="1">
      <c r="B99" s="32"/>
      <c r="AR99" s="32"/>
    </row>
    <row r="100" spans="1:91" s="1" customFormat="1" ht="6.9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32"/>
    </row>
  </sheetData>
  <sheetProtection algorithmName="SHA-512" hashValue="A3AVht2QSbW+Oemgy07U5VRP6I0GMFKAN1gHSo/3jGLlBTnRgGWmiW/pFm6u9RsJeuA81VRrF2jvqiP7cA9Krg==" saltValue="JWWTFNOGKhXgW0gFWQ5g9eCQ4XmKeSF+S7w5L3QJChsHfqb8abjDuQohy2vCHosZvboOxQpHhXQ9hmyyLJz9kQ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01 - SO 101 - Dopravní ře...'!C2" display="/" xr:uid="{00000000-0004-0000-0000-000000000000}"/>
    <hyperlink ref="A96" location="'02 - SO 401 - Oprava osvě...'!C2" display="/" xr:uid="{00000000-0004-0000-0000-000001000000}"/>
    <hyperlink ref="A97" location="'03 - SO 801 - Sadové úpravy'!C2" display="/" xr:uid="{00000000-0004-0000-0000-000002000000}"/>
    <hyperlink ref="A98" location="'04 - Vedlejší náklady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7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7" t="s">
        <v>84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" customHeight="1">
      <c r="B4" s="20"/>
      <c r="D4" s="21" t="s">
        <v>95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27" t="str">
        <f>'Rekapitulace stavby'!K6</f>
        <v>Buštěhrad, revitalizace sportovního areálu</v>
      </c>
      <c r="F7" s="228"/>
      <c r="G7" s="228"/>
      <c r="H7" s="228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189" t="s">
        <v>97</v>
      </c>
      <c r="F9" s="229"/>
      <c r="G9" s="229"/>
      <c r="H9" s="229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2" t="str">
        <f>'Rekapitulace stavby'!AN8</f>
        <v>14. 8. 2023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0" t="str">
        <f>'Rekapitulace stavby'!E14</f>
        <v>Vyplň údaj</v>
      </c>
      <c r="F18" s="211"/>
      <c r="G18" s="211"/>
      <c r="H18" s="211"/>
      <c r="I18" s="27" t="s">
        <v>26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89"/>
      <c r="E27" s="216" t="s">
        <v>1</v>
      </c>
      <c r="F27" s="216"/>
      <c r="G27" s="216"/>
      <c r="H27" s="216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35</v>
      </c>
      <c r="J30" s="66">
        <f>ROUND(J143,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5" t="s">
        <v>39</v>
      </c>
      <c r="E33" s="27" t="s">
        <v>40</v>
      </c>
      <c r="F33" s="91">
        <f>ROUND((SUM(BE143:BE673)),  2)</f>
        <v>0</v>
      </c>
      <c r="I33" s="92">
        <v>0.21</v>
      </c>
      <c r="J33" s="91">
        <f>ROUND(((SUM(BE143:BE673))*I33),  2)</f>
        <v>0</v>
      </c>
      <c r="L33" s="32"/>
    </row>
    <row r="34" spans="2:12" s="1" customFormat="1" ht="14.4" customHeight="1">
      <c r="B34" s="32"/>
      <c r="E34" s="27" t="s">
        <v>41</v>
      </c>
      <c r="F34" s="91">
        <f>ROUND((SUM(BF143:BF673)),  2)</f>
        <v>0</v>
      </c>
      <c r="I34" s="92">
        <v>0.15</v>
      </c>
      <c r="J34" s="91">
        <f>ROUND(((SUM(BF143:BF673))*I34),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1">
        <f>ROUND((SUM(BG143:BG673)),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1">
        <f>ROUND((SUM(BH143:BH673)),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91">
        <f>ROUND((SUM(BI143:BI673)),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45</v>
      </c>
      <c r="E39" s="57"/>
      <c r="F39" s="57"/>
      <c r="G39" s="95" t="s">
        <v>46</v>
      </c>
      <c r="H39" s="96" t="s">
        <v>47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50</v>
      </c>
      <c r="E61" s="34"/>
      <c r="F61" s="99" t="s">
        <v>51</v>
      </c>
      <c r="G61" s="43" t="s">
        <v>50</v>
      </c>
      <c r="H61" s="34"/>
      <c r="I61" s="34"/>
      <c r="J61" s="100" t="s">
        <v>51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50</v>
      </c>
      <c r="E76" s="34"/>
      <c r="F76" s="99" t="s">
        <v>51</v>
      </c>
      <c r="G76" s="43" t="s">
        <v>50</v>
      </c>
      <c r="H76" s="34"/>
      <c r="I76" s="34"/>
      <c r="J76" s="100" t="s">
        <v>51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98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27" t="str">
        <f>E7</f>
        <v>Buštěhrad, revitalizace sportovního areálu</v>
      </c>
      <c r="F85" s="228"/>
      <c r="G85" s="228"/>
      <c r="H85" s="228"/>
      <c r="L85" s="32"/>
    </row>
    <row r="86" spans="2:47" s="1" customFormat="1" ht="12" customHeight="1">
      <c r="B86" s="32"/>
      <c r="C86" s="27" t="s">
        <v>96</v>
      </c>
      <c r="L86" s="32"/>
    </row>
    <row r="87" spans="2:47" s="1" customFormat="1" ht="16.5" customHeight="1">
      <c r="B87" s="32"/>
      <c r="E87" s="189" t="str">
        <f>E9</f>
        <v>01 - SO 101 - Dopravní řešení + SO 701 - Sportoviště</v>
      </c>
      <c r="F87" s="229"/>
      <c r="G87" s="229"/>
      <c r="H87" s="229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2" t="str">
        <f>IF(J12="","",J12)</f>
        <v>14. 8. 2023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23</v>
      </c>
      <c r="F91" s="25" t="str">
        <f>E15</f>
        <v>Město Buštěhrad</v>
      </c>
      <c r="I91" s="27" t="s">
        <v>29</v>
      </c>
      <c r="J91" s="30" t="str">
        <f>E21</f>
        <v>NOZA s.r.o.Kladno</v>
      </c>
      <c r="L91" s="32"/>
    </row>
    <row r="92" spans="2:47" s="1" customFormat="1" ht="25.6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Neubauerová Soňa, SK-Projekt Ostrov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99</v>
      </c>
      <c r="D94" s="93"/>
      <c r="E94" s="93"/>
      <c r="F94" s="93"/>
      <c r="G94" s="93"/>
      <c r="H94" s="93"/>
      <c r="I94" s="93"/>
      <c r="J94" s="102" t="s">
        <v>100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101</v>
      </c>
      <c r="J96" s="66">
        <f>J143</f>
        <v>0</v>
      </c>
      <c r="L96" s="32"/>
      <c r="AU96" s="17" t="s">
        <v>102</v>
      </c>
    </row>
    <row r="97" spans="2:12" s="8" customFormat="1" ht="24.9" customHeight="1">
      <c r="B97" s="104"/>
      <c r="D97" s="105" t="s">
        <v>103</v>
      </c>
      <c r="E97" s="106"/>
      <c r="F97" s="106"/>
      <c r="G97" s="106"/>
      <c r="H97" s="106"/>
      <c r="I97" s="106"/>
      <c r="J97" s="107">
        <f>J144</f>
        <v>0</v>
      </c>
      <c r="L97" s="104"/>
    </row>
    <row r="98" spans="2:12" s="9" customFormat="1" ht="19.95" customHeight="1">
      <c r="B98" s="108"/>
      <c r="D98" s="109" t="s">
        <v>104</v>
      </c>
      <c r="E98" s="110"/>
      <c r="F98" s="110"/>
      <c r="G98" s="110"/>
      <c r="H98" s="110"/>
      <c r="I98" s="110"/>
      <c r="J98" s="111">
        <f>J145</f>
        <v>0</v>
      </c>
      <c r="L98" s="108"/>
    </row>
    <row r="99" spans="2:12" s="9" customFormat="1" ht="19.95" customHeight="1">
      <c r="B99" s="108"/>
      <c r="D99" s="109" t="s">
        <v>105</v>
      </c>
      <c r="E99" s="110"/>
      <c r="F99" s="110"/>
      <c r="G99" s="110"/>
      <c r="H99" s="110"/>
      <c r="I99" s="110"/>
      <c r="J99" s="111">
        <f>J351</f>
        <v>0</v>
      </c>
      <c r="L99" s="108"/>
    </row>
    <row r="100" spans="2:12" s="9" customFormat="1" ht="19.95" customHeight="1">
      <c r="B100" s="108"/>
      <c r="D100" s="109" t="s">
        <v>106</v>
      </c>
      <c r="E100" s="110"/>
      <c r="F100" s="110"/>
      <c r="G100" s="110"/>
      <c r="H100" s="110"/>
      <c r="I100" s="110"/>
      <c r="J100" s="111">
        <f>J363</f>
        <v>0</v>
      </c>
      <c r="L100" s="108"/>
    </row>
    <row r="101" spans="2:12" s="9" customFormat="1" ht="19.95" customHeight="1">
      <c r="B101" s="108"/>
      <c r="D101" s="109" t="s">
        <v>107</v>
      </c>
      <c r="E101" s="110"/>
      <c r="F101" s="110"/>
      <c r="G101" s="110"/>
      <c r="H101" s="110"/>
      <c r="I101" s="110"/>
      <c r="J101" s="111">
        <f>J377</f>
        <v>0</v>
      </c>
      <c r="L101" s="108"/>
    </row>
    <row r="102" spans="2:12" s="9" customFormat="1" ht="19.95" customHeight="1">
      <c r="B102" s="108"/>
      <c r="D102" s="109" t="s">
        <v>108</v>
      </c>
      <c r="E102" s="110"/>
      <c r="F102" s="110"/>
      <c r="G102" s="110"/>
      <c r="H102" s="110"/>
      <c r="I102" s="110"/>
      <c r="J102" s="111">
        <f>J435</f>
        <v>0</v>
      </c>
      <c r="L102" s="108"/>
    </row>
    <row r="103" spans="2:12" s="9" customFormat="1" ht="19.95" customHeight="1">
      <c r="B103" s="108"/>
      <c r="D103" s="109" t="s">
        <v>109</v>
      </c>
      <c r="E103" s="110"/>
      <c r="F103" s="110"/>
      <c r="G103" s="110"/>
      <c r="H103" s="110"/>
      <c r="I103" s="110"/>
      <c r="J103" s="111">
        <f>J466</f>
        <v>0</v>
      </c>
      <c r="L103" s="108"/>
    </row>
    <row r="104" spans="2:12" s="9" customFormat="1" ht="19.95" customHeight="1">
      <c r="B104" s="108"/>
      <c r="D104" s="109" t="s">
        <v>110</v>
      </c>
      <c r="E104" s="110"/>
      <c r="F104" s="110"/>
      <c r="G104" s="110"/>
      <c r="H104" s="110"/>
      <c r="I104" s="110"/>
      <c r="J104" s="111">
        <f>J472</f>
        <v>0</v>
      </c>
      <c r="L104" s="108"/>
    </row>
    <row r="105" spans="2:12" s="9" customFormat="1" ht="19.95" customHeight="1">
      <c r="B105" s="108"/>
      <c r="D105" s="109" t="s">
        <v>111</v>
      </c>
      <c r="E105" s="110"/>
      <c r="F105" s="110"/>
      <c r="G105" s="110"/>
      <c r="H105" s="110"/>
      <c r="I105" s="110"/>
      <c r="J105" s="111">
        <f>J476</f>
        <v>0</v>
      </c>
      <c r="L105" s="108"/>
    </row>
    <row r="106" spans="2:12" s="9" customFormat="1" ht="19.95" customHeight="1">
      <c r="B106" s="108"/>
      <c r="D106" s="109" t="s">
        <v>112</v>
      </c>
      <c r="E106" s="110"/>
      <c r="F106" s="110"/>
      <c r="G106" s="110"/>
      <c r="H106" s="110"/>
      <c r="I106" s="110"/>
      <c r="J106" s="111">
        <f>J489</f>
        <v>0</v>
      </c>
      <c r="L106" s="108"/>
    </row>
    <row r="107" spans="2:12" s="9" customFormat="1" ht="19.95" customHeight="1">
      <c r="B107" s="108"/>
      <c r="D107" s="109" t="s">
        <v>113</v>
      </c>
      <c r="E107" s="110"/>
      <c r="F107" s="110"/>
      <c r="G107" s="110"/>
      <c r="H107" s="110"/>
      <c r="I107" s="110"/>
      <c r="J107" s="111">
        <f>J505</f>
        <v>0</v>
      </c>
      <c r="L107" s="108"/>
    </row>
    <row r="108" spans="2:12" s="9" customFormat="1" ht="19.95" customHeight="1">
      <c r="B108" s="108"/>
      <c r="D108" s="109" t="s">
        <v>114</v>
      </c>
      <c r="E108" s="110"/>
      <c r="F108" s="110"/>
      <c r="G108" s="110"/>
      <c r="H108" s="110"/>
      <c r="I108" s="110"/>
      <c r="J108" s="111">
        <f>J520</f>
        <v>0</v>
      </c>
      <c r="L108" s="108"/>
    </row>
    <row r="109" spans="2:12" s="9" customFormat="1" ht="19.95" customHeight="1">
      <c r="B109" s="108"/>
      <c r="D109" s="109" t="s">
        <v>115</v>
      </c>
      <c r="E109" s="110"/>
      <c r="F109" s="110"/>
      <c r="G109" s="110"/>
      <c r="H109" s="110"/>
      <c r="I109" s="110"/>
      <c r="J109" s="111">
        <f>J531</f>
        <v>0</v>
      </c>
      <c r="L109" s="108"/>
    </row>
    <row r="110" spans="2:12" s="9" customFormat="1" ht="19.95" customHeight="1">
      <c r="B110" s="108"/>
      <c r="D110" s="109" t="s">
        <v>116</v>
      </c>
      <c r="E110" s="110"/>
      <c r="F110" s="110"/>
      <c r="G110" s="110"/>
      <c r="H110" s="110"/>
      <c r="I110" s="110"/>
      <c r="J110" s="111">
        <f>J547</f>
        <v>0</v>
      </c>
      <c r="L110" s="108"/>
    </row>
    <row r="111" spans="2:12" s="9" customFormat="1" ht="19.95" customHeight="1">
      <c r="B111" s="108"/>
      <c r="D111" s="109" t="s">
        <v>117</v>
      </c>
      <c r="E111" s="110"/>
      <c r="F111" s="110"/>
      <c r="G111" s="110"/>
      <c r="H111" s="110"/>
      <c r="I111" s="110"/>
      <c r="J111" s="111">
        <f>J557</f>
        <v>0</v>
      </c>
      <c r="L111" s="108"/>
    </row>
    <row r="112" spans="2:12" s="9" customFormat="1" ht="19.95" customHeight="1">
      <c r="B112" s="108"/>
      <c r="D112" s="109" t="s">
        <v>118</v>
      </c>
      <c r="E112" s="110"/>
      <c r="F112" s="110"/>
      <c r="G112" s="110"/>
      <c r="H112" s="110"/>
      <c r="I112" s="110"/>
      <c r="J112" s="111">
        <f>J567</f>
        <v>0</v>
      </c>
      <c r="L112" s="108"/>
    </row>
    <row r="113" spans="2:12" s="9" customFormat="1" ht="19.95" customHeight="1">
      <c r="B113" s="108"/>
      <c r="D113" s="109" t="s">
        <v>119</v>
      </c>
      <c r="E113" s="110"/>
      <c r="F113" s="110"/>
      <c r="G113" s="110"/>
      <c r="H113" s="110"/>
      <c r="I113" s="110"/>
      <c r="J113" s="111">
        <f>J575</f>
        <v>0</v>
      </c>
      <c r="L113" s="108"/>
    </row>
    <row r="114" spans="2:12" s="9" customFormat="1" ht="19.95" customHeight="1">
      <c r="B114" s="108"/>
      <c r="D114" s="109" t="s">
        <v>120</v>
      </c>
      <c r="E114" s="110"/>
      <c r="F114" s="110"/>
      <c r="G114" s="110"/>
      <c r="H114" s="110"/>
      <c r="I114" s="110"/>
      <c r="J114" s="111">
        <f>J582</f>
        <v>0</v>
      </c>
      <c r="L114" s="108"/>
    </row>
    <row r="115" spans="2:12" s="9" customFormat="1" ht="19.95" customHeight="1">
      <c r="B115" s="108"/>
      <c r="D115" s="109" t="s">
        <v>121</v>
      </c>
      <c r="E115" s="110"/>
      <c r="F115" s="110"/>
      <c r="G115" s="110"/>
      <c r="H115" s="110"/>
      <c r="I115" s="110"/>
      <c r="J115" s="111">
        <f>J587</f>
        <v>0</v>
      </c>
      <c r="L115" s="108"/>
    </row>
    <row r="116" spans="2:12" s="9" customFormat="1" ht="19.95" customHeight="1">
      <c r="B116" s="108"/>
      <c r="D116" s="109" t="s">
        <v>122</v>
      </c>
      <c r="E116" s="110"/>
      <c r="F116" s="110"/>
      <c r="G116" s="110"/>
      <c r="H116" s="110"/>
      <c r="I116" s="110"/>
      <c r="J116" s="111">
        <f>J598</f>
        <v>0</v>
      </c>
      <c r="L116" s="108"/>
    </row>
    <row r="117" spans="2:12" s="9" customFormat="1" ht="19.95" customHeight="1">
      <c r="B117" s="108"/>
      <c r="D117" s="109" t="s">
        <v>123</v>
      </c>
      <c r="E117" s="110"/>
      <c r="F117" s="110"/>
      <c r="G117" s="110"/>
      <c r="H117" s="110"/>
      <c r="I117" s="110"/>
      <c r="J117" s="111">
        <f>J644</f>
        <v>0</v>
      </c>
      <c r="L117" s="108"/>
    </row>
    <row r="118" spans="2:12" s="9" customFormat="1" ht="19.95" customHeight="1">
      <c r="B118" s="108"/>
      <c r="D118" s="109" t="s">
        <v>124</v>
      </c>
      <c r="E118" s="110"/>
      <c r="F118" s="110"/>
      <c r="G118" s="110"/>
      <c r="H118" s="110"/>
      <c r="I118" s="110"/>
      <c r="J118" s="111">
        <f>J660</f>
        <v>0</v>
      </c>
      <c r="L118" s="108"/>
    </row>
    <row r="119" spans="2:12" s="9" customFormat="1" ht="19.95" customHeight="1">
      <c r="B119" s="108"/>
      <c r="D119" s="109" t="s">
        <v>125</v>
      </c>
      <c r="E119" s="110"/>
      <c r="F119" s="110"/>
      <c r="G119" s="110"/>
      <c r="H119" s="110"/>
      <c r="I119" s="110"/>
      <c r="J119" s="111">
        <f>J664</f>
        <v>0</v>
      </c>
      <c r="L119" s="108"/>
    </row>
    <row r="120" spans="2:12" s="8" customFormat="1" ht="24.9" customHeight="1">
      <c r="B120" s="104"/>
      <c r="D120" s="105" t="s">
        <v>126</v>
      </c>
      <c r="E120" s="106"/>
      <c r="F120" s="106"/>
      <c r="G120" s="106"/>
      <c r="H120" s="106"/>
      <c r="I120" s="106"/>
      <c r="J120" s="107">
        <f>J666</f>
        <v>0</v>
      </c>
      <c r="L120" s="104"/>
    </row>
    <row r="121" spans="2:12" s="9" customFormat="1" ht="19.95" customHeight="1">
      <c r="B121" s="108"/>
      <c r="D121" s="109" t="s">
        <v>127</v>
      </c>
      <c r="E121" s="110"/>
      <c r="F121" s="110"/>
      <c r="G121" s="110"/>
      <c r="H121" s="110"/>
      <c r="I121" s="110"/>
      <c r="J121" s="111">
        <f>J667</f>
        <v>0</v>
      </c>
      <c r="L121" s="108"/>
    </row>
    <row r="122" spans="2:12" s="8" customFormat="1" ht="24.9" customHeight="1">
      <c r="B122" s="104"/>
      <c r="D122" s="105" t="s">
        <v>128</v>
      </c>
      <c r="E122" s="106"/>
      <c r="F122" s="106"/>
      <c r="G122" s="106"/>
      <c r="H122" s="106"/>
      <c r="I122" s="106"/>
      <c r="J122" s="107">
        <f>J671</f>
        <v>0</v>
      </c>
      <c r="L122" s="104"/>
    </row>
    <row r="123" spans="2:12" s="9" customFormat="1" ht="19.95" customHeight="1">
      <c r="B123" s="108"/>
      <c r="D123" s="109" t="s">
        <v>129</v>
      </c>
      <c r="E123" s="110"/>
      <c r="F123" s="110"/>
      <c r="G123" s="110"/>
      <c r="H123" s="110"/>
      <c r="I123" s="110"/>
      <c r="J123" s="111">
        <f>J672</f>
        <v>0</v>
      </c>
      <c r="L123" s="108"/>
    </row>
    <row r="124" spans="2:12" s="1" customFormat="1" ht="21.75" customHeight="1">
      <c r="B124" s="32"/>
      <c r="L124" s="32"/>
    </row>
    <row r="125" spans="2:12" s="1" customFormat="1" ht="6.9" customHeight="1">
      <c r="B125" s="44"/>
      <c r="C125" s="45"/>
      <c r="D125" s="45"/>
      <c r="E125" s="45"/>
      <c r="F125" s="45"/>
      <c r="G125" s="45"/>
      <c r="H125" s="45"/>
      <c r="I125" s="45"/>
      <c r="J125" s="45"/>
      <c r="K125" s="45"/>
      <c r="L125" s="32"/>
    </row>
    <row r="129" spans="2:63" s="1" customFormat="1" ht="6.9" customHeight="1">
      <c r="B129" s="46"/>
      <c r="C129" s="47"/>
      <c r="D129" s="47"/>
      <c r="E129" s="47"/>
      <c r="F129" s="47"/>
      <c r="G129" s="47"/>
      <c r="H129" s="47"/>
      <c r="I129" s="47"/>
      <c r="J129" s="47"/>
      <c r="K129" s="47"/>
      <c r="L129" s="32"/>
    </row>
    <row r="130" spans="2:63" s="1" customFormat="1" ht="24.9" customHeight="1">
      <c r="B130" s="32"/>
      <c r="C130" s="21" t="s">
        <v>130</v>
      </c>
      <c r="L130" s="32"/>
    </row>
    <row r="131" spans="2:63" s="1" customFormat="1" ht="6.9" customHeight="1">
      <c r="B131" s="32"/>
      <c r="L131" s="32"/>
    </row>
    <row r="132" spans="2:63" s="1" customFormat="1" ht="12" customHeight="1">
      <c r="B132" s="32"/>
      <c r="C132" s="27" t="s">
        <v>15</v>
      </c>
      <c r="L132" s="32"/>
    </row>
    <row r="133" spans="2:63" s="1" customFormat="1" ht="16.5" customHeight="1">
      <c r="B133" s="32"/>
      <c r="E133" s="227" t="str">
        <f>E7</f>
        <v>Buštěhrad, revitalizace sportovního areálu</v>
      </c>
      <c r="F133" s="228"/>
      <c r="G133" s="228"/>
      <c r="H133" s="228"/>
      <c r="L133" s="32"/>
    </row>
    <row r="134" spans="2:63" s="1" customFormat="1" ht="12" customHeight="1">
      <c r="B134" s="32"/>
      <c r="C134" s="27" t="s">
        <v>96</v>
      </c>
      <c r="L134" s="32"/>
    </row>
    <row r="135" spans="2:63" s="1" customFormat="1" ht="16.5" customHeight="1">
      <c r="B135" s="32"/>
      <c r="E135" s="189" t="str">
        <f>E9</f>
        <v>01 - SO 101 - Dopravní řešení + SO 701 - Sportoviště</v>
      </c>
      <c r="F135" s="229"/>
      <c r="G135" s="229"/>
      <c r="H135" s="229"/>
      <c r="L135" s="32"/>
    </row>
    <row r="136" spans="2:63" s="1" customFormat="1" ht="6.9" customHeight="1">
      <c r="B136" s="32"/>
      <c r="L136" s="32"/>
    </row>
    <row r="137" spans="2:63" s="1" customFormat="1" ht="12" customHeight="1">
      <c r="B137" s="32"/>
      <c r="C137" s="27" t="s">
        <v>19</v>
      </c>
      <c r="F137" s="25" t="str">
        <f>F12</f>
        <v xml:space="preserve"> </v>
      </c>
      <c r="I137" s="27" t="s">
        <v>21</v>
      </c>
      <c r="J137" s="52" t="str">
        <f>IF(J12="","",J12)</f>
        <v>14. 8. 2023</v>
      </c>
      <c r="L137" s="32"/>
    </row>
    <row r="138" spans="2:63" s="1" customFormat="1" ht="6.9" customHeight="1">
      <c r="B138" s="32"/>
      <c r="L138" s="32"/>
    </row>
    <row r="139" spans="2:63" s="1" customFormat="1" ht="15.15" customHeight="1">
      <c r="B139" s="32"/>
      <c r="C139" s="27" t="s">
        <v>23</v>
      </c>
      <c r="F139" s="25" t="str">
        <f>E15</f>
        <v>Město Buštěhrad</v>
      </c>
      <c r="I139" s="27" t="s">
        <v>29</v>
      </c>
      <c r="J139" s="30" t="str">
        <f>E21</f>
        <v>NOZA s.r.o.Kladno</v>
      </c>
      <c r="L139" s="32"/>
    </row>
    <row r="140" spans="2:63" s="1" customFormat="1" ht="25.65" customHeight="1">
      <c r="B140" s="32"/>
      <c r="C140" s="27" t="s">
        <v>27</v>
      </c>
      <c r="F140" s="25" t="str">
        <f>IF(E18="","",E18)</f>
        <v>Vyplň údaj</v>
      </c>
      <c r="I140" s="27" t="s">
        <v>32</v>
      </c>
      <c r="J140" s="30" t="str">
        <f>E24</f>
        <v>Neubauerová Soňa, SK-Projekt Ostrov</v>
      </c>
      <c r="L140" s="32"/>
    </row>
    <row r="141" spans="2:63" s="1" customFormat="1" ht="10.35" customHeight="1">
      <c r="B141" s="32"/>
      <c r="L141" s="32"/>
    </row>
    <row r="142" spans="2:63" s="10" customFormat="1" ht="29.25" customHeight="1">
      <c r="B142" s="112"/>
      <c r="C142" s="113" t="s">
        <v>131</v>
      </c>
      <c r="D142" s="114" t="s">
        <v>60</v>
      </c>
      <c r="E142" s="114" t="s">
        <v>56</v>
      </c>
      <c r="F142" s="114" t="s">
        <v>57</v>
      </c>
      <c r="G142" s="114" t="s">
        <v>132</v>
      </c>
      <c r="H142" s="114" t="s">
        <v>133</v>
      </c>
      <c r="I142" s="114" t="s">
        <v>134</v>
      </c>
      <c r="J142" s="114" t="s">
        <v>100</v>
      </c>
      <c r="K142" s="115" t="s">
        <v>135</v>
      </c>
      <c r="L142" s="112"/>
      <c r="M142" s="59" t="s">
        <v>1</v>
      </c>
      <c r="N142" s="60" t="s">
        <v>39</v>
      </c>
      <c r="O142" s="60" t="s">
        <v>136</v>
      </c>
      <c r="P142" s="60" t="s">
        <v>137</v>
      </c>
      <c r="Q142" s="60" t="s">
        <v>138</v>
      </c>
      <c r="R142" s="60" t="s">
        <v>139</v>
      </c>
      <c r="S142" s="60" t="s">
        <v>140</v>
      </c>
      <c r="T142" s="61" t="s">
        <v>141</v>
      </c>
    </row>
    <row r="143" spans="2:63" s="1" customFormat="1" ht="22.8" customHeight="1">
      <c r="B143" s="32"/>
      <c r="C143" s="64" t="s">
        <v>142</v>
      </c>
      <c r="J143" s="116">
        <f>BK143</f>
        <v>0</v>
      </c>
      <c r="L143" s="32"/>
      <c r="M143" s="62"/>
      <c r="N143" s="53"/>
      <c r="O143" s="53"/>
      <c r="P143" s="117">
        <f>P144+P666+P671</f>
        <v>0</v>
      </c>
      <c r="Q143" s="53"/>
      <c r="R143" s="117">
        <f>R144+R666+R671</f>
        <v>4508.0086228999999</v>
      </c>
      <c r="S143" s="53"/>
      <c r="T143" s="118">
        <f>T144+T666+T671</f>
        <v>375.70240000000001</v>
      </c>
      <c r="AT143" s="17" t="s">
        <v>74</v>
      </c>
      <c r="AU143" s="17" t="s">
        <v>102</v>
      </c>
      <c r="BK143" s="119">
        <f>BK144+BK666+BK671</f>
        <v>0</v>
      </c>
    </row>
    <row r="144" spans="2:63" s="11" customFormat="1" ht="25.95" customHeight="1">
      <c r="B144" s="120"/>
      <c r="D144" s="121" t="s">
        <v>74</v>
      </c>
      <c r="E144" s="122" t="s">
        <v>143</v>
      </c>
      <c r="F144" s="122" t="s">
        <v>144</v>
      </c>
      <c r="I144" s="123"/>
      <c r="J144" s="124">
        <f>BK144</f>
        <v>0</v>
      </c>
      <c r="L144" s="120"/>
      <c r="M144" s="125"/>
      <c r="P144" s="126">
        <f>P145+P351+P363+P377+P435+P466+P472+P476+P489+P505+P520+P531+P547+P557+P567+P575+P582+P587+P598+P644+P660+P664</f>
        <v>0</v>
      </c>
      <c r="R144" s="126">
        <f>R145+R351+R363+R377+R435+R466+R472+R476+R489+R505+R520+R531+R547+R557+R567+R575+R582+R587+R598+R644+R660+R664</f>
        <v>4508.0086228999999</v>
      </c>
      <c r="T144" s="127">
        <f>T145+T351+T363+T377+T435+T466+T472+T476+T489+T505+T520+T531+T547+T557+T567+T575+T582+T587+T598+T644+T660+T664</f>
        <v>375.70240000000001</v>
      </c>
      <c r="AR144" s="121" t="s">
        <v>83</v>
      </c>
      <c r="AT144" s="128" t="s">
        <v>74</v>
      </c>
      <c r="AU144" s="128" t="s">
        <v>75</v>
      </c>
      <c r="AY144" s="121" t="s">
        <v>145</v>
      </c>
      <c r="BK144" s="129">
        <f>BK145+BK351+BK363+BK377+BK435+BK466+BK472+BK476+BK489+BK505+BK520+BK531+BK547+BK557+BK567+BK575+BK582+BK587+BK598+BK644+BK660+BK664</f>
        <v>0</v>
      </c>
    </row>
    <row r="145" spans="2:65" s="11" customFormat="1" ht="22.8" customHeight="1">
      <c r="B145" s="120"/>
      <c r="D145" s="121" t="s">
        <v>74</v>
      </c>
      <c r="E145" s="130" t="s">
        <v>83</v>
      </c>
      <c r="F145" s="130" t="s">
        <v>146</v>
      </c>
      <c r="I145" s="123"/>
      <c r="J145" s="131">
        <f>BK145</f>
        <v>0</v>
      </c>
      <c r="L145" s="120"/>
      <c r="M145" s="125"/>
      <c r="P145" s="126">
        <f>SUM(P146:P350)</f>
        <v>0</v>
      </c>
      <c r="R145" s="126">
        <f>SUM(R146:R350)</f>
        <v>2212.4227799999999</v>
      </c>
      <c r="T145" s="127">
        <f>SUM(T146:T350)</f>
        <v>0</v>
      </c>
      <c r="AR145" s="121" t="s">
        <v>83</v>
      </c>
      <c r="AT145" s="128" t="s">
        <v>74</v>
      </c>
      <c r="AU145" s="128" t="s">
        <v>83</v>
      </c>
      <c r="AY145" s="121" t="s">
        <v>145</v>
      </c>
      <c r="BK145" s="129">
        <f>SUM(BK146:BK350)</f>
        <v>0</v>
      </c>
    </row>
    <row r="146" spans="2:65" s="1" customFormat="1" ht="37.799999999999997" customHeight="1">
      <c r="B146" s="32"/>
      <c r="C146" s="132" t="s">
        <v>83</v>
      </c>
      <c r="D146" s="132" t="s">
        <v>147</v>
      </c>
      <c r="E146" s="133" t="s">
        <v>148</v>
      </c>
      <c r="F146" s="134" t="s">
        <v>149</v>
      </c>
      <c r="G146" s="135" t="s">
        <v>150</v>
      </c>
      <c r="H146" s="136">
        <v>40</v>
      </c>
      <c r="I146" s="137"/>
      <c r="J146" s="136">
        <f t="shared" ref="J146:J153" si="0">ROUND(I146*H146,2)</f>
        <v>0</v>
      </c>
      <c r="K146" s="134" t="s">
        <v>151</v>
      </c>
      <c r="L146" s="32"/>
      <c r="M146" s="138" t="s">
        <v>1</v>
      </c>
      <c r="N146" s="139" t="s">
        <v>40</v>
      </c>
      <c r="P146" s="140">
        <f t="shared" ref="P146:P153" si="1">O146*H146</f>
        <v>0</v>
      </c>
      <c r="Q146" s="140">
        <v>0</v>
      </c>
      <c r="R146" s="140">
        <f t="shared" ref="R146:R153" si="2">Q146*H146</f>
        <v>0</v>
      </c>
      <c r="S146" s="140">
        <v>0</v>
      </c>
      <c r="T146" s="141">
        <f t="shared" ref="T146:T153" si="3">S146*H146</f>
        <v>0</v>
      </c>
      <c r="AR146" s="142" t="s">
        <v>152</v>
      </c>
      <c r="AT146" s="142" t="s">
        <v>147</v>
      </c>
      <c r="AU146" s="142" t="s">
        <v>85</v>
      </c>
      <c r="AY146" s="17" t="s">
        <v>145</v>
      </c>
      <c r="BE146" s="143">
        <f t="shared" ref="BE146:BE153" si="4">IF(N146="základní",J146,0)</f>
        <v>0</v>
      </c>
      <c r="BF146" s="143">
        <f t="shared" ref="BF146:BF153" si="5">IF(N146="snížená",J146,0)</f>
        <v>0</v>
      </c>
      <c r="BG146" s="143">
        <f t="shared" ref="BG146:BG153" si="6">IF(N146="zákl. přenesená",J146,0)</f>
        <v>0</v>
      </c>
      <c r="BH146" s="143">
        <f t="shared" ref="BH146:BH153" si="7">IF(N146="sníž. přenesená",J146,0)</f>
        <v>0</v>
      </c>
      <c r="BI146" s="143">
        <f t="shared" ref="BI146:BI153" si="8">IF(N146="nulová",J146,0)</f>
        <v>0</v>
      </c>
      <c r="BJ146" s="17" t="s">
        <v>83</v>
      </c>
      <c r="BK146" s="143">
        <f t="shared" ref="BK146:BK153" si="9">ROUND(I146*H146,2)</f>
        <v>0</v>
      </c>
      <c r="BL146" s="17" t="s">
        <v>152</v>
      </c>
      <c r="BM146" s="142" t="s">
        <v>153</v>
      </c>
    </row>
    <row r="147" spans="2:65" s="1" customFormat="1" ht="24.15" customHeight="1">
      <c r="B147" s="32"/>
      <c r="C147" s="132" t="s">
        <v>85</v>
      </c>
      <c r="D147" s="132" t="s">
        <v>147</v>
      </c>
      <c r="E147" s="133" t="s">
        <v>154</v>
      </c>
      <c r="F147" s="134" t="s">
        <v>155</v>
      </c>
      <c r="G147" s="135" t="s">
        <v>150</v>
      </c>
      <c r="H147" s="136">
        <v>40</v>
      </c>
      <c r="I147" s="137"/>
      <c r="J147" s="136">
        <f t="shared" si="0"/>
        <v>0</v>
      </c>
      <c r="K147" s="134" t="s">
        <v>151</v>
      </c>
      <c r="L147" s="32"/>
      <c r="M147" s="138" t="s">
        <v>1</v>
      </c>
      <c r="N147" s="139" t="s">
        <v>40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152</v>
      </c>
      <c r="AT147" s="142" t="s">
        <v>147</v>
      </c>
      <c r="AU147" s="142" t="s">
        <v>85</v>
      </c>
      <c r="AY147" s="17" t="s">
        <v>145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7" t="s">
        <v>83</v>
      </c>
      <c r="BK147" s="143">
        <f t="shared" si="9"/>
        <v>0</v>
      </c>
      <c r="BL147" s="17" t="s">
        <v>152</v>
      </c>
      <c r="BM147" s="142" t="s">
        <v>156</v>
      </c>
    </row>
    <row r="148" spans="2:65" s="1" customFormat="1" ht="24.15" customHeight="1">
      <c r="B148" s="32"/>
      <c r="C148" s="132" t="s">
        <v>157</v>
      </c>
      <c r="D148" s="132" t="s">
        <v>147</v>
      </c>
      <c r="E148" s="133" t="s">
        <v>158</v>
      </c>
      <c r="F148" s="134" t="s">
        <v>159</v>
      </c>
      <c r="G148" s="135" t="s">
        <v>160</v>
      </c>
      <c r="H148" s="136">
        <v>9</v>
      </c>
      <c r="I148" s="137"/>
      <c r="J148" s="136">
        <f t="shared" si="0"/>
        <v>0</v>
      </c>
      <c r="K148" s="134" t="s">
        <v>151</v>
      </c>
      <c r="L148" s="32"/>
      <c r="M148" s="138" t="s">
        <v>1</v>
      </c>
      <c r="N148" s="139" t="s">
        <v>40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152</v>
      </c>
      <c r="AT148" s="142" t="s">
        <v>147</v>
      </c>
      <c r="AU148" s="142" t="s">
        <v>85</v>
      </c>
      <c r="AY148" s="17" t="s">
        <v>145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7" t="s">
        <v>83</v>
      </c>
      <c r="BK148" s="143">
        <f t="shared" si="9"/>
        <v>0</v>
      </c>
      <c r="BL148" s="17" t="s">
        <v>152</v>
      </c>
      <c r="BM148" s="142" t="s">
        <v>161</v>
      </c>
    </row>
    <row r="149" spans="2:65" s="1" customFormat="1" ht="24.15" customHeight="1">
      <c r="B149" s="32"/>
      <c r="C149" s="132" t="s">
        <v>152</v>
      </c>
      <c r="D149" s="132" t="s">
        <v>147</v>
      </c>
      <c r="E149" s="133" t="s">
        <v>162</v>
      </c>
      <c r="F149" s="134" t="s">
        <v>163</v>
      </c>
      <c r="G149" s="135" t="s">
        <v>160</v>
      </c>
      <c r="H149" s="136">
        <v>6</v>
      </c>
      <c r="I149" s="137"/>
      <c r="J149" s="136">
        <f t="shared" si="0"/>
        <v>0</v>
      </c>
      <c r="K149" s="134" t="s">
        <v>151</v>
      </c>
      <c r="L149" s="32"/>
      <c r="M149" s="138" t="s">
        <v>1</v>
      </c>
      <c r="N149" s="139" t="s">
        <v>40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152</v>
      </c>
      <c r="AT149" s="142" t="s">
        <v>147</v>
      </c>
      <c r="AU149" s="142" t="s">
        <v>85</v>
      </c>
      <c r="AY149" s="17" t="s">
        <v>145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7" t="s">
        <v>83</v>
      </c>
      <c r="BK149" s="143">
        <f t="shared" si="9"/>
        <v>0</v>
      </c>
      <c r="BL149" s="17" t="s">
        <v>152</v>
      </c>
      <c r="BM149" s="142" t="s">
        <v>164</v>
      </c>
    </row>
    <row r="150" spans="2:65" s="1" customFormat="1" ht="24.15" customHeight="1">
      <c r="B150" s="32"/>
      <c r="C150" s="132" t="s">
        <v>165</v>
      </c>
      <c r="D150" s="132" t="s">
        <v>147</v>
      </c>
      <c r="E150" s="133" t="s">
        <v>166</v>
      </c>
      <c r="F150" s="134" t="s">
        <v>167</v>
      </c>
      <c r="G150" s="135" t="s">
        <v>160</v>
      </c>
      <c r="H150" s="136">
        <v>6</v>
      </c>
      <c r="I150" s="137"/>
      <c r="J150" s="136">
        <f t="shared" si="0"/>
        <v>0</v>
      </c>
      <c r="K150" s="134" t="s">
        <v>151</v>
      </c>
      <c r="L150" s="32"/>
      <c r="M150" s="138" t="s">
        <v>1</v>
      </c>
      <c r="N150" s="139" t="s">
        <v>40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152</v>
      </c>
      <c r="AT150" s="142" t="s">
        <v>147</v>
      </c>
      <c r="AU150" s="142" t="s">
        <v>85</v>
      </c>
      <c r="AY150" s="17" t="s">
        <v>145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7" t="s">
        <v>83</v>
      </c>
      <c r="BK150" s="143">
        <f t="shared" si="9"/>
        <v>0</v>
      </c>
      <c r="BL150" s="17" t="s">
        <v>152</v>
      </c>
      <c r="BM150" s="142" t="s">
        <v>168</v>
      </c>
    </row>
    <row r="151" spans="2:65" s="1" customFormat="1" ht="24.15" customHeight="1">
      <c r="B151" s="32"/>
      <c r="C151" s="132" t="s">
        <v>169</v>
      </c>
      <c r="D151" s="132" t="s">
        <v>147</v>
      </c>
      <c r="E151" s="133" t="s">
        <v>170</v>
      </c>
      <c r="F151" s="134" t="s">
        <v>171</v>
      </c>
      <c r="G151" s="135" t="s">
        <v>160</v>
      </c>
      <c r="H151" s="136">
        <v>1</v>
      </c>
      <c r="I151" s="137"/>
      <c r="J151" s="136">
        <f t="shared" si="0"/>
        <v>0</v>
      </c>
      <c r="K151" s="134" t="s">
        <v>151</v>
      </c>
      <c r="L151" s="32"/>
      <c r="M151" s="138" t="s">
        <v>1</v>
      </c>
      <c r="N151" s="139" t="s">
        <v>40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152</v>
      </c>
      <c r="AT151" s="142" t="s">
        <v>147</v>
      </c>
      <c r="AU151" s="142" t="s">
        <v>85</v>
      </c>
      <c r="AY151" s="17" t="s">
        <v>145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7" t="s">
        <v>83</v>
      </c>
      <c r="BK151" s="143">
        <f t="shared" si="9"/>
        <v>0</v>
      </c>
      <c r="BL151" s="17" t="s">
        <v>152</v>
      </c>
      <c r="BM151" s="142" t="s">
        <v>172</v>
      </c>
    </row>
    <row r="152" spans="2:65" s="1" customFormat="1" ht="24.15" customHeight="1">
      <c r="B152" s="32"/>
      <c r="C152" s="132" t="s">
        <v>173</v>
      </c>
      <c r="D152" s="132" t="s">
        <v>147</v>
      </c>
      <c r="E152" s="133" t="s">
        <v>174</v>
      </c>
      <c r="F152" s="134" t="s">
        <v>175</v>
      </c>
      <c r="G152" s="135" t="s">
        <v>160</v>
      </c>
      <c r="H152" s="136">
        <v>1</v>
      </c>
      <c r="I152" s="137"/>
      <c r="J152" s="136">
        <f t="shared" si="0"/>
        <v>0</v>
      </c>
      <c r="K152" s="134" t="s">
        <v>151</v>
      </c>
      <c r="L152" s="32"/>
      <c r="M152" s="138" t="s">
        <v>1</v>
      </c>
      <c r="N152" s="139" t="s">
        <v>40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152</v>
      </c>
      <c r="AT152" s="142" t="s">
        <v>147</v>
      </c>
      <c r="AU152" s="142" t="s">
        <v>85</v>
      </c>
      <c r="AY152" s="17" t="s">
        <v>145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7" t="s">
        <v>83</v>
      </c>
      <c r="BK152" s="143">
        <f t="shared" si="9"/>
        <v>0</v>
      </c>
      <c r="BL152" s="17" t="s">
        <v>152</v>
      </c>
      <c r="BM152" s="142" t="s">
        <v>176</v>
      </c>
    </row>
    <row r="153" spans="2:65" s="1" customFormat="1" ht="21.75" customHeight="1">
      <c r="B153" s="32"/>
      <c r="C153" s="132" t="s">
        <v>177</v>
      </c>
      <c r="D153" s="132" t="s">
        <v>147</v>
      </c>
      <c r="E153" s="133" t="s">
        <v>178</v>
      </c>
      <c r="F153" s="134" t="s">
        <v>179</v>
      </c>
      <c r="G153" s="135" t="s">
        <v>160</v>
      </c>
      <c r="H153" s="136">
        <v>12</v>
      </c>
      <c r="I153" s="137"/>
      <c r="J153" s="136">
        <f t="shared" si="0"/>
        <v>0</v>
      </c>
      <c r="K153" s="134" t="s">
        <v>151</v>
      </c>
      <c r="L153" s="32"/>
      <c r="M153" s="138" t="s">
        <v>1</v>
      </c>
      <c r="N153" s="139" t="s">
        <v>40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152</v>
      </c>
      <c r="AT153" s="142" t="s">
        <v>147</v>
      </c>
      <c r="AU153" s="142" t="s">
        <v>85</v>
      </c>
      <c r="AY153" s="17" t="s">
        <v>145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7" t="s">
        <v>83</v>
      </c>
      <c r="BK153" s="143">
        <f t="shared" si="9"/>
        <v>0</v>
      </c>
      <c r="BL153" s="17" t="s">
        <v>152</v>
      </c>
      <c r="BM153" s="142" t="s">
        <v>180</v>
      </c>
    </row>
    <row r="154" spans="2:65" s="12" customFormat="1" ht="10.199999999999999">
      <c r="B154" s="144"/>
      <c r="D154" s="145" t="s">
        <v>181</v>
      </c>
      <c r="E154" s="146" t="s">
        <v>1</v>
      </c>
      <c r="F154" s="147" t="s">
        <v>182</v>
      </c>
      <c r="H154" s="148">
        <v>12</v>
      </c>
      <c r="I154" s="149"/>
      <c r="L154" s="144"/>
      <c r="M154" s="150"/>
      <c r="T154" s="151"/>
      <c r="AT154" s="146" t="s">
        <v>181</v>
      </c>
      <c r="AU154" s="146" t="s">
        <v>85</v>
      </c>
      <c r="AV154" s="12" t="s">
        <v>85</v>
      </c>
      <c r="AW154" s="12" t="s">
        <v>31</v>
      </c>
      <c r="AX154" s="12" t="s">
        <v>83</v>
      </c>
      <c r="AY154" s="146" t="s">
        <v>145</v>
      </c>
    </row>
    <row r="155" spans="2:65" s="1" customFormat="1" ht="21.75" customHeight="1">
      <c r="B155" s="32"/>
      <c r="C155" s="132" t="s">
        <v>183</v>
      </c>
      <c r="D155" s="132" t="s">
        <v>147</v>
      </c>
      <c r="E155" s="133" t="s">
        <v>184</v>
      </c>
      <c r="F155" s="134" t="s">
        <v>185</v>
      </c>
      <c r="G155" s="135" t="s">
        <v>160</v>
      </c>
      <c r="H155" s="136">
        <v>11</v>
      </c>
      <c r="I155" s="137"/>
      <c r="J155" s="136">
        <f>ROUND(I155*H155,2)</f>
        <v>0</v>
      </c>
      <c r="K155" s="134" t="s">
        <v>151</v>
      </c>
      <c r="L155" s="32"/>
      <c r="M155" s="138" t="s">
        <v>1</v>
      </c>
      <c r="N155" s="139" t="s">
        <v>40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152</v>
      </c>
      <c r="AT155" s="142" t="s">
        <v>147</v>
      </c>
      <c r="AU155" s="142" t="s">
        <v>85</v>
      </c>
      <c r="AY155" s="17" t="s">
        <v>145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83</v>
      </c>
      <c r="BK155" s="143">
        <f>ROUND(I155*H155,2)</f>
        <v>0</v>
      </c>
      <c r="BL155" s="17" t="s">
        <v>152</v>
      </c>
      <c r="BM155" s="142" t="s">
        <v>186</v>
      </c>
    </row>
    <row r="156" spans="2:65" s="12" customFormat="1" ht="10.199999999999999">
      <c r="B156" s="144"/>
      <c r="D156" s="145" t="s">
        <v>181</v>
      </c>
      <c r="E156" s="146" t="s">
        <v>1</v>
      </c>
      <c r="F156" s="147" t="s">
        <v>187</v>
      </c>
      <c r="H156" s="148">
        <v>11</v>
      </c>
      <c r="I156" s="149"/>
      <c r="L156" s="144"/>
      <c r="M156" s="150"/>
      <c r="T156" s="151"/>
      <c r="AT156" s="146" t="s">
        <v>181</v>
      </c>
      <c r="AU156" s="146" t="s">
        <v>85</v>
      </c>
      <c r="AV156" s="12" t="s">
        <v>85</v>
      </c>
      <c r="AW156" s="12" t="s">
        <v>31</v>
      </c>
      <c r="AX156" s="12" t="s">
        <v>83</v>
      </c>
      <c r="AY156" s="146" t="s">
        <v>145</v>
      </c>
    </row>
    <row r="157" spans="2:65" s="1" customFormat="1" ht="21.75" customHeight="1">
      <c r="B157" s="32"/>
      <c r="C157" s="132" t="s">
        <v>188</v>
      </c>
      <c r="D157" s="132" t="s">
        <v>147</v>
      </c>
      <c r="E157" s="133" t="s">
        <v>189</v>
      </c>
      <c r="F157" s="134" t="s">
        <v>190</v>
      </c>
      <c r="G157" s="135" t="s">
        <v>160</v>
      </c>
      <c r="H157" s="136">
        <v>8</v>
      </c>
      <c r="I157" s="137"/>
      <c r="J157" s="136">
        <f>ROUND(I157*H157,2)</f>
        <v>0</v>
      </c>
      <c r="K157" s="134" t="s">
        <v>151</v>
      </c>
      <c r="L157" s="32"/>
      <c r="M157" s="138" t="s">
        <v>1</v>
      </c>
      <c r="N157" s="139" t="s">
        <v>40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152</v>
      </c>
      <c r="AT157" s="142" t="s">
        <v>147</v>
      </c>
      <c r="AU157" s="142" t="s">
        <v>85</v>
      </c>
      <c r="AY157" s="17" t="s">
        <v>145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83</v>
      </c>
      <c r="BK157" s="143">
        <f>ROUND(I157*H157,2)</f>
        <v>0</v>
      </c>
      <c r="BL157" s="17" t="s">
        <v>152</v>
      </c>
      <c r="BM157" s="142" t="s">
        <v>191</v>
      </c>
    </row>
    <row r="158" spans="2:65" s="12" customFormat="1" ht="10.199999999999999">
      <c r="B158" s="144"/>
      <c r="D158" s="145" t="s">
        <v>181</v>
      </c>
      <c r="E158" s="146" t="s">
        <v>1</v>
      </c>
      <c r="F158" s="147" t="s">
        <v>192</v>
      </c>
      <c r="H158" s="148">
        <v>8</v>
      </c>
      <c r="I158" s="149"/>
      <c r="L158" s="144"/>
      <c r="M158" s="150"/>
      <c r="T158" s="151"/>
      <c r="AT158" s="146" t="s">
        <v>181</v>
      </c>
      <c r="AU158" s="146" t="s">
        <v>85</v>
      </c>
      <c r="AV158" s="12" t="s">
        <v>85</v>
      </c>
      <c r="AW158" s="12" t="s">
        <v>31</v>
      </c>
      <c r="AX158" s="12" t="s">
        <v>83</v>
      </c>
      <c r="AY158" s="146" t="s">
        <v>145</v>
      </c>
    </row>
    <row r="159" spans="2:65" s="1" customFormat="1" ht="21.75" customHeight="1">
      <c r="B159" s="32"/>
      <c r="C159" s="132" t="s">
        <v>193</v>
      </c>
      <c r="D159" s="132" t="s">
        <v>147</v>
      </c>
      <c r="E159" s="133" t="s">
        <v>194</v>
      </c>
      <c r="F159" s="134" t="s">
        <v>195</v>
      </c>
      <c r="G159" s="135" t="s">
        <v>160</v>
      </c>
      <c r="H159" s="136">
        <v>2</v>
      </c>
      <c r="I159" s="137"/>
      <c r="J159" s="136">
        <f>ROUND(I159*H159,2)</f>
        <v>0</v>
      </c>
      <c r="K159" s="134" t="s">
        <v>151</v>
      </c>
      <c r="L159" s="32"/>
      <c r="M159" s="138" t="s">
        <v>1</v>
      </c>
      <c r="N159" s="139" t="s">
        <v>40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152</v>
      </c>
      <c r="AT159" s="142" t="s">
        <v>147</v>
      </c>
      <c r="AU159" s="142" t="s">
        <v>85</v>
      </c>
      <c r="AY159" s="17" t="s">
        <v>145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83</v>
      </c>
      <c r="BK159" s="143">
        <f>ROUND(I159*H159,2)</f>
        <v>0</v>
      </c>
      <c r="BL159" s="17" t="s">
        <v>152</v>
      </c>
      <c r="BM159" s="142" t="s">
        <v>196</v>
      </c>
    </row>
    <row r="160" spans="2:65" s="12" customFormat="1" ht="10.199999999999999">
      <c r="B160" s="144"/>
      <c r="D160" s="145" t="s">
        <v>181</v>
      </c>
      <c r="E160" s="146" t="s">
        <v>1</v>
      </c>
      <c r="F160" s="147" t="s">
        <v>197</v>
      </c>
      <c r="H160" s="148">
        <v>2</v>
      </c>
      <c r="I160" s="149"/>
      <c r="L160" s="144"/>
      <c r="M160" s="150"/>
      <c r="T160" s="151"/>
      <c r="AT160" s="146" t="s">
        <v>181</v>
      </c>
      <c r="AU160" s="146" t="s">
        <v>85</v>
      </c>
      <c r="AV160" s="12" t="s">
        <v>85</v>
      </c>
      <c r="AW160" s="12" t="s">
        <v>31</v>
      </c>
      <c r="AX160" s="12" t="s">
        <v>83</v>
      </c>
      <c r="AY160" s="146" t="s">
        <v>145</v>
      </c>
    </row>
    <row r="161" spans="2:65" s="1" customFormat="1" ht="21.75" customHeight="1">
      <c r="B161" s="32"/>
      <c r="C161" s="132" t="s">
        <v>198</v>
      </c>
      <c r="D161" s="132" t="s">
        <v>147</v>
      </c>
      <c r="E161" s="133" t="s">
        <v>199</v>
      </c>
      <c r="F161" s="134" t="s">
        <v>200</v>
      </c>
      <c r="G161" s="135" t="s">
        <v>160</v>
      </c>
      <c r="H161" s="136">
        <v>1</v>
      </c>
      <c r="I161" s="137"/>
      <c r="J161" s="136">
        <f>ROUND(I161*H161,2)</f>
        <v>0</v>
      </c>
      <c r="K161" s="134" t="s">
        <v>151</v>
      </c>
      <c r="L161" s="32"/>
      <c r="M161" s="138" t="s">
        <v>1</v>
      </c>
      <c r="N161" s="139" t="s">
        <v>40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152</v>
      </c>
      <c r="AT161" s="142" t="s">
        <v>147</v>
      </c>
      <c r="AU161" s="142" t="s">
        <v>85</v>
      </c>
      <c r="AY161" s="17" t="s">
        <v>145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83</v>
      </c>
      <c r="BK161" s="143">
        <f>ROUND(I161*H161,2)</f>
        <v>0</v>
      </c>
      <c r="BL161" s="17" t="s">
        <v>152</v>
      </c>
      <c r="BM161" s="142" t="s">
        <v>201</v>
      </c>
    </row>
    <row r="162" spans="2:65" s="1" customFormat="1" ht="24.15" customHeight="1">
      <c r="B162" s="32"/>
      <c r="C162" s="132" t="s">
        <v>202</v>
      </c>
      <c r="D162" s="132" t="s">
        <v>147</v>
      </c>
      <c r="E162" s="133" t="s">
        <v>203</v>
      </c>
      <c r="F162" s="134" t="s">
        <v>204</v>
      </c>
      <c r="G162" s="135" t="s">
        <v>160</v>
      </c>
      <c r="H162" s="136">
        <v>9</v>
      </c>
      <c r="I162" s="137"/>
      <c r="J162" s="136">
        <f>ROUND(I162*H162,2)</f>
        <v>0</v>
      </c>
      <c r="K162" s="134" t="s">
        <v>151</v>
      </c>
      <c r="L162" s="32"/>
      <c r="M162" s="138" t="s">
        <v>1</v>
      </c>
      <c r="N162" s="139" t="s">
        <v>40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152</v>
      </c>
      <c r="AT162" s="142" t="s">
        <v>147</v>
      </c>
      <c r="AU162" s="142" t="s">
        <v>85</v>
      </c>
      <c r="AY162" s="17" t="s">
        <v>145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7" t="s">
        <v>83</v>
      </c>
      <c r="BK162" s="143">
        <f>ROUND(I162*H162,2)</f>
        <v>0</v>
      </c>
      <c r="BL162" s="17" t="s">
        <v>152</v>
      </c>
      <c r="BM162" s="142" t="s">
        <v>205</v>
      </c>
    </row>
    <row r="163" spans="2:65" s="1" customFormat="1" ht="33" customHeight="1">
      <c r="B163" s="32"/>
      <c r="C163" s="132" t="s">
        <v>206</v>
      </c>
      <c r="D163" s="132" t="s">
        <v>147</v>
      </c>
      <c r="E163" s="133" t="s">
        <v>207</v>
      </c>
      <c r="F163" s="134" t="s">
        <v>208</v>
      </c>
      <c r="G163" s="135" t="s">
        <v>160</v>
      </c>
      <c r="H163" s="136">
        <v>9</v>
      </c>
      <c r="I163" s="137"/>
      <c r="J163" s="136">
        <f>ROUND(I163*H163,2)</f>
        <v>0</v>
      </c>
      <c r="K163" s="134" t="s">
        <v>151</v>
      </c>
      <c r="L163" s="32"/>
      <c r="M163" s="138" t="s">
        <v>1</v>
      </c>
      <c r="N163" s="139" t="s">
        <v>40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152</v>
      </c>
      <c r="AT163" s="142" t="s">
        <v>147</v>
      </c>
      <c r="AU163" s="142" t="s">
        <v>85</v>
      </c>
      <c r="AY163" s="17" t="s">
        <v>145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83</v>
      </c>
      <c r="BK163" s="143">
        <f>ROUND(I163*H163,2)</f>
        <v>0</v>
      </c>
      <c r="BL163" s="17" t="s">
        <v>152</v>
      </c>
      <c r="BM163" s="142" t="s">
        <v>209</v>
      </c>
    </row>
    <row r="164" spans="2:65" s="13" customFormat="1" ht="10.199999999999999">
      <c r="B164" s="152"/>
      <c r="D164" s="145" t="s">
        <v>181</v>
      </c>
      <c r="E164" s="153" t="s">
        <v>1</v>
      </c>
      <c r="F164" s="154" t="s">
        <v>210</v>
      </c>
      <c r="H164" s="153" t="s">
        <v>1</v>
      </c>
      <c r="I164" s="155"/>
      <c r="L164" s="152"/>
      <c r="M164" s="156"/>
      <c r="T164" s="157"/>
      <c r="AT164" s="153" t="s">
        <v>181</v>
      </c>
      <c r="AU164" s="153" t="s">
        <v>85</v>
      </c>
      <c r="AV164" s="13" t="s">
        <v>83</v>
      </c>
      <c r="AW164" s="13" t="s">
        <v>31</v>
      </c>
      <c r="AX164" s="13" t="s">
        <v>75</v>
      </c>
      <c r="AY164" s="153" t="s">
        <v>145</v>
      </c>
    </row>
    <row r="165" spans="2:65" s="12" customFormat="1" ht="10.199999999999999">
      <c r="B165" s="144"/>
      <c r="D165" s="145" t="s">
        <v>181</v>
      </c>
      <c r="E165" s="146" t="s">
        <v>1</v>
      </c>
      <c r="F165" s="147" t="s">
        <v>183</v>
      </c>
      <c r="H165" s="148">
        <v>9</v>
      </c>
      <c r="I165" s="149"/>
      <c r="L165" s="144"/>
      <c r="M165" s="150"/>
      <c r="T165" s="151"/>
      <c r="AT165" s="146" t="s">
        <v>181</v>
      </c>
      <c r="AU165" s="146" t="s">
        <v>85</v>
      </c>
      <c r="AV165" s="12" t="s">
        <v>85</v>
      </c>
      <c r="AW165" s="12" t="s">
        <v>31</v>
      </c>
      <c r="AX165" s="12" t="s">
        <v>83</v>
      </c>
      <c r="AY165" s="146" t="s">
        <v>145</v>
      </c>
    </row>
    <row r="166" spans="2:65" s="1" customFormat="1" ht="24.15" customHeight="1">
      <c r="B166" s="32"/>
      <c r="C166" s="132" t="s">
        <v>8</v>
      </c>
      <c r="D166" s="132" t="s">
        <v>147</v>
      </c>
      <c r="E166" s="133" t="s">
        <v>211</v>
      </c>
      <c r="F166" s="134" t="s">
        <v>212</v>
      </c>
      <c r="G166" s="135" t="s">
        <v>160</v>
      </c>
      <c r="H166" s="136">
        <v>6</v>
      </c>
      <c r="I166" s="137"/>
      <c r="J166" s="136">
        <f>ROUND(I166*H166,2)</f>
        <v>0</v>
      </c>
      <c r="K166" s="134" t="s">
        <v>151</v>
      </c>
      <c r="L166" s="32"/>
      <c r="M166" s="138" t="s">
        <v>1</v>
      </c>
      <c r="N166" s="139" t="s">
        <v>40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152</v>
      </c>
      <c r="AT166" s="142" t="s">
        <v>147</v>
      </c>
      <c r="AU166" s="142" t="s">
        <v>85</v>
      </c>
      <c r="AY166" s="17" t="s">
        <v>145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7" t="s">
        <v>83</v>
      </c>
      <c r="BK166" s="143">
        <f>ROUND(I166*H166,2)</f>
        <v>0</v>
      </c>
      <c r="BL166" s="17" t="s">
        <v>152</v>
      </c>
      <c r="BM166" s="142" t="s">
        <v>213</v>
      </c>
    </row>
    <row r="167" spans="2:65" s="1" customFormat="1" ht="33" customHeight="1">
      <c r="B167" s="32"/>
      <c r="C167" s="132" t="s">
        <v>214</v>
      </c>
      <c r="D167" s="132" t="s">
        <v>147</v>
      </c>
      <c r="E167" s="133" t="s">
        <v>215</v>
      </c>
      <c r="F167" s="134" t="s">
        <v>216</v>
      </c>
      <c r="G167" s="135" t="s">
        <v>160</v>
      </c>
      <c r="H167" s="136">
        <v>6</v>
      </c>
      <c r="I167" s="137"/>
      <c r="J167" s="136">
        <f>ROUND(I167*H167,2)</f>
        <v>0</v>
      </c>
      <c r="K167" s="134" t="s">
        <v>151</v>
      </c>
      <c r="L167" s="32"/>
      <c r="M167" s="138" t="s">
        <v>1</v>
      </c>
      <c r="N167" s="139" t="s">
        <v>40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152</v>
      </c>
      <c r="AT167" s="142" t="s">
        <v>147</v>
      </c>
      <c r="AU167" s="142" t="s">
        <v>85</v>
      </c>
      <c r="AY167" s="17" t="s">
        <v>145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83</v>
      </c>
      <c r="BK167" s="143">
        <f>ROUND(I167*H167,2)</f>
        <v>0</v>
      </c>
      <c r="BL167" s="17" t="s">
        <v>152</v>
      </c>
      <c r="BM167" s="142" t="s">
        <v>217</v>
      </c>
    </row>
    <row r="168" spans="2:65" s="13" customFormat="1" ht="10.199999999999999">
      <c r="B168" s="152"/>
      <c r="D168" s="145" t="s">
        <v>181</v>
      </c>
      <c r="E168" s="153" t="s">
        <v>1</v>
      </c>
      <c r="F168" s="154" t="s">
        <v>210</v>
      </c>
      <c r="H168" s="153" t="s">
        <v>1</v>
      </c>
      <c r="I168" s="155"/>
      <c r="L168" s="152"/>
      <c r="M168" s="156"/>
      <c r="T168" s="157"/>
      <c r="AT168" s="153" t="s">
        <v>181</v>
      </c>
      <c r="AU168" s="153" t="s">
        <v>85</v>
      </c>
      <c r="AV168" s="13" t="s">
        <v>83</v>
      </c>
      <c r="AW168" s="13" t="s">
        <v>31</v>
      </c>
      <c r="AX168" s="13" t="s">
        <v>75</v>
      </c>
      <c r="AY168" s="153" t="s">
        <v>145</v>
      </c>
    </row>
    <row r="169" spans="2:65" s="12" customFormat="1" ht="10.199999999999999">
      <c r="B169" s="144"/>
      <c r="D169" s="145" t="s">
        <v>181</v>
      </c>
      <c r="E169" s="146" t="s">
        <v>1</v>
      </c>
      <c r="F169" s="147" t="s">
        <v>169</v>
      </c>
      <c r="H169" s="148">
        <v>6</v>
      </c>
      <c r="I169" s="149"/>
      <c r="L169" s="144"/>
      <c r="M169" s="150"/>
      <c r="T169" s="151"/>
      <c r="AT169" s="146" t="s">
        <v>181</v>
      </c>
      <c r="AU169" s="146" t="s">
        <v>85</v>
      </c>
      <c r="AV169" s="12" t="s">
        <v>85</v>
      </c>
      <c r="AW169" s="12" t="s">
        <v>31</v>
      </c>
      <c r="AX169" s="12" t="s">
        <v>83</v>
      </c>
      <c r="AY169" s="146" t="s">
        <v>145</v>
      </c>
    </row>
    <row r="170" spans="2:65" s="1" customFormat="1" ht="24.15" customHeight="1">
      <c r="B170" s="32"/>
      <c r="C170" s="132" t="s">
        <v>218</v>
      </c>
      <c r="D170" s="132" t="s">
        <v>147</v>
      </c>
      <c r="E170" s="133" t="s">
        <v>219</v>
      </c>
      <c r="F170" s="134" t="s">
        <v>220</v>
      </c>
      <c r="G170" s="135" t="s">
        <v>160</v>
      </c>
      <c r="H170" s="136">
        <v>6</v>
      </c>
      <c r="I170" s="137"/>
      <c r="J170" s="136">
        <f>ROUND(I170*H170,2)</f>
        <v>0</v>
      </c>
      <c r="K170" s="134" t="s">
        <v>151</v>
      </c>
      <c r="L170" s="32"/>
      <c r="M170" s="138" t="s">
        <v>1</v>
      </c>
      <c r="N170" s="139" t="s">
        <v>40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152</v>
      </c>
      <c r="AT170" s="142" t="s">
        <v>147</v>
      </c>
      <c r="AU170" s="142" t="s">
        <v>85</v>
      </c>
      <c r="AY170" s="17" t="s">
        <v>145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83</v>
      </c>
      <c r="BK170" s="143">
        <f>ROUND(I170*H170,2)</f>
        <v>0</v>
      </c>
      <c r="BL170" s="17" t="s">
        <v>152</v>
      </c>
      <c r="BM170" s="142" t="s">
        <v>221</v>
      </c>
    </row>
    <row r="171" spans="2:65" s="1" customFormat="1" ht="33" customHeight="1">
      <c r="B171" s="32"/>
      <c r="C171" s="132" t="s">
        <v>222</v>
      </c>
      <c r="D171" s="132" t="s">
        <v>147</v>
      </c>
      <c r="E171" s="133" t="s">
        <v>223</v>
      </c>
      <c r="F171" s="134" t="s">
        <v>224</v>
      </c>
      <c r="G171" s="135" t="s">
        <v>160</v>
      </c>
      <c r="H171" s="136">
        <v>6</v>
      </c>
      <c r="I171" s="137"/>
      <c r="J171" s="136">
        <f>ROUND(I171*H171,2)</f>
        <v>0</v>
      </c>
      <c r="K171" s="134" t="s">
        <v>151</v>
      </c>
      <c r="L171" s="32"/>
      <c r="M171" s="138" t="s">
        <v>1</v>
      </c>
      <c r="N171" s="139" t="s">
        <v>40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152</v>
      </c>
      <c r="AT171" s="142" t="s">
        <v>147</v>
      </c>
      <c r="AU171" s="142" t="s">
        <v>85</v>
      </c>
      <c r="AY171" s="17" t="s">
        <v>145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7" t="s">
        <v>83</v>
      </c>
      <c r="BK171" s="143">
        <f>ROUND(I171*H171,2)</f>
        <v>0</v>
      </c>
      <c r="BL171" s="17" t="s">
        <v>152</v>
      </c>
      <c r="BM171" s="142" t="s">
        <v>225</v>
      </c>
    </row>
    <row r="172" spans="2:65" s="13" customFormat="1" ht="10.199999999999999">
      <c r="B172" s="152"/>
      <c r="D172" s="145" t="s">
        <v>181</v>
      </c>
      <c r="E172" s="153" t="s">
        <v>1</v>
      </c>
      <c r="F172" s="154" t="s">
        <v>210</v>
      </c>
      <c r="H172" s="153" t="s">
        <v>1</v>
      </c>
      <c r="I172" s="155"/>
      <c r="L172" s="152"/>
      <c r="M172" s="156"/>
      <c r="T172" s="157"/>
      <c r="AT172" s="153" t="s">
        <v>181</v>
      </c>
      <c r="AU172" s="153" t="s">
        <v>85</v>
      </c>
      <c r="AV172" s="13" t="s">
        <v>83</v>
      </c>
      <c r="AW172" s="13" t="s">
        <v>31</v>
      </c>
      <c r="AX172" s="13" t="s">
        <v>75</v>
      </c>
      <c r="AY172" s="153" t="s">
        <v>145</v>
      </c>
    </row>
    <row r="173" spans="2:65" s="12" customFormat="1" ht="10.199999999999999">
      <c r="B173" s="144"/>
      <c r="D173" s="145" t="s">
        <v>181</v>
      </c>
      <c r="E173" s="146" t="s">
        <v>1</v>
      </c>
      <c r="F173" s="147" t="s">
        <v>169</v>
      </c>
      <c r="H173" s="148">
        <v>6</v>
      </c>
      <c r="I173" s="149"/>
      <c r="L173" s="144"/>
      <c r="M173" s="150"/>
      <c r="T173" s="151"/>
      <c r="AT173" s="146" t="s">
        <v>181</v>
      </c>
      <c r="AU173" s="146" t="s">
        <v>85</v>
      </c>
      <c r="AV173" s="12" t="s">
        <v>85</v>
      </c>
      <c r="AW173" s="12" t="s">
        <v>31</v>
      </c>
      <c r="AX173" s="12" t="s">
        <v>83</v>
      </c>
      <c r="AY173" s="146" t="s">
        <v>145</v>
      </c>
    </row>
    <row r="174" spans="2:65" s="1" customFormat="1" ht="24.15" customHeight="1">
      <c r="B174" s="32"/>
      <c r="C174" s="132" t="s">
        <v>226</v>
      </c>
      <c r="D174" s="132" t="s">
        <v>147</v>
      </c>
      <c r="E174" s="133" t="s">
        <v>227</v>
      </c>
      <c r="F174" s="134" t="s">
        <v>228</v>
      </c>
      <c r="G174" s="135" t="s">
        <v>160</v>
      </c>
      <c r="H174" s="136">
        <v>1</v>
      </c>
      <c r="I174" s="137"/>
      <c r="J174" s="136">
        <f>ROUND(I174*H174,2)</f>
        <v>0</v>
      </c>
      <c r="K174" s="134" t="s">
        <v>151</v>
      </c>
      <c r="L174" s="32"/>
      <c r="M174" s="138" t="s">
        <v>1</v>
      </c>
      <c r="N174" s="139" t="s">
        <v>40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152</v>
      </c>
      <c r="AT174" s="142" t="s">
        <v>147</v>
      </c>
      <c r="AU174" s="142" t="s">
        <v>85</v>
      </c>
      <c r="AY174" s="17" t="s">
        <v>145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7" t="s">
        <v>83</v>
      </c>
      <c r="BK174" s="143">
        <f>ROUND(I174*H174,2)</f>
        <v>0</v>
      </c>
      <c r="BL174" s="17" t="s">
        <v>152</v>
      </c>
      <c r="BM174" s="142" t="s">
        <v>229</v>
      </c>
    </row>
    <row r="175" spans="2:65" s="1" customFormat="1" ht="33" customHeight="1">
      <c r="B175" s="32"/>
      <c r="C175" s="132" t="s">
        <v>230</v>
      </c>
      <c r="D175" s="132" t="s">
        <v>147</v>
      </c>
      <c r="E175" s="133" t="s">
        <v>231</v>
      </c>
      <c r="F175" s="134" t="s">
        <v>232</v>
      </c>
      <c r="G175" s="135" t="s">
        <v>160</v>
      </c>
      <c r="H175" s="136">
        <v>1</v>
      </c>
      <c r="I175" s="137"/>
      <c r="J175" s="136">
        <f>ROUND(I175*H175,2)</f>
        <v>0</v>
      </c>
      <c r="K175" s="134" t="s">
        <v>151</v>
      </c>
      <c r="L175" s="32"/>
      <c r="M175" s="138" t="s">
        <v>1</v>
      </c>
      <c r="N175" s="139" t="s">
        <v>40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152</v>
      </c>
      <c r="AT175" s="142" t="s">
        <v>147</v>
      </c>
      <c r="AU175" s="142" t="s">
        <v>85</v>
      </c>
      <c r="AY175" s="17" t="s">
        <v>145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83</v>
      </c>
      <c r="BK175" s="143">
        <f>ROUND(I175*H175,2)</f>
        <v>0</v>
      </c>
      <c r="BL175" s="17" t="s">
        <v>152</v>
      </c>
      <c r="BM175" s="142" t="s">
        <v>233</v>
      </c>
    </row>
    <row r="176" spans="2:65" s="13" customFormat="1" ht="10.199999999999999">
      <c r="B176" s="152"/>
      <c r="D176" s="145" t="s">
        <v>181</v>
      </c>
      <c r="E176" s="153" t="s">
        <v>1</v>
      </c>
      <c r="F176" s="154" t="s">
        <v>210</v>
      </c>
      <c r="H176" s="153" t="s">
        <v>1</v>
      </c>
      <c r="I176" s="155"/>
      <c r="L176" s="152"/>
      <c r="M176" s="156"/>
      <c r="T176" s="157"/>
      <c r="AT176" s="153" t="s">
        <v>181</v>
      </c>
      <c r="AU176" s="153" t="s">
        <v>85</v>
      </c>
      <c r="AV176" s="13" t="s">
        <v>83</v>
      </c>
      <c r="AW176" s="13" t="s">
        <v>31</v>
      </c>
      <c r="AX176" s="13" t="s">
        <v>75</v>
      </c>
      <c r="AY176" s="153" t="s">
        <v>145</v>
      </c>
    </row>
    <row r="177" spans="2:65" s="12" customFormat="1" ht="10.199999999999999">
      <c r="B177" s="144"/>
      <c r="D177" s="145" t="s">
        <v>181</v>
      </c>
      <c r="E177" s="146" t="s">
        <v>1</v>
      </c>
      <c r="F177" s="147" t="s">
        <v>83</v>
      </c>
      <c r="H177" s="148">
        <v>1</v>
      </c>
      <c r="I177" s="149"/>
      <c r="L177" s="144"/>
      <c r="M177" s="150"/>
      <c r="T177" s="151"/>
      <c r="AT177" s="146" t="s">
        <v>181</v>
      </c>
      <c r="AU177" s="146" t="s">
        <v>85</v>
      </c>
      <c r="AV177" s="12" t="s">
        <v>85</v>
      </c>
      <c r="AW177" s="12" t="s">
        <v>31</v>
      </c>
      <c r="AX177" s="12" t="s">
        <v>83</v>
      </c>
      <c r="AY177" s="146" t="s">
        <v>145</v>
      </c>
    </row>
    <row r="178" spans="2:65" s="1" customFormat="1" ht="24.15" customHeight="1">
      <c r="B178" s="32"/>
      <c r="C178" s="132" t="s">
        <v>7</v>
      </c>
      <c r="D178" s="132" t="s">
        <v>147</v>
      </c>
      <c r="E178" s="133" t="s">
        <v>234</v>
      </c>
      <c r="F178" s="134" t="s">
        <v>235</v>
      </c>
      <c r="G178" s="135" t="s">
        <v>160</v>
      </c>
      <c r="H178" s="136">
        <v>1</v>
      </c>
      <c r="I178" s="137"/>
      <c r="J178" s="136">
        <f>ROUND(I178*H178,2)</f>
        <v>0</v>
      </c>
      <c r="K178" s="134" t="s">
        <v>151</v>
      </c>
      <c r="L178" s="32"/>
      <c r="M178" s="138" t="s">
        <v>1</v>
      </c>
      <c r="N178" s="139" t="s">
        <v>40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152</v>
      </c>
      <c r="AT178" s="142" t="s">
        <v>147</v>
      </c>
      <c r="AU178" s="142" t="s">
        <v>85</v>
      </c>
      <c r="AY178" s="17" t="s">
        <v>145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7" t="s">
        <v>83</v>
      </c>
      <c r="BK178" s="143">
        <f>ROUND(I178*H178,2)</f>
        <v>0</v>
      </c>
      <c r="BL178" s="17" t="s">
        <v>152</v>
      </c>
      <c r="BM178" s="142" t="s">
        <v>236</v>
      </c>
    </row>
    <row r="179" spans="2:65" s="1" customFormat="1" ht="33" customHeight="1">
      <c r="B179" s="32"/>
      <c r="C179" s="132" t="s">
        <v>237</v>
      </c>
      <c r="D179" s="132" t="s">
        <v>147</v>
      </c>
      <c r="E179" s="133" t="s">
        <v>238</v>
      </c>
      <c r="F179" s="134" t="s">
        <v>239</v>
      </c>
      <c r="G179" s="135" t="s">
        <v>160</v>
      </c>
      <c r="H179" s="136">
        <v>1</v>
      </c>
      <c r="I179" s="137"/>
      <c r="J179" s="136">
        <f>ROUND(I179*H179,2)</f>
        <v>0</v>
      </c>
      <c r="K179" s="134" t="s">
        <v>151</v>
      </c>
      <c r="L179" s="32"/>
      <c r="M179" s="138" t="s">
        <v>1</v>
      </c>
      <c r="N179" s="139" t="s">
        <v>40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152</v>
      </c>
      <c r="AT179" s="142" t="s">
        <v>147</v>
      </c>
      <c r="AU179" s="142" t="s">
        <v>85</v>
      </c>
      <c r="AY179" s="17" t="s">
        <v>145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83</v>
      </c>
      <c r="BK179" s="143">
        <f>ROUND(I179*H179,2)</f>
        <v>0</v>
      </c>
      <c r="BL179" s="17" t="s">
        <v>152</v>
      </c>
      <c r="BM179" s="142" t="s">
        <v>240</v>
      </c>
    </row>
    <row r="180" spans="2:65" s="1" customFormat="1" ht="24.15" customHeight="1">
      <c r="B180" s="32"/>
      <c r="C180" s="132" t="s">
        <v>241</v>
      </c>
      <c r="D180" s="132" t="s">
        <v>147</v>
      </c>
      <c r="E180" s="133" t="s">
        <v>242</v>
      </c>
      <c r="F180" s="134" t="s">
        <v>243</v>
      </c>
      <c r="G180" s="135" t="s">
        <v>160</v>
      </c>
      <c r="H180" s="136">
        <v>9</v>
      </c>
      <c r="I180" s="137"/>
      <c r="J180" s="136">
        <f>ROUND(I180*H180,2)</f>
        <v>0</v>
      </c>
      <c r="K180" s="134" t="s">
        <v>151</v>
      </c>
      <c r="L180" s="32"/>
      <c r="M180" s="138" t="s">
        <v>1</v>
      </c>
      <c r="N180" s="139" t="s">
        <v>40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152</v>
      </c>
      <c r="AT180" s="142" t="s">
        <v>147</v>
      </c>
      <c r="AU180" s="142" t="s">
        <v>85</v>
      </c>
      <c r="AY180" s="17" t="s">
        <v>145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83</v>
      </c>
      <c r="BK180" s="143">
        <f>ROUND(I180*H180,2)</f>
        <v>0</v>
      </c>
      <c r="BL180" s="17" t="s">
        <v>152</v>
      </c>
      <c r="BM180" s="142" t="s">
        <v>244</v>
      </c>
    </row>
    <row r="181" spans="2:65" s="1" customFormat="1" ht="33" customHeight="1">
      <c r="B181" s="32"/>
      <c r="C181" s="132" t="s">
        <v>245</v>
      </c>
      <c r="D181" s="132" t="s">
        <v>147</v>
      </c>
      <c r="E181" s="133" t="s">
        <v>246</v>
      </c>
      <c r="F181" s="134" t="s">
        <v>247</v>
      </c>
      <c r="G181" s="135" t="s">
        <v>160</v>
      </c>
      <c r="H181" s="136">
        <v>9</v>
      </c>
      <c r="I181" s="137"/>
      <c r="J181" s="136">
        <f>ROUND(I181*H181,2)</f>
        <v>0</v>
      </c>
      <c r="K181" s="134" t="s">
        <v>151</v>
      </c>
      <c r="L181" s="32"/>
      <c r="M181" s="138" t="s">
        <v>1</v>
      </c>
      <c r="N181" s="139" t="s">
        <v>40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152</v>
      </c>
      <c r="AT181" s="142" t="s">
        <v>147</v>
      </c>
      <c r="AU181" s="142" t="s">
        <v>85</v>
      </c>
      <c r="AY181" s="17" t="s">
        <v>145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83</v>
      </c>
      <c r="BK181" s="143">
        <f>ROUND(I181*H181,2)</f>
        <v>0</v>
      </c>
      <c r="BL181" s="17" t="s">
        <v>152</v>
      </c>
      <c r="BM181" s="142" t="s">
        <v>248</v>
      </c>
    </row>
    <row r="182" spans="2:65" s="13" customFormat="1" ht="10.199999999999999">
      <c r="B182" s="152"/>
      <c r="D182" s="145" t="s">
        <v>181</v>
      </c>
      <c r="E182" s="153" t="s">
        <v>1</v>
      </c>
      <c r="F182" s="154" t="s">
        <v>210</v>
      </c>
      <c r="H182" s="153" t="s">
        <v>1</v>
      </c>
      <c r="I182" s="155"/>
      <c r="L182" s="152"/>
      <c r="M182" s="156"/>
      <c r="T182" s="157"/>
      <c r="AT182" s="153" t="s">
        <v>181</v>
      </c>
      <c r="AU182" s="153" t="s">
        <v>85</v>
      </c>
      <c r="AV182" s="13" t="s">
        <v>83</v>
      </c>
      <c r="AW182" s="13" t="s">
        <v>31</v>
      </c>
      <c r="AX182" s="13" t="s">
        <v>75</v>
      </c>
      <c r="AY182" s="153" t="s">
        <v>145</v>
      </c>
    </row>
    <row r="183" spans="2:65" s="12" customFormat="1" ht="10.199999999999999">
      <c r="B183" s="144"/>
      <c r="D183" s="145" t="s">
        <v>181</v>
      </c>
      <c r="E183" s="146" t="s">
        <v>1</v>
      </c>
      <c r="F183" s="147" t="s">
        <v>183</v>
      </c>
      <c r="H183" s="148">
        <v>9</v>
      </c>
      <c r="I183" s="149"/>
      <c r="L183" s="144"/>
      <c r="M183" s="150"/>
      <c r="T183" s="151"/>
      <c r="AT183" s="146" t="s">
        <v>181</v>
      </c>
      <c r="AU183" s="146" t="s">
        <v>85</v>
      </c>
      <c r="AV183" s="12" t="s">
        <v>85</v>
      </c>
      <c r="AW183" s="12" t="s">
        <v>31</v>
      </c>
      <c r="AX183" s="12" t="s">
        <v>83</v>
      </c>
      <c r="AY183" s="146" t="s">
        <v>145</v>
      </c>
    </row>
    <row r="184" spans="2:65" s="1" customFormat="1" ht="24.15" customHeight="1">
      <c r="B184" s="32"/>
      <c r="C184" s="132" t="s">
        <v>249</v>
      </c>
      <c r="D184" s="132" t="s">
        <v>147</v>
      </c>
      <c r="E184" s="133" t="s">
        <v>250</v>
      </c>
      <c r="F184" s="134" t="s">
        <v>251</v>
      </c>
      <c r="G184" s="135" t="s">
        <v>160</v>
      </c>
      <c r="H184" s="136">
        <v>6</v>
      </c>
      <c r="I184" s="137"/>
      <c r="J184" s="136">
        <f>ROUND(I184*H184,2)</f>
        <v>0</v>
      </c>
      <c r="K184" s="134" t="s">
        <v>151</v>
      </c>
      <c r="L184" s="32"/>
      <c r="M184" s="138" t="s">
        <v>1</v>
      </c>
      <c r="N184" s="139" t="s">
        <v>40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152</v>
      </c>
      <c r="AT184" s="142" t="s">
        <v>147</v>
      </c>
      <c r="AU184" s="142" t="s">
        <v>85</v>
      </c>
      <c r="AY184" s="17" t="s">
        <v>145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83</v>
      </c>
      <c r="BK184" s="143">
        <f>ROUND(I184*H184,2)</f>
        <v>0</v>
      </c>
      <c r="BL184" s="17" t="s">
        <v>152</v>
      </c>
      <c r="BM184" s="142" t="s">
        <v>252</v>
      </c>
    </row>
    <row r="185" spans="2:65" s="1" customFormat="1" ht="33" customHeight="1">
      <c r="B185" s="32"/>
      <c r="C185" s="132" t="s">
        <v>253</v>
      </c>
      <c r="D185" s="132" t="s">
        <v>147</v>
      </c>
      <c r="E185" s="133" t="s">
        <v>254</v>
      </c>
      <c r="F185" s="134" t="s">
        <v>255</v>
      </c>
      <c r="G185" s="135" t="s">
        <v>160</v>
      </c>
      <c r="H185" s="136">
        <v>6</v>
      </c>
      <c r="I185" s="137"/>
      <c r="J185" s="136">
        <f>ROUND(I185*H185,2)</f>
        <v>0</v>
      </c>
      <c r="K185" s="134" t="s">
        <v>151</v>
      </c>
      <c r="L185" s="32"/>
      <c r="M185" s="138" t="s">
        <v>1</v>
      </c>
      <c r="N185" s="139" t="s">
        <v>40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152</v>
      </c>
      <c r="AT185" s="142" t="s">
        <v>147</v>
      </c>
      <c r="AU185" s="142" t="s">
        <v>85</v>
      </c>
      <c r="AY185" s="17" t="s">
        <v>145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83</v>
      </c>
      <c r="BK185" s="143">
        <f>ROUND(I185*H185,2)</f>
        <v>0</v>
      </c>
      <c r="BL185" s="17" t="s">
        <v>152</v>
      </c>
      <c r="BM185" s="142" t="s">
        <v>256</v>
      </c>
    </row>
    <row r="186" spans="2:65" s="13" customFormat="1" ht="10.199999999999999">
      <c r="B186" s="152"/>
      <c r="D186" s="145" t="s">
        <v>181</v>
      </c>
      <c r="E186" s="153" t="s">
        <v>1</v>
      </c>
      <c r="F186" s="154" t="s">
        <v>210</v>
      </c>
      <c r="H186" s="153" t="s">
        <v>1</v>
      </c>
      <c r="I186" s="155"/>
      <c r="L186" s="152"/>
      <c r="M186" s="156"/>
      <c r="T186" s="157"/>
      <c r="AT186" s="153" t="s">
        <v>181</v>
      </c>
      <c r="AU186" s="153" t="s">
        <v>85</v>
      </c>
      <c r="AV186" s="13" t="s">
        <v>83</v>
      </c>
      <c r="AW186" s="13" t="s">
        <v>31</v>
      </c>
      <c r="AX186" s="13" t="s">
        <v>75</v>
      </c>
      <c r="AY186" s="153" t="s">
        <v>145</v>
      </c>
    </row>
    <row r="187" spans="2:65" s="12" customFormat="1" ht="10.199999999999999">
      <c r="B187" s="144"/>
      <c r="D187" s="145" t="s">
        <v>181</v>
      </c>
      <c r="E187" s="146" t="s">
        <v>1</v>
      </c>
      <c r="F187" s="147" t="s">
        <v>169</v>
      </c>
      <c r="H187" s="148">
        <v>6</v>
      </c>
      <c r="I187" s="149"/>
      <c r="L187" s="144"/>
      <c r="M187" s="150"/>
      <c r="T187" s="151"/>
      <c r="AT187" s="146" t="s">
        <v>181</v>
      </c>
      <c r="AU187" s="146" t="s">
        <v>85</v>
      </c>
      <c r="AV187" s="12" t="s">
        <v>85</v>
      </c>
      <c r="AW187" s="12" t="s">
        <v>31</v>
      </c>
      <c r="AX187" s="12" t="s">
        <v>83</v>
      </c>
      <c r="AY187" s="146" t="s">
        <v>145</v>
      </c>
    </row>
    <row r="188" spans="2:65" s="1" customFormat="1" ht="24.15" customHeight="1">
      <c r="B188" s="32"/>
      <c r="C188" s="132" t="s">
        <v>257</v>
      </c>
      <c r="D188" s="132" t="s">
        <v>147</v>
      </c>
      <c r="E188" s="133" t="s">
        <v>258</v>
      </c>
      <c r="F188" s="134" t="s">
        <v>259</v>
      </c>
      <c r="G188" s="135" t="s">
        <v>160</v>
      </c>
      <c r="H188" s="136">
        <v>6</v>
      </c>
      <c r="I188" s="137"/>
      <c r="J188" s="136">
        <f>ROUND(I188*H188,2)</f>
        <v>0</v>
      </c>
      <c r="K188" s="134" t="s">
        <v>151</v>
      </c>
      <c r="L188" s="32"/>
      <c r="M188" s="138" t="s">
        <v>1</v>
      </c>
      <c r="N188" s="139" t="s">
        <v>40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152</v>
      </c>
      <c r="AT188" s="142" t="s">
        <v>147</v>
      </c>
      <c r="AU188" s="142" t="s">
        <v>85</v>
      </c>
      <c r="AY188" s="17" t="s">
        <v>145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83</v>
      </c>
      <c r="BK188" s="143">
        <f>ROUND(I188*H188,2)</f>
        <v>0</v>
      </c>
      <c r="BL188" s="17" t="s">
        <v>152</v>
      </c>
      <c r="BM188" s="142" t="s">
        <v>260</v>
      </c>
    </row>
    <row r="189" spans="2:65" s="1" customFormat="1" ht="33" customHeight="1">
      <c r="B189" s="32"/>
      <c r="C189" s="132" t="s">
        <v>261</v>
      </c>
      <c r="D189" s="132" t="s">
        <v>147</v>
      </c>
      <c r="E189" s="133" t="s">
        <v>262</v>
      </c>
      <c r="F189" s="134" t="s">
        <v>263</v>
      </c>
      <c r="G189" s="135" t="s">
        <v>160</v>
      </c>
      <c r="H189" s="136">
        <v>6</v>
      </c>
      <c r="I189" s="137"/>
      <c r="J189" s="136">
        <f>ROUND(I189*H189,2)</f>
        <v>0</v>
      </c>
      <c r="K189" s="134" t="s">
        <v>151</v>
      </c>
      <c r="L189" s="32"/>
      <c r="M189" s="138" t="s">
        <v>1</v>
      </c>
      <c r="N189" s="139" t="s">
        <v>40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152</v>
      </c>
      <c r="AT189" s="142" t="s">
        <v>147</v>
      </c>
      <c r="AU189" s="142" t="s">
        <v>85</v>
      </c>
      <c r="AY189" s="17" t="s">
        <v>145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83</v>
      </c>
      <c r="BK189" s="143">
        <f>ROUND(I189*H189,2)</f>
        <v>0</v>
      </c>
      <c r="BL189" s="17" t="s">
        <v>152</v>
      </c>
      <c r="BM189" s="142" t="s">
        <v>264</v>
      </c>
    </row>
    <row r="190" spans="2:65" s="13" customFormat="1" ht="10.199999999999999">
      <c r="B190" s="152"/>
      <c r="D190" s="145" t="s">
        <v>181</v>
      </c>
      <c r="E190" s="153" t="s">
        <v>1</v>
      </c>
      <c r="F190" s="154" t="s">
        <v>210</v>
      </c>
      <c r="H190" s="153" t="s">
        <v>1</v>
      </c>
      <c r="I190" s="155"/>
      <c r="L190" s="152"/>
      <c r="M190" s="156"/>
      <c r="T190" s="157"/>
      <c r="AT190" s="153" t="s">
        <v>181</v>
      </c>
      <c r="AU190" s="153" t="s">
        <v>85</v>
      </c>
      <c r="AV190" s="13" t="s">
        <v>83</v>
      </c>
      <c r="AW190" s="13" t="s">
        <v>31</v>
      </c>
      <c r="AX190" s="13" t="s">
        <v>75</v>
      </c>
      <c r="AY190" s="153" t="s">
        <v>145</v>
      </c>
    </row>
    <row r="191" spans="2:65" s="12" customFormat="1" ht="10.199999999999999">
      <c r="B191" s="144"/>
      <c r="D191" s="145" t="s">
        <v>181</v>
      </c>
      <c r="E191" s="146" t="s">
        <v>1</v>
      </c>
      <c r="F191" s="147" t="s">
        <v>169</v>
      </c>
      <c r="H191" s="148">
        <v>6</v>
      </c>
      <c r="I191" s="149"/>
      <c r="L191" s="144"/>
      <c r="M191" s="150"/>
      <c r="T191" s="151"/>
      <c r="AT191" s="146" t="s">
        <v>181</v>
      </c>
      <c r="AU191" s="146" t="s">
        <v>85</v>
      </c>
      <c r="AV191" s="12" t="s">
        <v>85</v>
      </c>
      <c r="AW191" s="12" t="s">
        <v>31</v>
      </c>
      <c r="AX191" s="12" t="s">
        <v>83</v>
      </c>
      <c r="AY191" s="146" t="s">
        <v>145</v>
      </c>
    </row>
    <row r="192" spans="2:65" s="1" customFormat="1" ht="24.15" customHeight="1">
      <c r="B192" s="32"/>
      <c r="C192" s="132" t="s">
        <v>265</v>
      </c>
      <c r="D192" s="132" t="s">
        <v>147</v>
      </c>
      <c r="E192" s="133" t="s">
        <v>266</v>
      </c>
      <c r="F192" s="134" t="s">
        <v>267</v>
      </c>
      <c r="G192" s="135" t="s">
        <v>160</v>
      </c>
      <c r="H192" s="136">
        <v>1</v>
      </c>
      <c r="I192" s="137"/>
      <c r="J192" s="136">
        <f>ROUND(I192*H192,2)</f>
        <v>0</v>
      </c>
      <c r="K192" s="134" t="s">
        <v>151</v>
      </c>
      <c r="L192" s="32"/>
      <c r="M192" s="138" t="s">
        <v>1</v>
      </c>
      <c r="N192" s="139" t="s">
        <v>40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152</v>
      </c>
      <c r="AT192" s="142" t="s">
        <v>147</v>
      </c>
      <c r="AU192" s="142" t="s">
        <v>85</v>
      </c>
      <c r="AY192" s="17" t="s">
        <v>145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83</v>
      </c>
      <c r="BK192" s="143">
        <f>ROUND(I192*H192,2)</f>
        <v>0</v>
      </c>
      <c r="BL192" s="17" t="s">
        <v>152</v>
      </c>
      <c r="BM192" s="142" t="s">
        <v>268</v>
      </c>
    </row>
    <row r="193" spans="2:65" s="1" customFormat="1" ht="33" customHeight="1">
      <c r="B193" s="32"/>
      <c r="C193" s="132" t="s">
        <v>269</v>
      </c>
      <c r="D193" s="132" t="s">
        <v>147</v>
      </c>
      <c r="E193" s="133" t="s">
        <v>270</v>
      </c>
      <c r="F193" s="134" t="s">
        <v>271</v>
      </c>
      <c r="G193" s="135" t="s">
        <v>160</v>
      </c>
      <c r="H193" s="136">
        <v>1</v>
      </c>
      <c r="I193" s="137"/>
      <c r="J193" s="136">
        <f>ROUND(I193*H193,2)</f>
        <v>0</v>
      </c>
      <c r="K193" s="134" t="s">
        <v>151</v>
      </c>
      <c r="L193" s="32"/>
      <c r="M193" s="138" t="s">
        <v>1</v>
      </c>
      <c r="N193" s="139" t="s">
        <v>40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152</v>
      </c>
      <c r="AT193" s="142" t="s">
        <v>147</v>
      </c>
      <c r="AU193" s="142" t="s">
        <v>85</v>
      </c>
      <c r="AY193" s="17" t="s">
        <v>145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83</v>
      </c>
      <c r="BK193" s="143">
        <f>ROUND(I193*H193,2)</f>
        <v>0</v>
      </c>
      <c r="BL193" s="17" t="s">
        <v>152</v>
      </c>
      <c r="BM193" s="142" t="s">
        <v>272</v>
      </c>
    </row>
    <row r="194" spans="2:65" s="13" customFormat="1" ht="10.199999999999999">
      <c r="B194" s="152"/>
      <c r="D194" s="145" t="s">
        <v>181</v>
      </c>
      <c r="E194" s="153" t="s">
        <v>1</v>
      </c>
      <c r="F194" s="154" t="s">
        <v>210</v>
      </c>
      <c r="H194" s="153" t="s">
        <v>1</v>
      </c>
      <c r="I194" s="155"/>
      <c r="L194" s="152"/>
      <c r="M194" s="156"/>
      <c r="T194" s="157"/>
      <c r="AT194" s="153" t="s">
        <v>181</v>
      </c>
      <c r="AU194" s="153" t="s">
        <v>85</v>
      </c>
      <c r="AV194" s="13" t="s">
        <v>83</v>
      </c>
      <c r="AW194" s="13" t="s">
        <v>31</v>
      </c>
      <c r="AX194" s="13" t="s">
        <v>75</v>
      </c>
      <c r="AY194" s="153" t="s">
        <v>145</v>
      </c>
    </row>
    <row r="195" spans="2:65" s="12" customFormat="1" ht="10.199999999999999">
      <c r="B195" s="144"/>
      <c r="D195" s="145" t="s">
        <v>181</v>
      </c>
      <c r="E195" s="146" t="s">
        <v>1</v>
      </c>
      <c r="F195" s="147" t="s">
        <v>83</v>
      </c>
      <c r="H195" s="148">
        <v>1</v>
      </c>
      <c r="I195" s="149"/>
      <c r="L195" s="144"/>
      <c r="M195" s="150"/>
      <c r="T195" s="151"/>
      <c r="AT195" s="146" t="s">
        <v>181</v>
      </c>
      <c r="AU195" s="146" t="s">
        <v>85</v>
      </c>
      <c r="AV195" s="12" t="s">
        <v>85</v>
      </c>
      <c r="AW195" s="12" t="s">
        <v>31</v>
      </c>
      <c r="AX195" s="12" t="s">
        <v>83</v>
      </c>
      <c r="AY195" s="146" t="s">
        <v>145</v>
      </c>
    </row>
    <row r="196" spans="2:65" s="1" customFormat="1" ht="24.15" customHeight="1">
      <c r="B196" s="32"/>
      <c r="C196" s="132" t="s">
        <v>273</v>
      </c>
      <c r="D196" s="132" t="s">
        <v>147</v>
      </c>
      <c r="E196" s="133" t="s">
        <v>274</v>
      </c>
      <c r="F196" s="134" t="s">
        <v>275</v>
      </c>
      <c r="G196" s="135" t="s">
        <v>160</v>
      </c>
      <c r="H196" s="136">
        <v>1</v>
      </c>
      <c r="I196" s="137"/>
      <c r="J196" s="136">
        <f>ROUND(I196*H196,2)</f>
        <v>0</v>
      </c>
      <c r="K196" s="134" t="s">
        <v>151</v>
      </c>
      <c r="L196" s="32"/>
      <c r="M196" s="138" t="s">
        <v>1</v>
      </c>
      <c r="N196" s="139" t="s">
        <v>40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152</v>
      </c>
      <c r="AT196" s="142" t="s">
        <v>147</v>
      </c>
      <c r="AU196" s="142" t="s">
        <v>85</v>
      </c>
      <c r="AY196" s="17" t="s">
        <v>145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83</v>
      </c>
      <c r="BK196" s="143">
        <f>ROUND(I196*H196,2)</f>
        <v>0</v>
      </c>
      <c r="BL196" s="17" t="s">
        <v>152</v>
      </c>
      <c r="BM196" s="142" t="s">
        <v>276</v>
      </c>
    </row>
    <row r="197" spans="2:65" s="1" customFormat="1" ht="33" customHeight="1">
      <c r="B197" s="32"/>
      <c r="C197" s="132" t="s">
        <v>277</v>
      </c>
      <c r="D197" s="132" t="s">
        <v>147</v>
      </c>
      <c r="E197" s="133" t="s">
        <v>278</v>
      </c>
      <c r="F197" s="134" t="s">
        <v>279</v>
      </c>
      <c r="G197" s="135" t="s">
        <v>160</v>
      </c>
      <c r="H197" s="136">
        <v>1</v>
      </c>
      <c r="I197" s="137"/>
      <c r="J197" s="136">
        <f>ROUND(I197*H197,2)</f>
        <v>0</v>
      </c>
      <c r="K197" s="134" t="s">
        <v>151</v>
      </c>
      <c r="L197" s="32"/>
      <c r="M197" s="138" t="s">
        <v>1</v>
      </c>
      <c r="N197" s="139" t="s">
        <v>40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152</v>
      </c>
      <c r="AT197" s="142" t="s">
        <v>147</v>
      </c>
      <c r="AU197" s="142" t="s">
        <v>85</v>
      </c>
      <c r="AY197" s="17" t="s">
        <v>145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7" t="s">
        <v>83</v>
      </c>
      <c r="BK197" s="143">
        <f>ROUND(I197*H197,2)</f>
        <v>0</v>
      </c>
      <c r="BL197" s="17" t="s">
        <v>152</v>
      </c>
      <c r="BM197" s="142" t="s">
        <v>280</v>
      </c>
    </row>
    <row r="198" spans="2:65" s="13" customFormat="1" ht="10.199999999999999">
      <c r="B198" s="152"/>
      <c r="D198" s="145" t="s">
        <v>181</v>
      </c>
      <c r="E198" s="153" t="s">
        <v>1</v>
      </c>
      <c r="F198" s="154" t="s">
        <v>210</v>
      </c>
      <c r="H198" s="153" t="s">
        <v>1</v>
      </c>
      <c r="I198" s="155"/>
      <c r="L198" s="152"/>
      <c r="M198" s="156"/>
      <c r="T198" s="157"/>
      <c r="AT198" s="153" t="s">
        <v>181</v>
      </c>
      <c r="AU198" s="153" t="s">
        <v>85</v>
      </c>
      <c r="AV198" s="13" t="s">
        <v>83</v>
      </c>
      <c r="AW198" s="13" t="s">
        <v>31</v>
      </c>
      <c r="AX198" s="13" t="s">
        <v>75</v>
      </c>
      <c r="AY198" s="153" t="s">
        <v>145</v>
      </c>
    </row>
    <row r="199" spans="2:65" s="12" customFormat="1" ht="10.199999999999999">
      <c r="B199" s="144"/>
      <c r="D199" s="145" t="s">
        <v>181</v>
      </c>
      <c r="E199" s="146" t="s">
        <v>1</v>
      </c>
      <c r="F199" s="147" t="s">
        <v>83</v>
      </c>
      <c r="H199" s="148">
        <v>1</v>
      </c>
      <c r="I199" s="149"/>
      <c r="L199" s="144"/>
      <c r="M199" s="150"/>
      <c r="T199" s="151"/>
      <c r="AT199" s="146" t="s">
        <v>181</v>
      </c>
      <c r="AU199" s="146" t="s">
        <v>85</v>
      </c>
      <c r="AV199" s="12" t="s">
        <v>85</v>
      </c>
      <c r="AW199" s="12" t="s">
        <v>31</v>
      </c>
      <c r="AX199" s="12" t="s">
        <v>83</v>
      </c>
      <c r="AY199" s="146" t="s">
        <v>145</v>
      </c>
    </row>
    <row r="200" spans="2:65" s="1" customFormat="1" ht="24.15" customHeight="1">
      <c r="B200" s="32"/>
      <c r="C200" s="132" t="s">
        <v>281</v>
      </c>
      <c r="D200" s="132" t="s">
        <v>147</v>
      </c>
      <c r="E200" s="133" t="s">
        <v>282</v>
      </c>
      <c r="F200" s="134" t="s">
        <v>283</v>
      </c>
      <c r="G200" s="135" t="s">
        <v>160</v>
      </c>
      <c r="H200" s="136">
        <v>12</v>
      </c>
      <c r="I200" s="137"/>
      <c r="J200" s="136">
        <f>ROUND(I200*H200,2)</f>
        <v>0</v>
      </c>
      <c r="K200" s="134" t="s">
        <v>151</v>
      </c>
      <c r="L200" s="32"/>
      <c r="M200" s="138" t="s">
        <v>1</v>
      </c>
      <c r="N200" s="139" t="s">
        <v>40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152</v>
      </c>
      <c r="AT200" s="142" t="s">
        <v>147</v>
      </c>
      <c r="AU200" s="142" t="s">
        <v>85</v>
      </c>
      <c r="AY200" s="17" t="s">
        <v>145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83</v>
      </c>
      <c r="BK200" s="143">
        <f>ROUND(I200*H200,2)</f>
        <v>0</v>
      </c>
      <c r="BL200" s="17" t="s">
        <v>152</v>
      </c>
      <c r="BM200" s="142" t="s">
        <v>284</v>
      </c>
    </row>
    <row r="201" spans="2:65" s="1" customFormat="1" ht="24.15" customHeight="1">
      <c r="B201" s="32"/>
      <c r="C201" s="132" t="s">
        <v>285</v>
      </c>
      <c r="D201" s="132" t="s">
        <v>147</v>
      </c>
      <c r="E201" s="133" t="s">
        <v>286</v>
      </c>
      <c r="F201" s="134" t="s">
        <v>287</v>
      </c>
      <c r="G201" s="135" t="s">
        <v>160</v>
      </c>
      <c r="H201" s="136">
        <v>12</v>
      </c>
      <c r="I201" s="137"/>
      <c r="J201" s="136">
        <f>ROUND(I201*H201,2)</f>
        <v>0</v>
      </c>
      <c r="K201" s="134" t="s">
        <v>151</v>
      </c>
      <c r="L201" s="32"/>
      <c r="M201" s="138" t="s">
        <v>1</v>
      </c>
      <c r="N201" s="139" t="s">
        <v>40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152</v>
      </c>
      <c r="AT201" s="142" t="s">
        <v>147</v>
      </c>
      <c r="AU201" s="142" t="s">
        <v>85</v>
      </c>
      <c r="AY201" s="17" t="s">
        <v>145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83</v>
      </c>
      <c r="BK201" s="143">
        <f>ROUND(I201*H201,2)</f>
        <v>0</v>
      </c>
      <c r="BL201" s="17" t="s">
        <v>152</v>
      </c>
      <c r="BM201" s="142" t="s">
        <v>288</v>
      </c>
    </row>
    <row r="202" spans="2:65" s="13" customFormat="1" ht="10.199999999999999">
      <c r="B202" s="152"/>
      <c r="D202" s="145" t="s">
        <v>181</v>
      </c>
      <c r="E202" s="153" t="s">
        <v>1</v>
      </c>
      <c r="F202" s="154" t="s">
        <v>210</v>
      </c>
      <c r="H202" s="153" t="s">
        <v>1</v>
      </c>
      <c r="I202" s="155"/>
      <c r="L202" s="152"/>
      <c r="M202" s="156"/>
      <c r="T202" s="157"/>
      <c r="AT202" s="153" t="s">
        <v>181</v>
      </c>
      <c r="AU202" s="153" t="s">
        <v>85</v>
      </c>
      <c r="AV202" s="13" t="s">
        <v>83</v>
      </c>
      <c r="AW202" s="13" t="s">
        <v>31</v>
      </c>
      <c r="AX202" s="13" t="s">
        <v>75</v>
      </c>
      <c r="AY202" s="153" t="s">
        <v>145</v>
      </c>
    </row>
    <row r="203" spans="2:65" s="12" customFormat="1" ht="10.199999999999999">
      <c r="B203" s="144"/>
      <c r="D203" s="145" t="s">
        <v>181</v>
      </c>
      <c r="E203" s="146" t="s">
        <v>1</v>
      </c>
      <c r="F203" s="147" t="s">
        <v>198</v>
      </c>
      <c r="H203" s="148">
        <v>12</v>
      </c>
      <c r="I203" s="149"/>
      <c r="L203" s="144"/>
      <c r="M203" s="150"/>
      <c r="T203" s="151"/>
      <c r="AT203" s="146" t="s">
        <v>181</v>
      </c>
      <c r="AU203" s="146" t="s">
        <v>85</v>
      </c>
      <c r="AV203" s="12" t="s">
        <v>85</v>
      </c>
      <c r="AW203" s="12" t="s">
        <v>31</v>
      </c>
      <c r="AX203" s="12" t="s">
        <v>83</v>
      </c>
      <c r="AY203" s="146" t="s">
        <v>145</v>
      </c>
    </row>
    <row r="204" spans="2:65" s="1" customFormat="1" ht="24.15" customHeight="1">
      <c r="B204" s="32"/>
      <c r="C204" s="132" t="s">
        <v>289</v>
      </c>
      <c r="D204" s="132" t="s">
        <v>147</v>
      </c>
      <c r="E204" s="133" t="s">
        <v>290</v>
      </c>
      <c r="F204" s="134" t="s">
        <v>291</v>
      </c>
      <c r="G204" s="135" t="s">
        <v>160</v>
      </c>
      <c r="H204" s="136">
        <v>11</v>
      </c>
      <c r="I204" s="137"/>
      <c r="J204" s="136">
        <f>ROUND(I204*H204,2)</f>
        <v>0</v>
      </c>
      <c r="K204" s="134" t="s">
        <v>151</v>
      </c>
      <c r="L204" s="32"/>
      <c r="M204" s="138" t="s">
        <v>1</v>
      </c>
      <c r="N204" s="139" t="s">
        <v>40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152</v>
      </c>
      <c r="AT204" s="142" t="s">
        <v>147</v>
      </c>
      <c r="AU204" s="142" t="s">
        <v>85</v>
      </c>
      <c r="AY204" s="17" t="s">
        <v>145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83</v>
      </c>
      <c r="BK204" s="143">
        <f>ROUND(I204*H204,2)</f>
        <v>0</v>
      </c>
      <c r="BL204" s="17" t="s">
        <v>152</v>
      </c>
      <c r="BM204" s="142" t="s">
        <v>292</v>
      </c>
    </row>
    <row r="205" spans="2:65" s="1" customFormat="1" ht="24.15" customHeight="1">
      <c r="B205" s="32"/>
      <c r="C205" s="132" t="s">
        <v>293</v>
      </c>
      <c r="D205" s="132" t="s">
        <v>147</v>
      </c>
      <c r="E205" s="133" t="s">
        <v>294</v>
      </c>
      <c r="F205" s="134" t="s">
        <v>295</v>
      </c>
      <c r="G205" s="135" t="s">
        <v>160</v>
      </c>
      <c r="H205" s="136">
        <v>11</v>
      </c>
      <c r="I205" s="137"/>
      <c r="J205" s="136">
        <f>ROUND(I205*H205,2)</f>
        <v>0</v>
      </c>
      <c r="K205" s="134" t="s">
        <v>151</v>
      </c>
      <c r="L205" s="32"/>
      <c r="M205" s="138" t="s">
        <v>1</v>
      </c>
      <c r="N205" s="139" t="s">
        <v>40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152</v>
      </c>
      <c r="AT205" s="142" t="s">
        <v>147</v>
      </c>
      <c r="AU205" s="142" t="s">
        <v>85</v>
      </c>
      <c r="AY205" s="17" t="s">
        <v>145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83</v>
      </c>
      <c r="BK205" s="143">
        <f>ROUND(I205*H205,2)</f>
        <v>0</v>
      </c>
      <c r="BL205" s="17" t="s">
        <v>152</v>
      </c>
      <c r="BM205" s="142" t="s">
        <v>296</v>
      </c>
    </row>
    <row r="206" spans="2:65" s="13" customFormat="1" ht="10.199999999999999">
      <c r="B206" s="152"/>
      <c r="D206" s="145" t="s">
        <v>181</v>
      </c>
      <c r="E206" s="153" t="s">
        <v>1</v>
      </c>
      <c r="F206" s="154" t="s">
        <v>210</v>
      </c>
      <c r="H206" s="153" t="s">
        <v>1</v>
      </c>
      <c r="I206" s="155"/>
      <c r="L206" s="152"/>
      <c r="M206" s="156"/>
      <c r="T206" s="157"/>
      <c r="AT206" s="153" t="s">
        <v>181</v>
      </c>
      <c r="AU206" s="153" t="s">
        <v>85</v>
      </c>
      <c r="AV206" s="13" t="s">
        <v>83</v>
      </c>
      <c r="AW206" s="13" t="s">
        <v>31</v>
      </c>
      <c r="AX206" s="13" t="s">
        <v>75</v>
      </c>
      <c r="AY206" s="153" t="s">
        <v>145</v>
      </c>
    </row>
    <row r="207" spans="2:65" s="12" customFormat="1" ht="10.199999999999999">
      <c r="B207" s="144"/>
      <c r="D207" s="145" t="s">
        <v>181</v>
      </c>
      <c r="E207" s="146" t="s">
        <v>1</v>
      </c>
      <c r="F207" s="147" t="s">
        <v>193</v>
      </c>
      <c r="H207" s="148">
        <v>11</v>
      </c>
      <c r="I207" s="149"/>
      <c r="L207" s="144"/>
      <c r="M207" s="150"/>
      <c r="T207" s="151"/>
      <c r="AT207" s="146" t="s">
        <v>181</v>
      </c>
      <c r="AU207" s="146" t="s">
        <v>85</v>
      </c>
      <c r="AV207" s="12" t="s">
        <v>85</v>
      </c>
      <c r="AW207" s="12" t="s">
        <v>31</v>
      </c>
      <c r="AX207" s="12" t="s">
        <v>83</v>
      </c>
      <c r="AY207" s="146" t="s">
        <v>145</v>
      </c>
    </row>
    <row r="208" spans="2:65" s="1" customFormat="1" ht="24.15" customHeight="1">
      <c r="B208" s="32"/>
      <c r="C208" s="132" t="s">
        <v>297</v>
      </c>
      <c r="D208" s="132" t="s">
        <v>147</v>
      </c>
      <c r="E208" s="133" t="s">
        <v>298</v>
      </c>
      <c r="F208" s="134" t="s">
        <v>299</v>
      </c>
      <c r="G208" s="135" t="s">
        <v>160</v>
      </c>
      <c r="H208" s="136">
        <v>8</v>
      </c>
      <c r="I208" s="137"/>
      <c r="J208" s="136">
        <f>ROUND(I208*H208,2)</f>
        <v>0</v>
      </c>
      <c r="K208" s="134" t="s">
        <v>151</v>
      </c>
      <c r="L208" s="32"/>
      <c r="M208" s="138" t="s">
        <v>1</v>
      </c>
      <c r="N208" s="139" t="s">
        <v>40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152</v>
      </c>
      <c r="AT208" s="142" t="s">
        <v>147</v>
      </c>
      <c r="AU208" s="142" t="s">
        <v>85</v>
      </c>
      <c r="AY208" s="17" t="s">
        <v>145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7" t="s">
        <v>83</v>
      </c>
      <c r="BK208" s="143">
        <f>ROUND(I208*H208,2)</f>
        <v>0</v>
      </c>
      <c r="BL208" s="17" t="s">
        <v>152</v>
      </c>
      <c r="BM208" s="142" t="s">
        <v>300</v>
      </c>
    </row>
    <row r="209" spans="2:65" s="1" customFormat="1" ht="24.15" customHeight="1">
      <c r="B209" s="32"/>
      <c r="C209" s="132" t="s">
        <v>301</v>
      </c>
      <c r="D209" s="132" t="s">
        <v>147</v>
      </c>
      <c r="E209" s="133" t="s">
        <v>302</v>
      </c>
      <c r="F209" s="134" t="s">
        <v>303</v>
      </c>
      <c r="G209" s="135" t="s">
        <v>160</v>
      </c>
      <c r="H209" s="136">
        <v>8</v>
      </c>
      <c r="I209" s="137"/>
      <c r="J209" s="136">
        <f>ROUND(I209*H209,2)</f>
        <v>0</v>
      </c>
      <c r="K209" s="134" t="s">
        <v>151</v>
      </c>
      <c r="L209" s="32"/>
      <c r="M209" s="138" t="s">
        <v>1</v>
      </c>
      <c r="N209" s="139" t="s">
        <v>40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152</v>
      </c>
      <c r="AT209" s="142" t="s">
        <v>147</v>
      </c>
      <c r="AU209" s="142" t="s">
        <v>85</v>
      </c>
      <c r="AY209" s="17" t="s">
        <v>145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83</v>
      </c>
      <c r="BK209" s="143">
        <f>ROUND(I209*H209,2)</f>
        <v>0</v>
      </c>
      <c r="BL209" s="17" t="s">
        <v>152</v>
      </c>
      <c r="BM209" s="142" t="s">
        <v>304</v>
      </c>
    </row>
    <row r="210" spans="2:65" s="13" customFormat="1" ht="10.199999999999999">
      <c r="B210" s="152"/>
      <c r="D210" s="145" t="s">
        <v>181</v>
      </c>
      <c r="E210" s="153" t="s">
        <v>1</v>
      </c>
      <c r="F210" s="154" t="s">
        <v>210</v>
      </c>
      <c r="H210" s="153" t="s">
        <v>1</v>
      </c>
      <c r="I210" s="155"/>
      <c r="L210" s="152"/>
      <c r="M210" s="156"/>
      <c r="T210" s="157"/>
      <c r="AT210" s="153" t="s">
        <v>181</v>
      </c>
      <c r="AU210" s="153" t="s">
        <v>85</v>
      </c>
      <c r="AV210" s="13" t="s">
        <v>83</v>
      </c>
      <c r="AW210" s="13" t="s">
        <v>31</v>
      </c>
      <c r="AX210" s="13" t="s">
        <v>75</v>
      </c>
      <c r="AY210" s="153" t="s">
        <v>145</v>
      </c>
    </row>
    <row r="211" spans="2:65" s="12" customFormat="1" ht="10.199999999999999">
      <c r="B211" s="144"/>
      <c r="D211" s="145" t="s">
        <v>181</v>
      </c>
      <c r="E211" s="146" t="s">
        <v>1</v>
      </c>
      <c r="F211" s="147" t="s">
        <v>177</v>
      </c>
      <c r="H211" s="148">
        <v>8</v>
      </c>
      <c r="I211" s="149"/>
      <c r="L211" s="144"/>
      <c r="M211" s="150"/>
      <c r="T211" s="151"/>
      <c r="AT211" s="146" t="s">
        <v>181</v>
      </c>
      <c r="AU211" s="146" t="s">
        <v>85</v>
      </c>
      <c r="AV211" s="12" t="s">
        <v>85</v>
      </c>
      <c r="AW211" s="12" t="s">
        <v>31</v>
      </c>
      <c r="AX211" s="12" t="s">
        <v>83</v>
      </c>
      <c r="AY211" s="146" t="s">
        <v>145</v>
      </c>
    </row>
    <row r="212" spans="2:65" s="1" customFormat="1" ht="24.15" customHeight="1">
      <c r="B212" s="32"/>
      <c r="C212" s="132" t="s">
        <v>305</v>
      </c>
      <c r="D212" s="132" t="s">
        <v>147</v>
      </c>
      <c r="E212" s="133" t="s">
        <v>306</v>
      </c>
      <c r="F212" s="134" t="s">
        <v>307</v>
      </c>
      <c r="G212" s="135" t="s">
        <v>160</v>
      </c>
      <c r="H212" s="136">
        <v>2</v>
      </c>
      <c r="I212" s="137"/>
      <c r="J212" s="136">
        <f>ROUND(I212*H212,2)</f>
        <v>0</v>
      </c>
      <c r="K212" s="134" t="s">
        <v>151</v>
      </c>
      <c r="L212" s="32"/>
      <c r="M212" s="138" t="s">
        <v>1</v>
      </c>
      <c r="N212" s="139" t="s">
        <v>40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152</v>
      </c>
      <c r="AT212" s="142" t="s">
        <v>147</v>
      </c>
      <c r="AU212" s="142" t="s">
        <v>85</v>
      </c>
      <c r="AY212" s="17" t="s">
        <v>145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7" t="s">
        <v>83</v>
      </c>
      <c r="BK212" s="143">
        <f>ROUND(I212*H212,2)</f>
        <v>0</v>
      </c>
      <c r="BL212" s="17" t="s">
        <v>152</v>
      </c>
      <c r="BM212" s="142" t="s">
        <v>308</v>
      </c>
    </row>
    <row r="213" spans="2:65" s="1" customFormat="1" ht="24.15" customHeight="1">
      <c r="B213" s="32"/>
      <c r="C213" s="132" t="s">
        <v>309</v>
      </c>
      <c r="D213" s="132" t="s">
        <v>147</v>
      </c>
      <c r="E213" s="133" t="s">
        <v>310</v>
      </c>
      <c r="F213" s="134" t="s">
        <v>311</v>
      </c>
      <c r="G213" s="135" t="s">
        <v>160</v>
      </c>
      <c r="H213" s="136">
        <v>2</v>
      </c>
      <c r="I213" s="137"/>
      <c r="J213" s="136">
        <f>ROUND(I213*H213,2)</f>
        <v>0</v>
      </c>
      <c r="K213" s="134" t="s">
        <v>151</v>
      </c>
      <c r="L213" s="32"/>
      <c r="M213" s="138" t="s">
        <v>1</v>
      </c>
      <c r="N213" s="139" t="s">
        <v>40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152</v>
      </c>
      <c r="AT213" s="142" t="s">
        <v>147</v>
      </c>
      <c r="AU213" s="142" t="s">
        <v>85</v>
      </c>
      <c r="AY213" s="17" t="s">
        <v>145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83</v>
      </c>
      <c r="BK213" s="143">
        <f>ROUND(I213*H213,2)</f>
        <v>0</v>
      </c>
      <c r="BL213" s="17" t="s">
        <v>152</v>
      </c>
      <c r="BM213" s="142" t="s">
        <v>312</v>
      </c>
    </row>
    <row r="214" spans="2:65" s="13" customFormat="1" ht="10.199999999999999">
      <c r="B214" s="152"/>
      <c r="D214" s="145" t="s">
        <v>181</v>
      </c>
      <c r="E214" s="153" t="s">
        <v>1</v>
      </c>
      <c r="F214" s="154" t="s">
        <v>210</v>
      </c>
      <c r="H214" s="153" t="s">
        <v>1</v>
      </c>
      <c r="I214" s="155"/>
      <c r="L214" s="152"/>
      <c r="M214" s="156"/>
      <c r="T214" s="157"/>
      <c r="AT214" s="153" t="s">
        <v>181</v>
      </c>
      <c r="AU214" s="153" t="s">
        <v>85</v>
      </c>
      <c r="AV214" s="13" t="s">
        <v>83</v>
      </c>
      <c r="AW214" s="13" t="s">
        <v>31</v>
      </c>
      <c r="AX214" s="13" t="s">
        <v>75</v>
      </c>
      <c r="AY214" s="153" t="s">
        <v>145</v>
      </c>
    </row>
    <row r="215" spans="2:65" s="12" customFormat="1" ht="10.199999999999999">
      <c r="B215" s="144"/>
      <c r="D215" s="145" t="s">
        <v>181</v>
      </c>
      <c r="E215" s="146" t="s">
        <v>1</v>
      </c>
      <c r="F215" s="147" t="s">
        <v>85</v>
      </c>
      <c r="H215" s="148">
        <v>2</v>
      </c>
      <c r="I215" s="149"/>
      <c r="L215" s="144"/>
      <c r="M215" s="150"/>
      <c r="T215" s="151"/>
      <c r="AT215" s="146" t="s">
        <v>181</v>
      </c>
      <c r="AU215" s="146" t="s">
        <v>85</v>
      </c>
      <c r="AV215" s="12" t="s">
        <v>85</v>
      </c>
      <c r="AW215" s="12" t="s">
        <v>31</v>
      </c>
      <c r="AX215" s="12" t="s">
        <v>83</v>
      </c>
      <c r="AY215" s="146" t="s">
        <v>145</v>
      </c>
    </row>
    <row r="216" spans="2:65" s="1" customFormat="1" ht="24.15" customHeight="1">
      <c r="B216" s="32"/>
      <c r="C216" s="132" t="s">
        <v>313</v>
      </c>
      <c r="D216" s="132" t="s">
        <v>147</v>
      </c>
      <c r="E216" s="133" t="s">
        <v>314</v>
      </c>
      <c r="F216" s="134" t="s">
        <v>315</v>
      </c>
      <c r="G216" s="135" t="s">
        <v>160</v>
      </c>
      <c r="H216" s="136">
        <v>1</v>
      </c>
      <c r="I216" s="137"/>
      <c r="J216" s="136">
        <f>ROUND(I216*H216,2)</f>
        <v>0</v>
      </c>
      <c r="K216" s="134" t="s">
        <v>151</v>
      </c>
      <c r="L216" s="32"/>
      <c r="M216" s="138" t="s">
        <v>1</v>
      </c>
      <c r="N216" s="139" t="s">
        <v>40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152</v>
      </c>
      <c r="AT216" s="142" t="s">
        <v>147</v>
      </c>
      <c r="AU216" s="142" t="s">
        <v>85</v>
      </c>
      <c r="AY216" s="17" t="s">
        <v>145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83</v>
      </c>
      <c r="BK216" s="143">
        <f>ROUND(I216*H216,2)</f>
        <v>0</v>
      </c>
      <c r="BL216" s="17" t="s">
        <v>152</v>
      </c>
      <c r="BM216" s="142" t="s">
        <v>316</v>
      </c>
    </row>
    <row r="217" spans="2:65" s="1" customFormat="1" ht="24.15" customHeight="1">
      <c r="B217" s="32"/>
      <c r="C217" s="132" t="s">
        <v>317</v>
      </c>
      <c r="D217" s="132" t="s">
        <v>147</v>
      </c>
      <c r="E217" s="133" t="s">
        <v>318</v>
      </c>
      <c r="F217" s="134" t="s">
        <v>319</v>
      </c>
      <c r="G217" s="135" t="s">
        <v>160</v>
      </c>
      <c r="H217" s="136">
        <v>1</v>
      </c>
      <c r="I217" s="137"/>
      <c r="J217" s="136">
        <f>ROUND(I217*H217,2)</f>
        <v>0</v>
      </c>
      <c r="K217" s="134" t="s">
        <v>151</v>
      </c>
      <c r="L217" s="32"/>
      <c r="M217" s="138" t="s">
        <v>1</v>
      </c>
      <c r="N217" s="139" t="s">
        <v>40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152</v>
      </c>
      <c r="AT217" s="142" t="s">
        <v>147</v>
      </c>
      <c r="AU217" s="142" t="s">
        <v>85</v>
      </c>
      <c r="AY217" s="17" t="s">
        <v>145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7" t="s">
        <v>83</v>
      </c>
      <c r="BK217" s="143">
        <f>ROUND(I217*H217,2)</f>
        <v>0</v>
      </c>
      <c r="BL217" s="17" t="s">
        <v>152</v>
      </c>
      <c r="BM217" s="142" t="s">
        <v>320</v>
      </c>
    </row>
    <row r="218" spans="2:65" s="13" customFormat="1" ht="10.199999999999999">
      <c r="B218" s="152"/>
      <c r="D218" s="145" t="s">
        <v>181</v>
      </c>
      <c r="E218" s="153" t="s">
        <v>1</v>
      </c>
      <c r="F218" s="154" t="s">
        <v>210</v>
      </c>
      <c r="H218" s="153" t="s">
        <v>1</v>
      </c>
      <c r="I218" s="155"/>
      <c r="L218" s="152"/>
      <c r="M218" s="156"/>
      <c r="T218" s="157"/>
      <c r="AT218" s="153" t="s">
        <v>181</v>
      </c>
      <c r="AU218" s="153" t="s">
        <v>85</v>
      </c>
      <c r="AV218" s="13" t="s">
        <v>83</v>
      </c>
      <c r="AW218" s="13" t="s">
        <v>31</v>
      </c>
      <c r="AX218" s="13" t="s">
        <v>75</v>
      </c>
      <c r="AY218" s="153" t="s">
        <v>145</v>
      </c>
    </row>
    <row r="219" spans="2:65" s="12" customFormat="1" ht="10.199999999999999">
      <c r="B219" s="144"/>
      <c r="D219" s="145" t="s">
        <v>181</v>
      </c>
      <c r="E219" s="146" t="s">
        <v>1</v>
      </c>
      <c r="F219" s="147" t="s">
        <v>83</v>
      </c>
      <c r="H219" s="148">
        <v>1</v>
      </c>
      <c r="I219" s="149"/>
      <c r="L219" s="144"/>
      <c r="M219" s="150"/>
      <c r="T219" s="151"/>
      <c r="AT219" s="146" t="s">
        <v>181</v>
      </c>
      <c r="AU219" s="146" t="s">
        <v>85</v>
      </c>
      <c r="AV219" s="12" t="s">
        <v>85</v>
      </c>
      <c r="AW219" s="12" t="s">
        <v>31</v>
      </c>
      <c r="AX219" s="12" t="s">
        <v>83</v>
      </c>
      <c r="AY219" s="146" t="s">
        <v>145</v>
      </c>
    </row>
    <row r="220" spans="2:65" s="1" customFormat="1" ht="24.15" customHeight="1">
      <c r="B220" s="32"/>
      <c r="C220" s="132" t="s">
        <v>321</v>
      </c>
      <c r="D220" s="132" t="s">
        <v>147</v>
      </c>
      <c r="E220" s="133" t="s">
        <v>322</v>
      </c>
      <c r="F220" s="134" t="s">
        <v>323</v>
      </c>
      <c r="G220" s="135" t="s">
        <v>324</v>
      </c>
      <c r="H220" s="136">
        <v>5</v>
      </c>
      <c r="I220" s="137"/>
      <c r="J220" s="136">
        <f>ROUND(I220*H220,2)</f>
        <v>0</v>
      </c>
      <c r="K220" s="134" t="s">
        <v>151</v>
      </c>
      <c r="L220" s="32"/>
      <c r="M220" s="138" t="s">
        <v>1</v>
      </c>
      <c r="N220" s="139" t="s">
        <v>40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152</v>
      </c>
      <c r="AT220" s="142" t="s">
        <v>147</v>
      </c>
      <c r="AU220" s="142" t="s">
        <v>85</v>
      </c>
      <c r="AY220" s="17" t="s">
        <v>145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83</v>
      </c>
      <c r="BK220" s="143">
        <f>ROUND(I220*H220,2)</f>
        <v>0</v>
      </c>
      <c r="BL220" s="17" t="s">
        <v>152</v>
      </c>
      <c r="BM220" s="142" t="s">
        <v>325</v>
      </c>
    </row>
    <row r="221" spans="2:65" s="13" customFormat="1" ht="10.199999999999999">
      <c r="B221" s="152"/>
      <c r="D221" s="145" t="s">
        <v>181</v>
      </c>
      <c r="E221" s="153" t="s">
        <v>1</v>
      </c>
      <c r="F221" s="154" t="s">
        <v>326</v>
      </c>
      <c r="H221" s="153" t="s">
        <v>1</v>
      </c>
      <c r="I221" s="155"/>
      <c r="L221" s="152"/>
      <c r="M221" s="156"/>
      <c r="T221" s="157"/>
      <c r="AT221" s="153" t="s">
        <v>181</v>
      </c>
      <c r="AU221" s="153" t="s">
        <v>85</v>
      </c>
      <c r="AV221" s="13" t="s">
        <v>83</v>
      </c>
      <c r="AW221" s="13" t="s">
        <v>31</v>
      </c>
      <c r="AX221" s="13" t="s">
        <v>75</v>
      </c>
      <c r="AY221" s="153" t="s">
        <v>145</v>
      </c>
    </row>
    <row r="222" spans="2:65" s="12" customFormat="1" ht="10.199999999999999">
      <c r="B222" s="144"/>
      <c r="D222" s="145" t="s">
        <v>181</v>
      </c>
      <c r="E222" s="146" t="s">
        <v>1</v>
      </c>
      <c r="F222" s="147" t="s">
        <v>165</v>
      </c>
      <c r="H222" s="148">
        <v>5</v>
      </c>
      <c r="I222" s="149"/>
      <c r="L222" s="144"/>
      <c r="M222" s="150"/>
      <c r="T222" s="151"/>
      <c r="AT222" s="146" t="s">
        <v>181</v>
      </c>
      <c r="AU222" s="146" t="s">
        <v>85</v>
      </c>
      <c r="AV222" s="12" t="s">
        <v>85</v>
      </c>
      <c r="AW222" s="12" t="s">
        <v>31</v>
      </c>
      <c r="AX222" s="12" t="s">
        <v>83</v>
      </c>
      <c r="AY222" s="146" t="s">
        <v>145</v>
      </c>
    </row>
    <row r="223" spans="2:65" s="1" customFormat="1" ht="37.799999999999997" customHeight="1">
      <c r="B223" s="32"/>
      <c r="C223" s="132" t="s">
        <v>327</v>
      </c>
      <c r="D223" s="132" t="s">
        <v>147</v>
      </c>
      <c r="E223" s="133" t="s">
        <v>328</v>
      </c>
      <c r="F223" s="134" t="s">
        <v>329</v>
      </c>
      <c r="G223" s="135" t="s">
        <v>324</v>
      </c>
      <c r="H223" s="136">
        <v>5690</v>
      </c>
      <c r="I223" s="137"/>
      <c r="J223" s="136">
        <f>ROUND(I223*H223,2)</f>
        <v>0</v>
      </c>
      <c r="K223" s="134" t="s">
        <v>151</v>
      </c>
      <c r="L223" s="32"/>
      <c r="M223" s="138" t="s">
        <v>1</v>
      </c>
      <c r="N223" s="139" t="s">
        <v>40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152</v>
      </c>
      <c r="AT223" s="142" t="s">
        <v>147</v>
      </c>
      <c r="AU223" s="142" t="s">
        <v>85</v>
      </c>
      <c r="AY223" s="17" t="s">
        <v>145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83</v>
      </c>
      <c r="BK223" s="143">
        <f>ROUND(I223*H223,2)</f>
        <v>0</v>
      </c>
      <c r="BL223" s="17" t="s">
        <v>152</v>
      </c>
      <c r="BM223" s="142" t="s">
        <v>330</v>
      </c>
    </row>
    <row r="224" spans="2:65" s="13" customFormat="1" ht="10.199999999999999">
      <c r="B224" s="152"/>
      <c r="D224" s="145" t="s">
        <v>181</v>
      </c>
      <c r="E224" s="153" t="s">
        <v>1</v>
      </c>
      <c r="F224" s="154" t="s">
        <v>331</v>
      </c>
      <c r="H224" s="153" t="s">
        <v>1</v>
      </c>
      <c r="I224" s="155"/>
      <c r="L224" s="152"/>
      <c r="M224" s="156"/>
      <c r="T224" s="157"/>
      <c r="AT224" s="153" t="s">
        <v>181</v>
      </c>
      <c r="AU224" s="153" t="s">
        <v>85</v>
      </c>
      <c r="AV224" s="13" t="s">
        <v>83</v>
      </c>
      <c r="AW224" s="13" t="s">
        <v>31</v>
      </c>
      <c r="AX224" s="13" t="s">
        <v>75</v>
      </c>
      <c r="AY224" s="153" t="s">
        <v>145</v>
      </c>
    </row>
    <row r="225" spans="2:51" s="12" customFormat="1" ht="10.199999999999999">
      <c r="B225" s="144"/>
      <c r="D225" s="145" t="s">
        <v>181</v>
      </c>
      <c r="E225" s="146" t="s">
        <v>1</v>
      </c>
      <c r="F225" s="147" t="s">
        <v>332</v>
      </c>
      <c r="H225" s="148">
        <v>825.75</v>
      </c>
      <c r="I225" s="149"/>
      <c r="L225" s="144"/>
      <c r="M225" s="150"/>
      <c r="T225" s="151"/>
      <c r="AT225" s="146" t="s">
        <v>181</v>
      </c>
      <c r="AU225" s="146" t="s">
        <v>85</v>
      </c>
      <c r="AV225" s="12" t="s">
        <v>85</v>
      </c>
      <c r="AW225" s="12" t="s">
        <v>31</v>
      </c>
      <c r="AX225" s="12" t="s">
        <v>75</v>
      </c>
      <c r="AY225" s="146" t="s">
        <v>145</v>
      </c>
    </row>
    <row r="226" spans="2:51" s="13" customFormat="1" ht="10.199999999999999">
      <c r="B226" s="152"/>
      <c r="D226" s="145" t="s">
        <v>181</v>
      </c>
      <c r="E226" s="153" t="s">
        <v>1</v>
      </c>
      <c r="F226" s="154" t="s">
        <v>333</v>
      </c>
      <c r="H226" s="153" t="s">
        <v>1</v>
      </c>
      <c r="I226" s="155"/>
      <c r="L226" s="152"/>
      <c r="M226" s="156"/>
      <c r="T226" s="157"/>
      <c r="AT226" s="153" t="s">
        <v>181</v>
      </c>
      <c r="AU226" s="153" t="s">
        <v>85</v>
      </c>
      <c r="AV226" s="13" t="s">
        <v>83</v>
      </c>
      <c r="AW226" s="13" t="s">
        <v>31</v>
      </c>
      <c r="AX226" s="13" t="s">
        <v>75</v>
      </c>
      <c r="AY226" s="153" t="s">
        <v>145</v>
      </c>
    </row>
    <row r="227" spans="2:51" s="12" customFormat="1" ht="10.199999999999999">
      <c r="B227" s="144"/>
      <c r="D227" s="145" t="s">
        <v>181</v>
      </c>
      <c r="E227" s="146" t="s">
        <v>1</v>
      </c>
      <c r="F227" s="147" t="s">
        <v>334</v>
      </c>
      <c r="H227" s="148">
        <v>30.6</v>
      </c>
      <c r="I227" s="149"/>
      <c r="L227" s="144"/>
      <c r="M227" s="150"/>
      <c r="T227" s="151"/>
      <c r="AT227" s="146" t="s">
        <v>181</v>
      </c>
      <c r="AU227" s="146" t="s">
        <v>85</v>
      </c>
      <c r="AV227" s="12" t="s">
        <v>85</v>
      </c>
      <c r="AW227" s="12" t="s">
        <v>31</v>
      </c>
      <c r="AX227" s="12" t="s">
        <v>75</v>
      </c>
      <c r="AY227" s="146" t="s">
        <v>145</v>
      </c>
    </row>
    <row r="228" spans="2:51" s="13" customFormat="1" ht="10.199999999999999">
      <c r="B228" s="152"/>
      <c r="D228" s="145" t="s">
        <v>181</v>
      </c>
      <c r="E228" s="153" t="s">
        <v>1</v>
      </c>
      <c r="F228" s="154" t="s">
        <v>335</v>
      </c>
      <c r="H228" s="153" t="s">
        <v>1</v>
      </c>
      <c r="I228" s="155"/>
      <c r="L228" s="152"/>
      <c r="M228" s="156"/>
      <c r="T228" s="157"/>
      <c r="AT228" s="153" t="s">
        <v>181</v>
      </c>
      <c r="AU228" s="153" t="s">
        <v>85</v>
      </c>
      <c r="AV228" s="13" t="s">
        <v>83</v>
      </c>
      <c r="AW228" s="13" t="s">
        <v>31</v>
      </c>
      <c r="AX228" s="13" t="s">
        <v>75</v>
      </c>
      <c r="AY228" s="153" t="s">
        <v>145</v>
      </c>
    </row>
    <row r="229" spans="2:51" s="12" customFormat="1" ht="10.199999999999999">
      <c r="B229" s="144"/>
      <c r="D229" s="145" t="s">
        <v>181</v>
      </c>
      <c r="E229" s="146" t="s">
        <v>1</v>
      </c>
      <c r="F229" s="147" t="s">
        <v>336</v>
      </c>
      <c r="H229" s="148">
        <v>392.7</v>
      </c>
      <c r="I229" s="149"/>
      <c r="L229" s="144"/>
      <c r="M229" s="150"/>
      <c r="T229" s="151"/>
      <c r="AT229" s="146" t="s">
        <v>181</v>
      </c>
      <c r="AU229" s="146" t="s">
        <v>85</v>
      </c>
      <c r="AV229" s="12" t="s">
        <v>85</v>
      </c>
      <c r="AW229" s="12" t="s">
        <v>31</v>
      </c>
      <c r="AX229" s="12" t="s">
        <v>75</v>
      </c>
      <c r="AY229" s="146" t="s">
        <v>145</v>
      </c>
    </row>
    <row r="230" spans="2:51" s="13" customFormat="1" ht="10.199999999999999">
      <c r="B230" s="152"/>
      <c r="D230" s="145" t="s">
        <v>181</v>
      </c>
      <c r="E230" s="153" t="s">
        <v>1</v>
      </c>
      <c r="F230" s="154" t="s">
        <v>337</v>
      </c>
      <c r="H230" s="153" t="s">
        <v>1</v>
      </c>
      <c r="I230" s="155"/>
      <c r="L230" s="152"/>
      <c r="M230" s="156"/>
      <c r="T230" s="157"/>
      <c r="AT230" s="153" t="s">
        <v>181</v>
      </c>
      <c r="AU230" s="153" t="s">
        <v>85</v>
      </c>
      <c r="AV230" s="13" t="s">
        <v>83</v>
      </c>
      <c r="AW230" s="13" t="s">
        <v>31</v>
      </c>
      <c r="AX230" s="13" t="s">
        <v>75</v>
      </c>
      <c r="AY230" s="153" t="s">
        <v>145</v>
      </c>
    </row>
    <row r="231" spans="2:51" s="12" customFormat="1" ht="10.199999999999999">
      <c r="B231" s="144"/>
      <c r="D231" s="145" t="s">
        <v>181</v>
      </c>
      <c r="E231" s="146" t="s">
        <v>1</v>
      </c>
      <c r="F231" s="147" t="s">
        <v>338</v>
      </c>
      <c r="H231" s="148">
        <v>424.04</v>
      </c>
      <c r="I231" s="149"/>
      <c r="L231" s="144"/>
      <c r="M231" s="150"/>
      <c r="T231" s="151"/>
      <c r="AT231" s="146" t="s">
        <v>181</v>
      </c>
      <c r="AU231" s="146" t="s">
        <v>85</v>
      </c>
      <c r="AV231" s="12" t="s">
        <v>85</v>
      </c>
      <c r="AW231" s="12" t="s">
        <v>31</v>
      </c>
      <c r="AX231" s="12" t="s">
        <v>75</v>
      </c>
      <c r="AY231" s="146" t="s">
        <v>145</v>
      </c>
    </row>
    <row r="232" spans="2:51" s="13" customFormat="1" ht="10.199999999999999">
      <c r="B232" s="152"/>
      <c r="D232" s="145" t="s">
        <v>181</v>
      </c>
      <c r="E232" s="153" t="s">
        <v>1</v>
      </c>
      <c r="F232" s="154" t="s">
        <v>339</v>
      </c>
      <c r="H232" s="153" t="s">
        <v>1</v>
      </c>
      <c r="I232" s="155"/>
      <c r="L232" s="152"/>
      <c r="M232" s="156"/>
      <c r="T232" s="157"/>
      <c r="AT232" s="153" t="s">
        <v>181</v>
      </c>
      <c r="AU232" s="153" t="s">
        <v>85</v>
      </c>
      <c r="AV232" s="13" t="s">
        <v>83</v>
      </c>
      <c r="AW232" s="13" t="s">
        <v>31</v>
      </c>
      <c r="AX232" s="13" t="s">
        <v>75</v>
      </c>
      <c r="AY232" s="153" t="s">
        <v>145</v>
      </c>
    </row>
    <row r="233" spans="2:51" s="12" customFormat="1" ht="10.199999999999999">
      <c r="B233" s="144"/>
      <c r="D233" s="145" t="s">
        <v>181</v>
      </c>
      <c r="E233" s="146" t="s">
        <v>1</v>
      </c>
      <c r="F233" s="147" t="s">
        <v>340</v>
      </c>
      <c r="H233" s="148">
        <v>348.13</v>
      </c>
      <c r="I233" s="149"/>
      <c r="L233" s="144"/>
      <c r="M233" s="150"/>
      <c r="T233" s="151"/>
      <c r="AT233" s="146" t="s">
        <v>181</v>
      </c>
      <c r="AU233" s="146" t="s">
        <v>85</v>
      </c>
      <c r="AV233" s="12" t="s">
        <v>85</v>
      </c>
      <c r="AW233" s="12" t="s">
        <v>31</v>
      </c>
      <c r="AX233" s="12" t="s">
        <v>75</v>
      </c>
      <c r="AY233" s="146" t="s">
        <v>145</v>
      </c>
    </row>
    <row r="234" spans="2:51" s="13" customFormat="1" ht="10.199999999999999">
      <c r="B234" s="152"/>
      <c r="D234" s="145" t="s">
        <v>181</v>
      </c>
      <c r="E234" s="153" t="s">
        <v>1</v>
      </c>
      <c r="F234" s="154" t="s">
        <v>341</v>
      </c>
      <c r="H234" s="153" t="s">
        <v>1</v>
      </c>
      <c r="I234" s="155"/>
      <c r="L234" s="152"/>
      <c r="M234" s="156"/>
      <c r="T234" s="157"/>
      <c r="AT234" s="153" t="s">
        <v>181</v>
      </c>
      <c r="AU234" s="153" t="s">
        <v>85</v>
      </c>
      <c r="AV234" s="13" t="s">
        <v>83</v>
      </c>
      <c r="AW234" s="13" t="s">
        <v>31</v>
      </c>
      <c r="AX234" s="13" t="s">
        <v>75</v>
      </c>
      <c r="AY234" s="153" t="s">
        <v>145</v>
      </c>
    </row>
    <row r="235" spans="2:51" s="12" customFormat="1" ht="10.199999999999999">
      <c r="B235" s="144"/>
      <c r="D235" s="145" t="s">
        <v>181</v>
      </c>
      <c r="E235" s="146" t="s">
        <v>1</v>
      </c>
      <c r="F235" s="147" t="s">
        <v>342</v>
      </c>
      <c r="H235" s="148">
        <v>522.35</v>
      </c>
      <c r="I235" s="149"/>
      <c r="L235" s="144"/>
      <c r="M235" s="150"/>
      <c r="T235" s="151"/>
      <c r="AT235" s="146" t="s">
        <v>181</v>
      </c>
      <c r="AU235" s="146" t="s">
        <v>85</v>
      </c>
      <c r="AV235" s="12" t="s">
        <v>85</v>
      </c>
      <c r="AW235" s="12" t="s">
        <v>31</v>
      </c>
      <c r="AX235" s="12" t="s">
        <v>75</v>
      </c>
      <c r="AY235" s="146" t="s">
        <v>145</v>
      </c>
    </row>
    <row r="236" spans="2:51" s="13" customFormat="1" ht="10.199999999999999">
      <c r="B236" s="152"/>
      <c r="D236" s="145" t="s">
        <v>181</v>
      </c>
      <c r="E236" s="153" t="s">
        <v>1</v>
      </c>
      <c r="F236" s="154" t="s">
        <v>343</v>
      </c>
      <c r="H236" s="153" t="s">
        <v>1</v>
      </c>
      <c r="I236" s="155"/>
      <c r="L236" s="152"/>
      <c r="M236" s="156"/>
      <c r="T236" s="157"/>
      <c r="AT236" s="153" t="s">
        <v>181</v>
      </c>
      <c r="AU236" s="153" t="s">
        <v>85</v>
      </c>
      <c r="AV236" s="13" t="s">
        <v>83</v>
      </c>
      <c r="AW236" s="13" t="s">
        <v>31</v>
      </c>
      <c r="AX236" s="13" t="s">
        <v>75</v>
      </c>
      <c r="AY236" s="153" t="s">
        <v>145</v>
      </c>
    </row>
    <row r="237" spans="2:51" s="12" customFormat="1" ht="10.199999999999999">
      <c r="B237" s="144"/>
      <c r="D237" s="145" t="s">
        <v>181</v>
      </c>
      <c r="E237" s="146" t="s">
        <v>1</v>
      </c>
      <c r="F237" s="147" t="s">
        <v>344</v>
      </c>
      <c r="H237" s="148">
        <v>45.6</v>
      </c>
      <c r="I237" s="149"/>
      <c r="L237" s="144"/>
      <c r="M237" s="150"/>
      <c r="T237" s="151"/>
      <c r="AT237" s="146" t="s">
        <v>181</v>
      </c>
      <c r="AU237" s="146" t="s">
        <v>85</v>
      </c>
      <c r="AV237" s="12" t="s">
        <v>85</v>
      </c>
      <c r="AW237" s="12" t="s">
        <v>31</v>
      </c>
      <c r="AX237" s="12" t="s">
        <v>75</v>
      </c>
      <c r="AY237" s="146" t="s">
        <v>145</v>
      </c>
    </row>
    <row r="238" spans="2:51" s="13" customFormat="1" ht="10.199999999999999">
      <c r="B238" s="152"/>
      <c r="D238" s="145" t="s">
        <v>181</v>
      </c>
      <c r="E238" s="153" t="s">
        <v>1</v>
      </c>
      <c r="F238" s="154" t="s">
        <v>345</v>
      </c>
      <c r="H238" s="153" t="s">
        <v>1</v>
      </c>
      <c r="I238" s="155"/>
      <c r="L238" s="152"/>
      <c r="M238" s="156"/>
      <c r="T238" s="157"/>
      <c r="AT238" s="153" t="s">
        <v>181</v>
      </c>
      <c r="AU238" s="153" t="s">
        <v>85</v>
      </c>
      <c r="AV238" s="13" t="s">
        <v>83</v>
      </c>
      <c r="AW238" s="13" t="s">
        <v>31</v>
      </c>
      <c r="AX238" s="13" t="s">
        <v>75</v>
      </c>
      <c r="AY238" s="153" t="s">
        <v>145</v>
      </c>
    </row>
    <row r="239" spans="2:51" s="12" customFormat="1" ht="10.199999999999999">
      <c r="B239" s="144"/>
      <c r="D239" s="145" t="s">
        <v>181</v>
      </c>
      <c r="E239" s="146" t="s">
        <v>1</v>
      </c>
      <c r="F239" s="147" t="s">
        <v>346</v>
      </c>
      <c r="H239" s="148">
        <v>24.5</v>
      </c>
      <c r="I239" s="149"/>
      <c r="L239" s="144"/>
      <c r="M239" s="150"/>
      <c r="T239" s="151"/>
      <c r="AT239" s="146" t="s">
        <v>181</v>
      </c>
      <c r="AU239" s="146" t="s">
        <v>85</v>
      </c>
      <c r="AV239" s="12" t="s">
        <v>85</v>
      </c>
      <c r="AW239" s="12" t="s">
        <v>31</v>
      </c>
      <c r="AX239" s="12" t="s">
        <v>75</v>
      </c>
      <c r="AY239" s="146" t="s">
        <v>145</v>
      </c>
    </row>
    <row r="240" spans="2:51" s="13" customFormat="1" ht="10.199999999999999">
      <c r="B240" s="152"/>
      <c r="D240" s="145" t="s">
        <v>181</v>
      </c>
      <c r="E240" s="153" t="s">
        <v>1</v>
      </c>
      <c r="F240" s="154" t="s">
        <v>347</v>
      </c>
      <c r="H240" s="153" t="s">
        <v>1</v>
      </c>
      <c r="I240" s="155"/>
      <c r="L240" s="152"/>
      <c r="M240" s="156"/>
      <c r="T240" s="157"/>
      <c r="AT240" s="153" t="s">
        <v>181</v>
      </c>
      <c r="AU240" s="153" t="s">
        <v>85</v>
      </c>
      <c r="AV240" s="13" t="s">
        <v>83</v>
      </c>
      <c r="AW240" s="13" t="s">
        <v>31</v>
      </c>
      <c r="AX240" s="13" t="s">
        <v>75</v>
      </c>
      <c r="AY240" s="153" t="s">
        <v>145</v>
      </c>
    </row>
    <row r="241" spans="2:65" s="12" customFormat="1" ht="10.199999999999999">
      <c r="B241" s="144"/>
      <c r="D241" s="145" t="s">
        <v>181</v>
      </c>
      <c r="E241" s="146" t="s">
        <v>1</v>
      </c>
      <c r="F241" s="147" t="s">
        <v>348</v>
      </c>
      <c r="H241" s="148">
        <v>1652.4</v>
      </c>
      <c r="I241" s="149"/>
      <c r="L241" s="144"/>
      <c r="M241" s="150"/>
      <c r="T241" s="151"/>
      <c r="AT241" s="146" t="s">
        <v>181</v>
      </c>
      <c r="AU241" s="146" t="s">
        <v>85</v>
      </c>
      <c r="AV241" s="12" t="s">
        <v>85</v>
      </c>
      <c r="AW241" s="12" t="s">
        <v>31</v>
      </c>
      <c r="AX241" s="12" t="s">
        <v>75</v>
      </c>
      <c r="AY241" s="146" t="s">
        <v>145</v>
      </c>
    </row>
    <row r="242" spans="2:65" s="13" customFormat="1" ht="10.199999999999999">
      <c r="B242" s="152"/>
      <c r="D242" s="145" t="s">
        <v>181</v>
      </c>
      <c r="E242" s="153" t="s">
        <v>1</v>
      </c>
      <c r="F242" s="154" t="s">
        <v>349</v>
      </c>
      <c r="H242" s="153" t="s">
        <v>1</v>
      </c>
      <c r="I242" s="155"/>
      <c r="L242" s="152"/>
      <c r="M242" s="156"/>
      <c r="T242" s="157"/>
      <c r="AT242" s="153" t="s">
        <v>181</v>
      </c>
      <c r="AU242" s="153" t="s">
        <v>85</v>
      </c>
      <c r="AV242" s="13" t="s">
        <v>83</v>
      </c>
      <c r="AW242" s="13" t="s">
        <v>31</v>
      </c>
      <c r="AX242" s="13" t="s">
        <v>75</v>
      </c>
      <c r="AY242" s="153" t="s">
        <v>145</v>
      </c>
    </row>
    <row r="243" spans="2:65" s="12" customFormat="1" ht="10.199999999999999">
      <c r="B243" s="144"/>
      <c r="D243" s="145" t="s">
        <v>181</v>
      </c>
      <c r="E243" s="146" t="s">
        <v>1</v>
      </c>
      <c r="F243" s="147" t="s">
        <v>350</v>
      </c>
      <c r="H243" s="148">
        <v>44.64</v>
      </c>
      <c r="I243" s="149"/>
      <c r="L243" s="144"/>
      <c r="M243" s="150"/>
      <c r="T243" s="151"/>
      <c r="AT243" s="146" t="s">
        <v>181</v>
      </c>
      <c r="AU243" s="146" t="s">
        <v>85</v>
      </c>
      <c r="AV243" s="12" t="s">
        <v>85</v>
      </c>
      <c r="AW243" s="12" t="s">
        <v>31</v>
      </c>
      <c r="AX243" s="12" t="s">
        <v>75</v>
      </c>
      <c r="AY243" s="146" t="s">
        <v>145</v>
      </c>
    </row>
    <row r="244" spans="2:65" s="13" customFormat="1" ht="10.199999999999999">
      <c r="B244" s="152"/>
      <c r="D244" s="145" t="s">
        <v>181</v>
      </c>
      <c r="E244" s="153" t="s">
        <v>1</v>
      </c>
      <c r="F244" s="154" t="s">
        <v>351</v>
      </c>
      <c r="H244" s="153" t="s">
        <v>1</v>
      </c>
      <c r="I244" s="155"/>
      <c r="L244" s="152"/>
      <c r="M244" s="156"/>
      <c r="T244" s="157"/>
      <c r="AT244" s="153" t="s">
        <v>181</v>
      </c>
      <c r="AU244" s="153" t="s">
        <v>85</v>
      </c>
      <c r="AV244" s="13" t="s">
        <v>83</v>
      </c>
      <c r="AW244" s="13" t="s">
        <v>31</v>
      </c>
      <c r="AX244" s="13" t="s">
        <v>75</v>
      </c>
      <c r="AY244" s="153" t="s">
        <v>145</v>
      </c>
    </row>
    <row r="245" spans="2:65" s="12" customFormat="1" ht="10.199999999999999">
      <c r="B245" s="144"/>
      <c r="D245" s="145" t="s">
        <v>181</v>
      </c>
      <c r="E245" s="146" t="s">
        <v>1</v>
      </c>
      <c r="F245" s="147" t="s">
        <v>352</v>
      </c>
      <c r="H245" s="148">
        <v>21.6</v>
      </c>
      <c r="I245" s="149"/>
      <c r="L245" s="144"/>
      <c r="M245" s="150"/>
      <c r="T245" s="151"/>
      <c r="AT245" s="146" t="s">
        <v>181</v>
      </c>
      <c r="AU245" s="146" t="s">
        <v>85</v>
      </c>
      <c r="AV245" s="12" t="s">
        <v>85</v>
      </c>
      <c r="AW245" s="12" t="s">
        <v>31</v>
      </c>
      <c r="AX245" s="12" t="s">
        <v>75</v>
      </c>
      <c r="AY245" s="146" t="s">
        <v>145</v>
      </c>
    </row>
    <row r="246" spans="2:65" s="13" customFormat="1" ht="10.199999999999999">
      <c r="B246" s="152"/>
      <c r="D246" s="145" t="s">
        <v>181</v>
      </c>
      <c r="E246" s="153" t="s">
        <v>1</v>
      </c>
      <c r="F246" s="154" t="s">
        <v>353</v>
      </c>
      <c r="H246" s="153" t="s">
        <v>1</v>
      </c>
      <c r="I246" s="155"/>
      <c r="L246" s="152"/>
      <c r="M246" s="156"/>
      <c r="T246" s="157"/>
      <c r="AT246" s="153" t="s">
        <v>181</v>
      </c>
      <c r="AU246" s="153" t="s">
        <v>85</v>
      </c>
      <c r="AV246" s="13" t="s">
        <v>83</v>
      </c>
      <c r="AW246" s="13" t="s">
        <v>31</v>
      </c>
      <c r="AX246" s="13" t="s">
        <v>75</v>
      </c>
      <c r="AY246" s="153" t="s">
        <v>145</v>
      </c>
    </row>
    <row r="247" spans="2:65" s="12" customFormat="1" ht="10.199999999999999">
      <c r="B247" s="144"/>
      <c r="D247" s="145" t="s">
        <v>181</v>
      </c>
      <c r="E247" s="146" t="s">
        <v>1</v>
      </c>
      <c r="F247" s="147" t="s">
        <v>354</v>
      </c>
      <c r="H247" s="148">
        <v>1146</v>
      </c>
      <c r="I247" s="149"/>
      <c r="L247" s="144"/>
      <c r="M247" s="150"/>
      <c r="T247" s="151"/>
      <c r="AT247" s="146" t="s">
        <v>181</v>
      </c>
      <c r="AU247" s="146" t="s">
        <v>85</v>
      </c>
      <c r="AV247" s="12" t="s">
        <v>85</v>
      </c>
      <c r="AW247" s="12" t="s">
        <v>31</v>
      </c>
      <c r="AX247" s="12" t="s">
        <v>75</v>
      </c>
      <c r="AY247" s="146" t="s">
        <v>145</v>
      </c>
    </row>
    <row r="248" spans="2:65" s="13" customFormat="1" ht="10.199999999999999">
      <c r="B248" s="152"/>
      <c r="D248" s="145" t="s">
        <v>181</v>
      </c>
      <c r="E248" s="153" t="s">
        <v>1</v>
      </c>
      <c r="F248" s="154" t="s">
        <v>355</v>
      </c>
      <c r="H248" s="153" t="s">
        <v>1</v>
      </c>
      <c r="I248" s="155"/>
      <c r="L248" s="152"/>
      <c r="M248" s="156"/>
      <c r="T248" s="157"/>
      <c r="AT248" s="153" t="s">
        <v>181</v>
      </c>
      <c r="AU248" s="153" t="s">
        <v>85</v>
      </c>
      <c r="AV248" s="13" t="s">
        <v>83</v>
      </c>
      <c r="AW248" s="13" t="s">
        <v>31</v>
      </c>
      <c r="AX248" s="13" t="s">
        <v>75</v>
      </c>
      <c r="AY248" s="153" t="s">
        <v>145</v>
      </c>
    </row>
    <row r="249" spans="2:65" s="12" customFormat="1" ht="10.199999999999999">
      <c r="B249" s="144"/>
      <c r="D249" s="145" t="s">
        <v>181</v>
      </c>
      <c r="E249" s="146" t="s">
        <v>1</v>
      </c>
      <c r="F249" s="147" t="s">
        <v>356</v>
      </c>
      <c r="H249" s="148">
        <v>211.69</v>
      </c>
      <c r="I249" s="149"/>
      <c r="L249" s="144"/>
      <c r="M249" s="150"/>
      <c r="T249" s="151"/>
      <c r="AT249" s="146" t="s">
        <v>181</v>
      </c>
      <c r="AU249" s="146" t="s">
        <v>85</v>
      </c>
      <c r="AV249" s="12" t="s">
        <v>85</v>
      </c>
      <c r="AW249" s="12" t="s">
        <v>31</v>
      </c>
      <c r="AX249" s="12" t="s">
        <v>75</v>
      </c>
      <c r="AY249" s="146" t="s">
        <v>145</v>
      </c>
    </row>
    <row r="250" spans="2:65" s="14" customFormat="1" ht="10.199999999999999">
      <c r="B250" s="158"/>
      <c r="D250" s="145" t="s">
        <v>181</v>
      </c>
      <c r="E250" s="159" t="s">
        <v>1</v>
      </c>
      <c r="F250" s="160" t="s">
        <v>357</v>
      </c>
      <c r="H250" s="161">
        <v>5690</v>
      </c>
      <c r="I250" s="162"/>
      <c r="L250" s="158"/>
      <c r="M250" s="163"/>
      <c r="T250" s="164"/>
      <c r="AT250" s="159" t="s">
        <v>181</v>
      </c>
      <c r="AU250" s="159" t="s">
        <v>85</v>
      </c>
      <c r="AV250" s="14" t="s">
        <v>152</v>
      </c>
      <c r="AW250" s="14" t="s">
        <v>31</v>
      </c>
      <c r="AX250" s="14" t="s">
        <v>83</v>
      </c>
      <c r="AY250" s="159" t="s">
        <v>145</v>
      </c>
    </row>
    <row r="251" spans="2:65" s="1" customFormat="1" ht="33" customHeight="1">
      <c r="B251" s="32"/>
      <c r="C251" s="132" t="s">
        <v>358</v>
      </c>
      <c r="D251" s="132" t="s">
        <v>147</v>
      </c>
      <c r="E251" s="133" t="s">
        <v>359</v>
      </c>
      <c r="F251" s="134" t="s">
        <v>360</v>
      </c>
      <c r="G251" s="135" t="s">
        <v>324</v>
      </c>
      <c r="H251" s="136">
        <v>592</v>
      </c>
      <c r="I251" s="137"/>
      <c r="J251" s="136">
        <f>ROUND(I251*H251,2)</f>
        <v>0</v>
      </c>
      <c r="K251" s="134" t="s">
        <v>151</v>
      </c>
      <c r="L251" s="32"/>
      <c r="M251" s="138" t="s">
        <v>1</v>
      </c>
      <c r="N251" s="139" t="s">
        <v>40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152</v>
      </c>
      <c r="AT251" s="142" t="s">
        <v>147</v>
      </c>
      <c r="AU251" s="142" t="s">
        <v>85</v>
      </c>
      <c r="AY251" s="17" t="s">
        <v>145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83</v>
      </c>
      <c r="BK251" s="143">
        <f>ROUND(I251*H251,2)</f>
        <v>0</v>
      </c>
      <c r="BL251" s="17" t="s">
        <v>152</v>
      </c>
      <c r="BM251" s="142" t="s">
        <v>361</v>
      </c>
    </row>
    <row r="252" spans="2:65" s="13" customFormat="1" ht="10.199999999999999">
      <c r="B252" s="152"/>
      <c r="D252" s="145" t="s">
        <v>181</v>
      </c>
      <c r="E252" s="153" t="s">
        <v>1</v>
      </c>
      <c r="F252" s="154" t="s">
        <v>362</v>
      </c>
      <c r="H252" s="153" t="s">
        <v>1</v>
      </c>
      <c r="I252" s="155"/>
      <c r="L252" s="152"/>
      <c r="M252" s="156"/>
      <c r="T252" s="157"/>
      <c r="AT252" s="153" t="s">
        <v>181</v>
      </c>
      <c r="AU252" s="153" t="s">
        <v>85</v>
      </c>
      <c r="AV252" s="13" t="s">
        <v>83</v>
      </c>
      <c r="AW252" s="13" t="s">
        <v>31</v>
      </c>
      <c r="AX252" s="13" t="s">
        <v>75</v>
      </c>
      <c r="AY252" s="153" t="s">
        <v>145</v>
      </c>
    </row>
    <row r="253" spans="2:65" s="12" customFormat="1" ht="10.199999999999999">
      <c r="B253" s="144"/>
      <c r="D253" s="145" t="s">
        <v>181</v>
      </c>
      <c r="E253" s="146" t="s">
        <v>1</v>
      </c>
      <c r="F253" s="147" t="s">
        <v>363</v>
      </c>
      <c r="H253" s="148">
        <v>198</v>
      </c>
      <c r="I253" s="149"/>
      <c r="L253" s="144"/>
      <c r="M253" s="150"/>
      <c r="T253" s="151"/>
      <c r="AT253" s="146" t="s">
        <v>181</v>
      </c>
      <c r="AU253" s="146" t="s">
        <v>85</v>
      </c>
      <c r="AV253" s="12" t="s">
        <v>85</v>
      </c>
      <c r="AW253" s="12" t="s">
        <v>31</v>
      </c>
      <c r="AX253" s="12" t="s">
        <v>75</v>
      </c>
      <c r="AY253" s="146" t="s">
        <v>145</v>
      </c>
    </row>
    <row r="254" spans="2:65" s="13" customFormat="1" ht="10.199999999999999">
      <c r="B254" s="152"/>
      <c r="D254" s="145" t="s">
        <v>181</v>
      </c>
      <c r="E254" s="153" t="s">
        <v>1</v>
      </c>
      <c r="F254" s="154" t="s">
        <v>364</v>
      </c>
      <c r="H254" s="153" t="s">
        <v>1</v>
      </c>
      <c r="I254" s="155"/>
      <c r="L254" s="152"/>
      <c r="M254" s="156"/>
      <c r="T254" s="157"/>
      <c r="AT254" s="153" t="s">
        <v>181</v>
      </c>
      <c r="AU254" s="153" t="s">
        <v>85</v>
      </c>
      <c r="AV254" s="13" t="s">
        <v>83</v>
      </c>
      <c r="AW254" s="13" t="s">
        <v>31</v>
      </c>
      <c r="AX254" s="13" t="s">
        <v>75</v>
      </c>
      <c r="AY254" s="153" t="s">
        <v>145</v>
      </c>
    </row>
    <row r="255" spans="2:65" s="12" customFormat="1" ht="10.199999999999999">
      <c r="B255" s="144"/>
      <c r="D255" s="145" t="s">
        <v>181</v>
      </c>
      <c r="E255" s="146" t="s">
        <v>1</v>
      </c>
      <c r="F255" s="147" t="s">
        <v>365</v>
      </c>
      <c r="H255" s="148">
        <v>67.5</v>
      </c>
      <c r="I255" s="149"/>
      <c r="L255" s="144"/>
      <c r="M255" s="150"/>
      <c r="T255" s="151"/>
      <c r="AT255" s="146" t="s">
        <v>181</v>
      </c>
      <c r="AU255" s="146" t="s">
        <v>85</v>
      </c>
      <c r="AV255" s="12" t="s">
        <v>85</v>
      </c>
      <c r="AW255" s="12" t="s">
        <v>31</v>
      </c>
      <c r="AX255" s="12" t="s">
        <v>75</v>
      </c>
      <c r="AY255" s="146" t="s">
        <v>145</v>
      </c>
    </row>
    <row r="256" spans="2:65" s="15" customFormat="1" ht="10.199999999999999">
      <c r="B256" s="165"/>
      <c r="D256" s="145" t="s">
        <v>181</v>
      </c>
      <c r="E256" s="166" t="s">
        <v>1</v>
      </c>
      <c r="F256" s="167" t="s">
        <v>366</v>
      </c>
      <c r="H256" s="168">
        <v>265.5</v>
      </c>
      <c r="I256" s="169"/>
      <c r="L256" s="165"/>
      <c r="M256" s="170"/>
      <c r="T256" s="171"/>
      <c r="AT256" s="166" t="s">
        <v>181</v>
      </c>
      <c r="AU256" s="166" t="s">
        <v>85</v>
      </c>
      <c r="AV256" s="15" t="s">
        <v>157</v>
      </c>
      <c r="AW256" s="15" t="s">
        <v>31</v>
      </c>
      <c r="AX256" s="15" t="s">
        <v>75</v>
      </c>
      <c r="AY256" s="166" t="s">
        <v>145</v>
      </c>
    </row>
    <row r="257" spans="2:65" s="13" customFormat="1" ht="10.199999999999999">
      <c r="B257" s="152"/>
      <c r="D257" s="145" t="s">
        <v>181</v>
      </c>
      <c r="E257" s="153" t="s">
        <v>1</v>
      </c>
      <c r="F257" s="154" t="s">
        <v>367</v>
      </c>
      <c r="H257" s="153" t="s">
        <v>1</v>
      </c>
      <c r="I257" s="155"/>
      <c r="L257" s="152"/>
      <c r="M257" s="156"/>
      <c r="T257" s="157"/>
      <c r="AT257" s="153" t="s">
        <v>181</v>
      </c>
      <c r="AU257" s="153" t="s">
        <v>85</v>
      </c>
      <c r="AV257" s="13" t="s">
        <v>83</v>
      </c>
      <c r="AW257" s="13" t="s">
        <v>31</v>
      </c>
      <c r="AX257" s="13" t="s">
        <v>75</v>
      </c>
      <c r="AY257" s="153" t="s">
        <v>145</v>
      </c>
    </row>
    <row r="258" spans="2:65" s="12" customFormat="1" ht="10.199999999999999">
      <c r="B258" s="144"/>
      <c r="D258" s="145" t="s">
        <v>181</v>
      </c>
      <c r="E258" s="146" t="s">
        <v>1</v>
      </c>
      <c r="F258" s="147" t="s">
        <v>368</v>
      </c>
      <c r="H258" s="148">
        <v>45.54</v>
      </c>
      <c r="I258" s="149"/>
      <c r="L258" s="144"/>
      <c r="M258" s="150"/>
      <c r="T258" s="151"/>
      <c r="AT258" s="146" t="s">
        <v>181</v>
      </c>
      <c r="AU258" s="146" t="s">
        <v>85</v>
      </c>
      <c r="AV258" s="12" t="s">
        <v>85</v>
      </c>
      <c r="AW258" s="12" t="s">
        <v>31</v>
      </c>
      <c r="AX258" s="12" t="s">
        <v>75</v>
      </c>
      <c r="AY258" s="146" t="s">
        <v>145</v>
      </c>
    </row>
    <row r="259" spans="2:65" s="12" customFormat="1" ht="10.199999999999999">
      <c r="B259" s="144"/>
      <c r="D259" s="145" t="s">
        <v>181</v>
      </c>
      <c r="E259" s="146" t="s">
        <v>1</v>
      </c>
      <c r="F259" s="147" t="s">
        <v>369</v>
      </c>
      <c r="H259" s="148">
        <v>42.03</v>
      </c>
      <c r="I259" s="149"/>
      <c r="L259" s="144"/>
      <c r="M259" s="150"/>
      <c r="T259" s="151"/>
      <c r="AT259" s="146" t="s">
        <v>181</v>
      </c>
      <c r="AU259" s="146" t="s">
        <v>85</v>
      </c>
      <c r="AV259" s="12" t="s">
        <v>85</v>
      </c>
      <c r="AW259" s="12" t="s">
        <v>31</v>
      </c>
      <c r="AX259" s="12" t="s">
        <v>75</v>
      </c>
      <c r="AY259" s="146" t="s">
        <v>145</v>
      </c>
    </row>
    <row r="260" spans="2:65" s="12" customFormat="1" ht="10.199999999999999">
      <c r="B260" s="144"/>
      <c r="D260" s="145" t="s">
        <v>181</v>
      </c>
      <c r="E260" s="146" t="s">
        <v>1</v>
      </c>
      <c r="F260" s="147" t="s">
        <v>370</v>
      </c>
      <c r="H260" s="148">
        <v>95.64</v>
      </c>
      <c r="I260" s="149"/>
      <c r="L260" s="144"/>
      <c r="M260" s="150"/>
      <c r="T260" s="151"/>
      <c r="AT260" s="146" t="s">
        <v>181</v>
      </c>
      <c r="AU260" s="146" t="s">
        <v>85</v>
      </c>
      <c r="AV260" s="12" t="s">
        <v>85</v>
      </c>
      <c r="AW260" s="12" t="s">
        <v>31</v>
      </c>
      <c r="AX260" s="12" t="s">
        <v>75</v>
      </c>
      <c r="AY260" s="146" t="s">
        <v>145</v>
      </c>
    </row>
    <row r="261" spans="2:65" s="12" customFormat="1" ht="10.199999999999999">
      <c r="B261" s="144"/>
      <c r="D261" s="145" t="s">
        <v>181</v>
      </c>
      <c r="E261" s="146" t="s">
        <v>1</v>
      </c>
      <c r="F261" s="147" t="s">
        <v>371</v>
      </c>
      <c r="H261" s="148">
        <v>103.29</v>
      </c>
      <c r="I261" s="149"/>
      <c r="L261" s="144"/>
      <c r="M261" s="150"/>
      <c r="T261" s="151"/>
      <c r="AT261" s="146" t="s">
        <v>181</v>
      </c>
      <c r="AU261" s="146" t="s">
        <v>85</v>
      </c>
      <c r="AV261" s="12" t="s">
        <v>85</v>
      </c>
      <c r="AW261" s="12" t="s">
        <v>31</v>
      </c>
      <c r="AX261" s="12" t="s">
        <v>75</v>
      </c>
      <c r="AY261" s="146" t="s">
        <v>145</v>
      </c>
    </row>
    <row r="262" spans="2:65" s="15" customFormat="1" ht="10.199999999999999">
      <c r="B262" s="165"/>
      <c r="D262" s="145" t="s">
        <v>181</v>
      </c>
      <c r="E262" s="166" t="s">
        <v>1</v>
      </c>
      <c r="F262" s="167" t="s">
        <v>366</v>
      </c>
      <c r="H262" s="168">
        <v>286.5</v>
      </c>
      <c r="I262" s="169"/>
      <c r="L262" s="165"/>
      <c r="M262" s="170"/>
      <c r="T262" s="171"/>
      <c r="AT262" s="166" t="s">
        <v>181</v>
      </c>
      <c r="AU262" s="166" t="s">
        <v>85</v>
      </c>
      <c r="AV262" s="15" t="s">
        <v>157</v>
      </c>
      <c r="AW262" s="15" t="s">
        <v>31</v>
      </c>
      <c r="AX262" s="15" t="s">
        <v>75</v>
      </c>
      <c r="AY262" s="166" t="s">
        <v>145</v>
      </c>
    </row>
    <row r="263" spans="2:65" s="13" customFormat="1" ht="10.199999999999999">
      <c r="B263" s="152"/>
      <c r="D263" s="145" t="s">
        <v>181</v>
      </c>
      <c r="E263" s="153" t="s">
        <v>1</v>
      </c>
      <c r="F263" s="154" t="s">
        <v>372</v>
      </c>
      <c r="H263" s="153" t="s">
        <v>1</v>
      </c>
      <c r="I263" s="155"/>
      <c r="L263" s="152"/>
      <c r="M263" s="156"/>
      <c r="T263" s="157"/>
      <c r="AT263" s="153" t="s">
        <v>181</v>
      </c>
      <c r="AU263" s="153" t="s">
        <v>85</v>
      </c>
      <c r="AV263" s="13" t="s">
        <v>83</v>
      </c>
      <c r="AW263" s="13" t="s">
        <v>31</v>
      </c>
      <c r="AX263" s="13" t="s">
        <v>75</v>
      </c>
      <c r="AY263" s="153" t="s">
        <v>145</v>
      </c>
    </row>
    <row r="264" spans="2:65" s="12" customFormat="1" ht="10.199999999999999">
      <c r="B264" s="144"/>
      <c r="D264" s="145" t="s">
        <v>181</v>
      </c>
      <c r="E264" s="146" t="s">
        <v>1</v>
      </c>
      <c r="F264" s="147" t="s">
        <v>373</v>
      </c>
      <c r="H264" s="148">
        <v>40</v>
      </c>
      <c r="I264" s="149"/>
      <c r="L264" s="144"/>
      <c r="M264" s="150"/>
      <c r="T264" s="151"/>
      <c r="AT264" s="146" t="s">
        <v>181</v>
      </c>
      <c r="AU264" s="146" t="s">
        <v>85</v>
      </c>
      <c r="AV264" s="12" t="s">
        <v>85</v>
      </c>
      <c r="AW264" s="12" t="s">
        <v>31</v>
      </c>
      <c r="AX264" s="12" t="s">
        <v>75</v>
      </c>
      <c r="AY264" s="146" t="s">
        <v>145</v>
      </c>
    </row>
    <row r="265" spans="2:65" s="14" customFormat="1" ht="10.199999999999999">
      <c r="B265" s="158"/>
      <c r="D265" s="145" t="s">
        <v>181</v>
      </c>
      <c r="E265" s="159" t="s">
        <v>1</v>
      </c>
      <c r="F265" s="160" t="s">
        <v>357</v>
      </c>
      <c r="H265" s="161">
        <v>592</v>
      </c>
      <c r="I265" s="162"/>
      <c r="L265" s="158"/>
      <c r="M265" s="163"/>
      <c r="T265" s="164"/>
      <c r="AT265" s="159" t="s">
        <v>181</v>
      </c>
      <c r="AU265" s="159" t="s">
        <v>85</v>
      </c>
      <c r="AV265" s="14" t="s">
        <v>152</v>
      </c>
      <c r="AW265" s="14" t="s">
        <v>31</v>
      </c>
      <c r="AX265" s="14" t="s">
        <v>83</v>
      </c>
      <c r="AY265" s="159" t="s">
        <v>145</v>
      </c>
    </row>
    <row r="266" spans="2:65" s="1" customFormat="1" ht="33" customHeight="1">
      <c r="B266" s="32"/>
      <c r="C266" s="132" t="s">
        <v>374</v>
      </c>
      <c r="D266" s="132" t="s">
        <v>147</v>
      </c>
      <c r="E266" s="133" t="s">
        <v>375</v>
      </c>
      <c r="F266" s="134" t="s">
        <v>376</v>
      </c>
      <c r="G266" s="135" t="s">
        <v>324</v>
      </c>
      <c r="H266" s="136">
        <v>244</v>
      </c>
      <c r="I266" s="137"/>
      <c r="J266" s="136">
        <f>ROUND(I266*H266,2)</f>
        <v>0</v>
      </c>
      <c r="K266" s="134" t="s">
        <v>151</v>
      </c>
      <c r="L266" s="32"/>
      <c r="M266" s="138" t="s">
        <v>1</v>
      </c>
      <c r="N266" s="139" t="s">
        <v>40</v>
      </c>
      <c r="P266" s="140">
        <f>O266*H266</f>
        <v>0</v>
      </c>
      <c r="Q266" s="140">
        <v>0</v>
      </c>
      <c r="R266" s="140">
        <f>Q266*H266</f>
        <v>0</v>
      </c>
      <c r="S266" s="140">
        <v>0</v>
      </c>
      <c r="T266" s="141">
        <f>S266*H266</f>
        <v>0</v>
      </c>
      <c r="AR266" s="142" t="s">
        <v>152</v>
      </c>
      <c r="AT266" s="142" t="s">
        <v>147</v>
      </c>
      <c r="AU266" s="142" t="s">
        <v>85</v>
      </c>
      <c r="AY266" s="17" t="s">
        <v>145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7" t="s">
        <v>83</v>
      </c>
      <c r="BK266" s="143">
        <f>ROUND(I266*H266,2)</f>
        <v>0</v>
      </c>
      <c r="BL266" s="17" t="s">
        <v>152</v>
      </c>
      <c r="BM266" s="142" t="s">
        <v>377</v>
      </c>
    </row>
    <row r="267" spans="2:65" s="13" customFormat="1" ht="10.199999999999999">
      <c r="B267" s="152"/>
      <c r="D267" s="145" t="s">
        <v>181</v>
      </c>
      <c r="E267" s="153" t="s">
        <v>1</v>
      </c>
      <c r="F267" s="154" t="s">
        <v>378</v>
      </c>
      <c r="H267" s="153" t="s">
        <v>1</v>
      </c>
      <c r="I267" s="155"/>
      <c r="L267" s="152"/>
      <c r="M267" s="156"/>
      <c r="T267" s="157"/>
      <c r="AT267" s="153" t="s">
        <v>181</v>
      </c>
      <c r="AU267" s="153" t="s">
        <v>85</v>
      </c>
      <c r="AV267" s="13" t="s">
        <v>83</v>
      </c>
      <c r="AW267" s="13" t="s">
        <v>31</v>
      </c>
      <c r="AX267" s="13" t="s">
        <v>75</v>
      </c>
      <c r="AY267" s="153" t="s">
        <v>145</v>
      </c>
    </row>
    <row r="268" spans="2:65" s="13" customFormat="1" ht="10.199999999999999">
      <c r="B268" s="152"/>
      <c r="D268" s="145" t="s">
        <v>181</v>
      </c>
      <c r="E268" s="153" t="s">
        <v>1</v>
      </c>
      <c r="F268" s="154" t="s">
        <v>379</v>
      </c>
      <c r="H268" s="153" t="s">
        <v>1</v>
      </c>
      <c r="I268" s="155"/>
      <c r="L268" s="152"/>
      <c r="M268" s="156"/>
      <c r="T268" s="157"/>
      <c r="AT268" s="153" t="s">
        <v>181</v>
      </c>
      <c r="AU268" s="153" t="s">
        <v>85</v>
      </c>
      <c r="AV268" s="13" t="s">
        <v>83</v>
      </c>
      <c r="AW268" s="13" t="s">
        <v>31</v>
      </c>
      <c r="AX268" s="13" t="s">
        <v>75</v>
      </c>
      <c r="AY268" s="153" t="s">
        <v>145</v>
      </c>
    </row>
    <row r="269" spans="2:65" s="12" customFormat="1" ht="10.199999999999999">
      <c r="B269" s="144"/>
      <c r="D269" s="145" t="s">
        <v>181</v>
      </c>
      <c r="E269" s="146" t="s">
        <v>1</v>
      </c>
      <c r="F269" s="147" t="s">
        <v>380</v>
      </c>
      <c r="H269" s="148">
        <v>36</v>
      </c>
      <c r="I269" s="149"/>
      <c r="L269" s="144"/>
      <c r="M269" s="150"/>
      <c r="T269" s="151"/>
      <c r="AT269" s="146" t="s">
        <v>181</v>
      </c>
      <c r="AU269" s="146" t="s">
        <v>85</v>
      </c>
      <c r="AV269" s="12" t="s">
        <v>85</v>
      </c>
      <c r="AW269" s="12" t="s">
        <v>31</v>
      </c>
      <c r="AX269" s="12" t="s">
        <v>75</v>
      </c>
      <c r="AY269" s="146" t="s">
        <v>145</v>
      </c>
    </row>
    <row r="270" spans="2:65" s="13" customFormat="1" ht="10.199999999999999">
      <c r="B270" s="152"/>
      <c r="D270" s="145" t="s">
        <v>181</v>
      </c>
      <c r="E270" s="153" t="s">
        <v>1</v>
      </c>
      <c r="F270" s="154" t="s">
        <v>381</v>
      </c>
      <c r="H270" s="153" t="s">
        <v>1</v>
      </c>
      <c r="I270" s="155"/>
      <c r="L270" s="152"/>
      <c r="M270" s="156"/>
      <c r="T270" s="157"/>
      <c r="AT270" s="153" t="s">
        <v>181</v>
      </c>
      <c r="AU270" s="153" t="s">
        <v>85</v>
      </c>
      <c r="AV270" s="13" t="s">
        <v>83</v>
      </c>
      <c r="AW270" s="13" t="s">
        <v>31</v>
      </c>
      <c r="AX270" s="13" t="s">
        <v>75</v>
      </c>
      <c r="AY270" s="153" t="s">
        <v>145</v>
      </c>
    </row>
    <row r="271" spans="2:65" s="12" customFormat="1" ht="10.199999999999999">
      <c r="B271" s="144"/>
      <c r="D271" s="145" t="s">
        <v>181</v>
      </c>
      <c r="E271" s="146" t="s">
        <v>1</v>
      </c>
      <c r="F271" s="147" t="s">
        <v>382</v>
      </c>
      <c r="H271" s="148">
        <v>30</v>
      </c>
      <c r="I271" s="149"/>
      <c r="L271" s="144"/>
      <c r="M271" s="150"/>
      <c r="T271" s="151"/>
      <c r="AT271" s="146" t="s">
        <v>181</v>
      </c>
      <c r="AU271" s="146" t="s">
        <v>85</v>
      </c>
      <c r="AV271" s="12" t="s">
        <v>85</v>
      </c>
      <c r="AW271" s="12" t="s">
        <v>31</v>
      </c>
      <c r="AX271" s="12" t="s">
        <v>75</v>
      </c>
      <c r="AY271" s="146" t="s">
        <v>145</v>
      </c>
    </row>
    <row r="272" spans="2:65" s="13" customFormat="1" ht="10.199999999999999">
      <c r="B272" s="152"/>
      <c r="D272" s="145" t="s">
        <v>181</v>
      </c>
      <c r="E272" s="153" t="s">
        <v>1</v>
      </c>
      <c r="F272" s="154" t="s">
        <v>383</v>
      </c>
      <c r="H272" s="153" t="s">
        <v>1</v>
      </c>
      <c r="I272" s="155"/>
      <c r="L272" s="152"/>
      <c r="M272" s="156"/>
      <c r="T272" s="157"/>
      <c r="AT272" s="153" t="s">
        <v>181</v>
      </c>
      <c r="AU272" s="153" t="s">
        <v>85</v>
      </c>
      <c r="AV272" s="13" t="s">
        <v>83</v>
      </c>
      <c r="AW272" s="13" t="s">
        <v>31</v>
      </c>
      <c r="AX272" s="13" t="s">
        <v>75</v>
      </c>
      <c r="AY272" s="153" t="s">
        <v>145</v>
      </c>
    </row>
    <row r="273" spans="2:65" s="12" customFormat="1" ht="10.199999999999999">
      <c r="B273" s="144"/>
      <c r="D273" s="145" t="s">
        <v>181</v>
      </c>
      <c r="E273" s="146" t="s">
        <v>1</v>
      </c>
      <c r="F273" s="147" t="s">
        <v>384</v>
      </c>
      <c r="H273" s="148">
        <v>50</v>
      </c>
      <c r="I273" s="149"/>
      <c r="L273" s="144"/>
      <c r="M273" s="150"/>
      <c r="T273" s="151"/>
      <c r="AT273" s="146" t="s">
        <v>181</v>
      </c>
      <c r="AU273" s="146" t="s">
        <v>85</v>
      </c>
      <c r="AV273" s="12" t="s">
        <v>85</v>
      </c>
      <c r="AW273" s="12" t="s">
        <v>31</v>
      </c>
      <c r="AX273" s="12" t="s">
        <v>75</v>
      </c>
      <c r="AY273" s="146" t="s">
        <v>145</v>
      </c>
    </row>
    <row r="274" spans="2:65" s="13" customFormat="1" ht="10.199999999999999">
      <c r="B274" s="152"/>
      <c r="D274" s="145" t="s">
        <v>181</v>
      </c>
      <c r="E274" s="153" t="s">
        <v>1</v>
      </c>
      <c r="F274" s="154" t="s">
        <v>385</v>
      </c>
      <c r="H274" s="153" t="s">
        <v>1</v>
      </c>
      <c r="I274" s="155"/>
      <c r="L274" s="152"/>
      <c r="M274" s="156"/>
      <c r="T274" s="157"/>
      <c r="AT274" s="153" t="s">
        <v>181</v>
      </c>
      <c r="AU274" s="153" t="s">
        <v>85</v>
      </c>
      <c r="AV274" s="13" t="s">
        <v>83</v>
      </c>
      <c r="AW274" s="13" t="s">
        <v>31</v>
      </c>
      <c r="AX274" s="13" t="s">
        <v>75</v>
      </c>
      <c r="AY274" s="153" t="s">
        <v>145</v>
      </c>
    </row>
    <row r="275" spans="2:65" s="12" customFormat="1" ht="10.199999999999999">
      <c r="B275" s="144"/>
      <c r="D275" s="145" t="s">
        <v>181</v>
      </c>
      <c r="E275" s="146" t="s">
        <v>1</v>
      </c>
      <c r="F275" s="147" t="s">
        <v>386</v>
      </c>
      <c r="H275" s="148">
        <v>108</v>
      </c>
      <c r="I275" s="149"/>
      <c r="L275" s="144"/>
      <c r="M275" s="150"/>
      <c r="T275" s="151"/>
      <c r="AT275" s="146" t="s">
        <v>181</v>
      </c>
      <c r="AU275" s="146" t="s">
        <v>85</v>
      </c>
      <c r="AV275" s="12" t="s">
        <v>85</v>
      </c>
      <c r="AW275" s="12" t="s">
        <v>31</v>
      </c>
      <c r="AX275" s="12" t="s">
        <v>75</v>
      </c>
      <c r="AY275" s="146" t="s">
        <v>145</v>
      </c>
    </row>
    <row r="276" spans="2:65" s="13" customFormat="1" ht="10.199999999999999">
      <c r="B276" s="152"/>
      <c r="D276" s="145" t="s">
        <v>181</v>
      </c>
      <c r="E276" s="153" t="s">
        <v>1</v>
      </c>
      <c r="F276" s="154" t="s">
        <v>387</v>
      </c>
      <c r="H276" s="153" t="s">
        <v>1</v>
      </c>
      <c r="I276" s="155"/>
      <c r="L276" s="152"/>
      <c r="M276" s="156"/>
      <c r="T276" s="157"/>
      <c r="AT276" s="153" t="s">
        <v>181</v>
      </c>
      <c r="AU276" s="153" t="s">
        <v>85</v>
      </c>
      <c r="AV276" s="13" t="s">
        <v>83</v>
      </c>
      <c r="AW276" s="13" t="s">
        <v>31</v>
      </c>
      <c r="AX276" s="13" t="s">
        <v>75</v>
      </c>
      <c r="AY276" s="153" t="s">
        <v>145</v>
      </c>
    </row>
    <row r="277" spans="2:65" s="12" customFormat="1" ht="10.199999999999999">
      <c r="B277" s="144"/>
      <c r="D277" s="145" t="s">
        <v>181</v>
      </c>
      <c r="E277" s="146" t="s">
        <v>1</v>
      </c>
      <c r="F277" s="147" t="s">
        <v>230</v>
      </c>
      <c r="H277" s="148">
        <v>20</v>
      </c>
      <c r="I277" s="149"/>
      <c r="L277" s="144"/>
      <c r="M277" s="150"/>
      <c r="T277" s="151"/>
      <c r="AT277" s="146" t="s">
        <v>181</v>
      </c>
      <c r="AU277" s="146" t="s">
        <v>85</v>
      </c>
      <c r="AV277" s="12" t="s">
        <v>85</v>
      </c>
      <c r="AW277" s="12" t="s">
        <v>31</v>
      </c>
      <c r="AX277" s="12" t="s">
        <v>75</v>
      </c>
      <c r="AY277" s="146" t="s">
        <v>145</v>
      </c>
    </row>
    <row r="278" spans="2:65" s="14" customFormat="1" ht="10.199999999999999">
      <c r="B278" s="158"/>
      <c r="D278" s="145" t="s">
        <v>181</v>
      </c>
      <c r="E278" s="159" t="s">
        <v>1</v>
      </c>
      <c r="F278" s="160" t="s">
        <v>357</v>
      </c>
      <c r="H278" s="161">
        <v>244</v>
      </c>
      <c r="I278" s="162"/>
      <c r="L278" s="158"/>
      <c r="M278" s="163"/>
      <c r="T278" s="164"/>
      <c r="AT278" s="159" t="s">
        <v>181</v>
      </c>
      <c r="AU278" s="159" t="s">
        <v>85</v>
      </c>
      <c r="AV278" s="14" t="s">
        <v>152</v>
      </c>
      <c r="AW278" s="14" t="s">
        <v>31</v>
      </c>
      <c r="AX278" s="14" t="s">
        <v>83</v>
      </c>
      <c r="AY278" s="159" t="s">
        <v>145</v>
      </c>
    </row>
    <row r="279" spans="2:65" s="1" customFormat="1" ht="21.75" customHeight="1">
      <c r="B279" s="32"/>
      <c r="C279" s="132" t="s">
        <v>388</v>
      </c>
      <c r="D279" s="132" t="s">
        <v>147</v>
      </c>
      <c r="E279" s="133" t="s">
        <v>389</v>
      </c>
      <c r="F279" s="134" t="s">
        <v>390</v>
      </c>
      <c r="G279" s="135" t="s">
        <v>150</v>
      </c>
      <c r="H279" s="136">
        <v>228.8</v>
      </c>
      <c r="I279" s="137"/>
      <c r="J279" s="136">
        <f>ROUND(I279*H279,2)</f>
        <v>0</v>
      </c>
      <c r="K279" s="134" t="s">
        <v>151</v>
      </c>
      <c r="L279" s="32"/>
      <c r="M279" s="138" t="s">
        <v>1</v>
      </c>
      <c r="N279" s="139" t="s">
        <v>40</v>
      </c>
      <c r="P279" s="140">
        <f>O279*H279</f>
        <v>0</v>
      </c>
      <c r="Q279" s="140">
        <v>6.9999999999999999E-4</v>
      </c>
      <c r="R279" s="140">
        <f>Q279*H279</f>
        <v>0.16016</v>
      </c>
      <c r="S279" s="140">
        <v>0</v>
      </c>
      <c r="T279" s="141">
        <f>S279*H279</f>
        <v>0</v>
      </c>
      <c r="AR279" s="142" t="s">
        <v>152</v>
      </c>
      <c r="AT279" s="142" t="s">
        <v>147</v>
      </c>
      <c r="AU279" s="142" t="s">
        <v>85</v>
      </c>
      <c r="AY279" s="17" t="s">
        <v>145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7" t="s">
        <v>83</v>
      </c>
      <c r="BK279" s="143">
        <f>ROUND(I279*H279,2)</f>
        <v>0</v>
      </c>
      <c r="BL279" s="17" t="s">
        <v>152</v>
      </c>
      <c r="BM279" s="142" t="s">
        <v>391</v>
      </c>
    </row>
    <row r="280" spans="2:65" s="13" customFormat="1" ht="10.199999999999999">
      <c r="B280" s="152"/>
      <c r="D280" s="145" t="s">
        <v>181</v>
      </c>
      <c r="E280" s="153" t="s">
        <v>1</v>
      </c>
      <c r="F280" s="154" t="s">
        <v>392</v>
      </c>
      <c r="H280" s="153" t="s">
        <v>1</v>
      </c>
      <c r="I280" s="155"/>
      <c r="L280" s="152"/>
      <c r="M280" s="156"/>
      <c r="T280" s="157"/>
      <c r="AT280" s="153" t="s">
        <v>181</v>
      </c>
      <c r="AU280" s="153" t="s">
        <v>85</v>
      </c>
      <c r="AV280" s="13" t="s">
        <v>83</v>
      </c>
      <c r="AW280" s="13" t="s">
        <v>31</v>
      </c>
      <c r="AX280" s="13" t="s">
        <v>75</v>
      </c>
      <c r="AY280" s="153" t="s">
        <v>145</v>
      </c>
    </row>
    <row r="281" spans="2:65" s="12" customFormat="1" ht="10.199999999999999">
      <c r="B281" s="144"/>
      <c r="D281" s="145" t="s">
        <v>181</v>
      </c>
      <c r="E281" s="146" t="s">
        <v>1</v>
      </c>
      <c r="F281" s="147" t="s">
        <v>393</v>
      </c>
      <c r="H281" s="148">
        <v>60</v>
      </c>
      <c r="I281" s="149"/>
      <c r="L281" s="144"/>
      <c r="M281" s="150"/>
      <c r="T281" s="151"/>
      <c r="AT281" s="146" t="s">
        <v>181</v>
      </c>
      <c r="AU281" s="146" t="s">
        <v>85</v>
      </c>
      <c r="AV281" s="12" t="s">
        <v>85</v>
      </c>
      <c r="AW281" s="12" t="s">
        <v>31</v>
      </c>
      <c r="AX281" s="12" t="s">
        <v>75</v>
      </c>
      <c r="AY281" s="146" t="s">
        <v>145</v>
      </c>
    </row>
    <row r="282" spans="2:65" s="12" customFormat="1" ht="10.199999999999999">
      <c r="B282" s="144"/>
      <c r="D282" s="145" t="s">
        <v>181</v>
      </c>
      <c r="E282" s="146" t="s">
        <v>1</v>
      </c>
      <c r="F282" s="147" t="s">
        <v>394</v>
      </c>
      <c r="H282" s="148">
        <v>32</v>
      </c>
      <c r="I282" s="149"/>
      <c r="L282" s="144"/>
      <c r="M282" s="150"/>
      <c r="T282" s="151"/>
      <c r="AT282" s="146" t="s">
        <v>181</v>
      </c>
      <c r="AU282" s="146" t="s">
        <v>85</v>
      </c>
      <c r="AV282" s="12" t="s">
        <v>85</v>
      </c>
      <c r="AW282" s="12" t="s">
        <v>31</v>
      </c>
      <c r="AX282" s="12" t="s">
        <v>75</v>
      </c>
      <c r="AY282" s="146" t="s">
        <v>145</v>
      </c>
    </row>
    <row r="283" spans="2:65" s="12" customFormat="1" ht="10.199999999999999">
      <c r="B283" s="144"/>
      <c r="D283" s="145" t="s">
        <v>181</v>
      </c>
      <c r="E283" s="146" t="s">
        <v>1</v>
      </c>
      <c r="F283" s="147" t="s">
        <v>395</v>
      </c>
      <c r="H283" s="148">
        <v>40</v>
      </c>
      <c r="I283" s="149"/>
      <c r="L283" s="144"/>
      <c r="M283" s="150"/>
      <c r="T283" s="151"/>
      <c r="AT283" s="146" t="s">
        <v>181</v>
      </c>
      <c r="AU283" s="146" t="s">
        <v>85</v>
      </c>
      <c r="AV283" s="12" t="s">
        <v>85</v>
      </c>
      <c r="AW283" s="12" t="s">
        <v>31</v>
      </c>
      <c r="AX283" s="12" t="s">
        <v>75</v>
      </c>
      <c r="AY283" s="146" t="s">
        <v>145</v>
      </c>
    </row>
    <row r="284" spans="2:65" s="12" customFormat="1" ht="10.199999999999999">
      <c r="B284" s="144"/>
      <c r="D284" s="145" t="s">
        <v>181</v>
      </c>
      <c r="E284" s="146" t="s">
        <v>1</v>
      </c>
      <c r="F284" s="147" t="s">
        <v>396</v>
      </c>
      <c r="H284" s="148">
        <v>72</v>
      </c>
      <c r="I284" s="149"/>
      <c r="L284" s="144"/>
      <c r="M284" s="150"/>
      <c r="T284" s="151"/>
      <c r="AT284" s="146" t="s">
        <v>181</v>
      </c>
      <c r="AU284" s="146" t="s">
        <v>85</v>
      </c>
      <c r="AV284" s="12" t="s">
        <v>85</v>
      </c>
      <c r="AW284" s="12" t="s">
        <v>31</v>
      </c>
      <c r="AX284" s="12" t="s">
        <v>75</v>
      </c>
      <c r="AY284" s="146" t="s">
        <v>145</v>
      </c>
    </row>
    <row r="285" spans="2:65" s="12" customFormat="1" ht="10.199999999999999">
      <c r="B285" s="144"/>
      <c r="D285" s="145" t="s">
        <v>181</v>
      </c>
      <c r="E285" s="146" t="s">
        <v>1</v>
      </c>
      <c r="F285" s="147" t="s">
        <v>397</v>
      </c>
      <c r="H285" s="148">
        <v>24.8</v>
      </c>
      <c r="I285" s="149"/>
      <c r="L285" s="144"/>
      <c r="M285" s="150"/>
      <c r="T285" s="151"/>
      <c r="AT285" s="146" t="s">
        <v>181</v>
      </c>
      <c r="AU285" s="146" t="s">
        <v>85</v>
      </c>
      <c r="AV285" s="12" t="s">
        <v>85</v>
      </c>
      <c r="AW285" s="12" t="s">
        <v>31</v>
      </c>
      <c r="AX285" s="12" t="s">
        <v>75</v>
      </c>
      <c r="AY285" s="146" t="s">
        <v>145</v>
      </c>
    </row>
    <row r="286" spans="2:65" s="14" customFormat="1" ht="10.199999999999999">
      <c r="B286" s="158"/>
      <c r="D286" s="145" t="s">
        <v>181</v>
      </c>
      <c r="E286" s="159" t="s">
        <v>1</v>
      </c>
      <c r="F286" s="160" t="s">
        <v>357</v>
      </c>
      <c r="H286" s="161">
        <v>228.8</v>
      </c>
      <c r="I286" s="162"/>
      <c r="L286" s="158"/>
      <c r="M286" s="163"/>
      <c r="T286" s="164"/>
      <c r="AT286" s="159" t="s">
        <v>181</v>
      </c>
      <c r="AU286" s="159" t="s">
        <v>85</v>
      </c>
      <c r="AV286" s="14" t="s">
        <v>152</v>
      </c>
      <c r="AW286" s="14" t="s">
        <v>31</v>
      </c>
      <c r="AX286" s="14" t="s">
        <v>83</v>
      </c>
      <c r="AY286" s="159" t="s">
        <v>145</v>
      </c>
    </row>
    <row r="287" spans="2:65" s="1" customFormat="1" ht="16.5" customHeight="1">
      <c r="B287" s="32"/>
      <c r="C287" s="132" t="s">
        <v>398</v>
      </c>
      <c r="D287" s="132" t="s">
        <v>147</v>
      </c>
      <c r="E287" s="133" t="s">
        <v>399</v>
      </c>
      <c r="F287" s="134" t="s">
        <v>400</v>
      </c>
      <c r="G287" s="135" t="s">
        <v>150</v>
      </c>
      <c r="H287" s="136">
        <v>228.8</v>
      </c>
      <c r="I287" s="137"/>
      <c r="J287" s="136">
        <f>ROUND(I287*H287,2)</f>
        <v>0</v>
      </c>
      <c r="K287" s="134" t="s">
        <v>151</v>
      </c>
      <c r="L287" s="32"/>
      <c r="M287" s="138" t="s">
        <v>1</v>
      </c>
      <c r="N287" s="139" t="s">
        <v>40</v>
      </c>
      <c r="P287" s="140">
        <f>O287*H287</f>
        <v>0</v>
      </c>
      <c r="Q287" s="140">
        <v>0</v>
      </c>
      <c r="R287" s="140">
        <f>Q287*H287</f>
        <v>0</v>
      </c>
      <c r="S287" s="140">
        <v>0</v>
      </c>
      <c r="T287" s="141">
        <f>S287*H287</f>
        <v>0</v>
      </c>
      <c r="AR287" s="142" t="s">
        <v>152</v>
      </c>
      <c r="AT287" s="142" t="s">
        <v>147</v>
      </c>
      <c r="AU287" s="142" t="s">
        <v>85</v>
      </c>
      <c r="AY287" s="17" t="s">
        <v>145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7" t="s">
        <v>83</v>
      </c>
      <c r="BK287" s="143">
        <f>ROUND(I287*H287,2)</f>
        <v>0</v>
      </c>
      <c r="BL287" s="17" t="s">
        <v>152</v>
      </c>
      <c r="BM287" s="142" t="s">
        <v>401</v>
      </c>
    </row>
    <row r="288" spans="2:65" s="1" customFormat="1" ht="21.75" customHeight="1">
      <c r="B288" s="32"/>
      <c r="C288" s="132" t="s">
        <v>402</v>
      </c>
      <c r="D288" s="132" t="s">
        <v>147</v>
      </c>
      <c r="E288" s="133" t="s">
        <v>403</v>
      </c>
      <c r="F288" s="134" t="s">
        <v>404</v>
      </c>
      <c r="G288" s="135" t="s">
        <v>324</v>
      </c>
      <c r="H288" s="136">
        <v>244</v>
      </c>
      <c r="I288" s="137"/>
      <c r="J288" s="136">
        <f>ROUND(I288*H288,2)</f>
        <v>0</v>
      </c>
      <c r="K288" s="134" t="s">
        <v>151</v>
      </c>
      <c r="L288" s="32"/>
      <c r="M288" s="138" t="s">
        <v>1</v>
      </c>
      <c r="N288" s="139" t="s">
        <v>40</v>
      </c>
      <c r="P288" s="140">
        <f>O288*H288</f>
        <v>0</v>
      </c>
      <c r="Q288" s="140">
        <v>4.6000000000000001E-4</v>
      </c>
      <c r="R288" s="140">
        <f>Q288*H288</f>
        <v>0.11224000000000001</v>
      </c>
      <c r="S288" s="140">
        <v>0</v>
      </c>
      <c r="T288" s="141">
        <f>S288*H288</f>
        <v>0</v>
      </c>
      <c r="AR288" s="142" t="s">
        <v>152</v>
      </c>
      <c r="AT288" s="142" t="s">
        <v>147</v>
      </c>
      <c r="AU288" s="142" t="s">
        <v>85</v>
      </c>
      <c r="AY288" s="17" t="s">
        <v>145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7" t="s">
        <v>83</v>
      </c>
      <c r="BK288" s="143">
        <f>ROUND(I288*H288,2)</f>
        <v>0</v>
      </c>
      <c r="BL288" s="17" t="s">
        <v>152</v>
      </c>
      <c r="BM288" s="142" t="s">
        <v>405</v>
      </c>
    </row>
    <row r="289" spans="2:65" s="1" customFormat="1" ht="24.15" customHeight="1">
      <c r="B289" s="32"/>
      <c r="C289" s="132" t="s">
        <v>406</v>
      </c>
      <c r="D289" s="132" t="s">
        <v>147</v>
      </c>
      <c r="E289" s="133" t="s">
        <v>407</v>
      </c>
      <c r="F289" s="134" t="s">
        <v>408</v>
      </c>
      <c r="G289" s="135" t="s">
        <v>324</v>
      </c>
      <c r="H289" s="136">
        <v>244</v>
      </c>
      <c r="I289" s="137"/>
      <c r="J289" s="136">
        <f>ROUND(I289*H289,2)</f>
        <v>0</v>
      </c>
      <c r="K289" s="134" t="s">
        <v>151</v>
      </c>
      <c r="L289" s="32"/>
      <c r="M289" s="138" t="s">
        <v>1</v>
      </c>
      <c r="N289" s="139" t="s">
        <v>40</v>
      </c>
      <c r="P289" s="140">
        <f>O289*H289</f>
        <v>0</v>
      </c>
      <c r="Q289" s="140">
        <v>0</v>
      </c>
      <c r="R289" s="140">
        <f>Q289*H289</f>
        <v>0</v>
      </c>
      <c r="S289" s="140">
        <v>0</v>
      </c>
      <c r="T289" s="141">
        <f>S289*H289</f>
        <v>0</v>
      </c>
      <c r="AR289" s="142" t="s">
        <v>152</v>
      </c>
      <c r="AT289" s="142" t="s">
        <v>147</v>
      </c>
      <c r="AU289" s="142" t="s">
        <v>85</v>
      </c>
      <c r="AY289" s="17" t="s">
        <v>145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7" t="s">
        <v>83</v>
      </c>
      <c r="BK289" s="143">
        <f>ROUND(I289*H289,2)</f>
        <v>0</v>
      </c>
      <c r="BL289" s="17" t="s">
        <v>152</v>
      </c>
      <c r="BM289" s="142" t="s">
        <v>409</v>
      </c>
    </row>
    <row r="290" spans="2:65" s="1" customFormat="1" ht="24.15" customHeight="1">
      <c r="B290" s="32"/>
      <c r="C290" s="132" t="s">
        <v>410</v>
      </c>
      <c r="D290" s="132" t="s">
        <v>147</v>
      </c>
      <c r="E290" s="133" t="s">
        <v>411</v>
      </c>
      <c r="F290" s="134" t="s">
        <v>412</v>
      </c>
      <c r="G290" s="135" t="s">
        <v>324</v>
      </c>
      <c r="H290" s="136">
        <v>76</v>
      </c>
      <c r="I290" s="137"/>
      <c r="J290" s="136">
        <f>ROUND(I290*H290,2)</f>
        <v>0</v>
      </c>
      <c r="K290" s="134" t="s">
        <v>151</v>
      </c>
      <c r="L290" s="32"/>
      <c r="M290" s="138" t="s">
        <v>1</v>
      </c>
      <c r="N290" s="139" t="s">
        <v>40</v>
      </c>
      <c r="P290" s="140">
        <f>O290*H290</f>
        <v>0</v>
      </c>
      <c r="Q290" s="140">
        <v>0</v>
      </c>
      <c r="R290" s="140">
        <f>Q290*H290</f>
        <v>0</v>
      </c>
      <c r="S290" s="140">
        <v>0</v>
      </c>
      <c r="T290" s="141">
        <f>S290*H290</f>
        <v>0</v>
      </c>
      <c r="AR290" s="142" t="s">
        <v>152</v>
      </c>
      <c r="AT290" s="142" t="s">
        <v>147</v>
      </c>
      <c r="AU290" s="142" t="s">
        <v>85</v>
      </c>
      <c r="AY290" s="17" t="s">
        <v>145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7" t="s">
        <v>83</v>
      </c>
      <c r="BK290" s="143">
        <f>ROUND(I290*H290,2)</f>
        <v>0</v>
      </c>
      <c r="BL290" s="17" t="s">
        <v>152</v>
      </c>
      <c r="BM290" s="142" t="s">
        <v>413</v>
      </c>
    </row>
    <row r="291" spans="2:65" s="13" customFormat="1" ht="10.199999999999999">
      <c r="B291" s="152"/>
      <c r="D291" s="145" t="s">
        <v>181</v>
      </c>
      <c r="E291" s="153" t="s">
        <v>1</v>
      </c>
      <c r="F291" s="154" t="s">
        <v>414</v>
      </c>
      <c r="H291" s="153" t="s">
        <v>1</v>
      </c>
      <c r="I291" s="155"/>
      <c r="L291" s="152"/>
      <c r="M291" s="156"/>
      <c r="T291" s="157"/>
      <c r="AT291" s="153" t="s">
        <v>181</v>
      </c>
      <c r="AU291" s="153" t="s">
        <v>85</v>
      </c>
      <c r="AV291" s="13" t="s">
        <v>83</v>
      </c>
      <c r="AW291" s="13" t="s">
        <v>31</v>
      </c>
      <c r="AX291" s="13" t="s">
        <v>75</v>
      </c>
      <c r="AY291" s="153" t="s">
        <v>145</v>
      </c>
    </row>
    <row r="292" spans="2:65" s="13" customFormat="1" ht="10.199999999999999">
      <c r="B292" s="152"/>
      <c r="D292" s="145" t="s">
        <v>181</v>
      </c>
      <c r="E292" s="153" t="s">
        <v>1</v>
      </c>
      <c r="F292" s="154" t="s">
        <v>415</v>
      </c>
      <c r="H292" s="153" t="s">
        <v>1</v>
      </c>
      <c r="I292" s="155"/>
      <c r="L292" s="152"/>
      <c r="M292" s="156"/>
      <c r="T292" s="157"/>
      <c r="AT292" s="153" t="s">
        <v>181</v>
      </c>
      <c r="AU292" s="153" t="s">
        <v>85</v>
      </c>
      <c r="AV292" s="13" t="s">
        <v>83</v>
      </c>
      <c r="AW292" s="13" t="s">
        <v>31</v>
      </c>
      <c r="AX292" s="13" t="s">
        <v>75</v>
      </c>
      <c r="AY292" s="153" t="s">
        <v>145</v>
      </c>
    </row>
    <row r="293" spans="2:65" s="12" customFormat="1" ht="10.199999999999999">
      <c r="B293" s="144"/>
      <c r="D293" s="145" t="s">
        <v>181</v>
      </c>
      <c r="E293" s="146" t="s">
        <v>1</v>
      </c>
      <c r="F293" s="147" t="s">
        <v>416</v>
      </c>
      <c r="H293" s="148">
        <v>35.200000000000003</v>
      </c>
      <c r="I293" s="149"/>
      <c r="L293" s="144"/>
      <c r="M293" s="150"/>
      <c r="T293" s="151"/>
      <c r="AT293" s="146" t="s">
        <v>181</v>
      </c>
      <c r="AU293" s="146" t="s">
        <v>85</v>
      </c>
      <c r="AV293" s="12" t="s">
        <v>85</v>
      </c>
      <c r="AW293" s="12" t="s">
        <v>31</v>
      </c>
      <c r="AX293" s="12" t="s">
        <v>75</v>
      </c>
      <c r="AY293" s="146" t="s">
        <v>145</v>
      </c>
    </row>
    <row r="294" spans="2:65" s="13" customFormat="1" ht="10.199999999999999">
      <c r="B294" s="152"/>
      <c r="D294" s="145" t="s">
        <v>181</v>
      </c>
      <c r="E294" s="153" t="s">
        <v>1</v>
      </c>
      <c r="F294" s="154" t="s">
        <v>364</v>
      </c>
      <c r="H294" s="153" t="s">
        <v>1</v>
      </c>
      <c r="I294" s="155"/>
      <c r="L294" s="152"/>
      <c r="M294" s="156"/>
      <c r="T294" s="157"/>
      <c r="AT294" s="153" t="s">
        <v>181</v>
      </c>
      <c r="AU294" s="153" t="s">
        <v>85</v>
      </c>
      <c r="AV294" s="13" t="s">
        <v>83</v>
      </c>
      <c r="AW294" s="13" t="s">
        <v>31</v>
      </c>
      <c r="AX294" s="13" t="s">
        <v>75</v>
      </c>
      <c r="AY294" s="153" t="s">
        <v>145</v>
      </c>
    </row>
    <row r="295" spans="2:65" s="13" customFormat="1" ht="10.199999999999999">
      <c r="B295" s="152"/>
      <c r="D295" s="145" t="s">
        <v>181</v>
      </c>
      <c r="E295" s="153" t="s">
        <v>1</v>
      </c>
      <c r="F295" s="154" t="s">
        <v>415</v>
      </c>
      <c r="H295" s="153" t="s">
        <v>1</v>
      </c>
      <c r="I295" s="155"/>
      <c r="L295" s="152"/>
      <c r="M295" s="156"/>
      <c r="T295" s="157"/>
      <c r="AT295" s="153" t="s">
        <v>181</v>
      </c>
      <c r="AU295" s="153" t="s">
        <v>85</v>
      </c>
      <c r="AV295" s="13" t="s">
        <v>83</v>
      </c>
      <c r="AW295" s="13" t="s">
        <v>31</v>
      </c>
      <c r="AX295" s="13" t="s">
        <v>75</v>
      </c>
      <c r="AY295" s="153" t="s">
        <v>145</v>
      </c>
    </row>
    <row r="296" spans="2:65" s="12" customFormat="1" ht="10.199999999999999">
      <c r="B296" s="144"/>
      <c r="D296" s="145" t="s">
        <v>181</v>
      </c>
      <c r="E296" s="146" t="s">
        <v>1</v>
      </c>
      <c r="F296" s="147" t="s">
        <v>417</v>
      </c>
      <c r="H296" s="148">
        <v>12</v>
      </c>
      <c r="I296" s="149"/>
      <c r="L296" s="144"/>
      <c r="M296" s="150"/>
      <c r="T296" s="151"/>
      <c r="AT296" s="146" t="s">
        <v>181</v>
      </c>
      <c r="AU296" s="146" t="s">
        <v>85</v>
      </c>
      <c r="AV296" s="12" t="s">
        <v>85</v>
      </c>
      <c r="AW296" s="12" t="s">
        <v>31</v>
      </c>
      <c r="AX296" s="12" t="s">
        <v>75</v>
      </c>
      <c r="AY296" s="146" t="s">
        <v>145</v>
      </c>
    </row>
    <row r="297" spans="2:65" s="13" customFormat="1" ht="10.199999999999999">
      <c r="B297" s="152"/>
      <c r="D297" s="145" t="s">
        <v>181</v>
      </c>
      <c r="E297" s="153" t="s">
        <v>1</v>
      </c>
      <c r="F297" s="154" t="s">
        <v>418</v>
      </c>
      <c r="H297" s="153" t="s">
        <v>1</v>
      </c>
      <c r="I297" s="155"/>
      <c r="L297" s="152"/>
      <c r="M297" s="156"/>
      <c r="T297" s="157"/>
      <c r="AT297" s="153" t="s">
        <v>181</v>
      </c>
      <c r="AU297" s="153" t="s">
        <v>85</v>
      </c>
      <c r="AV297" s="13" t="s">
        <v>83</v>
      </c>
      <c r="AW297" s="13" t="s">
        <v>31</v>
      </c>
      <c r="AX297" s="13" t="s">
        <v>75</v>
      </c>
      <c r="AY297" s="153" t="s">
        <v>145</v>
      </c>
    </row>
    <row r="298" spans="2:65" s="12" customFormat="1" ht="10.199999999999999">
      <c r="B298" s="144"/>
      <c r="D298" s="145" t="s">
        <v>181</v>
      </c>
      <c r="E298" s="146" t="s">
        <v>1</v>
      </c>
      <c r="F298" s="147" t="s">
        <v>419</v>
      </c>
      <c r="H298" s="148">
        <v>20.8</v>
      </c>
      <c r="I298" s="149"/>
      <c r="L298" s="144"/>
      <c r="M298" s="150"/>
      <c r="T298" s="151"/>
      <c r="AT298" s="146" t="s">
        <v>181</v>
      </c>
      <c r="AU298" s="146" t="s">
        <v>85</v>
      </c>
      <c r="AV298" s="12" t="s">
        <v>85</v>
      </c>
      <c r="AW298" s="12" t="s">
        <v>31</v>
      </c>
      <c r="AX298" s="12" t="s">
        <v>75</v>
      </c>
      <c r="AY298" s="146" t="s">
        <v>145</v>
      </c>
    </row>
    <row r="299" spans="2:65" s="13" customFormat="1" ht="10.199999999999999">
      <c r="B299" s="152"/>
      <c r="D299" s="145" t="s">
        <v>181</v>
      </c>
      <c r="E299" s="153" t="s">
        <v>1</v>
      </c>
      <c r="F299" s="154" t="s">
        <v>420</v>
      </c>
      <c r="H299" s="153" t="s">
        <v>1</v>
      </c>
      <c r="I299" s="155"/>
      <c r="L299" s="152"/>
      <c r="M299" s="156"/>
      <c r="T299" s="157"/>
      <c r="AT299" s="153" t="s">
        <v>181</v>
      </c>
      <c r="AU299" s="153" t="s">
        <v>85</v>
      </c>
      <c r="AV299" s="13" t="s">
        <v>83</v>
      </c>
      <c r="AW299" s="13" t="s">
        <v>31</v>
      </c>
      <c r="AX299" s="13" t="s">
        <v>75</v>
      </c>
      <c r="AY299" s="153" t="s">
        <v>145</v>
      </c>
    </row>
    <row r="300" spans="2:65" s="12" customFormat="1" ht="10.199999999999999">
      <c r="B300" s="144"/>
      <c r="D300" s="145" t="s">
        <v>181</v>
      </c>
      <c r="E300" s="146" t="s">
        <v>1</v>
      </c>
      <c r="F300" s="147" t="s">
        <v>177</v>
      </c>
      <c r="H300" s="148">
        <v>8</v>
      </c>
      <c r="I300" s="149"/>
      <c r="L300" s="144"/>
      <c r="M300" s="150"/>
      <c r="T300" s="151"/>
      <c r="AT300" s="146" t="s">
        <v>181</v>
      </c>
      <c r="AU300" s="146" t="s">
        <v>85</v>
      </c>
      <c r="AV300" s="12" t="s">
        <v>85</v>
      </c>
      <c r="AW300" s="12" t="s">
        <v>31</v>
      </c>
      <c r="AX300" s="12" t="s">
        <v>75</v>
      </c>
      <c r="AY300" s="146" t="s">
        <v>145</v>
      </c>
    </row>
    <row r="301" spans="2:65" s="14" customFormat="1" ht="10.199999999999999">
      <c r="B301" s="158"/>
      <c r="D301" s="145" t="s">
        <v>181</v>
      </c>
      <c r="E301" s="159" t="s">
        <v>1</v>
      </c>
      <c r="F301" s="160" t="s">
        <v>357</v>
      </c>
      <c r="H301" s="161">
        <v>76</v>
      </c>
      <c r="I301" s="162"/>
      <c r="L301" s="158"/>
      <c r="M301" s="163"/>
      <c r="T301" s="164"/>
      <c r="AT301" s="159" t="s">
        <v>181</v>
      </c>
      <c r="AU301" s="159" t="s">
        <v>85</v>
      </c>
      <c r="AV301" s="14" t="s">
        <v>152</v>
      </c>
      <c r="AW301" s="14" t="s">
        <v>31</v>
      </c>
      <c r="AX301" s="14" t="s">
        <v>83</v>
      </c>
      <c r="AY301" s="159" t="s">
        <v>145</v>
      </c>
    </row>
    <row r="302" spans="2:65" s="1" customFormat="1" ht="37.799999999999997" customHeight="1">
      <c r="B302" s="32"/>
      <c r="C302" s="132" t="s">
        <v>421</v>
      </c>
      <c r="D302" s="132" t="s">
        <v>147</v>
      </c>
      <c r="E302" s="133" t="s">
        <v>422</v>
      </c>
      <c r="F302" s="134" t="s">
        <v>423</v>
      </c>
      <c r="G302" s="135" t="s">
        <v>324</v>
      </c>
      <c r="H302" s="136">
        <v>6450</v>
      </c>
      <c r="I302" s="137"/>
      <c r="J302" s="136">
        <f>ROUND(I302*H302,2)</f>
        <v>0</v>
      </c>
      <c r="K302" s="134" t="s">
        <v>151</v>
      </c>
      <c r="L302" s="32"/>
      <c r="M302" s="138" t="s">
        <v>1</v>
      </c>
      <c r="N302" s="139" t="s">
        <v>40</v>
      </c>
      <c r="P302" s="140">
        <f>O302*H302</f>
        <v>0</v>
      </c>
      <c r="Q302" s="140">
        <v>0</v>
      </c>
      <c r="R302" s="140">
        <f>Q302*H302</f>
        <v>0</v>
      </c>
      <c r="S302" s="140">
        <v>0</v>
      </c>
      <c r="T302" s="141">
        <f>S302*H302</f>
        <v>0</v>
      </c>
      <c r="AR302" s="142" t="s">
        <v>152</v>
      </c>
      <c r="AT302" s="142" t="s">
        <v>147</v>
      </c>
      <c r="AU302" s="142" t="s">
        <v>85</v>
      </c>
      <c r="AY302" s="17" t="s">
        <v>145</v>
      </c>
      <c r="BE302" s="143">
        <f>IF(N302="základní",J302,0)</f>
        <v>0</v>
      </c>
      <c r="BF302" s="143">
        <f>IF(N302="snížená",J302,0)</f>
        <v>0</v>
      </c>
      <c r="BG302" s="143">
        <f>IF(N302="zákl. přenesená",J302,0)</f>
        <v>0</v>
      </c>
      <c r="BH302" s="143">
        <f>IF(N302="sníž. přenesená",J302,0)</f>
        <v>0</v>
      </c>
      <c r="BI302" s="143">
        <f>IF(N302="nulová",J302,0)</f>
        <v>0</v>
      </c>
      <c r="BJ302" s="17" t="s">
        <v>83</v>
      </c>
      <c r="BK302" s="143">
        <f>ROUND(I302*H302,2)</f>
        <v>0</v>
      </c>
      <c r="BL302" s="17" t="s">
        <v>152</v>
      </c>
      <c r="BM302" s="142" t="s">
        <v>424</v>
      </c>
    </row>
    <row r="303" spans="2:65" s="12" customFormat="1" ht="10.199999999999999">
      <c r="B303" s="144"/>
      <c r="D303" s="145" t="s">
        <v>181</v>
      </c>
      <c r="E303" s="146" t="s">
        <v>1</v>
      </c>
      <c r="F303" s="147" t="s">
        <v>425</v>
      </c>
      <c r="H303" s="148">
        <v>6450</v>
      </c>
      <c r="I303" s="149"/>
      <c r="L303" s="144"/>
      <c r="M303" s="150"/>
      <c r="T303" s="151"/>
      <c r="AT303" s="146" t="s">
        <v>181</v>
      </c>
      <c r="AU303" s="146" t="s">
        <v>85</v>
      </c>
      <c r="AV303" s="12" t="s">
        <v>85</v>
      </c>
      <c r="AW303" s="12" t="s">
        <v>31</v>
      </c>
      <c r="AX303" s="12" t="s">
        <v>83</v>
      </c>
      <c r="AY303" s="146" t="s">
        <v>145</v>
      </c>
    </row>
    <row r="304" spans="2:65" s="1" customFormat="1" ht="44.25" customHeight="1">
      <c r="B304" s="32"/>
      <c r="C304" s="132" t="s">
        <v>426</v>
      </c>
      <c r="D304" s="132" t="s">
        <v>147</v>
      </c>
      <c r="E304" s="133" t="s">
        <v>427</v>
      </c>
      <c r="F304" s="134" t="s">
        <v>428</v>
      </c>
      <c r="G304" s="135" t="s">
        <v>324</v>
      </c>
      <c r="H304" s="136">
        <v>32250</v>
      </c>
      <c r="I304" s="137"/>
      <c r="J304" s="136">
        <f>ROUND(I304*H304,2)</f>
        <v>0</v>
      </c>
      <c r="K304" s="134" t="s">
        <v>151</v>
      </c>
      <c r="L304" s="32"/>
      <c r="M304" s="138" t="s">
        <v>1</v>
      </c>
      <c r="N304" s="139" t="s">
        <v>40</v>
      </c>
      <c r="P304" s="140">
        <f>O304*H304</f>
        <v>0</v>
      </c>
      <c r="Q304" s="140">
        <v>0</v>
      </c>
      <c r="R304" s="140">
        <f>Q304*H304</f>
        <v>0</v>
      </c>
      <c r="S304" s="140">
        <v>0</v>
      </c>
      <c r="T304" s="141">
        <f>S304*H304</f>
        <v>0</v>
      </c>
      <c r="AR304" s="142" t="s">
        <v>152</v>
      </c>
      <c r="AT304" s="142" t="s">
        <v>147</v>
      </c>
      <c r="AU304" s="142" t="s">
        <v>85</v>
      </c>
      <c r="AY304" s="17" t="s">
        <v>145</v>
      </c>
      <c r="BE304" s="143">
        <f>IF(N304="základní",J304,0)</f>
        <v>0</v>
      </c>
      <c r="BF304" s="143">
        <f>IF(N304="snížená",J304,0)</f>
        <v>0</v>
      </c>
      <c r="BG304" s="143">
        <f>IF(N304="zákl. přenesená",J304,0)</f>
        <v>0</v>
      </c>
      <c r="BH304" s="143">
        <f>IF(N304="sníž. přenesená",J304,0)</f>
        <v>0</v>
      </c>
      <c r="BI304" s="143">
        <f>IF(N304="nulová",J304,0)</f>
        <v>0</v>
      </c>
      <c r="BJ304" s="17" t="s">
        <v>83</v>
      </c>
      <c r="BK304" s="143">
        <f>ROUND(I304*H304,2)</f>
        <v>0</v>
      </c>
      <c r="BL304" s="17" t="s">
        <v>152</v>
      </c>
      <c r="BM304" s="142" t="s">
        <v>429</v>
      </c>
    </row>
    <row r="305" spans="2:65" s="13" customFormat="1" ht="10.199999999999999">
      <c r="B305" s="152"/>
      <c r="D305" s="145" t="s">
        <v>181</v>
      </c>
      <c r="E305" s="153" t="s">
        <v>1</v>
      </c>
      <c r="F305" s="154" t="s">
        <v>430</v>
      </c>
      <c r="H305" s="153" t="s">
        <v>1</v>
      </c>
      <c r="I305" s="155"/>
      <c r="L305" s="152"/>
      <c r="M305" s="156"/>
      <c r="T305" s="157"/>
      <c r="AT305" s="153" t="s">
        <v>181</v>
      </c>
      <c r="AU305" s="153" t="s">
        <v>85</v>
      </c>
      <c r="AV305" s="13" t="s">
        <v>83</v>
      </c>
      <c r="AW305" s="13" t="s">
        <v>31</v>
      </c>
      <c r="AX305" s="13" t="s">
        <v>75</v>
      </c>
      <c r="AY305" s="153" t="s">
        <v>145</v>
      </c>
    </row>
    <row r="306" spans="2:65" s="12" customFormat="1" ht="10.199999999999999">
      <c r="B306" s="144"/>
      <c r="D306" s="145" t="s">
        <v>181</v>
      </c>
      <c r="E306" s="146" t="s">
        <v>1</v>
      </c>
      <c r="F306" s="147" t="s">
        <v>431</v>
      </c>
      <c r="H306" s="148">
        <v>32250</v>
      </c>
      <c r="I306" s="149"/>
      <c r="L306" s="144"/>
      <c r="M306" s="150"/>
      <c r="T306" s="151"/>
      <c r="AT306" s="146" t="s">
        <v>181</v>
      </c>
      <c r="AU306" s="146" t="s">
        <v>85</v>
      </c>
      <c r="AV306" s="12" t="s">
        <v>85</v>
      </c>
      <c r="AW306" s="12" t="s">
        <v>31</v>
      </c>
      <c r="AX306" s="12" t="s">
        <v>83</v>
      </c>
      <c r="AY306" s="146" t="s">
        <v>145</v>
      </c>
    </row>
    <row r="307" spans="2:65" s="1" customFormat="1" ht="16.5" customHeight="1">
      <c r="B307" s="32"/>
      <c r="C307" s="132" t="s">
        <v>432</v>
      </c>
      <c r="D307" s="132" t="s">
        <v>147</v>
      </c>
      <c r="E307" s="133" t="s">
        <v>433</v>
      </c>
      <c r="F307" s="134" t="s">
        <v>434</v>
      </c>
      <c r="G307" s="135" t="s">
        <v>324</v>
      </c>
      <c r="H307" s="136">
        <v>6450</v>
      </c>
      <c r="I307" s="137"/>
      <c r="J307" s="136">
        <f>ROUND(I307*H307,2)</f>
        <v>0</v>
      </c>
      <c r="K307" s="134" t="s">
        <v>151</v>
      </c>
      <c r="L307" s="32"/>
      <c r="M307" s="138" t="s">
        <v>1</v>
      </c>
      <c r="N307" s="139" t="s">
        <v>40</v>
      </c>
      <c r="P307" s="140">
        <f>O307*H307</f>
        <v>0</v>
      </c>
      <c r="Q307" s="140">
        <v>0</v>
      </c>
      <c r="R307" s="140">
        <f>Q307*H307</f>
        <v>0</v>
      </c>
      <c r="S307" s="140">
        <v>0</v>
      </c>
      <c r="T307" s="141">
        <f>S307*H307</f>
        <v>0</v>
      </c>
      <c r="AR307" s="142" t="s">
        <v>152</v>
      </c>
      <c r="AT307" s="142" t="s">
        <v>147</v>
      </c>
      <c r="AU307" s="142" t="s">
        <v>85</v>
      </c>
      <c r="AY307" s="17" t="s">
        <v>145</v>
      </c>
      <c r="BE307" s="143">
        <f>IF(N307="základní",J307,0)</f>
        <v>0</v>
      </c>
      <c r="BF307" s="143">
        <f>IF(N307="snížená",J307,0)</f>
        <v>0</v>
      </c>
      <c r="BG307" s="143">
        <f>IF(N307="zákl. přenesená",J307,0)</f>
        <v>0</v>
      </c>
      <c r="BH307" s="143">
        <f>IF(N307="sníž. přenesená",J307,0)</f>
        <v>0</v>
      </c>
      <c r="BI307" s="143">
        <f>IF(N307="nulová",J307,0)</f>
        <v>0</v>
      </c>
      <c r="BJ307" s="17" t="s">
        <v>83</v>
      </c>
      <c r="BK307" s="143">
        <f>ROUND(I307*H307,2)</f>
        <v>0</v>
      </c>
      <c r="BL307" s="17" t="s">
        <v>152</v>
      </c>
      <c r="BM307" s="142" t="s">
        <v>435</v>
      </c>
    </row>
    <row r="308" spans="2:65" s="1" customFormat="1" ht="33" customHeight="1">
      <c r="B308" s="32"/>
      <c r="C308" s="132" t="s">
        <v>436</v>
      </c>
      <c r="D308" s="132" t="s">
        <v>147</v>
      </c>
      <c r="E308" s="133" t="s">
        <v>437</v>
      </c>
      <c r="F308" s="134" t="s">
        <v>438</v>
      </c>
      <c r="G308" s="135" t="s">
        <v>439</v>
      </c>
      <c r="H308" s="136">
        <v>12900</v>
      </c>
      <c r="I308" s="137"/>
      <c r="J308" s="136">
        <f>ROUND(I308*H308,2)</f>
        <v>0</v>
      </c>
      <c r="K308" s="134" t="s">
        <v>151</v>
      </c>
      <c r="L308" s="32"/>
      <c r="M308" s="138" t="s">
        <v>1</v>
      </c>
      <c r="N308" s="139" t="s">
        <v>40</v>
      </c>
      <c r="P308" s="140">
        <f>O308*H308</f>
        <v>0</v>
      </c>
      <c r="Q308" s="140">
        <v>0</v>
      </c>
      <c r="R308" s="140">
        <f>Q308*H308</f>
        <v>0</v>
      </c>
      <c r="S308" s="140">
        <v>0</v>
      </c>
      <c r="T308" s="141">
        <f>S308*H308</f>
        <v>0</v>
      </c>
      <c r="AR308" s="142" t="s">
        <v>152</v>
      </c>
      <c r="AT308" s="142" t="s">
        <v>147</v>
      </c>
      <c r="AU308" s="142" t="s">
        <v>85</v>
      </c>
      <c r="AY308" s="17" t="s">
        <v>145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7" t="s">
        <v>83</v>
      </c>
      <c r="BK308" s="143">
        <f>ROUND(I308*H308,2)</f>
        <v>0</v>
      </c>
      <c r="BL308" s="17" t="s">
        <v>152</v>
      </c>
      <c r="BM308" s="142" t="s">
        <v>440</v>
      </c>
    </row>
    <row r="309" spans="2:65" s="12" customFormat="1" ht="10.199999999999999">
      <c r="B309" s="144"/>
      <c r="D309" s="145" t="s">
        <v>181</v>
      </c>
      <c r="E309" s="146" t="s">
        <v>1</v>
      </c>
      <c r="F309" s="147" t="s">
        <v>441</v>
      </c>
      <c r="H309" s="148">
        <v>12900</v>
      </c>
      <c r="I309" s="149"/>
      <c r="L309" s="144"/>
      <c r="M309" s="150"/>
      <c r="T309" s="151"/>
      <c r="AT309" s="146" t="s">
        <v>181</v>
      </c>
      <c r="AU309" s="146" t="s">
        <v>85</v>
      </c>
      <c r="AV309" s="12" t="s">
        <v>85</v>
      </c>
      <c r="AW309" s="12" t="s">
        <v>31</v>
      </c>
      <c r="AX309" s="12" t="s">
        <v>83</v>
      </c>
      <c r="AY309" s="146" t="s">
        <v>145</v>
      </c>
    </row>
    <row r="310" spans="2:65" s="1" customFormat="1" ht="24.15" customHeight="1">
      <c r="B310" s="32"/>
      <c r="C310" s="132" t="s">
        <v>442</v>
      </c>
      <c r="D310" s="132" t="s">
        <v>147</v>
      </c>
      <c r="E310" s="133" t="s">
        <v>443</v>
      </c>
      <c r="F310" s="134" t="s">
        <v>444</v>
      </c>
      <c r="G310" s="135" t="s">
        <v>324</v>
      </c>
      <c r="H310" s="136">
        <v>573</v>
      </c>
      <c r="I310" s="137"/>
      <c r="J310" s="136">
        <f>ROUND(I310*H310,2)</f>
        <v>0</v>
      </c>
      <c r="K310" s="134" t="s">
        <v>151</v>
      </c>
      <c r="L310" s="32"/>
      <c r="M310" s="138" t="s">
        <v>1</v>
      </c>
      <c r="N310" s="139" t="s">
        <v>40</v>
      </c>
      <c r="P310" s="140">
        <f>O310*H310</f>
        <v>0</v>
      </c>
      <c r="Q310" s="140">
        <v>0</v>
      </c>
      <c r="R310" s="140">
        <f>Q310*H310</f>
        <v>0</v>
      </c>
      <c r="S310" s="140">
        <v>0</v>
      </c>
      <c r="T310" s="141">
        <f>S310*H310</f>
        <v>0</v>
      </c>
      <c r="AR310" s="142" t="s">
        <v>152</v>
      </c>
      <c r="AT310" s="142" t="s">
        <v>147</v>
      </c>
      <c r="AU310" s="142" t="s">
        <v>85</v>
      </c>
      <c r="AY310" s="17" t="s">
        <v>145</v>
      </c>
      <c r="BE310" s="143">
        <f>IF(N310="základní",J310,0)</f>
        <v>0</v>
      </c>
      <c r="BF310" s="143">
        <f>IF(N310="snížená",J310,0)</f>
        <v>0</v>
      </c>
      <c r="BG310" s="143">
        <f>IF(N310="zákl. přenesená",J310,0)</f>
        <v>0</v>
      </c>
      <c r="BH310" s="143">
        <f>IF(N310="sníž. přenesená",J310,0)</f>
        <v>0</v>
      </c>
      <c r="BI310" s="143">
        <f>IF(N310="nulová",J310,0)</f>
        <v>0</v>
      </c>
      <c r="BJ310" s="17" t="s">
        <v>83</v>
      </c>
      <c r="BK310" s="143">
        <f>ROUND(I310*H310,2)</f>
        <v>0</v>
      </c>
      <c r="BL310" s="17" t="s">
        <v>152</v>
      </c>
      <c r="BM310" s="142" t="s">
        <v>445</v>
      </c>
    </row>
    <row r="311" spans="2:65" s="13" customFormat="1" ht="10.199999999999999">
      <c r="B311" s="152"/>
      <c r="D311" s="145" t="s">
        <v>181</v>
      </c>
      <c r="E311" s="153" t="s">
        <v>1</v>
      </c>
      <c r="F311" s="154" t="s">
        <v>446</v>
      </c>
      <c r="H311" s="153" t="s">
        <v>1</v>
      </c>
      <c r="I311" s="155"/>
      <c r="L311" s="152"/>
      <c r="M311" s="156"/>
      <c r="T311" s="157"/>
      <c r="AT311" s="153" t="s">
        <v>181</v>
      </c>
      <c r="AU311" s="153" t="s">
        <v>85</v>
      </c>
      <c r="AV311" s="13" t="s">
        <v>83</v>
      </c>
      <c r="AW311" s="13" t="s">
        <v>31</v>
      </c>
      <c r="AX311" s="13" t="s">
        <v>75</v>
      </c>
      <c r="AY311" s="153" t="s">
        <v>145</v>
      </c>
    </row>
    <row r="312" spans="2:65" s="12" customFormat="1" ht="10.199999999999999">
      <c r="B312" s="144"/>
      <c r="D312" s="145" t="s">
        <v>181</v>
      </c>
      <c r="E312" s="146" t="s">
        <v>1</v>
      </c>
      <c r="F312" s="147" t="s">
        <v>447</v>
      </c>
      <c r="H312" s="148">
        <v>573</v>
      </c>
      <c r="I312" s="149"/>
      <c r="L312" s="144"/>
      <c r="M312" s="150"/>
      <c r="T312" s="151"/>
      <c r="AT312" s="146" t="s">
        <v>181</v>
      </c>
      <c r="AU312" s="146" t="s">
        <v>85</v>
      </c>
      <c r="AV312" s="12" t="s">
        <v>85</v>
      </c>
      <c r="AW312" s="12" t="s">
        <v>31</v>
      </c>
      <c r="AX312" s="12" t="s">
        <v>83</v>
      </c>
      <c r="AY312" s="146" t="s">
        <v>145</v>
      </c>
    </row>
    <row r="313" spans="2:65" s="1" customFormat="1" ht="16.5" customHeight="1">
      <c r="B313" s="32"/>
      <c r="C313" s="172" t="s">
        <v>448</v>
      </c>
      <c r="D313" s="172" t="s">
        <v>449</v>
      </c>
      <c r="E313" s="173" t="s">
        <v>450</v>
      </c>
      <c r="F313" s="174" t="s">
        <v>451</v>
      </c>
      <c r="G313" s="175" t="s">
        <v>439</v>
      </c>
      <c r="H313" s="176">
        <v>1264</v>
      </c>
      <c r="I313" s="177"/>
      <c r="J313" s="176">
        <f>ROUND(I313*H313,2)</f>
        <v>0</v>
      </c>
      <c r="K313" s="174" t="s">
        <v>151</v>
      </c>
      <c r="L313" s="178"/>
      <c r="M313" s="179" t="s">
        <v>1</v>
      </c>
      <c r="N313" s="180" t="s">
        <v>40</v>
      </c>
      <c r="P313" s="140">
        <f>O313*H313</f>
        <v>0</v>
      </c>
      <c r="Q313" s="140">
        <v>1</v>
      </c>
      <c r="R313" s="140">
        <f>Q313*H313</f>
        <v>1264</v>
      </c>
      <c r="S313" s="140">
        <v>0</v>
      </c>
      <c r="T313" s="141">
        <f>S313*H313</f>
        <v>0</v>
      </c>
      <c r="AR313" s="142" t="s">
        <v>177</v>
      </c>
      <c r="AT313" s="142" t="s">
        <v>449</v>
      </c>
      <c r="AU313" s="142" t="s">
        <v>85</v>
      </c>
      <c r="AY313" s="17" t="s">
        <v>145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7" t="s">
        <v>83</v>
      </c>
      <c r="BK313" s="143">
        <f>ROUND(I313*H313,2)</f>
        <v>0</v>
      </c>
      <c r="BL313" s="17" t="s">
        <v>152</v>
      </c>
      <c r="BM313" s="142" t="s">
        <v>452</v>
      </c>
    </row>
    <row r="314" spans="2:65" s="13" customFormat="1" ht="10.199999999999999">
      <c r="B314" s="152"/>
      <c r="D314" s="145" t="s">
        <v>181</v>
      </c>
      <c r="E314" s="153" t="s">
        <v>1</v>
      </c>
      <c r="F314" s="154" t="s">
        <v>453</v>
      </c>
      <c r="H314" s="153" t="s">
        <v>1</v>
      </c>
      <c r="I314" s="155"/>
      <c r="L314" s="152"/>
      <c r="M314" s="156"/>
      <c r="T314" s="157"/>
      <c r="AT314" s="153" t="s">
        <v>181</v>
      </c>
      <c r="AU314" s="153" t="s">
        <v>85</v>
      </c>
      <c r="AV314" s="13" t="s">
        <v>83</v>
      </c>
      <c r="AW314" s="13" t="s">
        <v>31</v>
      </c>
      <c r="AX314" s="13" t="s">
        <v>75</v>
      </c>
      <c r="AY314" s="153" t="s">
        <v>145</v>
      </c>
    </row>
    <row r="315" spans="2:65" s="12" customFormat="1" ht="10.199999999999999">
      <c r="B315" s="144"/>
      <c r="D315" s="145" t="s">
        <v>181</v>
      </c>
      <c r="E315" s="146" t="s">
        <v>1</v>
      </c>
      <c r="F315" s="147" t="s">
        <v>454</v>
      </c>
      <c r="H315" s="148">
        <v>1146</v>
      </c>
      <c r="I315" s="149"/>
      <c r="L315" s="144"/>
      <c r="M315" s="150"/>
      <c r="T315" s="151"/>
      <c r="AT315" s="146" t="s">
        <v>181</v>
      </c>
      <c r="AU315" s="146" t="s">
        <v>85</v>
      </c>
      <c r="AV315" s="12" t="s">
        <v>85</v>
      </c>
      <c r="AW315" s="12" t="s">
        <v>31</v>
      </c>
      <c r="AX315" s="12" t="s">
        <v>75</v>
      </c>
      <c r="AY315" s="146" t="s">
        <v>145</v>
      </c>
    </row>
    <row r="316" spans="2:65" s="13" customFormat="1" ht="10.199999999999999">
      <c r="B316" s="152"/>
      <c r="D316" s="145" t="s">
        <v>181</v>
      </c>
      <c r="E316" s="153" t="s">
        <v>1</v>
      </c>
      <c r="F316" s="154" t="s">
        <v>455</v>
      </c>
      <c r="H316" s="153" t="s">
        <v>1</v>
      </c>
      <c r="I316" s="155"/>
      <c r="L316" s="152"/>
      <c r="M316" s="156"/>
      <c r="T316" s="157"/>
      <c r="AT316" s="153" t="s">
        <v>181</v>
      </c>
      <c r="AU316" s="153" t="s">
        <v>85</v>
      </c>
      <c r="AV316" s="13" t="s">
        <v>83</v>
      </c>
      <c r="AW316" s="13" t="s">
        <v>31</v>
      </c>
      <c r="AX316" s="13" t="s">
        <v>75</v>
      </c>
      <c r="AY316" s="153" t="s">
        <v>145</v>
      </c>
    </row>
    <row r="317" spans="2:65" s="12" customFormat="1" ht="10.199999999999999">
      <c r="B317" s="144"/>
      <c r="D317" s="145" t="s">
        <v>181</v>
      </c>
      <c r="E317" s="146" t="s">
        <v>1</v>
      </c>
      <c r="F317" s="147" t="s">
        <v>456</v>
      </c>
      <c r="H317" s="148">
        <v>118</v>
      </c>
      <c r="I317" s="149"/>
      <c r="L317" s="144"/>
      <c r="M317" s="150"/>
      <c r="T317" s="151"/>
      <c r="AT317" s="146" t="s">
        <v>181</v>
      </c>
      <c r="AU317" s="146" t="s">
        <v>85</v>
      </c>
      <c r="AV317" s="12" t="s">
        <v>85</v>
      </c>
      <c r="AW317" s="12" t="s">
        <v>31</v>
      </c>
      <c r="AX317" s="12" t="s">
        <v>75</v>
      </c>
      <c r="AY317" s="146" t="s">
        <v>145</v>
      </c>
    </row>
    <row r="318" spans="2:65" s="14" customFormat="1" ht="10.199999999999999">
      <c r="B318" s="158"/>
      <c r="D318" s="145" t="s">
        <v>181</v>
      </c>
      <c r="E318" s="159" t="s">
        <v>1</v>
      </c>
      <c r="F318" s="160" t="s">
        <v>357</v>
      </c>
      <c r="H318" s="161">
        <v>1264</v>
      </c>
      <c r="I318" s="162"/>
      <c r="L318" s="158"/>
      <c r="M318" s="163"/>
      <c r="T318" s="164"/>
      <c r="AT318" s="159" t="s">
        <v>181</v>
      </c>
      <c r="AU318" s="159" t="s">
        <v>85</v>
      </c>
      <c r="AV318" s="14" t="s">
        <v>152</v>
      </c>
      <c r="AW318" s="14" t="s">
        <v>31</v>
      </c>
      <c r="AX318" s="14" t="s">
        <v>83</v>
      </c>
      <c r="AY318" s="159" t="s">
        <v>145</v>
      </c>
    </row>
    <row r="319" spans="2:65" s="1" customFormat="1" ht="24.15" customHeight="1">
      <c r="B319" s="32"/>
      <c r="C319" s="132" t="s">
        <v>457</v>
      </c>
      <c r="D319" s="132" t="s">
        <v>147</v>
      </c>
      <c r="E319" s="133" t="s">
        <v>458</v>
      </c>
      <c r="F319" s="134" t="s">
        <v>459</v>
      </c>
      <c r="G319" s="135" t="s">
        <v>150</v>
      </c>
      <c r="H319" s="136">
        <v>12939</v>
      </c>
      <c r="I319" s="137"/>
      <c r="J319" s="136">
        <f>ROUND(I319*H319,2)</f>
        <v>0</v>
      </c>
      <c r="K319" s="134" t="s">
        <v>151</v>
      </c>
      <c r="L319" s="32"/>
      <c r="M319" s="138" t="s">
        <v>1</v>
      </c>
      <c r="N319" s="139" t="s">
        <v>40</v>
      </c>
      <c r="P319" s="140">
        <f>O319*H319</f>
        <v>0</v>
      </c>
      <c r="Q319" s="140">
        <v>0</v>
      </c>
      <c r="R319" s="140">
        <f>Q319*H319</f>
        <v>0</v>
      </c>
      <c r="S319" s="140">
        <v>0</v>
      </c>
      <c r="T319" s="141">
        <f>S319*H319</f>
        <v>0</v>
      </c>
      <c r="AR319" s="142" t="s">
        <v>152</v>
      </c>
      <c r="AT319" s="142" t="s">
        <v>147</v>
      </c>
      <c r="AU319" s="142" t="s">
        <v>85</v>
      </c>
      <c r="AY319" s="17" t="s">
        <v>145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7" t="s">
        <v>83</v>
      </c>
      <c r="BK319" s="143">
        <f>ROUND(I319*H319,2)</f>
        <v>0</v>
      </c>
      <c r="BL319" s="17" t="s">
        <v>152</v>
      </c>
      <c r="BM319" s="142" t="s">
        <v>460</v>
      </c>
    </row>
    <row r="320" spans="2:65" s="13" customFormat="1" ht="10.199999999999999">
      <c r="B320" s="152"/>
      <c r="D320" s="145" t="s">
        <v>181</v>
      </c>
      <c r="E320" s="153" t="s">
        <v>1</v>
      </c>
      <c r="F320" s="154" t="s">
        <v>461</v>
      </c>
      <c r="H320" s="153" t="s">
        <v>1</v>
      </c>
      <c r="I320" s="155"/>
      <c r="L320" s="152"/>
      <c r="M320" s="156"/>
      <c r="T320" s="157"/>
      <c r="AT320" s="153" t="s">
        <v>181</v>
      </c>
      <c r="AU320" s="153" t="s">
        <v>85</v>
      </c>
      <c r="AV320" s="13" t="s">
        <v>83</v>
      </c>
      <c r="AW320" s="13" t="s">
        <v>31</v>
      </c>
      <c r="AX320" s="13" t="s">
        <v>75</v>
      </c>
      <c r="AY320" s="153" t="s">
        <v>145</v>
      </c>
    </row>
    <row r="321" spans="2:65" s="12" customFormat="1" ht="10.199999999999999">
      <c r="B321" s="144"/>
      <c r="D321" s="145" t="s">
        <v>181</v>
      </c>
      <c r="E321" s="146" t="s">
        <v>1</v>
      </c>
      <c r="F321" s="147" t="s">
        <v>462</v>
      </c>
      <c r="H321" s="148">
        <v>2310</v>
      </c>
      <c r="I321" s="149"/>
      <c r="L321" s="144"/>
      <c r="M321" s="150"/>
      <c r="T321" s="151"/>
      <c r="AT321" s="146" t="s">
        <v>181</v>
      </c>
      <c r="AU321" s="146" t="s">
        <v>85</v>
      </c>
      <c r="AV321" s="12" t="s">
        <v>85</v>
      </c>
      <c r="AW321" s="12" t="s">
        <v>31</v>
      </c>
      <c r="AX321" s="12" t="s">
        <v>75</v>
      </c>
      <c r="AY321" s="146" t="s">
        <v>145</v>
      </c>
    </row>
    <row r="322" spans="2:65" s="12" customFormat="1" ht="10.199999999999999">
      <c r="B322" s="144"/>
      <c r="D322" s="145" t="s">
        <v>181</v>
      </c>
      <c r="E322" s="146" t="s">
        <v>1</v>
      </c>
      <c r="F322" s="147" t="s">
        <v>463</v>
      </c>
      <c r="H322" s="148">
        <v>2310</v>
      </c>
      <c r="I322" s="149"/>
      <c r="L322" s="144"/>
      <c r="M322" s="150"/>
      <c r="T322" s="151"/>
      <c r="AT322" s="146" t="s">
        <v>181</v>
      </c>
      <c r="AU322" s="146" t="s">
        <v>85</v>
      </c>
      <c r="AV322" s="12" t="s">
        <v>85</v>
      </c>
      <c r="AW322" s="12" t="s">
        <v>31</v>
      </c>
      <c r="AX322" s="12" t="s">
        <v>75</v>
      </c>
      <c r="AY322" s="146" t="s">
        <v>145</v>
      </c>
    </row>
    <row r="323" spans="2:65" s="12" customFormat="1" ht="10.199999999999999">
      <c r="B323" s="144"/>
      <c r="D323" s="145" t="s">
        <v>181</v>
      </c>
      <c r="E323" s="146" t="s">
        <v>1</v>
      </c>
      <c r="F323" s="147" t="s">
        <v>464</v>
      </c>
      <c r="H323" s="148">
        <v>2127</v>
      </c>
      <c r="I323" s="149"/>
      <c r="L323" s="144"/>
      <c r="M323" s="150"/>
      <c r="T323" s="151"/>
      <c r="AT323" s="146" t="s">
        <v>181</v>
      </c>
      <c r="AU323" s="146" t="s">
        <v>85</v>
      </c>
      <c r="AV323" s="12" t="s">
        <v>85</v>
      </c>
      <c r="AW323" s="12" t="s">
        <v>31</v>
      </c>
      <c r="AX323" s="12" t="s">
        <v>75</v>
      </c>
      <c r="AY323" s="146" t="s">
        <v>145</v>
      </c>
    </row>
    <row r="324" spans="2:65" s="12" customFormat="1" ht="10.199999999999999">
      <c r="B324" s="144"/>
      <c r="D324" s="145" t="s">
        <v>181</v>
      </c>
      <c r="E324" s="146" t="s">
        <v>1</v>
      </c>
      <c r="F324" s="147" t="s">
        <v>465</v>
      </c>
      <c r="H324" s="148">
        <v>6192</v>
      </c>
      <c r="I324" s="149"/>
      <c r="L324" s="144"/>
      <c r="M324" s="150"/>
      <c r="T324" s="151"/>
      <c r="AT324" s="146" t="s">
        <v>181</v>
      </c>
      <c r="AU324" s="146" t="s">
        <v>85</v>
      </c>
      <c r="AV324" s="12" t="s">
        <v>85</v>
      </c>
      <c r="AW324" s="12" t="s">
        <v>31</v>
      </c>
      <c r="AX324" s="12" t="s">
        <v>75</v>
      </c>
      <c r="AY324" s="146" t="s">
        <v>145</v>
      </c>
    </row>
    <row r="325" spans="2:65" s="14" customFormat="1" ht="10.199999999999999">
      <c r="B325" s="158"/>
      <c r="D325" s="145" t="s">
        <v>181</v>
      </c>
      <c r="E325" s="159" t="s">
        <v>1</v>
      </c>
      <c r="F325" s="160" t="s">
        <v>357</v>
      </c>
      <c r="H325" s="161">
        <v>12939</v>
      </c>
      <c r="I325" s="162"/>
      <c r="L325" s="158"/>
      <c r="M325" s="163"/>
      <c r="T325" s="164"/>
      <c r="AT325" s="159" t="s">
        <v>181</v>
      </c>
      <c r="AU325" s="159" t="s">
        <v>85</v>
      </c>
      <c r="AV325" s="14" t="s">
        <v>152</v>
      </c>
      <c r="AW325" s="14" t="s">
        <v>31</v>
      </c>
      <c r="AX325" s="14" t="s">
        <v>83</v>
      </c>
      <c r="AY325" s="159" t="s">
        <v>145</v>
      </c>
    </row>
    <row r="326" spans="2:65" s="1" customFormat="1" ht="24.15" customHeight="1">
      <c r="B326" s="32"/>
      <c r="C326" s="132" t="s">
        <v>466</v>
      </c>
      <c r="D326" s="132" t="s">
        <v>147</v>
      </c>
      <c r="E326" s="133" t="s">
        <v>467</v>
      </c>
      <c r="F326" s="134" t="s">
        <v>468</v>
      </c>
      <c r="G326" s="135" t="s">
        <v>150</v>
      </c>
      <c r="H326" s="136">
        <v>6320</v>
      </c>
      <c r="I326" s="137"/>
      <c r="J326" s="136">
        <f>ROUND(I326*H326,2)</f>
        <v>0</v>
      </c>
      <c r="K326" s="134" t="s">
        <v>151</v>
      </c>
      <c r="L326" s="32"/>
      <c r="M326" s="138" t="s">
        <v>1</v>
      </c>
      <c r="N326" s="139" t="s">
        <v>40</v>
      </c>
      <c r="P326" s="140">
        <f>O326*H326</f>
        <v>0</v>
      </c>
      <c r="Q326" s="140">
        <v>0</v>
      </c>
      <c r="R326" s="140">
        <f>Q326*H326</f>
        <v>0</v>
      </c>
      <c r="S326" s="140">
        <v>0</v>
      </c>
      <c r="T326" s="141">
        <f>S326*H326</f>
        <v>0</v>
      </c>
      <c r="AR326" s="142" t="s">
        <v>152</v>
      </c>
      <c r="AT326" s="142" t="s">
        <v>147</v>
      </c>
      <c r="AU326" s="142" t="s">
        <v>85</v>
      </c>
      <c r="AY326" s="17" t="s">
        <v>145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7" t="s">
        <v>83</v>
      </c>
      <c r="BK326" s="143">
        <f>ROUND(I326*H326,2)</f>
        <v>0</v>
      </c>
      <c r="BL326" s="17" t="s">
        <v>152</v>
      </c>
      <c r="BM326" s="142" t="s">
        <v>469</v>
      </c>
    </row>
    <row r="327" spans="2:65" s="13" customFormat="1" ht="10.199999999999999">
      <c r="B327" s="152"/>
      <c r="D327" s="145" t="s">
        <v>181</v>
      </c>
      <c r="E327" s="153" t="s">
        <v>1</v>
      </c>
      <c r="F327" s="154" t="s">
        <v>470</v>
      </c>
      <c r="H327" s="153" t="s">
        <v>1</v>
      </c>
      <c r="I327" s="155"/>
      <c r="L327" s="152"/>
      <c r="M327" s="156"/>
      <c r="T327" s="157"/>
      <c r="AT327" s="153" t="s">
        <v>181</v>
      </c>
      <c r="AU327" s="153" t="s">
        <v>85</v>
      </c>
      <c r="AV327" s="13" t="s">
        <v>83</v>
      </c>
      <c r="AW327" s="13" t="s">
        <v>31</v>
      </c>
      <c r="AX327" s="13" t="s">
        <v>75</v>
      </c>
      <c r="AY327" s="153" t="s">
        <v>145</v>
      </c>
    </row>
    <row r="328" spans="2:65" s="13" customFormat="1" ht="10.199999999999999">
      <c r="B328" s="152"/>
      <c r="D328" s="145" t="s">
        <v>181</v>
      </c>
      <c r="E328" s="153" t="s">
        <v>1</v>
      </c>
      <c r="F328" s="154" t="s">
        <v>471</v>
      </c>
      <c r="H328" s="153" t="s">
        <v>1</v>
      </c>
      <c r="I328" s="155"/>
      <c r="L328" s="152"/>
      <c r="M328" s="156"/>
      <c r="T328" s="157"/>
      <c r="AT328" s="153" t="s">
        <v>181</v>
      </c>
      <c r="AU328" s="153" t="s">
        <v>85</v>
      </c>
      <c r="AV328" s="13" t="s">
        <v>83</v>
      </c>
      <c r="AW328" s="13" t="s">
        <v>31</v>
      </c>
      <c r="AX328" s="13" t="s">
        <v>75</v>
      </c>
      <c r="AY328" s="153" t="s">
        <v>145</v>
      </c>
    </row>
    <row r="329" spans="2:65" s="12" customFormat="1" ht="10.199999999999999">
      <c r="B329" s="144"/>
      <c r="D329" s="145" t="s">
        <v>181</v>
      </c>
      <c r="E329" s="146" t="s">
        <v>1</v>
      </c>
      <c r="F329" s="147" t="s">
        <v>472</v>
      </c>
      <c r="H329" s="148">
        <v>5730</v>
      </c>
      <c r="I329" s="149"/>
      <c r="L329" s="144"/>
      <c r="M329" s="150"/>
      <c r="T329" s="151"/>
      <c r="AT329" s="146" t="s">
        <v>181</v>
      </c>
      <c r="AU329" s="146" t="s">
        <v>85</v>
      </c>
      <c r="AV329" s="12" t="s">
        <v>85</v>
      </c>
      <c r="AW329" s="12" t="s">
        <v>31</v>
      </c>
      <c r="AX329" s="12" t="s">
        <v>75</v>
      </c>
      <c r="AY329" s="146" t="s">
        <v>145</v>
      </c>
    </row>
    <row r="330" spans="2:65" s="13" customFormat="1" ht="10.199999999999999">
      <c r="B330" s="152"/>
      <c r="D330" s="145" t="s">
        <v>181</v>
      </c>
      <c r="E330" s="153" t="s">
        <v>1</v>
      </c>
      <c r="F330" s="154" t="s">
        <v>473</v>
      </c>
      <c r="H330" s="153" t="s">
        <v>1</v>
      </c>
      <c r="I330" s="155"/>
      <c r="L330" s="152"/>
      <c r="M330" s="156"/>
      <c r="T330" s="157"/>
      <c r="AT330" s="153" t="s">
        <v>181</v>
      </c>
      <c r="AU330" s="153" t="s">
        <v>85</v>
      </c>
      <c r="AV330" s="13" t="s">
        <v>83</v>
      </c>
      <c r="AW330" s="13" t="s">
        <v>31</v>
      </c>
      <c r="AX330" s="13" t="s">
        <v>75</v>
      </c>
      <c r="AY330" s="153" t="s">
        <v>145</v>
      </c>
    </row>
    <row r="331" spans="2:65" s="12" customFormat="1" ht="10.199999999999999">
      <c r="B331" s="144"/>
      <c r="D331" s="145" t="s">
        <v>181</v>
      </c>
      <c r="E331" s="146" t="s">
        <v>1</v>
      </c>
      <c r="F331" s="147" t="s">
        <v>474</v>
      </c>
      <c r="H331" s="148">
        <v>590</v>
      </c>
      <c r="I331" s="149"/>
      <c r="L331" s="144"/>
      <c r="M331" s="150"/>
      <c r="T331" s="151"/>
      <c r="AT331" s="146" t="s">
        <v>181</v>
      </c>
      <c r="AU331" s="146" t="s">
        <v>85</v>
      </c>
      <c r="AV331" s="12" t="s">
        <v>85</v>
      </c>
      <c r="AW331" s="12" t="s">
        <v>31</v>
      </c>
      <c r="AX331" s="12" t="s">
        <v>75</v>
      </c>
      <c r="AY331" s="146" t="s">
        <v>145</v>
      </c>
    </row>
    <row r="332" spans="2:65" s="14" customFormat="1" ht="10.199999999999999">
      <c r="B332" s="158"/>
      <c r="D332" s="145" t="s">
        <v>181</v>
      </c>
      <c r="E332" s="159" t="s">
        <v>1</v>
      </c>
      <c r="F332" s="160" t="s">
        <v>357</v>
      </c>
      <c r="H332" s="161">
        <v>6320</v>
      </c>
      <c r="I332" s="162"/>
      <c r="L332" s="158"/>
      <c r="M332" s="163"/>
      <c r="T332" s="164"/>
      <c r="AT332" s="159" t="s">
        <v>181</v>
      </c>
      <c r="AU332" s="159" t="s">
        <v>85</v>
      </c>
      <c r="AV332" s="14" t="s">
        <v>152</v>
      </c>
      <c r="AW332" s="14" t="s">
        <v>31</v>
      </c>
      <c r="AX332" s="14" t="s">
        <v>83</v>
      </c>
      <c r="AY332" s="159" t="s">
        <v>145</v>
      </c>
    </row>
    <row r="333" spans="2:65" s="1" customFormat="1" ht="33" customHeight="1">
      <c r="B333" s="32"/>
      <c r="C333" s="132" t="s">
        <v>475</v>
      </c>
      <c r="D333" s="132" t="s">
        <v>147</v>
      </c>
      <c r="E333" s="133" t="s">
        <v>476</v>
      </c>
      <c r="F333" s="134" t="s">
        <v>477</v>
      </c>
      <c r="G333" s="135" t="s">
        <v>150</v>
      </c>
      <c r="H333" s="136">
        <v>6320</v>
      </c>
      <c r="I333" s="137"/>
      <c r="J333" s="136">
        <f>ROUND(I333*H333,2)</f>
        <v>0</v>
      </c>
      <c r="K333" s="134" t="s">
        <v>151</v>
      </c>
      <c r="L333" s="32"/>
      <c r="M333" s="138" t="s">
        <v>1</v>
      </c>
      <c r="N333" s="139" t="s">
        <v>40</v>
      </c>
      <c r="P333" s="140">
        <f>O333*H333</f>
        <v>0</v>
      </c>
      <c r="Q333" s="140">
        <v>0</v>
      </c>
      <c r="R333" s="140">
        <f>Q333*H333</f>
        <v>0</v>
      </c>
      <c r="S333" s="140">
        <v>0</v>
      </c>
      <c r="T333" s="141">
        <f>S333*H333</f>
        <v>0</v>
      </c>
      <c r="AR333" s="142" t="s">
        <v>152</v>
      </c>
      <c r="AT333" s="142" t="s">
        <v>147</v>
      </c>
      <c r="AU333" s="142" t="s">
        <v>85</v>
      </c>
      <c r="AY333" s="17" t="s">
        <v>145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7" t="s">
        <v>83</v>
      </c>
      <c r="BK333" s="143">
        <f>ROUND(I333*H333,2)</f>
        <v>0</v>
      </c>
      <c r="BL333" s="17" t="s">
        <v>152</v>
      </c>
      <c r="BM333" s="142" t="s">
        <v>478</v>
      </c>
    </row>
    <row r="334" spans="2:65" s="13" customFormat="1" ht="10.199999999999999">
      <c r="B334" s="152"/>
      <c r="D334" s="145" t="s">
        <v>181</v>
      </c>
      <c r="E334" s="153" t="s">
        <v>1</v>
      </c>
      <c r="F334" s="154" t="s">
        <v>479</v>
      </c>
      <c r="H334" s="153" t="s">
        <v>1</v>
      </c>
      <c r="I334" s="155"/>
      <c r="L334" s="152"/>
      <c r="M334" s="156"/>
      <c r="T334" s="157"/>
      <c r="AT334" s="153" t="s">
        <v>181</v>
      </c>
      <c r="AU334" s="153" t="s">
        <v>85</v>
      </c>
      <c r="AV334" s="13" t="s">
        <v>83</v>
      </c>
      <c r="AW334" s="13" t="s">
        <v>31</v>
      </c>
      <c r="AX334" s="13" t="s">
        <v>75</v>
      </c>
      <c r="AY334" s="153" t="s">
        <v>145</v>
      </c>
    </row>
    <row r="335" spans="2:65" s="12" customFormat="1" ht="10.199999999999999">
      <c r="B335" s="144"/>
      <c r="D335" s="145" t="s">
        <v>181</v>
      </c>
      <c r="E335" s="146" t="s">
        <v>1</v>
      </c>
      <c r="F335" s="147" t="s">
        <v>472</v>
      </c>
      <c r="H335" s="148">
        <v>5730</v>
      </c>
      <c r="I335" s="149"/>
      <c r="L335" s="144"/>
      <c r="M335" s="150"/>
      <c r="T335" s="151"/>
      <c r="AT335" s="146" t="s">
        <v>181</v>
      </c>
      <c r="AU335" s="146" t="s">
        <v>85</v>
      </c>
      <c r="AV335" s="12" t="s">
        <v>85</v>
      </c>
      <c r="AW335" s="12" t="s">
        <v>31</v>
      </c>
      <c r="AX335" s="12" t="s">
        <v>75</v>
      </c>
      <c r="AY335" s="146" t="s">
        <v>145</v>
      </c>
    </row>
    <row r="336" spans="2:65" s="13" customFormat="1" ht="10.199999999999999">
      <c r="B336" s="152"/>
      <c r="D336" s="145" t="s">
        <v>181</v>
      </c>
      <c r="E336" s="153" t="s">
        <v>1</v>
      </c>
      <c r="F336" s="154" t="s">
        <v>473</v>
      </c>
      <c r="H336" s="153" t="s">
        <v>1</v>
      </c>
      <c r="I336" s="155"/>
      <c r="L336" s="152"/>
      <c r="M336" s="156"/>
      <c r="T336" s="157"/>
      <c r="AT336" s="153" t="s">
        <v>181</v>
      </c>
      <c r="AU336" s="153" t="s">
        <v>85</v>
      </c>
      <c r="AV336" s="13" t="s">
        <v>83</v>
      </c>
      <c r="AW336" s="13" t="s">
        <v>31</v>
      </c>
      <c r="AX336" s="13" t="s">
        <v>75</v>
      </c>
      <c r="AY336" s="153" t="s">
        <v>145</v>
      </c>
    </row>
    <row r="337" spans="2:65" s="12" customFormat="1" ht="10.199999999999999">
      <c r="B337" s="144"/>
      <c r="D337" s="145" t="s">
        <v>181</v>
      </c>
      <c r="E337" s="146" t="s">
        <v>1</v>
      </c>
      <c r="F337" s="147" t="s">
        <v>474</v>
      </c>
      <c r="H337" s="148">
        <v>590</v>
      </c>
      <c r="I337" s="149"/>
      <c r="L337" s="144"/>
      <c r="M337" s="150"/>
      <c r="T337" s="151"/>
      <c r="AT337" s="146" t="s">
        <v>181</v>
      </c>
      <c r="AU337" s="146" t="s">
        <v>85</v>
      </c>
      <c r="AV337" s="12" t="s">
        <v>85</v>
      </c>
      <c r="AW337" s="12" t="s">
        <v>31</v>
      </c>
      <c r="AX337" s="12" t="s">
        <v>75</v>
      </c>
      <c r="AY337" s="146" t="s">
        <v>145</v>
      </c>
    </row>
    <row r="338" spans="2:65" s="14" customFormat="1" ht="10.199999999999999">
      <c r="B338" s="158"/>
      <c r="D338" s="145" t="s">
        <v>181</v>
      </c>
      <c r="E338" s="159" t="s">
        <v>1</v>
      </c>
      <c r="F338" s="160" t="s">
        <v>357</v>
      </c>
      <c r="H338" s="161">
        <v>6320</v>
      </c>
      <c r="I338" s="162"/>
      <c r="L338" s="158"/>
      <c r="M338" s="163"/>
      <c r="T338" s="164"/>
      <c r="AT338" s="159" t="s">
        <v>181</v>
      </c>
      <c r="AU338" s="159" t="s">
        <v>85</v>
      </c>
      <c r="AV338" s="14" t="s">
        <v>152</v>
      </c>
      <c r="AW338" s="14" t="s">
        <v>31</v>
      </c>
      <c r="AX338" s="14" t="s">
        <v>83</v>
      </c>
      <c r="AY338" s="159" t="s">
        <v>145</v>
      </c>
    </row>
    <row r="339" spans="2:65" s="1" customFormat="1" ht="16.5" customHeight="1">
      <c r="B339" s="32"/>
      <c r="C339" s="172" t="s">
        <v>480</v>
      </c>
      <c r="D339" s="172" t="s">
        <v>449</v>
      </c>
      <c r="E339" s="173" t="s">
        <v>481</v>
      </c>
      <c r="F339" s="174" t="s">
        <v>482</v>
      </c>
      <c r="G339" s="175" t="s">
        <v>439</v>
      </c>
      <c r="H339" s="176">
        <v>948</v>
      </c>
      <c r="I339" s="177"/>
      <c r="J339" s="176">
        <f>ROUND(I339*H339,2)</f>
        <v>0</v>
      </c>
      <c r="K339" s="174" t="s">
        <v>151</v>
      </c>
      <c r="L339" s="178"/>
      <c r="M339" s="179" t="s">
        <v>1</v>
      </c>
      <c r="N339" s="180" t="s">
        <v>40</v>
      </c>
      <c r="P339" s="140">
        <f>O339*H339</f>
        <v>0</v>
      </c>
      <c r="Q339" s="140">
        <v>1</v>
      </c>
      <c r="R339" s="140">
        <f>Q339*H339</f>
        <v>948</v>
      </c>
      <c r="S339" s="140">
        <v>0</v>
      </c>
      <c r="T339" s="141">
        <f>S339*H339</f>
        <v>0</v>
      </c>
      <c r="AR339" s="142" t="s">
        <v>177</v>
      </c>
      <c r="AT339" s="142" t="s">
        <v>449</v>
      </c>
      <c r="AU339" s="142" t="s">
        <v>85</v>
      </c>
      <c r="AY339" s="17" t="s">
        <v>145</v>
      </c>
      <c r="BE339" s="143">
        <f>IF(N339="základní",J339,0)</f>
        <v>0</v>
      </c>
      <c r="BF339" s="143">
        <f>IF(N339="snížená",J339,0)</f>
        <v>0</v>
      </c>
      <c r="BG339" s="143">
        <f>IF(N339="zákl. přenesená",J339,0)</f>
        <v>0</v>
      </c>
      <c r="BH339" s="143">
        <f>IF(N339="sníž. přenesená",J339,0)</f>
        <v>0</v>
      </c>
      <c r="BI339" s="143">
        <f>IF(N339="nulová",J339,0)</f>
        <v>0</v>
      </c>
      <c r="BJ339" s="17" t="s">
        <v>83</v>
      </c>
      <c r="BK339" s="143">
        <f>ROUND(I339*H339,2)</f>
        <v>0</v>
      </c>
      <c r="BL339" s="17" t="s">
        <v>152</v>
      </c>
      <c r="BM339" s="142" t="s">
        <v>483</v>
      </c>
    </row>
    <row r="340" spans="2:65" s="12" customFormat="1" ht="10.199999999999999">
      <c r="B340" s="144"/>
      <c r="D340" s="145" t="s">
        <v>181</v>
      </c>
      <c r="E340" s="146" t="s">
        <v>1</v>
      </c>
      <c r="F340" s="147" t="s">
        <v>484</v>
      </c>
      <c r="H340" s="148">
        <v>948</v>
      </c>
      <c r="I340" s="149"/>
      <c r="L340" s="144"/>
      <c r="M340" s="150"/>
      <c r="T340" s="151"/>
      <c r="AT340" s="146" t="s">
        <v>181</v>
      </c>
      <c r="AU340" s="146" t="s">
        <v>85</v>
      </c>
      <c r="AV340" s="12" t="s">
        <v>85</v>
      </c>
      <c r="AW340" s="12" t="s">
        <v>31</v>
      </c>
      <c r="AX340" s="12" t="s">
        <v>83</v>
      </c>
      <c r="AY340" s="146" t="s">
        <v>145</v>
      </c>
    </row>
    <row r="341" spans="2:65" s="1" customFormat="1" ht="24.15" customHeight="1">
      <c r="B341" s="32"/>
      <c r="C341" s="132" t="s">
        <v>485</v>
      </c>
      <c r="D341" s="132" t="s">
        <v>147</v>
      </c>
      <c r="E341" s="133" t="s">
        <v>486</v>
      </c>
      <c r="F341" s="134" t="s">
        <v>487</v>
      </c>
      <c r="G341" s="135" t="s">
        <v>150</v>
      </c>
      <c r="H341" s="136">
        <v>2920</v>
      </c>
      <c r="I341" s="137"/>
      <c r="J341" s="136">
        <f>ROUND(I341*H341,2)</f>
        <v>0</v>
      </c>
      <c r="K341" s="134" t="s">
        <v>151</v>
      </c>
      <c r="L341" s="32"/>
      <c r="M341" s="138" t="s">
        <v>1</v>
      </c>
      <c r="N341" s="139" t="s">
        <v>40</v>
      </c>
      <c r="P341" s="140">
        <f>O341*H341</f>
        <v>0</v>
      </c>
      <c r="Q341" s="140">
        <v>0</v>
      </c>
      <c r="R341" s="140">
        <f>Q341*H341</f>
        <v>0</v>
      </c>
      <c r="S341" s="140">
        <v>0</v>
      </c>
      <c r="T341" s="141">
        <f>S341*H341</f>
        <v>0</v>
      </c>
      <c r="AR341" s="142" t="s">
        <v>152</v>
      </c>
      <c r="AT341" s="142" t="s">
        <v>147</v>
      </c>
      <c r="AU341" s="142" t="s">
        <v>85</v>
      </c>
      <c r="AY341" s="17" t="s">
        <v>145</v>
      </c>
      <c r="BE341" s="143">
        <f>IF(N341="základní",J341,0)</f>
        <v>0</v>
      </c>
      <c r="BF341" s="143">
        <f>IF(N341="snížená",J341,0)</f>
        <v>0</v>
      </c>
      <c r="BG341" s="143">
        <f>IF(N341="zákl. přenesená",J341,0)</f>
        <v>0</v>
      </c>
      <c r="BH341" s="143">
        <f>IF(N341="sníž. přenesená",J341,0)</f>
        <v>0</v>
      </c>
      <c r="BI341" s="143">
        <f>IF(N341="nulová",J341,0)</f>
        <v>0</v>
      </c>
      <c r="BJ341" s="17" t="s">
        <v>83</v>
      </c>
      <c r="BK341" s="143">
        <f>ROUND(I341*H341,2)</f>
        <v>0</v>
      </c>
      <c r="BL341" s="17" t="s">
        <v>152</v>
      </c>
      <c r="BM341" s="142" t="s">
        <v>488</v>
      </c>
    </row>
    <row r="342" spans="2:65" s="13" customFormat="1" ht="10.199999999999999">
      <c r="B342" s="152"/>
      <c r="D342" s="145" t="s">
        <v>181</v>
      </c>
      <c r="E342" s="153" t="s">
        <v>1</v>
      </c>
      <c r="F342" s="154" t="s">
        <v>479</v>
      </c>
      <c r="H342" s="153" t="s">
        <v>1</v>
      </c>
      <c r="I342" s="155"/>
      <c r="L342" s="152"/>
      <c r="M342" s="156"/>
      <c r="T342" s="157"/>
      <c r="AT342" s="153" t="s">
        <v>181</v>
      </c>
      <c r="AU342" s="153" t="s">
        <v>85</v>
      </c>
      <c r="AV342" s="13" t="s">
        <v>83</v>
      </c>
      <c r="AW342" s="13" t="s">
        <v>31</v>
      </c>
      <c r="AX342" s="13" t="s">
        <v>75</v>
      </c>
      <c r="AY342" s="153" t="s">
        <v>145</v>
      </c>
    </row>
    <row r="343" spans="2:65" s="12" customFormat="1" ht="10.199999999999999">
      <c r="B343" s="144"/>
      <c r="D343" s="145" t="s">
        <v>181</v>
      </c>
      <c r="E343" s="146" t="s">
        <v>1</v>
      </c>
      <c r="F343" s="147" t="s">
        <v>472</v>
      </c>
      <c r="H343" s="148">
        <v>5730</v>
      </c>
      <c r="I343" s="149"/>
      <c r="L343" s="144"/>
      <c r="M343" s="150"/>
      <c r="T343" s="151"/>
      <c r="AT343" s="146" t="s">
        <v>181</v>
      </c>
      <c r="AU343" s="146" t="s">
        <v>85</v>
      </c>
      <c r="AV343" s="12" t="s">
        <v>85</v>
      </c>
      <c r="AW343" s="12" t="s">
        <v>31</v>
      </c>
      <c r="AX343" s="12" t="s">
        <v>75</v>
      </c>
      <c r="AY343" s="146" t="s">
        <v>145</v>
      </c>
    </row>
    <row r="344" spans="2:65" s="13" customFormat="1" ht="10.199999999999999">
      <c r="B344" s="152"/>
      <c r="D344" s="145" t="s">
        <v>181</v>
      </c>
      <c r="E344" s="153" t="s">
        <v>1</v>
      </c>
      <c r="F344" s="154" t="s">
        <v>473</v>
      </c>
      <c r="H344" s="153" t="s">
        <v>1</v>
      </c>
      <c r="I344" s="155"/>
      <c r="L344" s="152"/>
      <c r="M344" s="156"/>
      <c r="T344" s="157"/>
      <c r="AT344" s="153" t="s">
        <v>181</v>
      </c>
      <c r="AU344" s="153" t="s">
        <v>85</v>
      </c>
      <c r="AV344" s="13" t="s">
        <v>83</v>
      </c>
      <c r="AW344" s="13" t="s">
        <v>31</v>
      </c>
      <c r="AX344" s="13" t="s">
        <v>75</v>
      </c>
      <c r="AY344" s="153" t="s">
        <v>145</v>
      </c>
    </row>
    <row r="345" spans="2:65" s="12" customFormat="1" ht="10.199999999999999">
      <c r="B345" s="144"/>
      <c r="D345" s="145" t="s">
        <v>181</v>
      </c>
      <c r="E345" s="146" t="s">
        <v>1</v>
      </c>
      <c r="F345" s="147" t="s">
        <v>474</v>
      </c>
      <c r="H345" s="148">
        <v>590</v>
      </c>
      <c r="I345" s="149"/>
      <c r="L345" s="144"/>
      <c r="M345" s="150"/>
      <c r="T345" s="151"/>
      <c r="AT345" s="146" t="s">
        <v>181</v>
      </c>
      <c r="AU345" s="146" t="s">
        <v>85</v>
      </c>
      <c r="AV345" s="12" t="s">
        <v>85</v>
      </c>
      <c r="AW345" s="12" t="s">
        <v>31</v>
      </c>
      <c r="AX345" s="12" t="s">
        <v>75</v>
      </c>
      <c r="AY345" s="146" t="s">
        <v>145</v>
      </c>
    </row>
    <row r="346" spans="2:65" s="13" customFormat="1" ht="10.199999999999999">
      <c r="B346" s="152"/>
      <c r="D346" s="145" t="s">
        <v>181</v>
      </c>
      <c r="E346" s="153" t="s">
        <v>1</v>
      </c>
      <c r="F346" s="154" t="s">
        <v>489</v>
      </c>
      <c r="H346" s="153" t="s">
        <v>1</v>
      </c>
      <c r="I346" s="155"/>
      <c r="L346" s="152"/>
      <c r="M346" s="156"/>
      <c r="T346" s="157"/>
      <c r="AT346" s="153" t="s">
        <v>181</v>
      </c>
      <c r="AU346" s="153" t="s">
        <v>85</v>
      </c>
      <c r="AV346" s="13" t="s">
        <v>83</v>
      </c>
      <c r="AW346" s="13" t="s">
        <v>31</v>
      </c>
      <c r="AX346" s="13" t="s">
        <v>75</v>
      </c>
      <c r="AY346" s="153" t="s">
        <v>145</v>
      </c>
    </row>
    <row r="347" spans="2:65" s="12" customFormat="1" ht="10.199999999999999">
      <c r="B347" s="144"/>
      <c r="D347" s="145" t="s">
        <v>181</v>
      </c>
      <c r="E347" s="146" t="s">
        <v>1</v>
      </c>
      <c r="F347" s="147" t="s">
        <v>490</v>
      </c>
      <c r="H347" s="148">
        <v>-3400</v>
      </c>
      <c r="I347" s="149"/>
      <c r="L347" s="144"/>
      <c r="M347" s="150"/>
      <c r="T347" s="151"/>
      <c r="AT347" s="146" t="s">
        <v>181</v>
      </c>
      <c r="AU347" s="146" t="s">
        <v>85</v>
      </c>
      <c r="AV347" s="12" t="s">
        <v>85</v>
      </c>
      <c r="AW347" s="12" t="s">
        <v>31</v>
      </c>
      <c r="AX347" s="12" t="s">
        <v>75</v>
      </c>
      <c r="AY347" s="146" t="s">
        <v>145</v>
      </c>
    </row>
    <row r="348" spans="2:65" s="14" customFormat="1" ht="10.199999999999999">
      <c r="B348" s="158"/>
      <c r="D348" s="145" t="s">
        <v>181</v>
      </c>
      <c r="E348" s="159" t="s">
        <v>1</v>
      </c>
      <c r="F348" s="160" t="s">
        <v>357</v>
      </c>
      <c r="H348" s="161">
        <v>2920</v>
      </c>
      <c r="I348" s="162"/>
      <c r="L348" s="158"/>
      <c r="M348" s="163"/>
      <c r="T348" s="164"/>
      <c r="AT348" s="159" t="s">
        <v>181</v>
      </c>
      <c r="AU348" s="159" t="s">
        <v>85</v>
      </c>
      <c r="AV348" s="14" t="s">
        <v>152</v>
      </c>
      <c r="AW348" s="14" t="s">
        <v>31</v>
      </c>
      <c r="AX348" s="14" t="s">
        <v>83</v>
      </c>
      <c r="AY348" s="159" t="s">
        <v>145</v>
      </c>
    </row>
    <row r="349" spans="2:65" s="1" customFormat="1" ht="16.5" customHeight="1">
      <c r="B349" s="32"/>
      <c r="C349" s="172" t="s">
        <v>491</v>
      </c>
      <c r="D349" s="172" t="s">
        <v>449</v>
      </c>
      <c r="E349" s="173" t="s">
        <v>492</v>
      </c>
      <c r="F349" s="174" t="s">
        <v>493</v>
      </c>
      <c r="G349" s="175" t="s">
        <v>494</v>
      </c>
      <c r="H349" s="176">
        <v>150.38</v>
      </c>
      <c r="I349" s="177"/>
      <c r="J349" s="176">
        <f>ROUND(I349*H349,2)</f>
        <v>0</v>
      </c>
      <c r="K349" s="174" t="s">
        <v>151</v>
      </c>
      <c r="L349" s="178"/>
      <c r="M349" s="179" t="s">
        <v>1</v>
      </c>
      <c r="N349" s="180" t="s">
        <v>40</v>
      </c>
      <c r="P349" s="140">
        <f>O349*H349</f>
        <v>0</v>
      </c>
      <c r="Q349" s="140">
        <v>1E-3</v>
      </c>
      <c r="R349" s="140">
        <f>Q349*H349</f>
        <v>0.15037999999999999</v>
      </c>
      <c r="S349" s="140">
        <v>0</v>
      </c>
      <c r="T349" s="141">
        <f>S349*H349</f>
        <v>0</v>
      </c>
      <c r="AR349" s="142" t="s">
        <v>177</v>
      </c>
      <c r="AT349" s="142" t="s">
        <v>449</v>
      </c>
      <c r="AU349" s="142" t="s">
        <v>85</v>
      </c>
      <c r="AY349" s="17" t="s">
        <v>145</v>
      </c>
      <c r="BE349" s="143">
        <f>IF(N349="základní",J349,0)</f>
        <v>0</v>
      </c>
      <c r="BF349" s="143">
        <f>IF(N349="snížená",J349,0)</f>
        <v>0</v>
      </c>
      <c r="BG349" s="143">
        <f>IF(N349="zákl. přenesená",J349,0)</f>
        <v>0</v>
      </c>
      <c r="BH349" s="143">
        <f>IF(N349="sníž. přenesená",J349,0)</f>
        <v>0</v>
      </c>
      <c r="BI349" s="143">
        <f>IF(N349="nulová",J349,0)</f>
        <v>0</v>
      </c>
      <c r="BJ349" s="17" t="s">
        <v>83</v>
      </c>
      <c r="BK349" s="143">
        <f>ROUND(I349*H349,2)</f>
        <v>0</v>
      </c>
      <c r="BL349" s="17" t="s">
        <v>152</v>
      </c>
      <c r="BM349" s="142" t="s">
        <v>495</v>
      </c>
    </row>
    <row r="350" spans="2:65" s="12" customFormat="1" ht="10.199999999999999">
      <c r="B350" s="144"/>
      <c r="D350" s="145" t="s">
        <v>181</v>
      </c>
      <c r="E350" s="146" t="s">
        <v>1</v>
      </c>
      <c r="F350" s="147" t="s">
        <v>496</v>
      </c>
      <c r="H350" s="148">
        <v>150.38</v>
      </c>
      <c r="I350" s="149"/>
      <c r="L350" s="144"/>
      <c r="M350" s="150"/>
      <c r="T350" s="151"/>
      <c r="AT350" s="146" t="s">
        <v>181</v>
      </c>
      <c r="AU350" s="146" t="s">
        <v>85</v>
      </c>
      <c r="AV350" s="12" t="s">
        <v>85</v>
      </c>
      <c r="AW350" s="12" t="s">
        <v>31</v>
      </c>
      <c r="AX350" s="12" t="s">
        <v>83</v>
      </c>
      <c r="AY350" s="146" t="s">
        <v>145</v>
      </c>
    </row>
    <row r="351" spans="2:65" s="11" customFormat="1" ht="22.8" customHeight="1">
      <c r="B351" s="120"/>
      <c r="D351" s="121" t="s">
        <v>74</v>
      </c>
      <c r="E351" s="130" t="s">
        <v>193</v>
      </c>
      <c r="F351" s="130" t="s">
        <v>497</v>
      </c>
      <c r="I351" s="123"/>
      <c r="J351" s="131">
        <f>BK351</f>
        <v>0</v>
      </c>
      <c r="L351" s="120"/>
      <c r="M351" s="125"/>
      <c r="P351" s="126">
        <f>SUM(P352:P362)</f>
        <v>0</v>
      </c>
      <c r="R351" s="126">
        <f>SUM(R352:R362)</f>
        <v>0</v>
      </c>
      <c r="T351" s="127">
        <f>SUM(T352:T362)</f>
        <v>375.625</v>
      </c>
      <c r="AR351" s="121" t="s">
        <v>83</v>
      </c>
      <c r="AT351" s="128" t="s">
        <v>74</v>
      </c>
      <c r="AU351" s="128" t="s">
        <v>83</v>
      </c>
      <c r="AY351" s="121" t="s">
        <v>145</v>
      </c>
      <c r="BK351" s="129">
        <f>SUM(BK352:BK362)</f>
        <v>0</v>
      </c>
    </row>
    <row r="352" spans="2:65" s="1" customFormat="1" ht="33" customHeight="1">
      <c r="B352" s="32"/>
      <c r="C352" s="132" t="s">
        <v>498</v>
      </c>
      <c r="D352" s="132" t="s">
        <v>147</v>
      </c>
      <c r="E352" s="133" t="s">
        <v>499</v>
      </c>
      <c r="F352" s="134" t="s">
        <v>500</v>
      </c>
      <c r="G352" s="135" t="s">
        <v>150</v>
      </c>
      <c r="H352" s="136">
        <v>200</v>
      </c>
      <c r="I352" s="137"/>
      <c r="J352" s="136">
        <f>ROUND(I352*H352,2)</f>
        <v>0</v>
      </c>
      <c r="K352" s="134" t="s">
        <v>151</v>
      </c>
      <c r="L352" s="32"/>
      <c r="M352" s="138" t="s">
        <v>1</v>
      </c>
      <c r="N352" s="139" t="s">
        <v>40</v>
      </c>
      <c r="P352" s="140">
        <f>O352*H352</f>
        <v>0</v>
      </c>
      <c r="Q352" s="140">
        <v>0</v>
      </c>
      <c r="R352" s="140">
        <f>Q352*H352</f>
        <v>0</v>
      </c>
      <c r="S352" s="140">
        <v>0.3</v>
      </c>
      <c r="T352" s="141">
        <f>S352*H352</f>
        <v>60</v>
      </c>
      <c r="AR352" s="142" t="s">
        <v>152</v>
      </c>
      <c r="AT352" s="142" t="s">
        <v>147</v>
      </c>
      <c r="AU352" s="142" t="s">
        <v>85</v>
      </c>
      <c r="AY352" s="17" t="s">
        <v>145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7" t="s">
        <v>83</v>
      </c>
      <c r="BK352" s="143">
        <f>ROUND(I352*H352,2)</f>
        <v>0</v>
      </c>
      <c r="BL352" s="17" t="s">
        <v>152</v>
      </c>
      <c r="BM352" s="142" t="s">
        <v>501</v>
      </c>
    </row>
    <row r="353" spans="2:65" s="13" customFormat="1" ht="10.199999999999999">
      <c r="B353" s="152"/>
      <c r="D353" s="145" t="s">
        <v>181</v>
      </c>
      <c r="E353" s="153" t="s">
        <v>1</v>
      </c>
      <c r="F353" s="154" t="s">
        <v>502</v>
      </c>
      <c r="H353" s="153" t="s">
        <v>1</v>
      </c>
      <c r="I353" s="155"/>
      <c r="L353" s="152"/>
      <c r="M353" s="156"/>
      <c r="T353" s="157"/>
      <c r="AT353" s="153" t="s">
        <v>181</v>
      </c>
      <c r="AU353" s="153" t="s">
        <v>85</v>
      </c>
      <c r="AV353" s="13" t="s">
        <v>83</v>
      </c>
      <c r="AW353" s="13" t="s">
        <v>31</v>
      </c>
      <c r="AX353" s="13" t="s">
        <v>75</v>
      </c>
      <c r="AY353" s="153" t="s">
        <v>145</v>
      </c>
    </row>
    <row r="354" spans="2:65" s="12" customFormat="1" ht="10.199999999999999">
      <c r="B354" s="144"/>
      <c r="D354" s="145" t="s">
        <v>181</v>
      </c>
      <c r="E354" s="146" t="s">
        <v>1</v>
      </c>
      <c r="F354" s="147" t="s">
        <v>503</v>
      </c>
      <c r="H354" s="148">
        <v>200</v>
      </c>
      <c r="I354" s="149"/>
      <c r="L354" s="144"/>
      <c r="M354" s="150"/>
      <c r="T354" s="151"/>
      <c r="AT354" s="146" t="s">
        <v>181</v>
      </c>
      <c r="AU354" s="146" t="s">
        <v>85</v>
      </c>
      <c r="AV354" s="12" t="s">
        <v>85</v>
      </c>
      <c r="AW354" s="12" t="s">
        <v>31</v>
      </c>
      <c r="AX354" s="12" t="s">
        <v>83</v>
      </c>
      <c r="AY354" s="146" t="s">
        <v>145</v>
      </c>
    </row>
    <row r="355" spans="2:65" s="1" customFormat="1" ht="24.15" customHeight="1">
      <c r="B355" s="32"/>
      <c r="C355" s="132" t="s">
        <v>504</v>
      </c>
      <c r="D355" s="132" t="s">
        <v>147</v>
      </c>
      <c r="E355" s="133" t="s">
        <v>505</v>
      </c>
      <c r="F355" s="134" t="s">
        <v>506</v>
      </c>
      <c r="G355" s="135" t="s">
        <v>150</v>
      </c>
      <c r="H355" s="136">
        <v>505</v>
      </c>
      <c r="I355" s="137"/>
      <c r="J355" s="136">
        <f>ROUND(I355*H355,2)</f>
        <v>0</v>
      </c>
      <c r="K355" s="134" t="s">
        <v>151</v>
      </c>
      <c r="L355" s="32"/>
      <c r="M355" s="138" t="s">
        <v>1</v>
      </c>
      <c r="N355" s="139" t="s">
        <v>40</v>
      </c>
      <c r="P355" s="140">
        <f>O355*H355</f>
        <v>0</v>
      </c>
      <c r="Q355" s="140">
        <v>0</v>
      </c>
      <c r="R355" s="140">
        <f>Q355*H355</f>
        <v>0</v>
      </c>
      <c r="S355" s="140">
        <v>0.625</v>
      </c>
      <c r="T355" s="141">
        <f>S355*H355</f>
        <v>315.625</v>
      </c>
      <c r="AR355" s="142" t="s">
        <v>152</v>
      </c>
      <c r="AT355" s="142" t="s">
        <v>147</v>
      </c>
      <c r="AU355" s="142" t="s">
        <v>85</v>
      </c>
      <c r="AY355" s="17" t="s">
        <v>145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7" t="s">
        <v>83</v>
      </c>
      <c r="BK355" s="143">
        <f>ROUND(I355*H355,2)</f>
        <v>0</v>
      </c>
      <c r="BL355" s="17" t="s">
        <v>152</v>
      </c>
      <c r="BM355" s="142" t="s">
        <v>507</v>
      </c>
    </row>
    <row r="356" spans="2:65" s="1" customFormat="1" ht="21.75" customHeight="1">
      <c r="B356" s="32"/>
      <c r="C356" s="132" t="s">
        <v>508</v>
      </c>
      <c r="D356" s="132" t="s">
        <v>147</v>
      </c>
      <c r="E356" s="133" t="s">
        <v>509</v>
      </c>
      <c r="F356" s="134" t="s">
        <v>510</v>
      </c>
      <c r="G356" s="135" t="s">
        <v>439</v>
      </c>
      <c r="H356" s="136">
        <v>375.63</v>
      </c>
      <c r="I356" s="137"/>
      <c r="J356" s="136">
        <f>ROUND(I356*H356,2)</f>
        <v>0</v>
      </c>
      <c r="K356" s="134" t="s">
        <v>151</v>
      </c>
      <c r="L356" s="32"/>
      <c r="M356" s="138" t="s">
        <v>1</v>
      </c>
      <c r="N356" s="139" t="s">
        <v>40</v>
      </c>
      <c r="P356" s="140">
        <f>O356*H356</f>
        <v>0</v>
      </c>
      <c r="Q356" s="140">
        <v>0</v>
      </c>
      <c r="R356" s="140">
        <f>Q356*H356</f>
        <v>0</v>
      </c>
      <c r="S356" s="140">
        <v>0</v>
      </c>
      <c r="T356" s="141">
        <f>S356*H356</f>
        <v>0</v>
      </c>
      <c r="AR356" s="142" t="s">
        <v>152</v>
      </c>
      <c r="AT356" s="142" t="s">
        <v>147</v>
      </c>
      <c r="AU356" s="142" t="s">
        <v>85</v>
      </c>
      <c r="AY356" s="17" t="s">
        <v>145</v>
      </c>
      <c r="BE356" s="143">
        <f>IF(N356="základní",J356,0)</f>
        <v>0</v>
      </c>
      <c r="BF356" s="143">
        <f>IF(N356="snížená",J356,0)</f>
        <v>0</v>
      </c>
      <c r="BG356" s="143">
        <f>IF(N356="zákl. přenesená",J356,0)</f>
        <v>0</v>
      </c>
      <c r="BH356" s="143">
        <f>IF(N356="sníž. přenesená",J356,0)</f>
        <v>0</v>
      </c>
      <c r="BI356" s="143">
        <f>IF(N356="nulová",J356,0)</f>
        <v>0</v>
      </c>
      <c r="BJ356" s="17" t="s">
        <v>83</v>
      </c>
      <c r="BK356" s="143">
        <f>ROUND(I356*H356,2)</f>
        <v>0</v>
      </c>
      <c r="BL356" s="17" t="s">
        <v>152</v>
      </c>
      <c r="BM356" s="142" t="s">
        <v>511</v>
      </c>
    </row>
    <row r="357" spans="2:65" s="12" customFormat="1" ht="10.199999999999999">
      <c r="B357" s="144"/>
      <c r="D357" s="145" t="s">
        <v>181</v>
      </c>
      <c r="E357" s="146" t="s">
        <v>1</v>
      </c>
      <c r="F357" s="147" t="s">
        <v>512</v>
      </c>
      <c r="H357" s="148">
        <v>375.63</v>
      </c>
      <c r="I357" s="149"/>
      <c r="L357" s="144"/>
      <c r="M357" s="150"/>
      <c r="T357" s="151"/>
      <c r="AT357" s="146" t="s">
        <v>181</v>
      </c>
      <c r="AU357" s="146" t="s">
        <v>85</v>
      </c>
      <c r="AV357" s="12" t="s">
        <v>85</v>
      </c>
      <c r="AW357" s="12" t="s">
        <v>31</v>
      </c>
      <c r="AX357" s="12" t="s">
        <v>83</v>
      </c>
      <c r="AY357" s="146" t="s">
        <v>145</v>
      </c>
    </row>
    <row r="358" spans="2:65" s="1" customFormat="1" ht="24.15" customHeight="1">
      <c r="B358" s="32"/>
      <c r="C358" s="132" t="s">
        <v>513</v>
      </c>
      <c r="D358" s="132" t="s">
        <v>147</v>
      </c>
      <c r="E358" s="133" t="s">
        <v>514</v>
      </c>
      <c r="F358" s="134" t="s">
        <v>515</v>
      </c>
      <c r="G358" s="135" t="s">
        <v>439</v>
      </c>
      <c r="H358" s="136">
        <v>5258.82</v>
      </c>
      <c r="I358" s="137"/>
      <c r="J358" s="136">
        <f>ROUND(I358*H358,2)</f>
        <v>0</v>
      </c>
      <c r="K358" s="134" t="s">
        <v>151</v>
      </c>
      <c r="L358" s="32"/>
      <c r="M358" s="138" t="s">
        <v>1</v>
      </c>
      <c r="N358" s="139" t="s">
        <v>40</v>
      </c>
      <c r="P358" s="140">
        <f>O358*H358</f>
        <v>0</v>
      </c>
      <c r="Q358" s="140">
        <v>0</v>
      </c>
      <c r="R358" s="140">
        <f>Q358*H358</f>
        <v>0</v>
      </c>
      <c r="S358" s="140">
        <v>0</v>
      </c>
      <c r="T358" s="141">
        <f>S358*H358</f>
        <v>0</v>
      </c>
      <c r="AR358" s="142" t="s">
        <v>152</v>
      </c>
      <c r="AT358" s="142" t="s">
        <v>147</v>
      </c>
      <c r="AU358" s="142" t="s">
        <v>85</v>
      </c>
      <c r="AY358" s="17" t="s">
        <v>145</v>
      </c>
      <c r="BE358" s="143">
        <f>IF(N358="základní",J358,0)</f>
        <v>0</v>
      </c>
      <c r="BF358" s="143">
        <f>IF(N358="snížená",J358,0)</f>
        <v>0</v>
      </c>
      <c r="BG358" s="143">
        <f>IF(N358="zákl. přenesená",J358,0)</f>
        <v>0</v>
      </c>
      <c r="BH358" s="143">
        <f>IF(N358="sníž. přenesená",J358,0)</f>
        <v>0</v>
      </c>
      <c r="BI358" s="143">
        <f>IF(N358="nulová",J358,0)</f>
        <v>0</v>
      </c>
      <c r="BJ358" s="17" t="s">
        <v>83</v>
      </c>
      <c r="BK358" s="143">
        <f>ROUND(I358*H358,2)</f>
        <v>0</v>
      </c>
      <c r="BL358" s="17" t="s">
        <v>152</v>
      </c>
      <c r="BM358" s="142" t="s">
        <v>516</v>
      </c>
    </row>
    <row r="359" spans="2:65" s="13" customFormat="1" ht="10.199999999999999">
      <c r="B359" s="152"/>
      <c r="D359" s="145" t="s">
        <v>181</v>
      </c>
      <c r="E359" s="153" t="s">
        <v>1</v>
      </c>
      <c r="F359" s="154" t="s">
        <v>430</v>
      </c>
      <c r="H359" s="153" t="s">
        <v>1</v>
      </c>
      <c r="I359" s="155"/>
      <c r="L359" s="152"/>
      <c r="M359" s="156"/>
      <c r="T359" s="157"/>
      <c r="AT359" s="153" t="s">
        <v>181</v>
      </c>
      <c r="AU359" s="153" t="s">
        <v>85</v>
      </c>
      <c r="AV359" s="13" t="s">
        <v>83</v>
      </c>
      <c r="AW359" s="13" t="s">
        <v>31</v>
      </c>
      <c r="AX359" s="13" t="s">
        <v>75</v>
      </c>
      <c r="AY359" s="153" t="s">
        <v>145</v>
      </c>
    </row>
    <row r="360" spans="2:65" s="12" customFormat="1" ht="10.199999999999999">
      <c r="B360" s="144"/>
      <c r="D360" s="145" t="s">
        <v>181</v>
      </c>
      <c r="E360" s="146" t="s">
        <v>1</v>
      </c>
      <c r="F360" s="147" t="s">
        <v>517</v>
      </c>
      <c r="H360" s="148">
        <v>5258.82</v>
      </c>
      <c r="I360" s="149"/>
      <c r="L360" s="144"/>
      <c r="M360" s="150"/>
      <c r="T360" s="151"/>
      <c r="AT360" s="146" t="s">
        <v>181</v>
      </c>
      <c r="AU360" s="146" t="s">
        <v>85</v>
      </c>
      <c r="AV360" s="12" t="s">
        <v>85</v>
      </c>
      <c r="AW360" s="12" t="s">
        <v>31</v>
      </c>
      <c r="AX360" s="12" t="s">
        <v>83</v>
      </c>
      <c r="AY360" s="146" t="s">
        <v>145</v>
      </c>
    </row>
    <row r="361" spans="2:65" s="1" customFormat="1" ht="37.799999999999997" customHeight="1">
      <c r="B361" s="32"/>
      <c r="C361" s="132" t="s">
        <v>518</v>
      </c>
      <c r="D361" s="132" t="s">
        <v>147</v>
      </c>
      <c r="E361" s="133" t="s">
        <v>519</v>
      </c>
      <c r="F361" s="134" t="s">
        <v>520</v>
      </c>
      <c r="G361" s="135" t="s">
        <v>439</v>
      </c>
      <c r="H361" s="136">
        <v>315.63</v>
      </c>
      <c r="I361" s="137"/>
      <c r="J361" s="136">
        <f>ROUND(I361*H361,2)</f>
        <v>0</v>
      </c>
      <c r="K361" s="134" t="s">
        <v>151</v>
      </c>
      <c r="L361" s="32"/>
      <c r="M361" s="138" t="s">
        <v>1</v>
      </c>
      <c r="N361" s="139" t="s">
        <v>40</v>
      </c>
      <c r="P361" s="140">
        <f>O361*H361</f>
        <v>0</v>
      </c>
      <c r="Q361" s="140">
        <v>0</v>
      </c>
      <c r="R361" s="140">
        <f>Q361*H361</f>
        <v>0</v>
      </c>
      <c r="S361" s="140">
        <v>0</v>
      </c>
      <c r="T361" s="141">
        <f>S361*H361</f>
        <v>0</v>
      </c>
      <c r="AR361" s="142" t="s">
        <v>152</v>
      </c>
      <c r="AT361" s="142" t="s">
        <v>147</v>
      </c>
      <c r="AU361" s="142" t="s">
        <v>85</v>
      </c>
      <c r="AY361" s="17" t="s">
        <v>145</v>
      </c>
      <c r="BE361" s="143">
        <f>IF(N361="základní",J361,0)</f>
        <v>0</v>
      </c>
      <c r="BF361" s="143">
        <f>IF(N361="snížená",J361,0)</f>
        <v>0</v>
      </c>
      <c r="BG361" s="143">
        <f>IF(N361="zákl. přenesená",J361,0)</f>
        <v>0</v>
      </c>
      <c r="BH361" s="143">
        <f>IF(N361="sníž. přenesená",J361,0)</f>
        <v>0</v>
      </c>
      <c r="BI361" s="143">
        <f>IF(N361="nulová",J361,0)</f>
        <v>0</v>
      </c>
      <c r="BJ361" s="17" t="s">
        <v>83</v>
      </c>
      <c r="BK361" s="143">
        <f>ROUND(I361*H361,2)</f>
        <v>0</v>
      </c>
      <c r="BL361" s="17" t="s">
        <v>152</v>
      </c>
      <c r="BM361" s="142" t="s">
        <v>521</v>
      </c>
    </row>
    <row r="362" spans="2:65" s="1" customFormat="1" ht="44.25" customHeight="1">
      <c r="B362" s="32"/>
      <c r="C362" s="132" t="s">
        <v>522</v>
      </c>
      <c r="D362" s="132" t="s">
        <v>147</v>
      </c>
      <c r="E362" s="133" t="s">
        <v>523</v>
      </c>
      <c r="F362" s="134" t="s">
        <v>524</v>
      </c>
      <c r="G362" s="135" t="s">
        <v>439</v>
      </c>
      <c r="H362" s="136">
        <v>60</v>
      </c>
      <c r="I362" s="137"/>
      <c r="J362" s="136">
        <f>ROUND(I362*H362,2)</f>
        <v>0</v>
      </c>
      <c r="K362" s="134" t="s">
        <v>151</v>
      </c>
      <c r="L362" s="32"/>
      <c r="M362" s="138" t="s">
        <v>1</v>
      </c>
      <c r="N362" s="139" t="s">
        <v>40</v>
      </c>
      <c r="P362" s="140">
        <f>O362*H362</f>
        <v>0</v>
      </c>
      <c r="Q362" s="140">
        <v>0</v>
      </c>
      <c r="R362" s="140">
        <f>Q362*H362</f>
        <v>0</v>
      </c>
      <c r="S362" s="140">
        <v>0</v>
      </c>
      <c r="T362" s="141">
        <f>S362*H362</f>
        <v>0</v>
      </c>
      <c r="AR362" s="142" t="s">
        <v>152</v>
      </c>
      <c r="AT362" s="142" t="s">
        <v>147</v>
      </c>
      <c r="AU362" s="142" t="s">
        <v>85</v>
      </c>
      <c r="AY362" s="17" t="s">
        <v>145</v>
      </c>
      <c r="BE362" s="143">
        <f>IF(N362="základní",J362,0)</f>
        <v>0</v>
      </c>
      <c r="BF362" s="143">
        <f>IF(N362="snížená",J362,0)</f>
        <v>0</v>
      </c>
      <c r="BG362" s="143">
        <f>IF(N362="zákl. přenesená",J362,0)</f>
        <v>0</v>
      </c>
      <c r="BH362" s="143">
        <f>IF(N362="sníž. přenesená",J362,0)</f>
        <v>0</v>
      </c>
      <c r="BI362" s="143">
        <f>IF(N362="nulová",J362,0)</f>
        <v>0</v>
      </c>
      <c r="BJ362" s="17" t="s">
        <v>83</v>
      </c>
      <c r="BK362" s="143">
        <f>ROUND(I362*H362,2)</f>
        <v>0</v>
      </c>
      <c r="BL362" s="17" t="s">
        <v>152</v>
      </c>
      <c r="BM362" s="142" t="s">
        <v>525</v>
      </c>
    </row>
    <row r="363" spans="2:65" s="11" customFormat="1" ht="22.8" customHeight="1">
      <c r="B363" s="120"/>
      <c r="D363" s="121" t="s">
        <v>74</v>
      </c>
      <c r="E363" s="130" t="s">
        <v>85</v>
      </c>
      <c r="F363" s="130" t="s">
        <v>526</v>
      </c>
      <c r="I363" s="123"/>
      <c r="J363" s="131">
        <f>BK363</f>
        <v>0</v>
      </c>
      <c r="L363" s="120"/>
      <c r="M363" s="125"/>
      <c r="P363" s="126">
        <f>SUM(P364:P376)</f>
        <v>0</v>
      </c>
      <c r="R363" s="126">
        <f>SUM(R364:R376)</f>
        <v>518.37721479999993</v>
      </c>
      <c r="T363" s="127">
        <f>SUM(T364:T376)</f>
        <v>0</v>
      </c>
      <c r="AR363" s="121" t="s">
        <v>83</v>
      </c>
      <c r="AT363" s="128" t="s">
        <v>74</v>
      </c>
      <c r="AU363" s="128" t="s">
        <v>83</v>
      </c>
      <c r="AY363" s="121" t="s">
        <v>145</v>
      </c>
      <c r="BK363" s="129">
        <f>SUM(BK364:BK376)</f>
        <v>0</v>
      </c>
    </row>
    <row r="364" spans="2:65" s="1" customFormat="1" ht="16.5" customHeight="1">
      <c r="B364" s="32"/>
      <c r="C364" s="132" t="s">
        <v>527</v>
      </c>
      <c r="D364" s="132" t="s">
        <v>147</v>
      </c>
      <c r="E364" s="133" t="s">
        <v>528</v>
      </c>
      <c r="F364" s="134" t="s">
        <v>529</v>
      </c>
      <c r="G364" s="135" t="s">
        <v>324</v>
      </c>
      <c r="H364" s="136">
        <v>207.04</v>
      </c>
      <c r="I364" s="137"/>
      <c r="J364" s="136">
        <f>ROUND(I364*H364,2)</f>
        <v>0</v>
      </c>
      <c r="K364" s="134" t="s">
        <v>151</v>
      </c>
      <c r="L364" s="32"/>
      <c r="M364" s="138" t="s">
        <v>1</v>
      </c>
      <c r="N364" s="139" t="s">
        <v>40</v>
      </c>
      <c r="P364" s="140">
        <f>O364*H364</f>
        <v>0</v>
      </c>
      <c r="Q364" s="140">
        <v>2.5018699999999998</v>
      </c>
      <c r="R364" s="140">
        <f>Q364*H364</f>
        <v>517.98716479999996</v>
      </c>
      <c r="S364" s="140">
        <v>0</v>
      </c>
      <c r="T364" s="141">
        <f>S364*H364</f>
        <v>0</v>
      </c>
      <c r="AR364" s="142" t="s">
        <v>152</v>
      </c>
      <c r="AT364" s="142" t="s">
        <v>147</v>
      </c>
      <c r="AU364" s="142" t="s">
        <v>85</v>
      </c>
      <c r="AY364" s="17" t="s">
        <v>145</v>
      </c>
      <c r="BE364" s="143">
        <f>IF(N364="základní",J364,0)</f>
        <v>0</v>
      </c>
      <c r="BF364" s="143">
        <f>IF(N364="snížená",J364,0)</f>
        <v>0</v>
      </c>
      <c r="BG364" s="143">
        <f>IF(N364="zákl. přenesená",J364,0)</f>
        <v>0</v>
      </c>
      <c r="BH364" s="143">
        <f>IF(N364="sníž. přenesená",J364,0)</f>
        <v>0</v>
      </c>
      <c r="BI364" s="143">
        <f>IF(N364="nulová",J364,0)</f>
        <v>0</v>
      </c>
      <c r="BJ364" s="17" t="s">
        <v>83</v>
      </c>
      <c r="BK364" s="143">
        <f>ROUND(I364*H364,2)</f>
        <v>0</v>
      </c>
      <c r="BL364" s="17" t="s">
        <v>152</v>
      </c>
      <c r="BM364" s="142" t="s">
        <v>530</v>
      </c>
    </row>
    <row r="365" spans="2:65" s="13" customFormat="1" ht="10.199999999999999">
      <c r="B365" s="152"/>
      <c r="D365" s="145" t="s">
        <v>181</v>
      </c>
      <c r="E365" s="153" t="s">
        <v>1</v>
      </c>
      <c r="F365" s="154" t="s">
        <v>531</v>
      </c>
      <c r="H365" s="153" t="s">
        <v>1</v>
      </c>
      <c r="I365" s="155"/>
      <c r="L365" s="152"/>
      <c r="M365" s="156"/>
      <c r="T365" s="157"/>
      <c r="AT365" s="153" t="s">
        <v>181</v>
      </c>
      <c r="AU365" s="153" t="s">
        <v>85</v>
      </c>
      <c r="AV365" s="13" t="s">
        <v>83</v>
      </c>
      <c r="AW365" s="13" t="s">
        <v>31</v>
      </c>
      <c r="AX365" s="13" t="s">
        <v>75</v>
      </c>
      <c r="AY365" s="153" t="s">
        <v>145</v>
      </c>
    </row>
    <row r="366" spans="2:65" s="12" customFormat="1" ht="10.199999999999999">
      <c r="B366" s="144"/>
      <c r="D366" s="145" t="s">
        <v>181</v>
      </c>
      <c r="E366" s="146" t="s">
        <v>1</v>
      </c>
      <c r="F366" s="147" t="s">
        <v>532</v>
      </c>
      <c r="H366" s="148">
        <v>54.38</v>
      </c>
      <c r="I366" s="149"/>
      <c r="L366" s="144"/>
      <c r="M366" s="150"/>
      <c r="T366" s="151"/>
      <c r="AT366" s="146" t="s">
        <v>181</v>
      </c>
      <c r="AU366" s="146" t="s">
        <v>85</v>
      </c>
      <c r="AV366" s="12" t="s">
        <v>85</v>
      </c>
      <c r="AW366" s="12" t="s">
        <v>31</v>
      </c>
      <c r="AX366" s="12" t="s">
        <v>75</v>
      </c>
      <c r="AY366" s="146" t="s">
        <v>145</v>
      </c>
    </row>
    <row r="367" spans="2:65" s="13" customFormat="1" ht="10.199999999999999">
      <c r="B367" s="152"/>
      <c r="D367" s="145" t="s">
        <v>181</v>
      </c>
      <c r="E367" s="153" t="s">
        <v>1</v>
      </c>
      <c r="F367" s="154" t="s">
        <v>362</v>
      </c>
      <c r="H367" s="153" t="s">
        <v>1</v>
      </c>
      <c r="I367" s="155"/>
      <c r="L367" s="152"/>
      <c r="M367" s="156"/>
      <c r="T367" s="157"/>
      <c r="AT367" s="153" t="s">
        <v>181</v>
      </c>
      <c r="AU367" s="153" t="s">
        <v>85</v>
      </c>
      <c r="AV367" s="13" t="s">
        <v>83</v>
      </c>
      <c r="AW367" s="13" t="s">
        <v>31</v>
      </c>
      <c r="AX367" s="13" t="s">
        <v>75</v>
      </c>
      <c r="AY367" s="153" t="s">
        <v>145</v>
      </c>
    </row>
    <row r="368" spans="2:65" s="13" customFormat="1" ht="10.199999999999999">
      <c r="B368" s="152"/>
      <c r="D368" s="145" t="s">
        <v>181</v>
      </c>
      <c r="E368" s="153" t="s">
        <v>1</v>
      </c>
      <c r="F368" s="154" t="s">
        <v>533</v>
      </c>
      <c r="H368" s="153" t="s">
        <v>1</v>
      </c>
      <c r="I368" s="155"/>
      <c r="L368" s="152"/>
      <c r="M368" s="156"/>
      <c r="T368" s="157"/>
      <c r="AT368" s="153" t="s">
        <v>181</v>
      </c>
      <c r="AU368" s="153" t="s">
        <v>85</v>
      </c>
      <c r="AV368" s="13" t="s">
        <v>83</v>
      </c>
      <c r="AW368" s="13" t="s">
        <v>31</v>
      </c>
      <c r="AX368" s="13" t="s">
        <v>75</v>
      </c>
      <c r="AY368" s="153" t="s">
        <v>145</v>
      </c>
    </row>
    <row r="369" spans="2:65" s="12" customFormat="1" ht="10.199999999999999">
      <c r="B369" s="144"/>
      <c r="D369" s="145" t="s">
        <v>181</v>
      </c>
      <c r="E369" s="146" t="s">
        <v>1</v>
      </c>
      <c r="F369" s="147" t="s">
        <v>534</v>
      </c>
      <c r="H369" s="148">
        <v>113.85</v>
      </c>
      <c r="I369" s="149"/>
      <c r="L369" s="144"/>
      <c r="M369" s="150"/>
      <c r="T369" s="151"/>
      <c r="AT369" s="146" t="s">
        <v>181</v>
      </c>
      <c r="AU369" s="146" t="s">
        <v>85</v>
      </c>
      <c r="AV369" s="12" t="s">
        <v>85</v>
      </c>
      <c r="AW369" s="12" t="s">
        <v>31</v>
      </c>
      <c r="AX369" s="12" t="s">
        <v>75</v>
      </c>
      <c r="AY369" s="146" t="s">
        <v>145</v>
      </c>
    </row>
    <row r="370" spans="2:65" s="13" customFormat="1" ht="10.199999999999999">
      <c r="B370" s="152"/>
      <c r="D370" s="145" t="s">
        <v>181</v>
      </c>
      <c r="E370" s="153" t="s">
        <v>1</v>
      </c>
      <c r="F370" s="154" t="s">
        <v>364</v>
      </c>
      <c r="H370" s="153" t="s">
        <v>1</v>
      </c>
      <c r="I370" s="155"/>
      <c r="L370" s="152"/>
      <c r="M370" s="156"/>
      <c r="T370" s="157"/>
      <c r="AT370" s="153" t="s">
        <v>181</v>
      </c>
      <c r="AU370" s="153" t="s">
        <v>85</v>
      </c>
      <c r="AV370" s="13" t="s">
        <v>83</v>
      </c>
      <c r="AW370" s="13" t="s">
        <v>31</v>
      </c>
      <c r="AX370" s="13" t="s">
        <v>75</v>
      </c>
      <c r="AY370" s="153" t="s">
        <v>145</v>
      </c>
    </row>
    <row r="371" spans="2:65" s="12" customFormat="1" ht="10.199999999999999">
      <c r="B371" s="144"/>
      <c r="D371" s="145" t="s">
        <v>181</v>
      </c>
      <c r="E371" s="146" t="s">
        <v>1</v>
      </c>
      <c r="F371" s="147" t="s">
        <v>535</v>
      </c>
      <c r="H371" s="148">
        <v>38.81</v>
      </c>
      <c r="I371" s="149"/>
      <c r="L371" s="144"/>
      <c r="M371" s="150"/>
      <c r="T371" s="151"/>
      <c r="AT371" s="146" t="s">
        <v>181</v>
      </c>
      <c r="AU371" s="146" t="s">
        <v>85</v>
      </c>
      <c r="AV371" s="12" t="s">
        <v>85</v>
      </c>
      <c r="AW371" s="12" t="s">
        <v>31</v>
      </c>
      <c r="AX371" s="12" t="s">
        <v>75</v>
      </c>
      <c r="AY371" s="146" t="s">
        <v>145</v>
      </c>
    </row>
    <row r="372" spans="2:65" s="14" customFormat="1" ht="10.199999999999999">
      <c r="B372" s="158"/>
      <c r="D372" s="145" t="s">
        <v>181</v>
      </c>
      <c r="E372" s="159" t="s">
        <v>1</v>
      </c>
      <c r="F372" s="160" t="s">
        <v>357</v>
      </c>
      <c r="H372" s="161">
        <v>207.04</v>
      </c>
      <c r="I372" s="162"/>
      <c r="L372" s="158"/>
      <c r="M372" s="163"/>
      <c r="T372" s="164"/>
      <c r="AT372" s="159" t="s">
        <v>181</v>
      </c>
      <c r="AU372" s="159" t="s">
        <v>85</v>
      </c>
      <c r="AV372" s="14" t="s">
        <v>152</v>
      </c>
      <c r="AW372" s="14" t="s">
        <v>31</v>
      </c>
      <c r="AX372" s="14" t="s">
        <v>83</v>
      </c>
      <c r="AY372" s="159" t="s">
        <v>145</v>
      </c>
    </row>
    <row r="373" spans="2:65" s="1" customFormat="1" ht="16.5" customHeight="1">
      <c r="B373" s="32"/>
      <c r="C373" s="132" t="s">
        <v>536</v>
      </c>
      <c r="D373" s="132" t="s">
        <v>147</v>
      </c>
      <c r="E373" s="133" t="s">
        <v>537</v>
      </c>
      <c r="F373" s="134" t="s">
        <v>538</v>
      </c>
      <c r="G373" s="135" t="s">
        <v>150</v>
      </c>
      <c r="H373" s="136">
        <v>145</v>
      </c>
      <c r="I373" s="137"/>
      <c r="J373" s="136">
        <f>ROUND(I373*H373,2)</f>
        <v>0</v>
      </c>
      <c r="K373" s="134" t="s">
        <v>151</v>
      </c>
      <c r="L373" s="32"/>
      <c r="M373" s="138" t="s">
        <v>1</v>
      </c>
      <c r="N373" s="139" t="s">
        <v>40</v>
      </c>
      <c r="P373" s="140">
        <f>O373*H373</f>
        <v>0</v>
      </c>
      <c r="Q373" s="140">
        <v>2.6900000000000001E-3</v>
      </c>
      <c r="R373" s="140">
        <f>Q373*H373</f>
        <v>0.39005000000000001</v>
      </c>
      <c r="S373" s="140">
        <v>0</v>
      </c>
      <c r="T373" s="141">
        <f>S373*H373</f>
        <v>0</v>
      </c>
      <c r="AR373" s="142" t="s">
        <v>152</v>
      </c>
      <c r="AT373" s="142" t="s">
        <v>147</v>
      </c>
      <c r="AU373" s="142" t="s">
        <v>85</v>
      </c>
      <c r="AY373" s="17" t="s">
        <v>145</v>
      </c>
      <c r="BE373" s="143">
        <f>IF(N373="základní",J373,0)</f>
        <v>0</v>
      </c>
      <c r="BF373" s="143">
        <f>IF(N373="snížená",J373,0)</f>
        <v>0</v>
      </c>
      <c r="BG373" s="143">
        <f>IF(N373="zákl. přenesená",J373,0)</f>
        <v>0</v>
      </c>
      <c r="BH373" s="143">
        <f>IF(N373="sníž. přenesená",J373,0)</f>
        <v>0</v>
      </c>
      <c r="BI373" s="143">
        <f>IF(N373="nulová",J373,0)</f>
        <v>0</v>
      </c>
      <c r="BJ373" s="17" t="s">
        <v>83</v>
      </c>
      <c r="BK373" s="143">
        <f>ROUND(I373*H373,2)</f>
        <v>0</v>
      </c>
      <c r="BL373" s="17" t="s">
        <v>152</v>
      </c>
      <c r="BM373" s="142" t="s">
        <v>539</v>
      </c>
    </row>
    <row r="374" spans="2:65" s="13" customFormat="1" ht="10.199999999999999">
      <c r="B374" s="152"/>
      <c r="D374" s="145" t="s">
        <v>181</v>
      </c>
      <c r="E374" s="153" t="s">
        <v>1</v>
      </c>
      <c r="F374" s="154" t="s">
        <v>531</v>
      </c>
      <c r="H374" s="153" t="s">
        <v>1</v>
      </c>
      <c r="I374" s="155"/>
      <c r="L374" s="152"/>
      <c r="M374" s="156"/>
      <c r="T374" s="157"/>
      <c r="AT374" s="153" t="s">
        <v>181</v>
      </c>
      <c r="AU374" s="153" t="s">
        <v>85</v>
      </c>
      <c r="AV374" s="13" t="s">
        <v>83</v>
      </c>
      <c r="AW374" s="13" t="s">
        <v>31</v>
      </c>
      <c r="AX374" s="13" t="s">
        <v>75</v>
      </c>
      <c r="AY374" s="153" t="s">
        <v>145</v>
      </c>
    </row>
    <row r="375" spans="2:65" s="12" customFormat="1" ht="10.199999999999999">
      <c r="B375" s="144"/>
      <c r="D375" s="145" t="s">
        <v>181</v>
      </c>
      <c r="E375" s="146" t="s">
        <v>1</v>
      </c>
      <c r="F375" s="147" t="s">
        <v>540</v>
      </c>
      <c r="H375" s="148">
        <v>145</v>
      </c>
      <c r="I375" s="149"/>
      <c r="L375" s="144"/>
      <c r="M375" s="150"/>
      <c r="T375" s="151"/>
      <c r="AT375" s="146" t="s">
        <v>181</v>
      </c>
      <c r="AU375" s="146" t="s">
        <v>85</v>
      </c>
      <c r="AV375" s="12" t="s">
        <v>85</v>
      </c>
      <c r="AW375" s="12" t="s">
        <v>31</v>
      </c>
      <c r="AX375" s="12" t="s">
        <v>83</v>
      </c>
      <c r="AY375" s="146" t="s">
        <v>145</v>
      </c>
    </row>
    <row r="376" spans="2:65" s="1" customFormat="1" ht="16.5" customHeight="1">
      <c r="B376" s="32"/>
      <c r="C376" s="132" t="s">
        <v>541</v>
      </c>
      <c r="D376" s="132" t="s">
        <v>147</v>
      </c>
      <c r="E376" s="133" t="s">
        <v>542</v>
      </c>
      <c r="F376" s="134" t="s">
        <v>543</v>
      </c>
      <c r="G376" s="135" t="s">
        <v>150</v>
      </c>
      <c r="H376" s="136">
        <v>145</v>
      </c>
      <c r="I376" s="137"/>
      <c r="J376" s="136">
        <f>ROUND(I376*H376,2)</f>
        <v>0</v>
      </c>
      <c r="K376" s="134" t="s">
        <v>151</v>
      </c>
      <c r="L376" s="32"/>
      <c r="M376" s="138" t="s">
        <v>1</v>
      </c>
      <c r="N376" s="139" t="s">
        <v>40</v>
      </c>
      <c r="P376" s="140">
        <f>O376*H376</f>
        <v>0</v>
      </c>
      <c r="Q376" s="140">
        <v>0</v>
      </c>
      <c r="R376" s="140">
        <f>Q376*H376</f>
        <v>0</v>
      </c>
      <c r="S376" s="140">
        <v>0</v>
      </c>
      <c r="T376" s="141">
        <f>S376*H376</f>
        <v>0</v>
      </c>
      <c r="AR376" s="142" t="s">
        <v>152</v>
      </c>
      <c r="AT376" s="142" t="s">
        <v>147</v>
      </c>
      <c r="AU376" s="142" t="s">
        <v>85</v>
      </c>
      <c r="AY376" s="17" t="s">
        <v>145</v>
      </c>
      <c r="BE376" s="143">
        <f>IF(N376="základní",J376,0)</f>
        <v>0</v>
      </c>
      <c r="BF376" s="143">
        <f>IF(N376="snížená",J376,0)</f>
        <v>0</v>
      </c>
      <c r="BG376" s="143">
        <f>IF(N376="zákl. přenesená",J376,0)</f>
        <v>0</v>
      </c>
      <c r="BH376" s="143">
        <f>IF(N376="sníž. přenesená",J376,0)</f>
        <v>0</v>
      </c>
      <c r="BI376" s="143">
        <f>IF(N376="nulová",J376,0)</f>
        <v>0</v>
      </c>
      <c r="BJ376" s="17" t="s">
        <v>83</v>
      </c>
      <c r="BK376" s="143">
        <f>ROUND(I376*H376,2)</f>
        <v>0</v>
      </c>
      <c r="BL376" s="17" t="s">
        <v>152</v>
      </c>
      <c r="BM376" s="142" t="s">
        <v>544</v>
      </c>
    </row>
    <row r="377" spans="2:65" s="11" customFormat="1" ht="22.8" customHeight="1">
      <c r="B377" s="120"/>
      <c r="D377" s="121" t="s">
        <v>74</v>
      </c>
      <c r="E377" s="130" t="s">
        <v>7</v>
      </c>
      <c r="F377" s="130" t="s">
        <v>545</v>
      </c>
      <c r="I377" s="123"/>
      <c r="J377" s="131">
        <f>BK377</f>
        <v>0</v>
      </c>
      <c r="L377" s="120"/>
      <c r="M377" s="125"/>
      <c r="P377" s="126">
        <f>SUM(P378:P434)</f>
        <v>0</v>
      </c>
      <c r="R377" s="126">
        <f>SUM(R378:R434)</f>
        <v>1.6191450000000001</v>
      </c>
      <c r="T377" s="127">
        <f>SUM(T378:T434)</f>
        <v>0</v>
      </c>
      <c r="AR377" s="121" t="s">
        <v>83</v>
      </c>
      <c r="AT377" s="128" t="s">
        <v>74</v>
      </c>
      <c r="AU377" s="128" t="s">
        <v>83</v>
      </c>
      <c r="AY377" s="121" t="s">
        <v>145</v>
      </c>
      <c r="BK377" s="129">
        <f>SUM(BK378:BK434)</f>
        <v>0</v>
      </c>
    </row>
    <row r="378" spans="2:65" s="1" customFormat="1" ht="33" customHeight="1">
      <c r="B378" s="32"/>
      <c r="C378" s="132" t="s">
        <v>546</v>
      </c>
      <c r="D378" s="132" t="s">
        <v>147</v>
      </c>
      <c r="E378" s="133" t="s">
        <v>547</v>
      </c>
      <c r="F378" s="134" t="s">
        <v>548</v>
      </c>
      <c r="G378" s="135" t="s">
        <v>324</v>
      </c>
      <c r="H378" s="136">
        <v>450.33</v>
      </c>
      <c r="I378" s="137"/>
      <c r="J378" s="136">
        <f>ROUND(I378*H378,2)</f>
        <v>0</v>
      </c>
      <c r="K378" s="134" t="s">
        <v>151</v>
      </c>
      <c r="L378" s="32"/>
      <c r="M378" s="138" t="s">
        <v>1</v>
      </c>
      <c r="N378" s="139" t="s">
        <v>40</v>
      </c>
      <c r="P378" s="140">
        <f>O378*H378</f>
        <v>0</v>
      </c>
      <c r="Q378" s="140">
        <v>0</v>
      </c>
      <c r="R378" s="140">
        <f>Q378*H378</f>
        <v>0</v>
      </c>
      <c r="S378" s="140">
        <v>0</v>
      </c>
      <c r="T378" s="141">
        <f>S378*H378</f>
        <v>0</v>
      </c>
      <c r="AR378" s="142" t="s">
        <v>152</v>
      </c>
      <c r="AT378" s="142" t="s">
        <v>147</v>
      </c>
      <c r="AU378" s="142" t="s">
        <v>85</v>
      </c>
      <c r="AY378" s="17" t="s">
        <v>145</v>
      </c>
      <c r="BE378" s="143">
        <f>IF(N378="základní",J378,0)</f>
        <v>0</v>
      </c>
      <c r="BF378" s="143">
        <f>IF(N378="snížená",J378,0)</f>
        <v>0</v>
      </c>
      <c r="BG378" s="143">
        <f>IF(N378="zákl. přenesená",J378,0)</f>
        <v>0</v>
      </c>
      <c r="BH378" s="143">
        <f>IF(N378="sníž. přenesená",J378,0)</f>
        <v>0</v>
      </c>
      <c r="BI378" s="143">
        <f>IF(N378="nulová",J378,0)</f>
        <v>0</v>
      </c>
      <c r="BJ378" s="17" t="s">
        <v>83</v>
      </c>
      <c r="BK378" s="143">
        <f>ROUND(I378*H378,2)</f>
        <v>0</v>
      </c>
      <c r="BL378" s="17" t="s">
        <v>152</v>
      </c>
      <c r="BM378" s="142" t="s">
        <v>549</v>
      </c>
    </row>
    <row r="379" spans="2:65" s="13" customFormat="1" ht="10.199999999999999">
      <c r="B379" s="152"/>
      <c r="D379" s="145" t="s">
        <v>181</v>
      </c>
      <c r="E379" s="153" t="s">
        <v>1</v>
      </c>
      <c r="F379" s="154" t="s">
        <v>550</v>
      </c>
      <c r="H379" s="153" t="s">
        <v>1</v>
      </c>
      <c r="I379" s="155"/>
      <c r="L379" s="152"/>
      <c r="M379" s="156"/>
      <c r="T379" s="157"/>
      <c r="AT379" s="153" t="s">
        <v>181</v>
      </c>
      <c r="AU379" s="153" t="s">
        <v>85</v>
      </c>
      <c r="AV379" s="13" t="s">
        <v>83</v>
      </c>
      <c r="AW379" s="13" t="s">
        <v>31</v>
      </c>
      <c r="AX379" s="13" t="s">
        <v>75</v>
      </c>
      <c r="AY379" s="153" t="s">
        <v>145</v>
      </c>
    </row>
    <row r="380" spans="2:65" s="12" customFormat="1" ht="10.199999999999999">
      <c r="B380" s="144"/>
      <c r="D380" s="145" t="s">
        <v>181</v>
      </c>
      <c r="E380" s="146" t="s">
        <v>1</v>
      </c>
      <c r="F380" s="147" t="s">
        <v>551</v>
      </c>
      <c r="H380" s="148">
        <v>35.85</v>
      </c>
      <c r="I380" s="149"/>
      <c r="L380" s="144"/>
      <c r="M380" s="150"/>
      <c r="T380" s="151"/>
      <c r="AT380" s="146" t="s">
        <v>181</v>
      </c>
      <c r="AU380" s="146" t="s">
        <v>85</v>
      </c>
      <c r="AV380" s="12" t="s">
        <v>85</v>
      </c>
      <c r="AW380" s="12" t="s">
        <v>31</v>
      </c>
      <c r="AX380" s="12" t="s">
        <v>75</v>
      </c>
      <c r="AY380" s="146" t="s">
        <v>145</v>
      </c>
    </row>
    <row r="381" spans="2:65" s="13" customFormat="1" ht="10.199999999999999">
      <c r="B381" s="152"/>
      <c r="D381" s="145" t="s">
        <v>181</v>
      </c>
      <c r="E381" s="153" t="s">
        <v>1</v>
      </c>
      <c r="F381" s="154" t="s">
        <v>552</v>
      </c>
      <c r="H381" s="153" t="s">
        <v>1</v>
      </c>
      <c r="I381" s="155"/>
      <c r="L381" s="152"/>
      <c r="M381" s="156"/>
      <c r="T381" s="157"/>
      <c r="AT381" s="153" t="s">
        <v>181</v>
      </c>
      <c r="AU381" s="153" t="s">
        <v>85</v>
      </c>
      <c r="AV381" s="13" t="s">
        <v>83</v>
      </c>
      <c r="AW381" s="13" t="s">
        <v>31</v>
      </c>
      <c r="AX381" s="13" t="s">
        <v>75</v>
      </c>
      <c r="AY381" s="153" t="s">
        <v>145</v>
      </c>
    </row>
    <row r="382" spans="2:65" s="12" customFormat="1" ht="10.199999999999999">
      <c r="B382" s="144"/>
      <c r="D382" s="145" t="s">
        <v>181</v>
      </c>
      <c r="E382" s="146" t="s">
        <v>1</v>
      </c>
      <c r="F382" s="147" t="s">
        <v>553</v>
      </c>
      <c r="H382" s="148">
        <v>35.03</v>
      </c>
      <c r="I382" s="149"/>
      <c r="L382" s="144"/>
      <c r="M382" s="150"/>
      <c r="T382" s="151"/>
      <c r="AT382" s="146" t="s">
        <v>181</v>
      </c>
      <c r="AU382" s="146" t="s">
        <v>85</v>
      </c>
      <c r="AV382" s="12" t="s">
        <v>85</v>
      </c>
      <c r="AW382" s="12" t="s">
        <v>31</v>
      </c>
      <c r="AX382" s="12" t="s">
        <v>75</v>
      </c>
      <c r="AY382" s="146" t="s">
        <v>145</v>
      </c>
    </row>
    <row r="383" spans="2:65" s="13" customFormat="1" ht="10.199999999999999">
      <c r="B383" s="152"/>
      <c r="D383" s="145" t="s">
        <v>181</v>
      </c>
      <c r="E383" s="153" t="s">
        <v>1</v>
      </c>
      <c r="F383" s="154" t="s">
        <v>554</v>
      </c>
      <c r="H383" s="153" t="s">
        <v>1</v>
      </c>
      <c r="I383" s="155"/>
      <c r="L383" s="152"/>
      <c r="M383" s="156"/>
      <c r="T383" s="157"/>
      <c r="AT383" s="153" t="s">
        <v>181</v>
      </c>
      <c r="AU383" s="153" t="s">
        <v>85</v>
      </c>
      <c r="AV383" s="13" t="s">
        <v>83</v>
      </c>
      <c r="AW383" s="13" t="s">
        <v>31</v>
      </c>
      <c r="AX383" s="13" t="s">
        <v>75</v>
      </c>
      <c r="AY383" s="153" t="s">
        <v>145</v>
      </c>
    </row>
    <row r="384" spans="2:65" s="12" customFormat="1" ht="10.199999999999999">
      <c r="B384" s="144"/>
      <c r="D384" s="145" t="s">
        <v>181</v>
      </c>
      <c r="E384" s="146" t="s">
        <v>1</v>
      </c>
      <c r="F384" s="147" t="s">
        <v>555</v>
      </c>
      <c r="H384" s="148">
        <v>82.17</v>
      </c>
      <c r="I384" s="149"/>
      <c r="L384" s="144"/>
      <c r="M384" s="150"/>
      <c r="T384" s="151"/>
      <c r="AT384" s="146" t="s">
        <v>181</v>
      </c>
      <c r="AU384" s="146" t="s">
        <v>85</v>
      </c>
      <c r="AV384" s="12" t="s">
        <v>85</v>
      </c>
      <c r="AW384" s="12" t="s">
        <v>31</v>
      </c>
      <c r="AX384" s="12" t="s">
        <v>75</v>
      </c>
      <c r="AY384" s="146" t="s">
        <v>145</v>
      </c>
    </row>
    <row r="385" spans="2:65" s="13" customFormat="1" ht="10.199999999999999">
      <c r="B385" s="152"/>
      <c r="D385" s="145" t="s">
        <v>181</v>
      </c>
      <c r="E385" s="153" t="s">
        <v>1</v>
      </c>
      <c r="F385" s="154" t="s">
        <v>556</v>
      </c>
      <c r="H385" s="153" t="s">
        <v>1</v>
      </c>
      <c r="I385" s="155"/>
      <c r="L385" s="152"/>
      <c r="M385" s="156"/>
      <c r="T385" s="157"/>
      <c r="AT385" s="153" t="s">
        <v>181</v>
      </c>
      <c r="AU385" s="153" t="s">
        <v>85</v>
      </c>
      <c r="AV385" s="13" t="s">
        <v>83</v>
      </c>
      <c r="AW385" s="13" t="s">
        <v>31</v>
      </c>
      <c r="AX385" s="13" t="s">
        <v>75</v>
      </c>
      <c r="AY385" s="153" t="s">
        <v>145</v>
      </c>
    </row>
    <row r="386" spans="2:65" s="12" customFormat="1" ht="10.199999999999999">
      <c r="B386" s="144"/>
      <c r="D386" s="145" t="s">
        <v>181</v>
      </c>
      <c r="E386" s="146" t="s">
        <v>1</v>
      </c>
      <c r="F386" s="147" t="s">
        <v>557</v>
      </c>
      <c r="H386" s="148">
        <v>73.28</v>
      </c>
      <c r="I386" s="149"/>
      <c r="L386" s="144"/>
      <c r="M386" s="150"/>
      <c r="T386" s="151"/>
      <c r="AT386" s="146" t="s">
        <v>181</v>
      </c>
      <c r="AU386" s="146" t="s">
        <v>85</v>
      </c>
      <c r="AV386" s="12" t="s">
        <v>85</v>
      </c>
      <c r="AW386" s="12" t="s">
        <v>31</v>
      </c>
      <c r="AX386" s="12" t="s">
        <v>75</v>
      </c>
      <c r="AY386" s="146" t="s">
        <v>145</v>
      </c>
    </row>
    <row r="387" spans="2:65" s="15" customFormat="1" ht="10.199999999999999">
      <c r="B387" s="165"/>
      <c r="D387" s="145" t="s">
        <v>181</v>
      </c>
      <c r="E387" s="166" t="s">
        <v>1</v>
      </c>
      <c r="F387" s="167" t="s">
        <v>366</v>
      </c>
      <c r="H387" s="168">
        <v>226.33</v>
      </c>
      <c r="I387" s="169"/>
      <c r="L387" s="165"/>
      <c r="M387" s="170"/>
      <c r="T387" s="171"/>
      <c r="AT387" s="166" t="s">
        <v>181</v>
      </c>
      <c r="AU387" s="166" t="s">
        <v>85</v>
      </c>
      <c r="AV387" s="15" t="s">
        <v>157</v>
      </c>
      <c r="AW387" s="15" t="s">
        <v>31</v>
      </c>
      <c r="AX387" s="15" t="s">
        <v>75</v>
      </c>
      <c r="AY387" s="166" t="s">
        <v>145</v>
      </c>
    </row>
    <row r="388" spans="2:65" s="13" customFormat="1" ht="10.199999999999999">
      <c r="B388" s="152"/>
      <c r="D388" s="145" t="s">
        <v>181</v>
      </c>
      <c r="E388" s="153" t="s">
        <v>1</v>
      </c>
      <c r="F388" s="154" t="s">
        <v>558</v>
      </c>
      <c r="H388" s="153" t="s">
        <v>1</v>
      </c>
      <c r="I388" s="155"/>
      <c r="L388" s="152"/>
      <c r="M388" s="156"/>
      <c r="T388" s="157"/>
      <c r="AT388" s="153" t="s">
        <v>181</v>
      </c>
      <c r="AU388" s="153" t="s">
        <v>85</v>
      </c>
      <c r="AV388" s="13" t="s">
        <v>83</v>
      </c>
      <c r="AW388" s="13" t="s">
        <v>31</v>
      </c>
      <c r="AX388" s="13" t="s">
        <v>75</v>
      </c>
      <c r="AY388" s="153" t="s">
        <v>145</v>
      </c>
    </row>
    <row r="389" spans="2:65" s="13" customFormat="1" ht="10.199999999999999">
      <c r="B389" s="152"/>
      <c r="D389" s="145" t="s">
        <v>181</v>
      </c>
      <c r="E389" s="153" t="s">
        <v>1</v>
      </c>
      <c r="F389" s="154" t="s">
        <v>379</v>
      </c>
      <c r="H389" s="153" t="s">
        <v>1</v>
      </c>
      <c r="I389" s="155"/>
      <c r="L389" s="152"/>
      <c r="M389" s="156"/>
      <c r="T389" s="157"/>
      <c r="AT389" s="153" t="s">
        <v>181</v>
      </c>
      <c r="AU389" s="153" t="s">
        <v>85</v>
      </c>
      <c r="AV389" s="13" t="s">
        <v>83</v>
      </c>
      <c r="AW389" s="13" t="s">
        <v>31</v>
      </c>
      <c r="AX389" s="13" t="s">
        <v>75</v>
      </c>
      <c r="AY389" s="153" t="s">
        <v>145</v>
      </c>
    </row>
    <row r="390" spans="2:65" s="12" customFormat="1" ht="10.199999999999999">
      <c r="B390" s="144"/>
      <c r="D390" s="145" t="s">
        <v>181</v>
      </c>
      <c r="E390" s="146" t="s">
        <v>1</v>
      </c>
      <c r="F390" s="147" t="s">
        <v>380</v>
      </c>
      <c r="H390" s="148">
        <v>36</v>
      </c>
      <c r="I390" s="149"/>
      <c r="L390" s="144"/>
      <c r="M390" s="150"/>
      <c r="T390" s="151"/>
      <c r="AT390" s="146" t="s">
        <v>181</v>
      </c>
      <c r="AU390" s="146" t="s">
        <v>85</v>
      </c>
      <c r="AV390" s="12" t="s">
        <v>85</v>
      </c>
      <c r="AW390" s="12" t="s">
        <v>31</v>
      </c>
      <c r="AX390" s="12" t="s">
        <v>75</v>
      </c>
      <c r="AY390" s="146" t="s">
        <v>145</v>
      </c>
    </row>
    <row r="391" spans="2:65" s="13" customFormat="1" ht="10.199999999999999">
      <c r="B391" s="152"/>
      <c r="D391" s="145" t="s">
        <v>181</v>
      </c>
      <c r="E391" s="153" t="s">
        <v>1</v>
      </c>
      <c r="F391" s="154" t="s">
        <v>381</v>
      </c>
      <c r="H391" s="153" t="s">
        <v>1</v>
      </c>
      <c r="I391" s="155"/>
      <c r="L391" s="152"/>
      <c r="M391" s="156"/>
      <c r="T391" s="157"/>
      <c r="AT391" s="153" t="s">
        <v>181</v>
      </c>
      <c r="AU391" s="153" t="s">
        <v>85</v>
      </c>
      <c r="AV391" s="13" t="s">
        <v>83</v>
      </c>
      <c r="AW391" s="13" t="s">
        <v>31</v>
      </c>
      <c r="AX391" s="13" t="s">
        <v>75</v>
      </c>
      <c r="AY391" s="153" t="s">
        <v>145</v>
      </c>
    </row>
    <row r="392" spans="2:65" s="12" customFormat="1" ht="10.199999999999999">
      <c r="B392" s="144"/>
      <c r="D392" s="145" t="s">
        <v>181</v>
      </c>
      <c r="E392" s="146" t="s">
        <v>1</v>
      </c>
      <c r="F392" s="147" t="s">
        <v>382</v>
      </c>
      <c r="H392" s="148">
        <v>30</v>
      </c>
      <c r="I392" s="149"/>
      <c r="L392" s="144"/>
      <c r="M392" s="150"/>
      <c r="T392" s="151"/>
      <c r="AT392" s="146" t="s">
        <v>181</v>
      </c>
      <c r="AU392" s="146" t="s">
        <v>85</v>
      </c>
      <c r="AV392" s="12" t="s">
        <v>85</v>
      </c>
      <c r="AW392" s="12" t="s">
        <v>31</v>
      </c>
      <c r="AX392" s="12" t="s">
        <v>75</v>
      </c>
      <c r="AY392" s="146" t="s">
        <v>145</v>
      </c>
    </row>
    <row r="393" spans="2:65" s="13" customFormat="1" ht="10.199999999999999">
      <c r="B393" s="152"/>
      <c r="D393" s="145" t="s">
        <v>181</v>
      </c>
      <c r="E393" s="153" t="s">
        <v>1</v>
      </c>
      <c r="F393" s="154" t="s">
        <v>383</v>
      </c>
      <c r="H393" s="153" t="s">
        <v>1</v>
      </c>
      <c r="I393" s="155"/>
      <c r="L393" s="152"/>
      <c r="M393" s="156"/>
      <c r="T393" s="157"/>
      <c r="AT393" s="153" t="s">
        <v>181</v>
      </c>
      <c r="AU393" s="153" t="s">
        <v>85</v>
      </c>
      <c r="AV393" s="13" t="s">
        <v>83</v>
      </c>
      <c r="AW393" s="13" t="s">
        <v>31</v>
      </c>
      <c r="AX393" s="13" t="s">
        <v>75</v>
      </c>
      <c r="AY393" s="153" t="s">
        <v>145</v>
      </c>
    </row>
    <row r="394" spans="2:65" s="12" customFormat="1" ht="10.199999999999999">
      <c r="B394" s="144"/>
      <c r="D394" s="145" t="s">
        <v>181</v>
      </c>
      <c r="E394" s="146" t="s">
        <v>1</v>
      </c>
      <c r="F394" s="147" t="s">
        <v>384</v>
      </c>
      <c r="H394" s="148">
        <v>50</v>
      </c>
      <c r="I394" s="149"/>
      <c r="L394" s="144"/>
      <c r="M394" s="150"/>
      <c r="T394" s="151"/>
      <c r="AT394" s="146" t="s">
        <v>181</v>
      </c>
      <c r="AU394" s="146" t="s">
        <v>85</v>
      </c>
      <c r="AV394" s="12" t="s">
        <v>85</v>
      </c>
      <c r="AW394" s="12" t="s">
        <v>31</v>
      </c>
      <c r="AX394" s="12" t="s">
        <v>75</v>
      </c>
      <c r="AY394" s="146" t="s">
        <v>145</v>
      </c>
    </row>
    <row r="395" spans="2:65" s="13" customFormat="1" ht="10.199999999999999">
      <c r="B395" s="152"/>
      <c r="D395" s="145" t="s">
        <v>181</v>
      </c>
      <c r="E395" s="153" t="s">
        <v>1</v>
      </c>
      <c r="F395" s="154" t="s">
        <v>385</v>
      </c>
      <c r="H395" s="153" t="s">
        <v>1</v>
      </c>
      <c r="I395" s="155"/>
      <c r="L395" s="152"/>
      <c r="M395" s="156"/>
      <c r="T395" s="157"/>
      <c r="AT395" s="153" t="s">
        <v>181</v>
      </c>
      <c r="AU395" s="153" t="s">
        <v>85</v>
      </c>
      <c r="AV395" s="13" t="s">
        <v>83</v>
      </c>
      <c r="AW395" s="13" t="s">
        <v>31</v>
      </c>
      <c r="AX395" s="13" t="s">
        <v>75</v>
      </c>
      <c r="AY395" s="153" t="s">
        <v>145</v>
      </c>
    </row>
    <row r="396" spans="2:65" s="12" customFormat="1" ht="10.199999999999999">
      <c r="B396" s="144"/>
      <c r="D396" s="145" t="s">
        <v>181</v>
      </c>
      <c r="E396" s="146" t="s">
        <v>1</v>
      </c>
      <c r="F396" s="147" t="s">
        <v>386</v>
      </c>
      <c r="H396" s="148">
        <v>108</v>
      </c>
      <c r="I396" s="149"/>
      <c r="L396" s="144"/>
      <c r="M396" s="150"/>
      <c r="T396" s="151"/>
      <c r="AT396" s="146" t="s">
        <v>181</v>
      </c>
      <c r="AU396" s="146" t="s">
        <v>85</v>
      </c>
      <c r="AV396" s="12" t="s">
        <v>85</v>
      </c>
      <c r="AW396" s="12" t="s">
        <v>31</v>
      </c>
      <c r="AX396" s="12" t="s">
        <v>75</v>
      </c>
      <c r="AY396" s="146" t="s">
        <v>145</v>
      </c>
    </row>
    <row r="397" spans="2:65" s="15" customFormat="1" ht="10.199999999999999">
      <c r="B397" s="165"/>
      <c r="D397" s="145" t="s">
        <v>181</v>
      </c>
      <c r="E397" s="166" t="s">
        <v>1</v>
      </c>
      <c r="F397" s="167" t="s">
        <v>366</v>
      </c>
      <c r="H397" s="168">
        <v>224</v>
      </c>
      <c r="I397" s="169"/>
      <c r="L397" s="165"/>
      <c r="M397" s="170"/>
      <c r="T397" s="171"/>
      <c r="AT397" s="166" t="s">
        <v>181</v>
      </c>
      <c r="AU397" s="166" t="s">
        <v>85</v>
      </c>
      <c r="AV397" s="15" t="s">
        <v>157</v>
      </c>
      <c r="AW397" s="15" t="s">
        <v>31</v>
      </c>
      <c r="AX397" s="15" t="s">
        <v>75</v>
      </c>
      <c r="AY397" s="166" t="s">
        <v>145</v>
      </c>
    </row>
    <row r="398" spans="2:65" s="14" customFormat="1" ht="10.199999999999999">
      <c r="B398" s="158"/>
      <c r="D398" s="145" t="s">
        <v>181</v>
      </c>
      <c r="E398" s="159" t="s">
        <v>1</v>
      </c>
      <c r="F398" s="160" t="s">
        <v>357</v>
      </c>
      <c r="H398" s="161">
        <v>450.33000000000004</v>
      </c>
      <c r="I398" s="162"/>
      <c r="L398" s="158"/>
      <c r="M398" s="163"/>
      <c r="T398" s="164"/>
      <c r="AT398" s="159" t="s">
        <v>181</v>
      </c>
      <c r="AU398" s="159" t="s">
        <v>85</v>
      </c>
      <c r="AV398" s="14" t="s">
        <v>152</v>
      </c>
      <c r="AW398" s="14" t="s">
        <v>31</v>
      </c>
      <c r="AX398" s="14" t="s">
        <v>83</v>
      </c>
      <c r="AY398" s="159" t="s">
        <v>145</v>
      </c>
    </row>
    <row r="399" spans="2:65" s="1" customFormat="1" ht="24.15" customHeight="1">
      <c r="B399" s="32"/>
      <c r="C399" s="132" t="s">
        <v>559</v>
      </c>
      <c r="D399" s="132" t="s">
        <v>147</v>
      </c>
      <c r="E399" s="133" t="s">
        <v>560</v>
      </c>
      <c r="F399" s="134" t="s">
        <v>561</v>
      </c>
      <c r="G399" s="135" t="s">
        <v>324</v>
      </c>
      <c r="H399" s="136">
        <v>59.48</v>
      </c>
      <c r="I399" s="137"/>
      <c r="J399" s="136">
        <f>ROUND(I399*H399,2)</f>
        <v>0</v>
      </c>
      <c r="K399" s="134" t="s">
        <v>151</v>
      </c>
      <c r="L399" s="32"/>
      <c r="M399" s="138" t="s">
        <v>1</v>
      </c>
      <c r="N399" s="139" t="s">
        <v>40</v>
      </c>
      <c r="P399" s="140">
        <f>O399*H399</f>
        <v>0</v>
      </c>
      <c r="Q399" s="140">
        <v>0</v>
      </c>
      <c r="R399" s="140">
        <f>Q399*H399</f>
        <v>0</v>
      </c>
      <c r="S399" s="140">
        <v>0</v>
      </c>
      <c r="T399" s="141">
        <f>S399*H399</f>
        <v>0</v>
      </c>
      <c r="AR399" s="142" t="s">
        <v>152</v>
      </c>
      <c r="AT399" s="142" t="s">
        <v>147</v>
      </c>
      <c r="AU399" s="142" t="s">
        <v>85</v>
      </c>
      <c r="AY399" s="17" t="s">
        <v>145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7" t="s">
        <v>83</v>
      </c>
      <c r="BK399" s="143">
        <f>ROUND(I399*H399,2)</f>
        <v>0</v>
      </c>
      <c r="BL399" s="17" t="s">
        <v>152</v>
      </c>
      <c r="BM399" s="142" t="s">
        <v>562</v>
      </c>
    </row>
    <row r="400" spans="2:65" s="13" customFormat="1" ht="10.199999999999999">
      <c r="B400" s="152"/>
      <c r="D400" s="145" t="s">
        <v>181</v>
      </c>
      <c r="E400" s="153" t="s">
        <v>1</v>
      </c>
      <c r="F400" s="154" t="s">
        <v>563</v>
      </c>
      <c r="H400" s="153" t="s">
        <v>1</v>
      </c>
      <c r="I400" s="155"/>
      <c r="L400" s="152"/>
      <c r="M400" s="156"/>
      <c r="T400" s="157"/>
      <c r="AT400" s="153" t="s">
        <v>181</v>
      </c>
      <c r="AU400" s="153" t="s">
        <v>85</v>
      </c>
      <c r="AV400" s="13" t="s">
        <v>83</v>
      </c>
      <c r="AW400" s="13" t="s">
        <v>31</v>
      </c>
      <c r="AX400" s="13" t="s">
        <v>75</v>
      </c>
      <c r="AY400" s="153" t="s">
        <v>145</v>
      </c>
    </row>
    <row r="401" spans="2:65" s="12" customFormat="1" ht="10.199999999999999">
      <c r="B401" s="144"/>
      <c r="D401" s="145" t="s">
        <v>181</v>
      </c>
      <c r="E401" s="146" t="s">
        <v>1</v>
      </c>
      <c r="F401" s="147" t="s">
        <v>564</v>
      </c>
      <c r="H401" s="148">
        <v>59.48</v>
      </c>
      <c r="I401" s="149"/>
      <c r="L401" s="144"/>
      <c r="M401" s="150"/>
      <c r="T401" s="151"/>
      <c r="AT401" s="146" t="s">
        <v>181</v>
      </c>
      <c r="AU401" s="146" t="s">
        <v>85</v>
      </c>
      <c r="AV401" s="12" t="s">
        <v>85</v>
      </c>
      <c r="AW401" s="12" t="s">
        <v>31</v>
      </c>
      <c r="AX401" s="12" t="s">
        <v>83</v>
      </c>
      <c r="AY401" s="146" t="s">
        <v>145</v>
      </c>
    </row>
    <row r="402" spans="2:65" s="1" customFormat="1" ht="24.15" customHeight="1">
      <c r="B402" s="32"/>
      <c r="C402" s="132" t="s">
        <v>565</v>
      </c>
      <c r="D402" s="132" t="s">
        <v>147</v>
      </c>
      <c r="E402" s="133" t="s">
        <v>566</v>
      </c>
      <c r="F402" s="134" t="s">
        <v>567</v>
      </c>
      <c r="G402" s="135" t="s">
        <v>568</v>
      </c>
      <c r="H402" s="136">
        <v>1424</v>
      </c>
      <c r="I402" s="137"/>
      <c r="J402" s="136">
        <f>ROUND(I402*H402,2)</f>
        <v>0</v>
      </c>
      <c r="K402" s="134" t="s">
        <v>151</v>
      </c>
      <c r="L402" s="32"/>
      <c r="M402" s="138" t="s">
        <v>1</v>
      </c>
      <c r="N402" s="139" t="s">
        <v>40</v>
      </c>
      <c r="P402" s="140">
        <f>O402*H402</f>
        <v>0</v>
      </c>
      <c r="Q402" s="140">
        <v>4.8999999999999998E-4</v>
      </c>
      <c r="R402" s="140">
        <f>Q402*H402</f>
        <v>0.69775999999999994</v>
      </c>
      <c r="S402" s="140">
        <v>0</v>
      </c>
      <c r="T402" s="141">
        <f>S402*H402</f>
        <v>0</v>
      </c>
      <c r="AR402" s="142" t="s">
        <v>152</v>
      </c>
      <c r="AT402" s="142" t="s">
        <v>147</v>
      </c>
      <c r="AU402" s="142" t="s">
        <v>85</v>
      </c>
      <c r="AY402" s="17" t="s">
        <v>145</v>
      </c>
      <c r="BE402" s="143">
        <f>IF(N402="základní",J402,0)</f>
        <v>0</v>
      </c>
      <c r="BF402" s="143">
        <f>IF(N402="snížená",J402,0)</f>
        <v>0</v>
      </c>
      <c r="BG402" s="143">
        <f>IF(N402="zákl. přenesená",J402,0)</f>
        <v>0</v>
      </c>
      <c r="BH402" s="143">
        <f>IF(N402="sníž. přenesená",J402,0)</f>
        <v>0</v>
      </c>
      <c r="BI402" s="143">
        <f>IF(N402="nulová",J402,0)</f>
        <v>0</v>
      </c>
      <c r="BJ402" s="17" t="s">
        <v>83</v>
      </c>
      <c r="BK402" s="143">
        <f>ROUND(I402*H402,2)</f>
        <v>0</v>
      </c>
      <c r="BL402" s="17" t="s">
        <v>152</v>
      </c>
      <c r="BM402" s="142" t="s">
        <v>569</v>
      </c>
    </row>
    <row r="403" spans="2:65" s="13" customFormat="1" ht="10.199999999999999">
      <c r="B403" s="152"/>
      <c r="D403" s="145" t="s">
        <v>181</v>
      </c>
      <c r="E403" s="153" t="s">
        <v>1</v>
      </c>
      <c r="F403" s="154" t="s">
        <v>550</v>
      </c>
      <c r="H403" s="153" t="s">
        <v>1</v>
      </c>
      <c r="I403" s="155"/>
      <c r="L403" s="152"/>
      <c r="M403" s="156"/>
      <c r="T403" s="157"/>
      <c r="AT403" s="153" t="s">
        <v>181</v>
      </c>
      <c r="AU403" s="153" t="s">
        <v>85</v>
      </c>
      <c r="AV403" s="13" t="s">
        <v>83</v>
      </c>
      <c r="AW403" s="13" t="s">
        <v>31</v>
      </c>
      <c r="AX403" s="13" t="s">
        <v>75</v>
      </c>
      <c r="AY403" s="153" t="s">
        <v>145</v>
      </c>
    </row>
    <row r="404" spans="2:65" s="12" customFormat="1" ht="10.199999999999999">
      <c r="B404" s="144"/>
      <c r="D404" s="145" t="s">
        <v>181</v>
      </c>
      <c r="E404" s="146" t="s">
        <v>1</v>
      </c>
      <c r="F404" s="147" t="s">
        <v>570</v>
      </c>
      <c r="H404" s="148">
        <v>205</v>
      </c>
      <c r="I404" s="149"/>
      <c r="L404" s="144"/>
      <c r="M404" s="150"/>
      <c r="T404" s="151"/>
      <c r="AT404" s="146" t="s">
        <v>181</v>
      </c>
      <c r="AU404" s="146" t="s">
        <v>85</v>
      </c>
      <c r="AV404" s="12" t="s">
        <v>85</v>
      </c>
      <c r="AW404" s="12" t="s">
        <v>31</v>
      </c>
      <c r="AX404" s="12" t="s">
        <v>75</v>
      </c>
      <c r="AY404" s="146" t="s">
        <v>145</v>
      </c>
    </row>
    <row r="405" spans="2:65" s="13" customFormat="1" ht="10.199999999999999">
      <c r="B405" s="152"/>
      <c r="D405" s="145" t="s">
        <v>181</v>
      </c>
      <c r="E405" s="153" t="s">
        <v>1</v>
      </c>
      <c r="F405" s="154" t="s">
        <v>552</v>
      </c>
      <c r="H405" s="153" t="s">
        <v>1</v>
      </c>
      <c r="I405" s="155"/>
      <c r="L405" s="152"/>
      <c r="M405" s="156"/>
      <c r="T405" s="157"/>
      <c r="AT405" s="153" t="s">
        <v>181</v>
      </c>
      <c r="AU405" s="153" t="s">
        <v>85</v>
      </c>
      <c r="AV405" s="13" t="s">
        <v>83</v>
      </c>
      <c r="AW405" s="13" t="s">
        <v>31</v>
      </c>
      <c r="AX405" s="13" t="s">
        <v>75</v>
      </c>
      <c r="AY405" s="153" t="s">
        <v>145</v>
      </c>
    </row>
    <row r="406" spans="2:65" s="12" customFormat="1" ht="10.199999999999999">
      <c r="B406" s="144"/>
      <c r="D406" s="145" t="s">
        <v>181</v>
      </c>
      <c r="E406" s="146" t="s">
        <v>1</v>
      </c>
      <c r="F406" s="147" t="s">
        <v>571</v>
      </c>
      <c r="H406" s="148">
        <v>170</v>
      </c>
      <c r="I406" s="149"/>
      <c r="L406" s="144"/>
      <c r="M406" s="150"/>
      <c r="T406" s="151"/>
      <c r="AT406" s="146" t="s">
        <v>181</v>
      </c>
      <c r="AU406" s="146" t="s">
        <v>85</v>
      </c>
      <c r="AV406" s="12" t="s">
        <v>85</v>
      </c>
      <c r="AW406" s="12" t="s">
        <v>31</v>
      </c>
      <c r="AX406" s="12" t="s">
        <v>75</v>
      </c>
      <c r="AY406" s="146" t="s">
        <v>145</v>
      </c>
    </row>
    <row r="407" spans="2:65" s="13" customFormat="1" ht="10.199999999999999">
      <c r="B407" s="152"/>
      <c r="D407" s="145" t="s">
        <v>181</v>
      </c>
      <c r="E407" s="153" t="s">
        <v>1</v>
      </c>
      <c r="F407" s="154" t="s">
        <v>554</v>
      </c>
      <c r="H407" s="153" t="s">
        <v>1</v>
      </c>
      <c r="I407" s="155"/>
      <c r="L407" s="152"/>
      <c r="M407" s="156"/>
      <c r="T407" s="157"/>
      <c r="AT407" s="153" t="s">
        <v>181</v>
      </c>
      <c r="AU407" s="153" t="s">
        <v>85</v>
      </c>
      <c r="AV407" s="13" t="s">
        <v>83</v>
      </c>
      <c r="AW407" s="13" t="s">
        <v>31</v>
      </c>
      <c r="AX407" s="13" t="s">
        <v>75</v>
      </c>
      <c r="AY407" s="153" t="s">
        <v>145</v>
      </c>
    </row>
    <row r="408" spans="2:65" s="12" customFormat="1" ht="10.199999999999999">
      <c r="B408" s="144"/>
      <c r="D408" s="145" t="s">
        <v>181</v>
      </c>
      <c r="E408" s="146" t="s">
        <v>1</v>
      </c>
      <c r="F408" s="147" t="s">
        <v>572</v>
      </c>
      <c r="H408" s="148">
        <v>342</v>
      </c>
      <c r="I408" s="149"/>
      <c r="L408" s="144"/>
      <c r="M408" s="150"/>
      <c r="T408" s="151"/>
      <c r="AT408" s="146" t="s">
        <v>181</v>
      </c>
      <c r="AU408" s="146" t="s">
        <v>85</v>
      </c>
      <c r="AV408" s="12" t="s">
        <v>85</v>
      </c>
      <c r="AW408" s="12" t="s">
        <v>31</v>
      </c>
      <c r="AX408" s="12" t="s">
        <v>75</v>
      </c>
      <c r="AY408" s="146" t="s">
        <v>145</v>
      </c>
    </row>
    <row r="409" spans="2:65" s="13" customFormat="1" ht="10.199999999999999">
      <c r="B409" s="152"/>
      <c r="D409" s="145" t="s">
        <v>181</v>
      </c>
      <c r="E409" s="153" t="s">
        <v>1</v>
      </c>
      <c r="F409" s="154" t="s">
        <v>556</v>
      </c>
      <c r="H409" s="153" t="s">
        <v>1</v>
      </c>
      <c r="I409" s="155"/>
      <c r="L409" s="152"/>
      <c r="M409" s="156"/>
      <c r="T409" s="157"/>
      <c r="AT409" s="153" t="s">
        <v>181</v>
      </c>
      <c r="AU409" s="153" t="s">
        <v>85</v>
      </c>
      <c r="AV409" s="13" t="s">
        <v>83</v>
      </c>
      <c r="AW409" s="13" t="s">
        <v>31</v>
      </c>
      <c r="AX409" s="13" t="s">
        <v>75</v>
      </c>
      <c r="AY409" s="153" t="s">
        <v>145</v>
      </c>
    </row>
    <row r="410" spans="2:65" s="12" customFormat="1" ht="10.199999999999999">
      <c r="B410" s="144"/>
      <c r="D410" s="145" t="s">
        <v>181</v>
      </c>
      <c r="E410" s="146" t="s">
        <v>1</v>
      </c>
      <c r="F410" s="147" t="s">
        <v>573</v>
      </c>
      <c r="H410" s="148">
        <v>707</v>
      </c>
      <c r="I410" s="149"/>
      <c r="L410" s="144"/>
      <c r="M410" s="150"/>
      <c r="T410" s="151"/>
      <c r="AT410" s="146" t="s">
        <v>181</v>
      </c>
      <c r="AU410" s="146" t="s">
        <v>85</v>
      </c>
      <c r="AV410" s="12" t="s">
        <v>85</v>
      </c>
      <c r="AW410" s="12" t="s">
        <v>31</v>
      </c>
      <c r="AX410" s="12" t="s">
        <v>75</v>
      </c>
      <c r="AY410" s="146" t="s">
        <v>145</v>
      </c>
    </row>
    <row r="411" spans="2:65" s="14" customFormat="1" ht="10.199999999999999">
      <c r="B411" s="158"/>
      <c r="D411" s="145" t="s">
        <v>181</v>
      </c>
      <c r="E411" s="159" t="s">
        <v>1</v>
      </c>
      <c r="F411" s="160" t="s">
        <v>357</v>
      </c>
      <c r="H411" s="161">
        <v>1424</v>
      </c>
      <c r="I411" s="162"/>
      <c r="L411" s="158"/>
      <c r="M411" s="163"/>
      <c r="T411" s="164"/>
      <c r="AT411" s="159" t="s">
        <v>181</v>
      </c>
      <c r="AU411" s="159" t="s">
        <v>85</v>
      </c>
      <c r="AV411" s="14" t="s">
        <v>152</v>
      </c>
      <c r="AW411" s="14" t="s">
        <v>31</v>
      </c>
      <c r="AX411" s="14" t="s">
        <v>83</v>
      </c>
      <c r="AY411" s="159" t="s">
        <v>145</v>
      </c>
    </row>
    <row r="412" spans="2:65" s="1" customFormat="1" ht="24.15" customHeight="1">
      <c r="B412" s="32"/>
      <c r="C412" s="132" t="s">
        <v>574</v>
      </c>
      <c r="D412" s="132" t="s">
        <v>147</v>
      </c>
      <c r="E412" s="133" t="s">
        <v>575</v>
      </c>
      <c r="F412" s="134" t="s">
        <v>576</v>
      </c>
      <c r="G412" s="135" t="s">
        <v>568</v>
      </c>
      <c r="H412" s="136">
        <v>246</v>
      </c>
      <c r="I412" s="137"/>
      <c r="J412" s="136">
        <f>ROUND(I412*H412,2)</f>
        <v>0</v>
      </c>
      <c r="K412" s="134" t="s">
        <v>151</v>
      </c>
      <c r="L412" s="32"/>
      <c r="M412" s="138" t="s">
        <v>1</v>
      </c>
      <c r="N412" s="139" t="s">
        <v>40</v>
      </c>
      <c r="P412" s="140">
        <f>O412*H412</f>
        <v>0</v>
      </c>
      <c r="Q412" s="140">
        <v>1.16E-3</v>
      </c>
      <c r="R412" s="140">
        <f>Q412*H412</f>
        <v>0.28536</v>
      </c>
      <c r="S412" s="140">
        <v>0</v>
      </c>
      <c r="T412" s="141">
        <f>S412*H412</f>
        <v>0</v>
      </c>
      <c r="AR412" s="142" t="s">
        <v>152</v>
      </c>
      <c r="AT412" s="142" t="s">
        <v>147</v>
      </c>
      <c r="AU412" s="142" t="s">
        <v>85</v>
      </c>
      <c r="AY412" s="17" t="s">
        <v>145</v>
      </c>
      <c r="BE412" s="143">
        <f>IF(N412="základní",J412,0)</f>
        <v>0</v>
      </c>
      <c r="BF412" s="143">
        <f>IF(N412="snížená",J412,0)</f>
        <v>0</v>
      </c>
      <c r="BG412" s="143">
        <f>IF(N412="zákl. přenesená",J412,0)</f>
        <v>0</v>
      </c>
      <c r="BH412" s="143">
        <f>IF(N412="sníž. přenesená",J412,0)</f>
        <v>0</v>
      </c>
      <c r="BI412" s="143">
        <f>IF(N412="nulová",J412,0)</f>
        <v>0</v>
      </c>
      <c r="BJ412" s="17" t="s">
        <v>83</v>
      </c>
      <c r="BK412" s="143">
        <f>ROUND(I412*H412,2)</f>
        <v>0</v>
      </c>
      <c r="BL412" s="17" t="s">
        <v>152</v>
      </c>
      <c r="BM412" s="142" t="s">
        <v>577</v>
      </c>
    </row>
    <row r="413" spans="2:65" s="13" customFormat="1" ht="10.199999999999999">
      <c r="B413" s="152"/>
      <c r="D413" s="145" t="s">
        <v>181</v>
      </c>
      <c r="E413" s="153" t="s">
        <v>1</v>
      </c>
      <c r="F413" s="154" t="s">
        <v>550</v>
      </c>
      <c r="H413" s="153" t="s">
        <v>1</v>
      </c>
      <c r="I413" s="155"/>
      <c r="L413" s="152"/>
      <c r="M413" s="156"/>
      <c r="T413" s="157"/>
      <c r="AT413" s="153" t="s">
        <v>181</v>
      </c>
      <c r="AU413" s="153" t="s">
        <v>85</v>
      </c>
      <c r="AV413" s="13" t="s">
        <v>83</v>
      </c>
      <c r="AW413" s="13" t="s">
        <v>31</v>
      </c>
      <c r="AX413" s="13" t="s">
        <v>75</v>
      </c>
      <c r="AY413" s="153" t="s">
        <v>145</v>
      </c>
    </row>
    <row r="414" spans="2:65" s="12" customFormat="1" ht="10.199999999999999">
      <c r="B414" s="144"/>
      <c r="D414" s="145" t="s">
        <v>181</v>
      </c>
      <c r="E414" s="146" t="s">
        <v>1</v>
      </c>
      <c r="F414" s="147" t="s">
        <v>578</v>
      </c>
      <c r="H414" s="148">
        <v>118</v>
      </c>
      <c r="I414" s="149"/>
      <c r="L414" s="144"/>
      <c r="M414" s="150"/>
      <c r="T414" s="151"/>
      <c r="AT414" s="146" t="s">
        <v>181</v>
      </c>
      <c r="AU414" s="146" t="s">
        <v>85</v>
      </c>
      <c r="AV414" s="12" t="s">
        <v>85</v>
      </c>
      <c r="AW414" s="12" t="s">
        <v>31</v>
      </c>
      <c r="AX414" s="12" t="s">
        <v>75</v>
      </c>
      <c r="AY414" s="146" t="s">
        <v>145</v>
      </c>
    </row>
    <row r="415" spans="2:65" s="13" customFormat="1" ht="10.199999999999999">
      <c r="B415" s="152"/>
      <c r="D415" s="145" t="s">
        <v>181</v>
      </c>
      <c r="E415" s="153" t="s">
        <v>1</v>
      </c>
      <c r="F415" s="154" t="s">
        <v>552</v>
      </c>
      <c r="H415" s="153" t="s">
        <v>1</v>
      </c>
      <c r="I415" s="155"/>
      <c r="L415" s="152"/>
      <c r="M415" s="156"/>
      <c r="T415" s="157"/>
      <c r="AT415" s="153" t="s">
        <v>181</v>
      </c>
      <c r="AU415" s="153" t="s">
        <v>85</v>
      </c>
      <c r="AV415" s="13" t="s">
        <v>83</v>
      </c>
      <c r="AW415" s="13" t="s">
        <v>31</v>
      </c>
      <c r="AX415" s="13" t="s">
        <v>75</v>
      </c>
      <c r="AY415" s="153" t="s">
        <v>145</v>
      </c>
    </row>
    <row r="416" spans="2:65" s="12" customFormat="1" ht="10.199999999999999">
      <c r="B416" s="144"/>
      <c r="D416" s="145" t="s">
        <v>181</v>
      </c>
      <c r="E416" s="146" t="s">
        <v>1</v>
      </c>
      <c r="F416" s="147" t="s">
        <v>579</v>
      </c>
      <c r="H416" s="148">
        <v>21</v>
      </c>
      <c r="I416" s="149"/>
      <c r="L416" s="144"/>
      <c r="M416" s="150"/>
      <c r="T416" s="151"/>
      <c r="AT416" s="146" t="s">
        <v>181</v>
      </c>
      <c r="AU416" s="146" t="s">
        <v>85</v>
      </c>
      <c r="AV416" s="12" t="s">
        <v>85</v>
      </c>
      <c r="AW416" s="12" t="s">
        <v>31</v>
      </c>
      <c r="AX416" s="12" t="s">
        <v>75</v>
      </c>
      <c r="AY416" s="146" t="s">
        <v>145</v>
      </c>
    </row>
    <row r="417" spans="2:65" s="13" customFormat="1" ht="10.199999999999999">
      <c r="B417" s="152"/>
      <c r="D417" s="145" t="s">
        <v>181</v>
      </c>
      <c r="E417" s="153" t="s">
        <v>1</v>
      </c>
      <c r="F417" s="154" t="s">
        <v>554</v>
      </c>
      <c r="H417" s="153" t="s">
        <v>1</v>
      </c>
      <c r="I417" s="155"/>
      <c r="L417" s="152"/>
      <c r="M417" s="156"/>
      <c r="T417" s="157"/>
      <c r="AT417" s="153" t="s">
        <v>181</v>
      </c>
      <c r="AU417" s="153" t="s">
        <v>85</v>
      </c>
      <c r="AV417" s="13" t="s">
        <v>83</v>
      </c>
      <c r="AW417" s="13" t="s">
        <v>31</v>
      </c>
      <c r="AX417" s="13" t="s">
        <v>75</v>
      </c>
      <c r="AY417" s="153" t="s">
        <v>145</v>
      </c>
    </row>
    <row r="418" spans="2:65" s="12" customFormat="1" ht="10.199999999999999">
      <c r="B418" s="144"/>
      <c r="D418" s="145" t="s">
        <v>181</v>
      </c>
      <c r="E418" s="146" t="s">
        <v>1</v>
      </c>
      <c r="F418" s="147" t="s">
        <v>580</v>
      </c>
      <c r="H418" s="148">
        <v>107</v>
      </c>
      <c r="I418" s="149"/>
      <c r="L418" s="144"/>
      <c r="M418" s="150"/>
      <c r="T418" s="151"/>
      <c r="AT418" s="146" t="s">
        <v>181</v>
      </c>
      <c r="AU418" s="146" t="s">
        <v>85</v>
      </c>
      <c r="AV418" s="12" t="s">
        <v>85</v>
      </c>
      <c r="AW418" s="12" t="s">
        <v>31</v>
      </c>
      <c r="AX418" s="12" t="s">
        <v>75</v>
      </c>
      <c r="AY418" s="146" t="s">
        <v>145</v>
      </c>
    </row>
    <row r="419" spans="2:65" s="14" customFormat="1" ht="10.199999999999999">
      <c r="B419" s="158"/>
      <c r="D419" s="145" t="s">
        <v>181</v>
      </c>
      <c r="E419" s="159" t="s">
        <v>1</v>
      </c>
      <c r="F419" s="160" t="s">
        <v>357</v>
      </c>
      <c r="H419" s="161">
        <v>246</v>
      </c>
      <c r="I419" s="162"/>
      <c r="L419" s="158"/>
      <c r="M419" s="163"/>
      <c r="T419" s="164"/>
      <c r="AT419" s="159" t="s">
        <v>181</v>
      </c>
      <c r="AU419" s="159" t="s">
        <v>85</v>
      </c>
      <c r="AV419" s="14" t="s">
        <v>152</v>
      </c>
      <c r="AW419" s="14" t="s">
        <v>31</v>
      </c>
      <c r="AX419" s="14" t="s">
        <v>83</v>
      </c>
      <c r="AY419" s="159" t="s">
        <v>145</v>
      </c>
    </row>
    <row r="420" spans="2:65" s="1" customFormat="1" ht="24.15" customHeight="1">
      <c r="B420" s="32"/>
      <c r="C420" s="132" t="s">
        <v>581</v>
      </c>
      <c r="D420" s="132" t="s">
        <v>147</v>
      </c>
      <c r="E420" s="133" t="s">
        <v>582</v>
      </c>
      <c r="F420" s="134" t="s">
        <v>583</v>
      </c>
      <c r="G420" s="135" t="s">
        <v>568</v>
      </c>
      <c r="H420" s="136">
        <v>312.5</v>
      </c>
      <c r="I420" s="137"/>
      <c r="J420" s="136">
        <f>ROUND(I420*H420,2)</f>
        <v>0</v>
      </c>
      <c r="K420" s="134" t="s">
        <v>151</v>
      </c>
      <c r="L420" s="32"/>
      <c r="M420" s="138" t="s">
        <v>1</v>
      </c>
      <c r="N420" s="139" t="s">
        <v>40</v>
      </c>
      <c r="P420" s="140">
        <f>O420*H420</f>
        <v>0</v>
      </c>
      <c r="Q420" s="140">
        <v>1.33E-3</v>
      </c>
      <c r="R420" s="140">
        <f>Q420*H420</f>
        <v>0.41562500000000002</v>
      </c>
      <c r="S420" s="140">
        <v>0</v>
      </c>
      <c r="T420" s="141">
        <f>S420*H420</f>
        <v>0</v>
      </c>
      <c r="AR420" s="142" t="s">
        <v>152</v>
      </c>
      <c r="AT420" s="142" t="s">
        <v>147</v>
      </c>
      <c r="AU420" s="142" t="s">
        <v>85</v>
      </c>
      <c r="AY420" s="17" t="s">
        <v>145</v>
      </c>
      <c r="BE420" s="143">
        <f>IF(N420="základní",J420,0)</f>
        <v>0</v>
      </c>
      <c r="BF420" s="143">
        <f>IF(N420="snížená",J420,0)</f>
        <v>0</v>
      </c>
      <c r="BG420" s="143">
        <f>IF(N420="zákl. přenesená",J420,0)</f>
        <v>0</v>
      </c>
      <c r="BH420" s="143">
        <f>IF(N420="sníž. přenesená",J420,0)</f>
        <v>0</v>
      </c>
      <c r="BI420" s="143">
        <f>IF(N420="nulová",J420,0)</f>
        <v>0</v>
      </c>
      <c r="BJ420" s="17" t="s">
        <v>83</v>
      </c>
      <c r="BK420" s="143">
        <f>ROUND(I420*H420,2)</f>
        <v>0</v>
      </c>
      <c r="BL420" s="17" t="s">
        <v>152</v>
      </c>
      <c r="BM420" s="142" t="s">
        <v>584</v>
      </c>
    </row>
    <row r="421" spans="2:65" s="13" customFormat="1" ht="10.199999999999999">
      <c r="B421" s="152"/>
      <c r="D421" s="145" t="s">
        <v>181</v>
      </c>
      <c r="E421" s="153" t="s">
        <v>1</v>
      </c>
      <c r="F421" s="154" t="s">
        <v>552</v>
      </c>
      <c r="H421" s="153" t="s">
        <v>1</v>
      </c>
      <c r="I421" s="155"/>
      <c r="L421" s="152"/>
      <c r="M421" s="156"/>
      <c r="T421" s="157"/>
      <c r="AT421" s="153" t="s">
        <v>181</v>
      </c>
      <c r="AU421" s="153" t="s">
        <v>85</v>
      </c>
      <c r="AV421" s="13" t="s">
        <v>83</v>
      </c>
      <c r="AW421" s="13" t="s">
        <v>31</v>
      </c>
      <c r="AX421" s="13" t="s">
        <v>75</v>
      </c>
      <c r="AY421" s="153" t="s">
        <v>145</v>
      </c>
    </row>
    <row r="422" spans="2:65" s="12" customFormat="1" ht="10.199999999999999">
      <c r="B422" s="144"/>
      <c r="D422" s="145" t="s">
        <v>181</v>
      </c>
      <c r="E422" s="146" t="s">
        <v>1</v>
      </c>
      <c r="F422" s="147" t="s">
        <v>585</v>
      </c>
      <c r="H422" s="148">
        <v>42.5</v>
      </c>
      <c r="I422" s="149"/>
      <c r="L422" s="144"/>
      <c r="M422" s="150"/>
      <c r="T422" s="151"/>
      <c r="AT422" s="146" t="s">
        <v>181</v>
      </c>
      <c r="AU422" s="146" t="s">
        <v>85</v>
      </c>
      <c r="AV422" s="12" t="s">
        <v>85</v>
      </c>
      <c r="AW422" s="12" t="s">
        <v>31</v>
      </c>
      <c r="AX422" s="12" t="s">
        <v>75</v>
      </c>
      <c r="AY422" s="146" t="s">
        <v>145</v>
      </c>
    </row>
    <row r="423" spans="2:65" s="13" customFormat="1" ht="10.199999999999999">
      <c r="B423" s="152"/>
      <c r="D423" s="145" t="s">
        <v>181</v>
      </c>
      <c r="E423" s="153" t="s">
        <v>1</v>
      </c>
      <c r="F423" s="154" t="s">
        <v>556</v>
      </c>
      <c r="H423" s="153" t="s">
        <v>1</v>
      </c>
      <c r="I423" s="155"/>
      <c r="L423" s="152"/>
      <c r="M423" s="156"/>
      <c r="T423" s="157"/>
      <c r="AT423" s="153" t="s">
        <v>181</v>
      </c>
      <c r="AU423" s="153" t="s">
        <v>85</v>
      </c>
      <c r="AV423" s="13" t="s">
        <v>83</v>
      </c>
      <c r="AW423" s="13" t="s">
        <v>31</v>
      </c>
      <c r="AX423" s="13" t="s">
        <v>75</v>
      </c>
      <c r="AY423" s="153" t="s">
        <v>145</v>
      </c>
    </row>
    <row r="424" spans="2:65" s="12" customFormat="1" ht="10.199999999999999">
      <c r="B424" s="144"/>
      <c r="D424" s="145" t="s">
        <v>181</v>
      </c>
      <c r="E424" s="146" t="s">
        <v>1</v>
      </c>
      <c r="F424" s="147" t="s">
        <v>586</v>
      </c>
      <c r="H424" s="148">
        <v>270</v>
      </c>
      <c r="I424" s="149"/>
      <c r="L424" s="144"/>
      <c r="M424" s="150"/>
      <c r="T424" s="151"/>
      <c r="AT424" s="146" t="s">
        <v>181</v>
      </c>
      <c r="AU424" s="146" t="s">
        <v>85</v>
      </c>
      <c r="AV424" s="12" t="s">
        <v>85</v>
      </c>
      <c r="AW424" s="12" t="s">
        <v>31</v>
      </c>
      <c r="AX424" s="12" t="s">
        <v>75</v>
      </c>
      <c r="AY424" s="146" t="s">
        <v>145</v>
      </c>
    </row>
    <row r="425" spans="2:65" s="14" customFormat="1" ht="10.199999999999999">
      <c r="B425" s="158"/>
      <c r="D425" s="145" t="s">
        <v>181</v>
      </c>
      <c r="E425" s="159" t="s">
        <v>1</v>
      </c>
      <c r="F425" s="160" t="s">
        <v>357</v>
      </c>
      <c r="H425" s="161">
        <v>312.5</v>
      </c>
      <c r="I425" s="162"/>
      <c r="L425" s="158"/>
      <c r="M425" s="163"/>
      <c r="T425" s="164"/>
      <c r="AT425" s="159" t="s">
        <v>181</v>
      </c>
      <c r="AU425" s="159" t="s">
        <v>85</v>
      </c>
      <c r="AV425" s="14" t="s">
        <v>152</v>
      </c>
      <c r="AW425" s="14" t="s">
        <v>31</v>
      </c>
      <c r="AX425" s="14" t="s">
        <v>83</v>
      </c>
      <c r="AY425" s="159" t="s">
        <v>145</v>
      </c>
    </row>
    <row r="426" spans="2:65" s="1" customFormat="1" ht="24.15" customHeight="1">
      <c r="B426" s="32"/>
      <c r="C426" s="132" t="s">
        <v>587</v>
      </c>
      <c r="D426" s="132" t="s">
        <v>147</v>
      </c>
      <c r="E426" s="133" t="s">
        <v>588</v>
      </c>
      <c r="F426" s="134" t="s">
        <v>589</v>
      </c>
      <c r="G426" s="135" t="s">
        <v>150</v>
      </c>
      <c r="H426" s="136">
        <v>380</v>
      </c>
      <c r="I426" s="137"/>
      <c r="J426" s="136">
        <f>ROUND(I426*H426,2)</f>
        <v>0</v>
      </c>
      <c r="K426" s="134" t="s">
        <v>151</v>
      </c>
      <c r="L426" s="32"/>
      <c r="M426" s="138" t="s">
        <v>1</v>
      </c>
      <c r="N426" s="139" t="s">
        <v>40</v>
      </c>
      <c r="P426" s="140">
        <f>O426*H426</f>
        <v>0</v>
      </c>
      <c r="Q426" s="140">
        <v>1E-4</v>
      </c>
      <c r="R426" s="140">
        <f>Q426*H426</f>
        <v>3.7999999999999999E-2</v>
      </c>
      <c r="S426" s="140">
        <v>0</v>
      </c>
      <c r="T426" s="141">
        <f>S426*H426</f>
        <v>0</v>
      </c>
      <c r="AR426" s="142" t="s">
        <v>152</v>
      </c>
      <c r="AT426" s="142" t="s">
        <v>147</v>
      </c>
      <c r="AU426" s="142" t="s">
        <v>85</v>
      </c>
      <c r="AY426" s="17" t="s">
        <v>145</v>
      </c>
      <c r="BE426" s="143">
        <f>IF(N426="základní",J426,0)</f>
        <v>0</v>
      </c>
      <c r="BF426" s="143">
        <f>IF(N426="snížená",J426,0)</f>
        <v>0</v>
      </c>
      <c r="BG426" s="143">
        <f>IF(N426="zákl. přenesená",J426,0)</f>
        <v>0</v>
      </c>
      <c r="BH426" s="143">
        <f>IF(N426="sníž. přenesená",J426,0)</f>
        <v>0</v>
      </c>
      <c r="BI426" s="143">
        <f>IF(N426="nulová",J426,0)</f>
        <v>0</v>
      </c>
      <c r="BJ426" s="17" t="s">
        <v>83</v>
      </c>
      <c r="BK426" s="143">
        <f>ROUND(I426*H426,2)</f>
        <v>0</v>
      </c>
      <c r="BL426" s="17" t="s">
        <v>152</v>
      </c>
      <c r="BM426" s="142" t="s">
        <v>590</v>
      </c>
    </row>
    <row r="427" spans="2:65" s="13" customFormat="1" ht="10.199999999999999">
      <c r="B427" s="152"/>
      <c r="D427" s="145" t="s">
        <v>181</v>
      </c>
      <c r="E427" s="153" t="s">
        <v>1</v>
      </c>
      <c r="F427" s="154" t="s">
        <v>392</v>
      </c>
      <c r="H427" s="153" t="s">
        <v>1</v>
      </c>
      <c r="I427" s="155"/>
      <c r="L427" s="152"/>
      <c r="M427" s="156"/>
      <c r="T427" s="157"/>
      <c r="AT427" s="153" t="s">
        <v>181</v>
      </c>
      <c r="AU427" s="153" t="s">
        <v>85</v>
      </c>
      <c r="AV427" s="13" t="s">
        <v>83</v>
      </c>
      <c r="AW427" s="13" t="s">
        <v>31</v>
      </c>
      <c r="AX427" s="13" t="s">
        <v>75</v>
      </c>
      <c r="AY427" s="153" t="s">
        <v>145</v>
      </c>
    </row>
    <row r="428" spans="2:65" s="12" customFormat="1" ht="10.199999999999999">
      <c r="B428" s="144"/>
      <c r="D428" s="145" t="s">
        <v>181</v>
      </c>
      <c r="E428" s="146" t="s">
        <v>1</v>
      </c>
      <c r="F428" s="147" t="s">
        <v>591</v>
      </c>
      <c r="H428" s="148">
        <v>84</v>
      </c>
      <c r="I428" s="149"/>
      <c r="L428" s="144"/>
      <c r="M428" s="150"/>
      <c r="T428" s="151"/>
      <c r="AT428" s="146" t="s">
        <v>181</v>
      </c>
      <c r="AU428" s="146" t="s">
        <v>85</v>
      </c>
      <c r="AV428" s="12" t="s">
        <v>85</v>
      </c>
      <c r="AW428" s="12" t="s">
        <v>31</v>
      </c>
      <c r="AX428" s="12" t="s">
        <v>75</v>
      </c>
      <c r="AY428" s="146" t="s">
        <v>145</v>
      </c>
    </row>
    <row r="429" spans="2:65" s="12" customFormat="1" ht="10.199999999999999">
      <c r="B429" s="144"/>
      <c r="D429" s="145" t="s">
        <v>181</v>
      </c>
      <c r="E429" s="146" t="s">
        <v>1</v>
      </c>
      <c r="F429" s="147" t="s">
        <v>592</v>
      </c>
      <c r="H429" s="148">
        <v>62</v>
      </c>
      <c r="I429" s="149"/>
      <c r="L429" s="144"/>
      <c r="M429" s="150"/>
      <c r="T429" s="151"/>
      <c r="AT429" s="146" t="s">
        <v>181</v>
      </c>
      <c r="AU429" s="146" t="s">
        <v>85</v>
      </c>
      <c r="AV429" s="12" t="s">
        <v>85</v>
      </c>
      <c r="AW429" s="12" t="s">
        <v>31</v>
      </c>
      <c r="AX429" s="12" t="s">
        <v>75</v>
      </c>
      <c r="AY429" s="146" t="s">
        <v>145</v>
      </c>
    </row>
    <row r="430" spans="2:65" s="12" customFormat="1" ht="10.199999999999999">
      <c r="B430" s="144"/>
      <c r="D430" s="145" t="s">
        <v>181</v>
      </c>
      <c r="E430" s="146" t="s">
        <v>1</v>
      </c>
      <c r="F430" s="147" t="s">
        <v>593</v>
      </c>
      <c r="H430" s="148">
        <v>90</v>
      </c>
      <c r="I430" s="149"/>
      <c r="L430" s="144"/>
      <c r="M430" s="150"/>
      <c r="T430" s="151"/>
      <c r="AT430" s="146" t="s">
        <v>181</v>
      </c>
      <c r="AU430" s="146" t="s">
        <v>85</v>
      </c>
      <c r="AV430" s="12" t="s">
        <v>85</v>
      </c>
      <c r="AW430" s="12" t="s">
        <v>31</v>
      </c>
      <c r="AX430" s="12" t="s">
        <v>75</v>
      </c>
      <c r="AY430" s="146" t="s">
        <v>145</v>
      </c>
    </row>
    <row r="431" spans="2:65" s="12" customFormat="1" ht="10.199999999999999">
      <c r="B431" s="144"/>
      <c r="D431" s="145" t="s">
        <v>181</v>
      </c>
      <c r="E431" s="146" t="s">
        <v>1</v>
      </c>
      <c r="F431" s="147" t="s">
        <v>594</v>
      </c>
      <c r="H431" s="148">
        <v>144</v>
      </c>
      <c r="I431" s="149"/>
      <c r="L431" s="144"/>
      <c r="M431" s="150"/>
      <c r="T431" s="151"/>
      <c r="AT431" s="146" t="s">
        <v>181</v>
      </c>
      <c r="AU431" s="146" t="s">
        <v>85</v>
      </c>
      <c r="AV431" s="12" t="s">
        <v>85</v>
      </c>
      <c r="AW431" s="12" t="s">
        <v>31</v>
      </c>
      <c r="AX431" s="12" t="s">
        <v>75</v>
      </c>
      <c r="AY431" s="146" t="s">
        <v>145</v>
      </c>
    </row>
    <row r="432" spans="2:65" s="14" customFormat="1" ht="10.199999999999999">
      <c r="B432" s="158"/>
      <c r="D432" s="145" t="s">
        <v>181</v>
      </c>
      <c r="E432" s="159" t="s">
        <v>1</v>
      </c>
      <c r="F432" s="160" t="s">
        <v>357</v>
      </c>
      <c r="H432" s="161">
        <v>380</v>
      </c>
      <c r="I432" s="162"/>
      <c r="L432" s="158"/>
      <c r="M432" s="163"/>
      <c r="T432" s="164"/>
      <c r="AT432" s="159" t="s">
        <v>181</v>
      </c>
      <c r="AU432" s="159" t="s">
        <v>85</v>
      </c>
      <c r="AV432" s="14" t="s">
        <v>152</v>
      </c>
      <c r="AW432" s="14" t="s">
        <v>31</v>
      </c>
      <c r="AX432" s="14" t="s">
        <v>83</v>
      </c>
      <c r="AY432" s="159" t="s">
        <v>145</v>
      </c>
    </row>
    <row r="433" spans="2:65" s="1" customFormat="1" ht="24.15" customHeight="1">
      <c r="B433" s="32"/>
      <c r="C433" s="172" t="s">
        <v>595</v>
      </c>
      <c r="D433" s="172" t="s">
        <v>449</v>
      </c>
      <c r="E433" s="173" t="s">
        <v>596</v>
      </c>
      <c r="F433" s="174" t="s">
        <v>597</v>
      </c>
      <c r="G433" s="175" t="s">
        <v>150</v>
      </c>
      <c r="H433" s="176">
        <v>456</v>
      </c>
      <c r="I433" s="177"/>
      <c r="J433" s="176">
        <f>ROUND(I433*H433,2)</f>
        <v>0</v>
      </c>
      <c r="K433" s="174" t="s">
        <v>151</v>
      </c>
      <c r="L433" s="178"/>
      <c r="M433" s="179" t="s">
        <v>1</v>
      </c>
      <c r="N433" s="180" t="s">
        <v>40</v>
      </c>
      <c r="P433" s="140">
        <f>O433*H433</f>
        <v>0</v>
      </c>
      <c r="Q433" s="140">
        <v>4.0000000000000002E-4</v>
      </c>
      <c r="R433" s="140">
        <f>Q433*H433</f>
        <v>0.18240000000000001</v>
      </c>
      <c r="S433" s="140">
        <v>0</v>
      </c>
      <c r="T433" s="141">
        <f>S433*H433</f>
        <v>0</v>
      </c>
      <c r="AR433" s="142" t="s">
        <v>177</v>
      </c>
      <c r="AT433" s="142" t="s">
        <v>449</v>
      </c>
      <c r="AU433" s="142" t="s">
        <v>85</v>
      </c>
      <c r="AY433" s="17" t="s">
        <v>145</v>
      </c>
      <c r="BE433" s="143">
        <f>IF(N433="základní",J433,0)</f>
        <v>0</v>
      </c>
      <c r="BF433" s="143">
        <f>IF(N433="snížená",J433,0)</f>
        <v>0</v>
      </c>
      <c r="BG433" s="143">
        <f>IF(N433="zákl. přenesená",J433,0)</f>
        <v>0</v>
      </c>
      <c r="BH433" s="143">
        <f>IF(N433="sníž. přenesená",J433,0)</f>
        <v>0</v>
      </c>
      <c r="BI433" s="143">
        <f>IF(N433="nulová",J433,0)</f>
        <v>0</v>
      </c>
      <c r="BJ433" s="17" t="s">
        <v>83</v>
      </c>
      <c r="BK433" s="143">
        <f>ROUND(I433*H433,2)</f>
        <v>0</v>
      </c>
      <c r="BL433" s="17" t="s">
        <v>152</v>
      </c>
      <c r="BM433" s="142" t="s">
        <v>598</v>
      </c>
    </row>
    <row r="434" spans="2:65" s="12" customFormat="1" ht="10.199999999999999">
      <c r="B434" s="144"/>
      <c r="D434" s="145" t="s">
        <v>181</v>
      </c>
      <c r="E434" s="146" t="s">
        <v>1</v>
      </c>
      <c r="F434" s="147" t="s">
        <v>599</v>
      </c>
      <c r="H434" s="148">
        <v>456</v>
      </c>
      <c r="I434" s="149"/>
      <c r="L434" s="144"/>
      <c r="M434" s="150"/>
      <c r="T434" s="151"/>
      <c r="AT434" s="146" t="s">
        <v>181</v>
      </c>
      <c r="AU434" s="146" t="s">
        <v>85</v>
      </c>
      <c r="AV434" s="12" t="s">
        <v>85</v>
      </c>
      <c r="AW434" s="12" t="s">
        <v>31</v>
      </c>
      <c r="AX434" s="12" t="s">
        <v>83</v>
      </c>
      <c r="AY434" s="146" t="s">
        <v>145</v>
      </c>
    </row>
    <row r="435" spans="2:65" s="11" customFormat="1" ht="22.8" customHeight="1">
      <c r="B435" s="120"/>
      <c r="D435" s="121" t="s">
        <v>74</v>
      </c>
      <c r="E435" s="130" t="s">
        <v>157</v>
      </c>
      <c r="F435" s="130" t="s">
        <v>600</v>
      </c>
      <c r="I435" s="123"/>
      <c r="J435" s="131">
        <f>BK435</f>
        <v>0</v>
      </c>
      <c r="L435" s="120"/>
      <c r="M435" s="125"/>
      <c r="P435" s="126">
        <f>SUM(P436:P465)</f>
        <v>0</v>
      </c>
      <c r="R435" s="126">
        <f>SUM(R436:R465)</f>
        <v>626.28319309999995</v>
      </c>
      <c r="T435" s="127">
        <f>SUM(T436:T465)</f>
        <v>0</v>
      </c>
      <c r="AR435" s="121" t="s">
        <v>83</v>
      </c>
      <c r="AT435" s="128" t="s">
        <v>74</v>
      </c>
      <c r="AU435" s="128" t="s">
        <v>83</v>
      </c>
      <c r="AY435" s="121" t="s">
        <v>145</v>
      </c>
      <c r="BK435" s="129">
        <f>SUM(BK436:BK465)</f>
        <v>0</v>
      </c>
    </row>
    <row r="436" spans="2:65" s="1" customFormat="1" ht="33" customHeight="1">
      <c r="B436" s="32"/>
      <c r="C436" s="132" t="s">
        <v>601</v>
      </c>
      <c r="D436" s="132" t="s">
        <v>147</v>
      </c>
      <c r="E436" s="133" t="s">
        <v>602</v>
      </c>
      <c r="F436" s="134" t="s">
        <v>603</v>
      </c>
      <c r="G436" s="135" t="s">
        <v>150</v>
      </c>
      <c r="H436" s="136">
        <v>145</v>
      </c>
      <c r="I436" s="137"/>
      <c r="J436" s="136">
        <f>ROUND(I436*H436,2)</f>
        <v>0</v>
      </c>
      <c r="K436" s="134" t="s">
        <v>151</v>
      </c>
      <c r="L436" s="32"/>
      <c r="M436" s="138" t="s">
        <v>1</v>
      </c>
      <c r="N436" s="139" t="s">
        <v>40</v>
      </c>
      <c r="P436" s="140">
        <f>O436*H436</f>
        <v>0</v>
      </c>
      <c r="Q436" s="140">
        <v>0.54959999999999998</v>
      </c>
      <c r="R436" s="140">
        <f>Q436*H436</f>
        <v>79.691999999999993</v>
      </c>
      <c r="S436" s="140">
        <v>0</v>
      </c>
      <c r="T436" s="141">
        <f>S436*H436</f>
        <v>0</v>
      </c>
      <c r="AR436" s="142" t="s">
        <v>152</v>
      </c>
      <c r="AT436" s="142" t="s">
        <v>147</v>
      </c>
      <c r="AU436" s="142" t="s">
        <v>85</v>
      </c>
      <c r="AY436" s="17" t="s">
        <v>145</v>
      </c>
      <c r="BE436" s="143">
        <f>IF(N436="základní",J436,0)</f>
        <v>0</v>
      </c>
      <c r="BF436" s="143">
        <f>IF(N436="snížená",J436,0)</f>
        <v>0</v>
      </c>
      <c r="BG436" s="143">
        <f>IF(N436="zákl. přenesená",J436,0)</f>
        <v>0</v>
      </c>
      <c r="BH436" s="143">
        <f>IF(N436="sníž. přenesená",J436,0)</f>
        <v>0</v>
      </c>
      <c r="BI436" s="143">
        <f>IF(N436="nulová",J436,0)</f>
        <v>0</v>
      </c>
      <c r="BJ436" s="17" t="s">
        <v>83</v>
      </c>
      <c r="BK436" s="143">
        <f>ROUND(I436*H436,2)</f>
        <v>0</v>
      </c>
      <c r="BL436" s="17" t="s">
        <v>152</v>
      </c>
      <c r="BM436" s="142" t="s">
        <v>604</v>
      </c>
    </row>
    <row r="437" spans="2:65" s="13" customFormat="1" ht="10.199999999999999">
      <c r="B437" s="152"/>
      <c r="D437" s="145" t="s">
        <v>181</v>
      </c>
      <c r="E437" s="153" t="s">
        <v>1</v>
      </c>
      <c r="F437" s="154" t="s">
        <v>605</v>
      </c>
      <c r="H437" s="153" t="s">
        <v>1</v>
      </c>
      <c r="I437" s="155"/>
      <c r="L437" s="152"/>
      <c r="M437" s="156"/>
      <c r="T437" s="157"/>
      <c r="AT437" s="153" t="s">
        <v>181</v>
      </c>
      <c r="AU437" s="153" t="s">
        <v>85</v>
      </c>
      <c r="AV437" s="13" t="s">
        <v>83</v>
      </c>
      <c r="AW437" s="13" t="s">
        <v>31</v>
      </c>
      <c r="AX437" s="13" t="s">
        <v>75</v>
      </c>
      <c r="AY437" s="153" t="s">
        <v>145</v>
      </c>
    </row>
    <row r="438" spans="2:65" s="12" customFormat="1" ht="10.199999999999999">
      <c r="B438" s="144"/>
      <c r="D438" s="145" t="s">
        <v>181</v>
      </c>
      <c r="E438" s="146" t="s">
        <v>1</v>
      </c>
      <c r="F438" s="147" t="s">
        <v>606</v>
      </c>
      <c r="H438" s="148">
        <v>145</v>
      </c>
      <c r="I438" s="149"/>
      <c r="L438" s="144"/>
      <c r="M438" s="150"/>
      <c r="T438" s="151"/>
      <c r="AT438" s="146" t="s">
        <v>181</v>
      </c>
      <c r="AU438" s="146" t="s">
        <v>85</v>
      </c>
      <c r="AV438" s="12" t="s">
        <v>85</v>
      </c>
      <c r="AW438" s="12" t="s">
        <v>31</v>
      </c>
      <c r="AX438" s="12" t="s">
        <v>83</v>
      </c>
      <c r="AY438" s="146" t="s">
        <v>145</v>
      </c>
    </row>
    <row r="439" spans="2:65" s="1" customFormat="1" ht="16.5" customHeight="1">
      <c r="B439" s="32"/>
      <c r="C439" s="132" t="s">
        <v>607</v>
      </c>
      <c r="D439" s="132" t="s">
        <v>147</v>
      </c>
      <c r="E439" s="133" t="s">
        <v>608</v>
      </c>
      <c r="F439" s="134" t="s">
        <v>609</v>
      </c>
      <c r="G439" s="135" t="s">
        <v>439</v>
      </c>
      <c r="H439" s="136">
        <v>1.1000000000000001</v>
      </c>
      <c r="I439" s="137"/>
      <c r="J439" s="136">
        <f>ROUND(I439*H439,2)</f>
        <v>0</v>
      </c>
      <c r="K439" s="134" t="s">
        <v>151</v>
      </c>
      <c r="L439" s="32"/>
      <c r="M439" s="138" t="s">
        <v>1</v>
      </c>
      <c r="N439" s="139" t="s">
        <v>40</v>
      </c>
      <c r="P439" s="140">
        <f>O439*H439</f>
        <v>0</v>
      </c>
      <c r="Q439" s="140">
        <v>1.04922</v>
      </c>
      <c r="R439" s="140">
        <f>Q439*H439</f>
        <v>1.1541420000000002</v>
      </c>
      <c r="S439" s="140">
        <v>0</v>
      </c>
      <c r="T439" s="141">
        <f>S439*H439</f>
        <v>0</v>
      </c>
      <c r="AR439" s="142" t="s">
        <v>152</v>
      </c>
      <c r="AT439" s="142" t="s">
        <v>147</v>
      </c>
      <c r="AU439" s="142" t="s">
        <v>85</v>
      </c>
      <c r="AY439" s="17" t="s">
        <v>145</v>
      </c>
      <c r="BE439" s="143">
        <f>IF(N439="základní",J439,0)</f>
        <v>0</v>
      </c>
      <c r="BF439" s="143">
        <f>IF(N439="snížená",J439,0)</f>
        <v>0</v>
      </c>
      <c r="BG439" s="143">
        <f>IF(N439="zákl. přenesená",J439,0)</f>
        <v>0</v>
      </c>
      <c r="BH439" s="143">
        <f>IF(N439="sníž. přenesená",J439,0)</f>
        <v>0</v>
      </c>
      <c r="BI439" s="143">
        <f>IF(N439="nulová",J439,0)</f>
        <v>0</v>
      </c>
      <c r="BJ439" s="17" t="s">
        <v>83</v>
      </c>
      <c r="BK439" s="143">
        <f>ROUND(I439*H439,2)</f>
        <v>0</v>
      </c>
      <c r="BL439" s="17" t="s">
        <v>152</v>
      </c>
      <c r="BM439" s="142" t="s">
        <v>610</v>
      </c>
    </row>
    <row r="440" spans="2:65" s="1" customFormat="1" ht="24.15" customHeight="1">
      <c r="B440" s="32"/>
      <c r="C440" s="132" t="s">
        <v>611</v>
      </c>
      <c r="D440" s="132" t="s">
        <v>147</v>
      </c>
      <c r="E440" s="133" t="s">
        <v>612</v>
      </c>
      <c r="F440" s="134" t="s">
        <v>613</v>
      </c>
      <c r="G440" s="135" t="s">
        <v>568</v>
      </c>
      <c r="H440" s="136">
        <v>145</v>
      </c>
      <c r="I440" s="137"/>
      <c r="J440" s="136">
        <f>ROUND(I440*H440,2)</f>
        <v>0</v>
      </c>
      <c r="K440" s="134" t="s">
        <v>151</v>
      </c>
      <c r="L440" s="32"/>
      <c r="M440" s="138" t="s">
        <v>1</v>
      </c>
      <c r="N440" s="139" t="s">
        <v>40</v>
      </c>
      <c r="P440" s="140">
        <f>O440*H440</f>
        <v>0</v>
      </c>
      <c r="Q440" s="140">
        <v>4.6339999999999999E-2</v>
      </c>
      <c r="R440" s="140">
        <f>Q440*H440</f>
        <v>6.7192999999999996</v>
      </c>
      <c r="S440" s="140">
        <v>0</v>
      </c>
      <c r="T440" s="141">
        <f>S440*H440</f>
        <v>0</v>
      </c>
      <c r="AR440" s="142" t="s">
        <v>152</v>
      </c>
      <c r="AT440" s="142" t="s">
        <v>147</v>
      </c>
      <c r="AU440" s="142" t="s">
        <v>85</v>
      </c>
      <c r="AY440" s="17" t="s">
        <v>145</v>
      </c>
      <c r="BE440" s="143">
        <f>IF(N440="základní",J440,0)</f>
        <v>0</v>
      </c>
      <c r="BF440" s="143">
        <f>IF(N440="snížená",J440,0)</f>
        <v>0</v>
      </c>
      <c r="BG440" s="143">
        <f>IF(N440="zákl. přenesená",J440,0)</f>
        <v>0</v>
      </c>
      <c r="BH440" s="143">
        <f>IF(N440="sníž. přenesená",J440,0)</f>
        <v>0</v>
      </c>
      <c r="BI440" s="143">
        <f>IF(N440="nulová",J440,0)</f>
        <v>0</v>
      </c>
      <c r="BJ440" s="17" t="s">
        <v>83</v>
      </c>
      <c r="BK440" s="143">
        <f>ROUND(I440*H440,2)</f>
        <v>0</v>
      </c>
      <c r="BL440" s="17" t="s">
        <v>152</v>
      </c>
      <c r="BM440" s="142" t="s">
        <v>614</v>
      </c>
    </row>
    <row r="441" spans="2:65" s="1" customFormat="1" ht="24.15" customHeight="1">
      <c r="B441" s="32"/>
      <c r="C441" s="132" t="s">
        <v>615</v>
      </c>
      <c r="D441" s="132" t="s">
        <v>147</v>
      </c>
      <c r="E441" s="133" t="s">
        <v>616</v>
      </c>
      <c r="F441" s="134" t="s">
        <v>617</v>
      </c>
      <c r="G441" s="135" t="s">
        <v>324</v>
      </c>
      <c r="H441" s="136">
        <v>212.4</v>
      </c>
      <c r="I441" s="137"/>
      <c r="J441" s="136">
        <f>ROUND(I441*H441,2)</f>
        <v>0</v>
      </c>
      <c r="K441" s="134" t="s">
        <v>151</v>
      </c>
      <c r="L441" s="32"/>
      <c r="M441" s="138" t="s">
        <v>1</v>
      </c>
      <c r="N441" s="139" t="s">
        <v>40</v>
      </c>
      <c r="P441" s="140">
        <f>O441*H441</f>
        <v>0</v>
      </c>
      <c r="Q441" s="140">
        <v>2.2998799999999999</v>
      </c>
      <c r="R441" s="140">
        <f>Q441*H441</f>
        <v>488.49451199999999</v>
      </c>
      <c r="S441" s="140">
        <v>0</v>
      </c>
      <c r="T441" s="141">
        <f>S441*H441</f>
        <v>0</v>
      </c>
      <c r="AR441" s="142" t="s">
        <v>152</v>
      </c>
      <c r="AT441" s="142" t="s">
        <v>147</v>
      </c>
      <c r="AU441" s="142" t="s">
        <v>85</v>
      </c>
      <c r="AY441" s="17" t="s">
        <v>145</v>
      </c>
      <c r="BE441" s="143">
        <f>IF(N441="základní",J441,0)</f>
        <v>0</v>
      </c>
      <c r="BF441" s="143">
        <f>IF(N441="snížená",J441,0)</f>
        <v>0</v>
      </c>
      <c r="BG441" s="143">
        <f>IF(N441="zákl. přenesená",J441,0)</f>
        <v>0</v>
      </c>
      <c r="BH441" s="143">
        <f>IF(N441="sníž. přenesená",J441,0)</f>
        <v>0</v>
      </c>
      <c r="BI441" s="143">
        <f>IF(N441="nulová",J441,0)</f>
        <v>0</v>
      </c>
      <c r="BJ441" s="17" t="s">
        <v>83</v>
      </c>
      <c r="BK441" s="143">
        <f>ROUND(I441*H441,2)</f>
        <v>0</v>
      </c>
      <c r="BL441" s="17" t="s">
        <v>152</v>
      </c>
      <c r="BM441" s="142" t="s">
        <v>618</v>
      </c>
    </row>
    <row r="442" spans="2:65" s="13" customFormat="1" ht="10.199999999999999">
      <c r="B442" s="152"/>
      <c r="D442" s="145" t="s">
        <v>181</v>
      </c>
      <c r="E442" s="153" t="s">
        <v>1</v>
      </c>
      <c r="F442" s="154" t="s">
        <v>414</v>
      </c>
      <c r="H442" s="153" t="s">
        <v>1</v>
      </c>
      <c r="I442" s="155"/>
      <c r="L442" s="152"/>
      <c r="M442" s="156"/>
      <c r="T442" s="157"/>
      <c r="AT442" s="153" t="s">
        <v>181</v>
      </c>
      <c r="AU442" s="153" t="s">
        <v>85</v>
      </c>
      <c r="AV442" s="13" t="s">
        <v>83</v>
      </c>
      <c r="AW442" s="13" t="s">
        <v>31</v>
      </c>
      <c r="AX442" s="13" t="s">
        <v>75</v>
      </c>
      <c r="AY442" s="153" t="s">
        <v>145</v>
      </c>
    </row>
    <row r="443" spans="2:65" s="12" customFormat="1" ht="10.199999999999999">
      <c r="B443" s="144"/>
      <c r="D443" s="145" t="s">
        <v>181</v>
      </c>
      <c r="E443" s="146" t="s">
        <v>1</v>
      </c>
      <c r="F443" s="147" t="s">
        <v>619</v>
      </c>
      <c r="H443" s="148">
        <v>158.4</v>
      </c>
      <c r="I443" s="149"/>
      <c r="L443" s="144"/>
      <c r="M443" s="150"/>
      <c r="T443" s="151"/>
      <c r="AT443" s="146" t="s">
        <v>181</v>
      </c>
      <c r="AU443" s="146" t="s">
        <v>85</v>
      </c>
      <c r="AV443" s="12" t="s">
        <v>85</v>
      </c>
      <c r="AW443" s="12" t="s">
        <v>31</v>
      </c>
      <c r="AX443" s="12" t="s">
        <v>75</v>
      </c>
      <c r="AY443" s="146" t="s">
        <v>145</v>
      </c>
    </row>
    <row r="444" spans="2:65" s="13" customFormat="1" ht="10.199999999999999">
      <c r="B444" s="152"/>
      <c r="D444" s="145" t="s">
        <v>181</v>
      </c>
      <c r="E444" s="153" t="s">
        <v>1</v>
      </c>
      <c r="F444" s="154" t="s">
        <v>620</v>
      </c>
      <c r="H444" s="153" t="s">
        <v>1</v>
      </c>
      <c r="I444" s="155"/>
      <c r="L444" s="152"/>
      <c r="M444" s="156"/>
      <c r="T444" s="157"/>
      <c r="AT444" s="153" t="s">
        <v>181</v>
      </c>
      <c r="AU444" s="153" t="s">
        <v>85</v>
      </c>
      <c r="AV444" s="13" t="s">
        <v>83</v>
      </c>
      <c r="AW444" s="13" t="s">
        <v>31</v>
      </c>
      <c r="AX444" s="13" t="s">
        <v>75</v>
      </c>
      <c r="AY444" s="153" t="s">
        <v>145</v>
      </c>
    </row>
    <row r="445" spans="2:65" s="12" customFormat="1" ht="10.199999999999999">
      <c r="B445" s="144"/>
      <c r="D445" s="145" t="s">
        <v>181</v>
      </c>
      <c r="E445" s="146" t="s">
        <v>1</v>
      </c>
      <c r="F445" s="147" t="s">
        <v>621</v>
      </c>
      <c r="H445" s="148">
        <v>54</v>
      </c>
      <c r="I445" s="149"/>
      <c r="L445" s="144"/>
      <c r="M445" s="150"/>
      <c r="T445" s="151"/>
      <c r="AT445" s="146" t="s">
        <v>181</v>
      </c>
      <c r="AU445" s="146" t="s">
        <v>85</v>
      </c>
      <c r="AV445" s="12" t="s">
        <v>85</v>
      </c>
      <c r="AW445" s="12" t="s">
        <v>31</v>
      </c>
      <c r="AX445" s="12" t="s">
        <v>75</v>
      </c>
      <c r="AY445" s="146" t="s">
        <v>145</v>
      </c>
    </row>
    <row r="446" spans="2:65" s="14" customFormat="1" ht="10.199999999999999">
      <c r="B446" s="158"/>
      <c r="D446" s="145" t="s">
        <v>181</v>
      </c>
      <c r="E446" s="159" t="s">
        <v>1</v>
      </c>
      <c r="F446" s="160" t="s">
        <v>357</v>
      </c>
      <c r="H446" s="161">
        <v>212.4</v>
      </c>
      <c r="I446" s="162"/>
      <c r="L446" s="158"/>
      <c r="M446" s="163"/>
      <c r="T446" s="164"/>
      <c r="AT446" s="159" t="s">
        <v>181</v>
      </c>
      <c r="AU446" s="159" t="s">
        <v>85</v>
      </c>
      <c r="AV446" s="14" t="s">
        <v>152</v>
      </c>
      <c r="AW446" s="14" t="s">
        <v>31</v>
      </c>
      <c r="AX446" s="14" t="s">
        <v>83</v>
      </c>
      <c r="AY446" s="159" t="s">
        <v>145</v>
      </c>
    </row>
    <row r="447" spans="2:65" s="1" customFormat="1" ht="37.799999999999997" customHeight="1">
      <c r="B447" s="32"/>
      <c r="C447" s="132" t="s">
        <v>622</v>
      </c>
      <c r="D447" s="132" t="s">
        <v>147</v>
      </c>
      <c r="E447" s="133" t="s">
        <v>623</v>
      </c>
      <c r="F447" s="134" t="s">
        <v>624</v>
      </c>
      <c r="G447" s="135" t="s">
        <v>568</v>
      </c>
      <c r="H447" s="136">
        <v>440</v>
      </c>
      <c r="I447" s="137"/>
      <c r="J447" s="136">
        <f>ROUND(I447*H447,2)</f>
        <v>0</v>
      </c>
      <c r="K447" s="134" t="s">
        <v>1</v>
      </c>
      <c r="L447" s="32"/>
      <c r="M447" s="138" t="s">
        <v>1</v>
      </c>
      <c r="N447" s="139" t="s">
        <v>40</v>
      </c>
      <c r="P447" s="140">
        <f>O447*H447</f>
        <v>0</v>
      </c>
      <c r="Q447" s="140">
        <v>0</v>
      </c>
      <c r="R447" s="140">
        <f>Q447*H447</f>
        <v>0</v>
      </c>
      <c r="S447" s="140">
        <v>0</v>
      </c>
      <c r="T447" s="141">
        <f>S447*H447</f>
        <v>0</v>
      </c>
      <c r="AR447" s="142" t="s">
        <v>152</v>
      </c>
      <c r="AT447" s="142" t="s">
        <v>147</v>
      </c>
      <c r="AU447" s="142" t="s">
        <v>85</v>
      </c>
      <c r="AY447" s="17" t="s">
        <v>145</v>
      </c>
      <c r="BE447" s="143">
        <f>IF(N447="základní",J447,0)</f>
        <v>0</v>
      </c>
      <c r="BF447" s="143">
        <f>IF(N447="snížená",J447,0)</f>
        <v>0</v>
      </c>
      <c r="BG447" s="143">
        <f>IF(N447="zákl. přenesená",J447,0)</f>
        <v>0</v>
      </c>
      <c r="BH447" s="143">
        <f>IF(N447="sníž. přenesená",J447,0)</f>
        <v>0</v>
      </c>
      <c r="BI447" s="143">
        <f>IF(N447="nulová",J447,0)</f>
        <v>0</v>
      </c>
      <c r="BJ447" s="17" t="s">
        <v>83</v>
      </c>
      <c r="BK447" s="143">
        <f>ROUND(I447*H447,2)</f>
        <v>0</v>
      </c>
      <c r="BL447" s="17" t="s">
        <v>152</v>
      </c>
      <c r="BM447" s="142" t="s">
        <v>625</v>
      </c>
    </row>
    <row r="448" spans="2:65" s="13" customFormat="1" ht="10.199999999999999">
      <c r="B448" s="152"/>
      <c r="D448" s="145" t="s">
        <v>181</v>
      </c>
      <c r="E448" s="153" t="s">
        <v>1</v>
      </c>
      <c r="F448" s="154" t="s">
        <v>414</v>
      </c>
      <c r="H448" s="153" t="s">
        <v>1</v>
      </c>
      <c r="I448" s="155"/>
      <c r="L448" s="152"/>
      <c r="M448" s="156"/>
      <c r="T448" s="157"/>
      <c r="AT448" s="153" t="s">
        <v>181</v>
      </c>
      <c r="AU448" s="153" t="s">
        <v>85</v>
      </c>
      <c r="AV448" s="13" t="s">
        <v>83</v>
      </c>
      <c r="AW448" s="13" t="s">
        <v>31</v>
      </c>
      <c r="AX448" s="13" t="s">
        <v>75</v>
      </c>
      <c r="AY448" s="153" t="s">
        <v>145</v>
      </c>
    </row>
    <row r="449" spans="2:65" s="12" customFormat="1" ht="10.199999999999999">
      <c r="B449" s="144"/>
      <c r="D449" s="145" t="s">
        <v>181</v>
      </c>
      <c r="E449" s="146" t="s">
        <v>1</v>
      </c>
      <c r="F449" s="147" t="s">
        <v>626</v>
      </c>
      <c r="H449" s="148">
        <v>440</v>
      </c>
      <c r="I449" s="149"/>
      <c r="L449" s="144"/>
      <c r="M449" s="150"/>
      <c r="T449" s="151"/>
      <c r="AT449" s="146" t="s">
        <v>181</v>
      </c>
      <c r="AU449" s="146" t="s">
        <v>85</v>
      </c>
      <c r="AV449" s="12" t="s">
        <v>85</v>
      </c>
      <c r="AW449" s="12" t="s">
        <v>31</v>
      </c>
      <c r="AX449" s="12" t="s">
        <v>83</v>
      </c>
      <c r="AY449" s="146" t="s">
        <v>145</v>
      </c>
    </row>
    <row r="450" spans="2:65" s="1" customFormat="1" ht="37.799999999999997" customHeight="1">
      <c r="B450" s="32"/>
      <c r="C450" s="132" t="s">
        <v>627</v>
      </c>
      <c r="D450" s="132" t="s">
        <v>147</v>
      </c>
      <c r="E450" s="133" t="s">
        <v>628</v>
      </c>
      <c r="F450" s="134" t="s">
        <v>629</v>
      </c>
      <c r="G450" s="135" t="s">
        <v>568</v>
      </c>
      <c r="H450" s="136">
        <v>150</v>
      </c>
      <c r="I450" s="137"/>
      <c r="J450" s="136">
        <f>ROUND(I450*H450,2)</f>
        <v>0</v>
      </c>
      <c r="K450" s="134" t="s">
        <v>1</v>
      </c>
      <c r="L450" s="32"/>
      <c r="M450" s="138" t="s">
        <v>1</v>
      </c>
      <c r="N450" s="139" t="s">
        <v>40</v>
      </c>
      <c r="P450" s="140">
        <f>O450*H450</f>
        <v>0</v>
      </c>
      <c r="Q450" s="140">
        <v>0</v>
      </c>
      <c r="R450" s="140">
        <f>Q450*H450</f>
        <v>0</v>
      </c>
      <c r="S450" s="140">
        <v>0</v>
      </c>
      <c r="T450" s="141">
        <f>S450*H450</f>
        <v>0</v>
      </c>
      <c r="AR450" s="142" t="s">
        <v>152</v>
      </c>
      <c r="AT450" s="142" t="s">
        <v>147</v>
      </c>
      <c r="AU450" s="142" t="s">
        <v>85</v>
      </c>
      <c r="AY450" s="17" t="s">
        <v>145</v>
      </c>
      <c r="BE450" s="143">
        <f>IF(N450="základní",J450,0)</f>
        <v>0</v>
      </c>
      <c r="BF450" s="143">
        <f>IF(N450="snížená",J450,0)</f>
        <v>0</v>
      </c>
      <c r="BG450" s="143">
        <f>IF(N450="zákl. přenesená",J450,0)</f>
        <v>0</v>
      </c>
      <c r="BH450" s="143">
        <f>IF(N450="sníž. přenesená",J450,0)</f>
        <v>0</v>
      </c>
      <c r="BI450" s="143">
        <f>IF(N450="nulová",J450,0)</f>
        <v>0</v>
      </c>
      <c r="BJ450" s="17" t="s">
        <v>83</v>
      </c>
      <c r="BK450" s="143">
        <f>ROUND(I450*H450,2)</f>
        <v>0</v>
      </c>
      <c r="BL450" s="17" t="s">
        <v>152</v>
      </c>
      <c r="BM450" s="142" t="s">
        <v>630</v>
      </c>
    </row>
    <row r="451" spans="2:65" s="13" customFormat="1" ht="10.199999999999999">
      <c r="B451" s="152"/>
      <c r="D451" s="145" t="s">
        <v>181</v>
      </c>
      <c r="E451" s="153" t="s">
        <v>1</v>
      </c>
      <c r="F451" s="154" t="s">
        <v>631</v>
      </c>
      <c r="H451" s="153" t="s">
        <v>1</v>
      </c>
      <c r="I451" s="155"/>
      <c r="L451" s="152"/>
      <c r="M451" s="156"/>
      <c r="T451" s="157"/>
      <c r="AT451" s="153" t="s">
        <v>181</v>
      </c>
      <c r="AU451" s="153" t="s">
        <v>85</v>
      </c>
      <c r="AV451" s="13" t="s">
        <v>83</v>
      </c>
      <c r="AW451" s="13" t="s">
        <v>31</v>
      </c>
      <c r="AX451" s="13" t="s">
        <v>75</v>
      </c>
      <c r="AY451" s="153" t="s">
        <v>145</v>
      </c>
    </row>
    <row r="452" spans="2:65" s="12" customFormat="1" ht="10.199999999999999">
      <c r="B452" s="144"/>
      <c r="D452" s="145" t="s">
        <v>181</v>
      </c>
      <c r="E452" s="146" t="s">
        <v>1</v>
      </c>
      <c r="F452" s="147" t="s">
        <v>632</v>
      </c>
      <c r="H452" s="148">
        <v>150</v>
      </c>
      <c r="I452" s="149"/>
      <c r="L452" s="144"/>
      <c r="M452" s="150"/>
      <c r="T452" s="151"/>
      <c r="AT452" s="146" t="s">
        <v>181</v>
      </c>
      <c r="AU452" s="146" t="s">
        <v>85</v>
      </c>
      <c r="AV452" s="12" t="s">
        <v>85</v>
      </c>
      <c r="AW452" s="12" t="s">
        <v>31</v>
      </c>
      <c r="AX452" s="12" t="s">
        <v>83</v>
      </c>
      <c r="AY452" s="146" t="s">
        <v>145</v>
      </c>
    </row>
    <row r="453" spans="2:65" s="1" customFormat="1" ht="49.05" customHeight="1">
      <c r="B453" s="32"/>
      <c r="C453" s="132" t="s">
        <v>633</v>
      </c>
      <c r="D453" s="132" t="s">
        <v>147</v>
      </c>
      <c r="E453" s="133" t="s">
        <v>634</v>
      </c>
      <c r="F453" s="134" t="s">
        <v>635</v>
      </c>
      <c r="G453" s="135" t="s">
        <v>568</v>
      </c>
      <c r="H453" s="136">
        <v>260.8</v>
      </c>
      <c r="I453" s="137"/>
      <c r="J453" s="136">
        <f>ROUND(I453*H453,2)</f>
        <v>0</v>
      </c>
      <c r="K453" s="134" t="s">
        <v>1</v>
      </c>
      <c r="L453" s="32"/>
      <c r="M453" s="138" t="s">
        <v>1</v>
      </c>
      <c r="N453" s="139" t="s">
        <v>40</v>
      </c>
      <c r="P453" s="140">
        <f>O453*H453</f>
        <v>0</v>
      </c>
      <c r="Q453" s="140">
        <v>0</v>
      </c>
      <c r="R453" s="140">
        <f>Q453*H453</f>
        <v>0</v>
      </c>
      <c r="S453" s="140">
        <v>0</v>
      </c>
      <c r="T453" s="141">
        <f>S453*H453</f>
        <v>0</v>
      </c>
      <c r="AR453" s="142" t="s">
        <v>152</v>
      </c>
      <c r="AT453" s="142" t="s">
        <v>147</v>
      </c>
      <c r="AU453" s="142" t="s">
        <v>85</v>
      </c>
      <c r="AY453" s="17" t="s">
        <v>145</v>
      </c>
      <c r="BE453" s="143">
        <f>IF(N453="základní",J453,0)</f>
        <v>0</v>
      </c>
      <c r="BF453" s="143">
        <f>IF(N453="snížená",J453,0)</f>
        <v>0</v>
      </c>
      <c r="BG453" s="143">
        <f>IF(N453="zákl. přenesená",J453,0)</f>
        <v>0</v>
      </c>
      <c r="BH453" s="143">
        <f>IF(N453="sníž. přenesená",J453,0)</f>
        <v>0</v>
      </c>
      <c r="BI453" s="143">
        <f>IF(N453="nulová",J453,0)</f>
        <v>0</v>
      </c>
      <c r="BJ453" s="17" t="s">
        <v>83</v>
      </c>
      <c r="BK453" s="143">
        <f>ROUND(I453*H453,2)</f>
        <v>0</v>
      </c>
      <c r="BL453" s="17" t="s">
        <v>152</v>
      </c>
      <c r="BM453" s="142" t="s">
        <v>636</v>
      </c>
    </row>
    <row r="454" spans="2:65" s="12" customFormat="1" ht="10.199999999999999">
      <c r="B454" s="144"/>
      <c r="D454" s="145" t="s">
        <v>181</v>
      </c>
      <c r="E454" s="146" t="s">
        <v>1</v>
      </c>
      <c r="F454" s="147" t="s">
        <v>637</v>
      </c>
      <c r="H454" s="148">
        <v>260.8</v>
      </c>
      <c r="I454" s="149"/>
      <c r="L454" s="144"/>
      <c r="M454" s="150"/>
      <c r="T454" s="151"/>
      <c r="AT454" s="146" t="s">
        <v>181</v>
      </c>
      <c r="AU454" s="146" t="s">
        <v>85</v>
      </c>
      <c r="AV454" s="12" t="s">
        <v>85</v>
      </c>
      <c r="AW454" s="12" t="s">
        <v>31</v>
      </c>
      <c r="AX454" s="12" t="s">
        <v>83</v>
      </c>
      <c r="AY454" s="146" t="s">
        <v>145</v>
      </c>
    </row>
    <row r="455" spans="2:65" s="1" customFormat="1" ht="49.05" customHeight="1">
      <c r="B455" s="32"/>
      <c r="C455" s="132" t="s">
        <v>638</v>
      </c>
      <c r="D455" s="132" t="s">
        <v>147</v>
      </c>
      <c r="E455" s="133" t="s">
        <v>639</v>
      </c>
      <c r="F455" s="134" t="s">
        <v>640</v>
      </c>
      <c r="G455" s="135" t="s">
        <v>568</v>
      </c>
      <c r="H455" s="136">
        <v>19.2</v>
      </c>
      <c r="I455" s="137"/>
      <c r="J455" s="136">
        <f>ROUND(I455*H455,2)</f>
        <v>0</v>
      </c>
      <c r="K455" s="134" t="s">
        <v>1</v>
      </c>
      <c r="L455" s="32"/>
      <c r="M455" s="138" t="s">
        <v>1</v>
      </c>
      <c r="N455" s="139" t="s">
        <v>40</v>
      </c>
      <c r="P455" s="140">
        <f>O455*H455</f>
        <v>0</v>
      </c>
      <c r="Q455" s="140">
        <v>0</v>
      </c>
      <c r="R455" s="140">
        <f>Q455*H455</f>
        <v>0</v>
      </c>
      <c r="S455" s="140">
        <v>0</v>
      </c>
      <c r="T455" s="141">
        <f>S455*H455</f>
        <v>0</v>
      </c>
      <c r="AR455" s="142" t="s">
        <v>152</v>
      </c>
      <c r="AT455" s="142" t="s">
        <v>147</v>
      </c>
      <c r="AU455" s="142" t="s">
        <v>85</v>
      </c>
      <c r="AY455" s="17" t="s">
        <v>145</v>
      </c>
      <c r="BE455" s="143">
        <f>IF(N455="základní",J455,0)</f>
        <v>0</v>
      </c>
      <c r="BF455" s="143">
        <f>IF(N455="snížená",J455,0)</f>
        <v>0</v>
      </c>
      <c r="BG455" s="143">
        <f>IF(N455="zákl. přenesená",J455,0)</f>
        <v>0</v>
      </c>
      <c r="BH455" s="143">
        <f>IF(N455="sníž. přenesená",J455,0)</f>
        <v>0</v>
      </c>
      <c r="BI455" s="143">
        <f>IF(N455="nulová",J455,0)</f>
        <v>0</v>
      </c>
      <c r="BJ455" s="17" t="s">
        <v>83</v>
      </c>
      <c r="BK455" s="143">
        <f>ROUND(I455*H455,2)</f>
        <v>0</v>
      </c>
      <c r="BL455" s="17" t="s">
        <v>152</v>
      </c>
      <c r="BM455" s="142" t="s">
        <v>641</v>
      </c>
    </row>
    <row r="456" spans="2:65" s="12" customFormat="1" ht="10.199999999999999">
      <c r="B456" s="144"/>
      <c r="D456" s="145" t="s">
        <v>181</v>
      </c>
      <c r="E456" s="146" t="s">
        <v>1</v>
      </c>
      <c r="F456" s="147" t="s">
        <v>642</v>
      </c>
      <c r="H456" s="148">
        <v>19.2</v>
      </c>
      <c r="I456" s="149"/>
      <c r="L456" s="144"/>
      <c r="M456" s="150"/>
      <c r="T456" s="151"/>
      <c r="AT456" s="146" t="s">
        <v>181</v>
      </c>
      <c r="AU456" s="146" t="s">
        <v>85</v>
      </c>
      <c r="AV456" s="12" t="s">
        <v>85</v>
      </c>
      <c r="AW456" s="12" t="s">
        <v>31</v>
      </c>
      <c r="AX456" s="12" t="s">
        <v>83</v>
      </c>
      <c r="AY456" s="146" t="s">
        <v>145</v>
      </c>
    </row>
    <row r="457" spans="2:65" s="1" customFormat="1" ht="16.5" customHeight="1">
      <c r="B457" s="32"/>
      <c r="C457" s="132" t="s">
        <v>643</v>
      </c>
      <c r="D457" s="132" t="s">
        <v>147</v>
      </c>
      <c r="E457" s="133" t="s">
        <v>644</v>
      </c>
      <c r="F457" s="134" t="s">
        <v>645</v>
      </c>
      <c r="G457" s="135" t="s">
        <v>324</v>
      </c>
      <c r="H457" s="136">
        <v>19</v>
      </c>
      <c r="I457" s="137"/>
      <c r="J457" s="136">
        <f>ROUND(I457*H457,2)</f>
        <v>0</v>
      </c>
      <c r="K457" s="134" t="s">
        <v>151</v>
      </c>
      <c r="L457" s="32"/>
      <c r="M457" s="138" t="s">
        <v>1</v>
      </c>
      <c r="N457" s="139" t="s">
        <v>40</v>
      </c>
      <c r="P457" s="140">
        <f>O457*H457</f>
        <v>0</v>
      </c>
      <c r="Q457" s="140">
        <v>2.5018699999999998</v>
      </c>
      <c r="R457" s="140">
        <f>Q457*H457</f>
        <v>47.535529999999994</v>
      </c>
      <c r="S457" s="140">
        <v>0</v>
      </c>
      <c r="T457" s="141">
        <f>S457*H457</f>
        <v>0</v>
      </c>
      <c r="AR457" s="142" t="s">
        <v>152</v>
      </c>
      <c r="AT457" s="142" t="s">
        <v>147</v>
      </c>
      <c r="AU457" s="142" t="s">
        <v>85</v>
      </c>
      <c r="AY457" s="17" t="s">
        <v>145</v>
      </c>
      <c r="BE457" s="143">
        <f>IF(N457="základní",J457,0)</f>
        <v>0</v>
      </c>
      <c r="BF457" s="143">
        <f>IF(N457="snížená",J457,0)</f>
        <v>0</v>
      </c>
      <c r="BG457" s="143">
        <f>IF(N457="zákl. přenesená",J457,0)</f>
        <v>0</v>
      </c>
      <c r="BH457" s="143">
        <f>IF(N457="sníž. přenesená",J457,0)</f>
        <v>0</v>
      </c>
      <c r="BI457" s="143">
        <f>IF(N457="nulová",J457,0)</f>
        <v>0</v>
      </c>
      <c r="BJ457" s="17" t="s">
        <v>83</v>
      </c>
      <c r="BK457" s="143">
        <f>ROUND(I457*H457,2)</f>
        <v>0</v>
      </c>
      <c r="BL457" s="17" t="s">
        <v>152</v>
      </c>
      <c r="BM457" s="142" t="s">
        <v>646</v>
      </c>
    </row>
    <row r="458" spans="2:65" s="13" customFormat="1" ht="10.199999999999999">
      <c r="B458" s="152"/>
      <c r="D458" s="145" t="s">
        <v>181</v>
      </c>
      <c r="E458" s="153" t="s">
        <v>1</v>
      </c>
      <c r="F458" s="154" t="s">
        <v>647</v>
      </c>
      <c r="H458" s="153" t="s">
        <v>1</v>
      </c>
      <c r="I458" s="155"/>
      <c r="L458" s="152"/>
      <c r="M458" s="156"/>
      <c r="T458" s="157"/>
      <c r="AT458" s="153" t="s">
        <v>181</v>
      </c>
      <c r="AU458" s="153" t="s">
        <v>85</v>
      </c>
      <c r="AV458" s="13" t="s">
        <v>83</v>
      </c>
      <c r="AW458" s="13" t="s">
        <v>31</v>
      </c>
      <c r="AX458" s="13" t="s">
        <v>75</v>
      </c>
      <c r="AY458" s="153" t="s">
        <v>145</v>
      </c>
    </row>
    <row r="459" spans="2:65" s="12" customFormat="1" ht="10.199999999999999">
      <c r="B459" s="144"/>
      <c r="D459" s="145" t="s">
        <v>181</v>
      </c>
      <c r="E459" s="146" t="s">
        <v>1</v>
      </c>
      <c r="F459" s="147" t="s">
        <v>648</v>
      </c>
      <c r="H459" s="148">
        <v>19</v>
      </c>
      <c r="I459" s="149"/>
      <c r="L459" s="144"/>
      <c r="M459" s="150"/>
      <c r="T459" s="151"/>
      <c r="AT459" s="146" t="s">
        <v>181</v>
      </c>
      <c r="AU459" s="146" t="s">
        <v>85</v>
      </c>
      <c r="AV459" s="12" t="s">
        <v>85</v>
      </c>
      <c r="AW459" s="12" t="s">
        <v>31</v>
      </c>
      <c r="AX459" s="12" t="s">
        <v>83</v>
      </c>
      <c r="AY459" s="146" t="s">
        <v>145</v>
      </c>
    </row>
    <row r="460" spans="2:65" s="1" customFormat="1" ht="24.15" customHeight="1">
      <c r="B460" s="32"/>
      <c r="C460" s="132" t="s">
        <v>649</v>
      </c>
      <c r="D460" s="132" t="s">
        <v>147</v>
      </c>
      <c r="E460" s="133" t="s">
        <v>650</v>
      </c>
      <c r="F460" s="134" t="s">
        <v>651</v>
      </c>
      <c r="G460" s="135" t="s">
        <v>150</v>
      </c>
      <c r="H460" s="136">
        <v>107.45</v>
      </c>
      <c r="I460" s="137"/>
      <c r="J460" s="136">
        <f>ROUND(I460*H460,2)</f>
        <v>0</v>
      </c>
      <c r="K460" s="134" t="s">
        <v>151</v>
      </c>
      <c r="L460" s="32"/>
      <c r="M460" s="138" t="s">
        <v>1</v>
      </c>
      <c r="N460" s="139" t="s">
        <v>40</v>
      </c>
      <c r="P460" s="140">
        <f>O460*H460</f>
        <v>0</v>
      </c>
      <c r="Q460" s="140">
        <v>2.7499999999999998E-3</v>
      </c>
      <c r="R460" s="140">
        <f>Q460*H460</f>
        <v>0.29548750000000001</v>
      </c>
      <c r="S460" s="140">
        <v>0</v>
      </c>
      <c r="T460" s="141">
        <f>S460*H460</f>
        <v>0</v>
      </c>
      <c r="AR460" s="142" t="s">
        <v>152</v>
      </c>
      <c r="AT460" s="142" t="s">
        <v>147</v>
      </c>
      <c r="AU460" s="142" t="s">
        <v>85</v>
      </c>
      <c r="AY460" s="17" t="s">
        <v>145</v>
      </c>
      <c r="BE460" s="143">
        <f>IF(N460="základní",J460,0)</f>
        <v>0</v>
      </c>
      <c r="BF460" s="143">
        <f>IF(N460="snížená",J460,0)</f>
        <v>0</v>
      </c>
      <c r="BG460" s="143">
        <f>IF(N460="zákl. přenesená",J460,0)</f>
        <v>0</v>
      </c>
      <c r="BH460" s="143">
        <f>IF(N460="sníž. přenesená",J460,0)</f>
        <v>0</v>
      </c>
      <c r="BI460" s="143">
        <f>IF(N460="nulová",J460,0)</f>
        <v>0</v>
      </c>
      <c r="BJ460" s="17" t="s">
        <v>83</v>
      </c>
      <c r="BK460" s="143">
        <f>ROUND(I460*H460,2)</f>
        <v>0</v>
      </c>
      <c r="BL460" s="17" t="s">
        <v>152</v>
      </c>
      <c r="BM460" s="142" t="s">
        <v>652</v>
      </c>
    </row>
    <row r="461" spans="2:65" s="12" customFormat="1" ht="10.199999999999999">
      <c r="B461" s="144"/>
      <c r="D461" s="145" t="s">
        <v>181</v>
      </c>
      <c r="E461" s="146" t="s">
        <v>1</v>
      </c>
      <c r="F461" s="147" t="s">
        <v>653</v>
      </c>
      <c r="H461" s="148">
        <v>105.8</v>
      </c>
      <c r="I461" s="149"/>
      <c r="L461" s="144"/>
      <c r="M461" s="150"/>
      <c r="T461" s="151"/>
      <c r="AT461" s="146" t="s">
        <v>181</v>
      </c>
      <c r="AU461" s="146" t="s">
        <v>85</v>
      </c>
      <c r="AV461" s="12" t="s">
        <v>85</v>
      </c>
      <c r="AW461" s="12" t="s">
        <v>31</v>
      </c>
      <c r="AX461" s="12" t="s">
        <v>75</v>
      </c>
      <c r="AY461" s="146" t="s">
        <v>145</v>
      </c>
    </row>
    <row r="462" spans="2:65" s="12" customFormat="1" ht="10.199999999999999">
      <c r="B462" s="144"/>
      <c r="D462" s="145" t="s">
        <v>181</v>
      </c>
      <c r="E462" s="146" t="s">
        <v>1</v>
      </c>
      <c r="F462" s="147" t="s">
        <v>654</v>
      </c>
      <c r="H462" s="148">
        <v>1.65</v>
      </c>
      <c r="I462" s="149"/>
      <c r="L462" s="144"/>
      <c r="M462" s="150"/>
      <c r="T462" s="151"/>
      <c r="AT462" s="146" t="s">
        <v>181</v>
      </c>
      <c r="AU462" s="146" t="s">
        <v>85</v>
      </c>
      <c r="AV462" s="12" t="s">
        <v>85</v>
      </c>
      <c r="AW462" s="12" t="s">
        <v>31</v>
      </c>
      <c r="AX462" s="12" t="s">
        <v>75</v>
      </c>
      <c r="AY462" s="146" t="s">
        <v>145</v>
      </c>
    </row>
    <row r="463" spans="2:65" s="14" customFormat="1" ht="10.199999999999999">
      <c r="B463" s="158"/>
      <c r="D463" s="145" t="s">
        <v>181</v>
      </c>
      <c r="E463" s="159" t="s">
        <v>1</v>
      </c>
      <c r="F463" s="160" t="s">
        <v>357</v>
      </c>
      <c r="H463" s="161">
        <v>107.45</v>
      </c>
      <c r="I463" s="162"/>
      <c r="L463" s="158"/>
      <c r="M463" s="163"/>
      <c r="T463" s="164"/>
      <c r="AT463" s="159" t="s">
        <v>181</v>
      </c>
      <c r="AU463" s="159" t="s">
        <v>85</v>
      </c>
      <c r="AV463" s="14" t="s">
        <v>152</v>
      </c>
      <c r="AW463" s="14" t="s">
        <v>31</v>
      </c>
      <c r="AX463" s="14" t="s">
        <v>83</v>
      </c>
      <c r="AY463" s="159" t="s">
        <v>145</v>
      </c>
    </row>
    <row r="464" spans="2:65" s="1" customFormat="1" ht="24.15" customHeight="1">
      <c r="B464" s="32"/>
      <c r="C464" s="132" t="s">
        <v>655</v>
      </c>
      <c r="D464" s="132" t="s">
        <v>147</v>
      </c>
      <c r="E464" s="133" t="s">
        <v>656</v>
      </c>
      <c r="F464" s="134" t="s">
        <v>657</v>
      </c>
      <c r="G464" s="135" t="s">
        <v>150</v>
      </c>
      <c r="H464" s="136">
        <v>107.45</v>
      </c>
      <c r="I464" s="137"/>
      <c r="J464" s="136">
        <f>ROUND(I464*H464,2)</f>
        <v>0</v>
      </c>
      <c r="K464" s="134" t="s">
        <v>151</v>
      </c>
      <c r="L464" s="32"/>
      <c r="M464" s="138" t="s">
        <v>1</v>
      </c>
      <c r="N464" s="139" t="s">
        <v>40</v>
      </c>
      <c r="P464" s="140">
        <f>O464*H464</f>
        <v>0</v>
      </c>
      <c r="Q464" s="140">
        <v>0</v>
      </c>
      <c r="R464" s="140">
        <f>Q464*H464</f>
        <v>0</v>
      </c>
      <c r="S464" s="140">
        <v>0</v>
      </c>
      <c r="T464" s="141">
        <f>S464*H464</f>
        <v>0</v>
      </c>
      <c r="AR464" s="142" t="s">
        <v>152</v>
      </c>
      <c r="AT464" s="142" t="s">
        <v>147</v>
      </c>
      <c r="AU464" s="142" t="s">
        <v>85</v>
      </c>
      <c r="AY464" s="17" t="s">
        <v>145</v>
      </c>
      <c r="BE464" s="143">
        <f>IF(N464="základní",J464,0)</f>
        <v>0</v>
      </c>
      <c r="BF464" s="143">
        <f>IF(N464="snížená",J464,0)</f>
        <v>0</v>
      </c>
      <c r="BG464" s="143">
        <f>IF(N464="zákl. přenesená",J464,0)</f>
        <v>0</v>
      </c>
      <c r="BH464" s="143">
        <f>IF(N464="sníž. přenesená",J464,0)</f>
        <v>0</v>
      </c>
      <c r="BI464" s="143">
        <f>IF(N464="nulová",J464,0)</f>
        <v>0</v>
      </c>
      <c r="BJ464" s="17" t="s">
        <v>83</v>
      </c>
      <c r="BK464" s="143">
        <f>ROUND(I464*H464,2)</f>
        <v>0</v>
      </c>
      <c r="BL464" s="17" t="s">
        <v>152</v>
      </c>
      <c r="BM464" s="142" t="s">
        <v>658</v>
      </c>
    </row>
    <row r="465" spans="2:65" s="1" customFormat="1" ht="16.5" customHeight="1">
      <c r="B465" s="32"/>
      <c r="C465" s="132" t="s">
        <v>659</v>
      </c>
      <c r="D465" s="132" t="s">
        <v>147</v>
      </c>
      <c r="E465" s="133" t="s">
        <v>608</v>
      </c>
      <c r="F465" s="134" t="s">
        <v>609</v>
      </c>
      <c r="G465" s="135" t="s">
        <v>439</v>
      </c>
      <c r="H465" s="136">
        <v>2.2799999999999998</v>
      </c>
      <c r="I465" s="137"/>
      <c r="J465" s="136">
        <f>ROUND(I465*H465,2)</f>
        <v>0</v>
      </c>
      <c r="K465" s="134" t="s">
        <v>151</v>
      </c>
      <c r="L465" s="32"/>
      <c r="M465" s="138" t="s">
        <v>1</v>
      </c>
      <c r="N465" s="139" t="s">
        <v>40</v>
      </c>
      <c r="P465" s="140">
        <f>O465*H465</f>
        <v>0</v>
      </c>
      <c r="Q465" s="140">
        <v>1.04922</v>
      </c>
      <c r="R465" s="140">
        <f>Q465*H465</f>
        <v>2.3922216000000001</v>
      </c>
      <c r="S465" s="140">
        <v>0</v>
      </c>
      <c r="T465" s="141">
        <f>S465*H465</f>
        <v>0</v>
      </c>
      <c r="AR465" s="142" t="s">
        <v>152</v>
      </c>
      <c r="AT465" s="142" t="s">
        <v>147</v>
      </c>
      <c r="AU465" s="142" t="s">
        <v>85</v>
      </c>
      <c r="AY465" s="17" t="s">
        <v>145</v>
      </c>
      <c r="BE465" s="143">
        <f>IF(N465="základní",J465,0)</f>
        <v>0</v>
      </c>
      <c r="BF465" s="143">
        <f>IF(N465="snížená",J465,0)</f>
        <v>0</v>
      </c>
      <c r="BG465" s="143">
        <f>IF(N465="zákl. přenesená",J465,0)</f>
        <v>0</v>
      </c>
      <c r="BH465" s="143">
        <f>IF(N465="sníž. přenesená",J465,0)</f>
        <v>0</v>
      </c>
      <c r="BI465" s="143">
        <f>IF(N465="nulová",J465,0)</f>
        <v>0</v>
      </c>
      <c r="BJ465" s="17" t="s">
        <v>83</v>
      </c>
      <c r="BK465" s="143">
        <f>ROUND(I465*H465,2)</f>
        <v>0</v>
      </c>
      <c r="BL465" s="17" t="s">
        <v>152</v>
      </c>
      <c r="BM465" s="142" t="s">
        <v>660</v>
      </c>
    </row>
    <row r="466" spans="2:65" s="11" customFormat="1" ht="22.8" customHeight="1">
      <c r="B466" s="120"/>
      <c r="D466" s="121" t="s">
        <v>74</v>
      </c>
      <c r="E466" s="130" t="s">
        <v>321</v>
      </c>
      <c r="F466" s="130" t="s">
        <v>661</v>
      </c>
      <c r="I466" s="123"/>
      <c r="J466" s="131">
        <f>BK466</f>
        <v>0</v>
      </c>
      <c r="L466" s="120"/>
      <c r="M466" s="125"/>
      <c r="P466" s="126">
        <f>SUM(P467:P471)</f>
        <v>0</v>
      </c>
      <c r="R466" s="126">
        <f>SUM(R467:R471)</f>
        <v>280</v>
      </c>
      <c r="T466" s="127">
        <f>SUM(T467:T471)</f>
        <v>0</v>
      </c>
      <c r="AR466" s="121" t="s">
        <v>83</v>
      </c>
      <c r="AT466" s="128" t="s">
        <v>74</v>
      </c>
      <c r="AU466" s="128" t="s">
        <v>83</v>
      </c>
      <c r="AY466" s="121" t="s">
        <v>145</v>
      </c>
      <c r="BK466" s="129">
        <f>SUM(BK467:BK471)</f>
        <v>0</v>
      </c>
    </row>
    <row r="467" spans="2:65" s="1" customFormat="1" ht="37.799999999999997" customHeight="1">
      <c r="B467" s="32"/>
      <c r="C467" s="132" t="s">
        <v>662</v>
      </c>
      <c r="D467" s="132" t="s">
        <v>147</v>
      </c>
      <c r="E467" s="133" t="s">
        <v>663</v>
      </c>
      <c r="F467" s="134" t="s">
        <v>664</v>
      </c>
      <c r="G467" s="135" t="s">
        <v>160</v>
      </c>
      <c r="H467" s="136">
        <v>3</v>
      </c>
      <c r="I467" s="137"/>
      <c r="J467" s="136">
        <f>ROUND(I467*H467,2)</f>
        <v>0</v>
      </c>
      <c r="K467" s="134" t="s">
        <v>1</v>
      </c>
      <c r="L467" s="32"/>
      <c r="M467" s="138" t="s">
        <v>1</v>
      </c>
      <c r="N467" s="139" t="s">
        <v>40</v>
      </c>
      <c r="P467" s="140">
        <f>O467*H467</f>
        <v>0</v>
      </c>
      <c r="Q467" s="140">
        <v>0</v>
      </c>
      <c r="R467" s="140">
        <f>Q467*H467</f>
        <v>0</v>
      </c>
      <c r="S467" s="140">
        <v>0</v>
      </c>
      <c r="T467" s="141">
        <f>S467*H467</f>
        <v>0</v>
      </c>
      <c r="AR467" s="142" t="s">
        <v>152</v>
      </c>
      <c r="AT467" s="142" t="s">
        <v>147</v>
      </c>
      <c r="AU467" s="142" t="s">
        <v>85</v>
      </c>
      <c r="AY467" s="17" t="s">
        <v>145</v>
      </c>
      <c r="BE467" s="143">
        <f>IF(N467="základní",J467,0)</f>
        <v>0</v>
      </c>
      <c r="BF467" s="143">
        <f>IF(N467="snížená",J467,0)</f>
        <v>0</v>
      </c>
      <c r="BG467" s="143">
        <f>IF(N467="zákl. přenesená",J467,0)</f>
        <v>0</v>
      </c>
      <c r="BH467" s="143">
        <f>IF(N467="sníž. přenesená",J467,0)</f>
        <v>0</v>
      </c>
      <c r="BI467" s="143">
        <f>IF(N467="nulová",J467,0)</f>
        <v>0</v>
      </c>
      <c r="BJ467" s="17" t="s">
        <v>83</v>
      </c>
      <c r="BK467" s="143">
        <f>ROUND(I467*H467,2)</f>
        <v>0</v>
      </c>
      <c r="BL467" s="17" t="s">
        <v>152</v>
      </c>
      <c r="BM467" s="142" t="s">
        <v>665</v>
      </c>
    </row>
    <row r="468" spans="2:65" s="13" customFormat="1" ht="10.199999999999999">
      <c r="B468" s="152"/>
      <c r="D468" s="145" t="s">
        <v>181</v>
      </c>
      <c r="E468" s="153" t="s">
        <v>1</v>
      </c>
      <c r="F468" s="154" t="s">
        <v>666</v>
      </c>
      <c r="H468" s="153" t="s">
        <v>1</v>
      </c>
      <c r="I468" s="155"/>
      <c r="L468" s="152"/>
      <c r="M468" s="156"/>
      <c r="T468" s="157"/>
      <c r="AT468" s="153" t="s">
        <v>181</v>
      </c>
      <c r="AU468" s="153" t="s">
        <v>85</v>
      </c>
      <c r="AV468" s="13" t="s">
        <v>83</v>
      </c>
      <c r="AW468" s="13" t="s">
        <v>31</v>
      </c>
      <c r="AX468" s="13" t="s">
        <v>75</v>
      </c>
      <c r="AY468" s="153" t="s">
        <v>145</v>
      </c>
    </row>
    <row r="469" spans="2:65" s="12" customFormat="1" ht="10.199999999999999">
      <c r="B469" s="144"/>
      <c r="D469" s="145" t="s">
        <v>181</v>
      </c>
      <c r="E469" s="146" t="s">
        <v>1</v>
      </c>
      <c r="F469" s="147" t="s">
        <v>157</v>
      </c>
      <c r="H469" s="148">
        <v>3</v>
      </c>
      <c r="I469" s="149"/>
      <c r="L469" s="144"/>
      <c r="M469" s="150"/>
      <c r="T469" s="151"/>
      <c r="AT469" s="146" t="s">
        <v>181</v>
      </c>
      <c r="AU469" s="146" t="s">
        <v>85</v>
      </c>
      <c r="AV469" s="12" t="s">
        <v>85</v>
      </c>
      <c r="AW469" s="12" t="s">
        <v>31</v>
      </c>
      <c r="AX469" s="12" t="s">
        <v>83</v>
      </c>
      <c r="AY469" s="146" t="s">
        <v>145</v>
      </c>
    </row>
    <row r="470" spans="2:65" s="1" customFormat="1" ht="37.799999999999997" customHeight="1">
      <c r="B470" s="32"/>
      <c r="C470" s="132" t="s">
        <v>667</v>
      </c>
      <c r="D470" s="132" t="s">
        <v>147</v>
      </c>
      <c r="E470" s="133" t="s">
        <v>668</v>
      </c>
      <c r="F470" s="134" t="s">
        <v>669</v>
      </c>
      <c r="G470" s="135" t="s">
        <v>568</v>
      </c>
      <c r="H470" s="136">
        <v>280</v>
      </c>
      <c r="I470" s="137"/>
      <c r="J470" s="136">
        <f>ROUND(I470*H470,2)</f>
        <v>0</v>
      </c>
      <c r="K470" s="134" t="s">
        <v>1</v>
      </c>
      <c r="L470" s="32"/>
      <c r="M470" s="138" t="s">
        <v>1</v>
      </c>
      <c r="N470" s="139" t="s">
        <v>40</v>
      </c>
      <c r="P470" s="140">
        <f>O470*H470</f>
        <v>0</v>
      </c>
      <c r="Q470" s="140">
        <v>1</v>
      </c>
      <c r="R470" s="140">
        <f>Q470*H470</f>
        <v>280</v>
      </c>
      <c r="S470" s="140">
        <v>0</v>
      </c>
      <c r="T470" s="141">
        <f>S470*H470</f>
        <v>0</v>
      </c>
      <c r="AR470" s="142" t="s">
        <v>152</v>
      </c>
      <c r="AT470" s="142" t="s">
        <v>147</v>
      </c>
      <c r="AU470" s="142" t="s">
        <v>85</v>
      </c>
      <c r="AY470" s="17" t="s">
        <v>145</v>
      </c>
      <c r="BE470" s="143">
        <f>IF(N470="základní",J470,0)</f>
        <v>0</v>
      </c>
      <c r="BF470" s="143">
        <f>IF(N470="snížená",J470,0)</f>
        <v>0</v>
      </c>
      <c r="BG470" s="143">
        <f>IF(N470="zákl. přenesená",J470,0)</f>
        <v>0</v>
      </c>
      <c r="BH470" s="143">
        <f>IF(N470="sníž. přenesená",J470,0)</f>
        <v>0</v>
      </c>
      <c r="BI470" s="143">
        <f>IF(N470="nulová",J470,0)</f>
        <v>0</v>
      </c>
      <c r="BJ470" s="17" t="s">
        <v>83</v>
      </c>
      <c r="BK470" s="143">
        <f>ROUND(I470*H470,2)</f>
        <v>0</v>
      </c>
      <c r="BL470" s="17" t="s">
        <v>152</v>
      </c>
      <c r="BM470" s="142" t="s">
        <v>670</v>
      </c>
    </row>
    <row r="471" spans="2:65" s="12" customFormat="1" ht="10.199999999999999">
      <c r="B471" s="144"/>
      <c r="D471" s="145" t="s">
        <v>181</v>
      </c>
      <c r="E471" s="146" t="s">
        <v>1</v>
      </c>
      <c r="F471" s="147" t="s">
        <v>671</v>
      </c>
      <c r="H471" s="148">
        <v>280</v>
      </c>
      <c r="I471" s="149"/>
      <c r="L471" s="144"/>
      <c r="M471" s="150"/>
      <c r="T471" s="151"/>
      <c r="AT471" s="146" t="s">
        <v>181</v>
      </c>
      <c r="AU471" s="146" t="s">
        <v>85</v>
      </c>
      <c r="AV471" s="12" t="s">
        <v>85</v>
      </c>
      <c r="AW471" s="12" t="s">
        <v>31</v>
      </c>
      <c r="AX471" s="12" t="s">
        <v>83</v>
      </c>
      <c r="AY471" s="146" t="s">
        <v>145</v>
      </c>
    </row>
    <row r="472" spans="2:65" s="11" customFormat="1" ht="22.8" customHeight="1">
      <c r="B472" s="120"/>
      <c r="D472" s="121" t="s">
        <v>74</v>
      </c>
      <c r="E472" s="130" t="s">
        <v>165</v>
      </c>
      <c r="F472" s="130" t="s">
        <v>672</v>
      </c>
      <c r="I472" s="123"/>
      <c r="J472" s="131">
        <f>BK472</f>
        <v>0</v>
      </c>
      <c r="L472" s="120"/>
      <c r="M472" s="125"/>
      <c r="P472" s="126">
        <f>SUM(P473:P475)</f>
        <v>0</v>
      </c>
      <c r="R472" s="126">
        <f>SUM(R473:R475)</f>
        <v>0</v>
      </c>
      <c r="T472" s="127">
        <f>SUM(T473:T475)</f>
        <v>0</v>
      </c>
      <c r="AR472" s="121" t="s">
        <v>83</v>
      </c>
      <c r="AT472" s="128" t="s">
        <v>74</v>
      </c>
      <c r="AU472" s="128" t="s">
        <v>83</v>
      </c>
      <c r="AY472" s="121" t="s">
        <v>145</v>
      </c>
      <c r="BK472" s="129">
        <f>SUM(BK473:BK475)</f>
        <v>0</v>
      </c>
    </row>
    <row r="473" spans="2:65" s="1" customFormat="1" ht="16.5" customHeight="1">
      <c r="B473" s="32"/>
      <c r="C473" s="132" t="s">
        <v>673</v>
      </c>
      <c r="D473" s="132" t="s">
        <v>147</v>
      </c>
      <c r="E473" s="133" t="s">
        <v>674</v>
      </c>
      <c r="F473" s="134" t="s">
        <v>675</v>
      </c>
      <c r="G473" s="135" t="s">
        <v>324</v>
      </c>
      <c r="H473" s="136">
        <v>59</v>
      </c>
      <c r="I473" s="137"/>
      <c r="J473" s="136">
        <f>ROUND(I473*H473,2)</f>
        <v>0</v>
      </c>
      <c r="K473" s="134" t="s">
        <v>151</v>
      </c>
      <c r="L473" s="32"/>
      <c r="M473" s="138" t="s">
        <v>1</v>
      </c>
      <c r="N473" s="139" t="s">
        <v>40</v>
      </c>
      <c r="P473" s="140">
        <f>O473*H473</f>
        <v>0</v>
      </c>
      <c r="Q473" s="140">
        <v>0</v>
      </c>
      <c r="R473" s="140">
        <f>Q473*H473</f>
        <v>0</v>
      </c>
      <c r="S473" s="140">
        <v>0</v>
      </c>
      <c r="T473" s="141">
        <f>S473*H473</f>
        <v>0</v>
      </c>
      <c r="AR473" s="142" t="s">
        <v>152</v>
      </c>
      <c r="AT473" s="142" t="s">
        <v>147</v>
      </c>
      <c r="AU473" s="142" t="s">
        <v>85</v>
      </c>
      <c r="AY473" s="17" t="s">
        <v>145</v>
      </c>
      <c r="BE473" s="143">
        <f>IF(N473="základní",J473,0)</f>
        <v>0</v>
      </c>
      <c r="BF473" s="143">
        <f>IF(N473="snížená",J473,0)</f>
        <v>0</v>
      </c>
      <c r="BG473" s="143">
        <f>IF(N473="zákl. přenesená",J473,0)</f>
        <v>0</v>
      </c>
      <c r="BH473" s="143">
        <f>IF(N473="sníž. přenesená",J473,0)</f>
        <v>0</v>
      </c>
      <c r="BI473" s="143">
        <f>IF(N473="nulová",J473,0)</f>
        <v>0</v>
      </c>
      <c r="BJ473" s="17" t="s">
        <v>83</v>
      </c>
      <c r="BK473" s="143">
        <f>ROUND(I473*H473,2)</f>
        <v>0</v>
      </c>
      <c r="BL473" s="17" t="s">
        <v>152</v>
      </c>
      <c r="BM473" s="142" t="s">
        <v>676</v>
      </c>
    </row>
    <row r="474" spans="2:65" s="13" customFormat="1" ht="10.199999999999999">
      <c r="B474" s="152"/>
      <c r="D474" s="145" t="s">
        <v>181</v>
      </c>
      <c r="E474" s="153" t="s">
        <v>1</v>
      </c>
      <c r="F474" s="154" t="s">
        <v>677</v>
      </c>
      <c r="H474" s="153" t="s">
        <v>1</v>
      </c>
      <c r="I474" s="155"/>
      <c r="L474" s="152"/>
      <c r="M474" s="156"/>
      <c r="T474" s="157"/>
      <c r="AT474" s="153" t="s">
        <v>181</v>
      </c>
      <c r="AU474" s="153" t="s">
        <v>85</v>
      </c>
      <c r="AV474" s="13" t="s">
        <v>83</v>
      </c>
      <c r="AW474" s="13" t="s">
        <v>31</v>
      </c>
      <c r="AX474" s="13" t="s">
        <v>75</v>
      </c>
      <c r="AY474" s="153" t="s">
        <v>145</v>
      </c>
    </row>
    <row r="475" spans="2:65" s="12" customFormat="1" ht="10.199999999999999">
      <c r="B475" s="144"/>
      <c r="D475" s="145" t="s">
        <v>181</v>
      </c>
      <c r="E475" s="146" t="s">
        <v>1</v>
      </c>
      <c r="F475" s="147" t="s">
        <v>678</v>
      </c>
      <c r="H475" s="148">
        <v>59</v>
      </c>
      <c r="I475" s="149"/>
      <c r="L475" s="144"/>
      <c r="M475" s="150"/>
      <c r="T475" s="151"/>
      <c r="AT475" s="146" t="s">
        <v>181</v>
      </c>
      <c r="AU475" s="146" t="s">
        <v>85</v>
      </c>
      <c r="AV475" s="12" t="s">
        <v>85</v>
      </c>
      <c r="AW475" s="12" t="s">
        <v>31</v>
      </c>
      <c r="AX475" s="12" t="s">
        <v>83</v>
      </c>
      <c r="AY475" s="146" t="s">
        <v>145</v>
      </c>
    </row>
    <row r="476" spans="2:65" s="11" customFormat="1" ht="22.8" customHeight="1">
      <c r="B476" s="120"/>
      <c r="D476" s="121" t="s">
        <v>74</v>
      </c>
      <c r="E476" s="130" t="s">
        <v>679</v>
      </c>
      <c r="F476" s="130" t="s">
        <v>680</v>
      </c>
      <c r="I476" s="123"/>
      <c r="J476" s="131">
        <f>BK476</f>
        <v>0</v>
      </c>
      <c r="L476" s="120"/>
      <c r="M476" s="125"/>
      <c r="P476" s="126">
        <f>SUM(P477:P488)</f>
        <v>0</v>
      </c>
      <c r="R476" s="126">
        <f>SUM(R477:R488)</f>
        <v>0</v>
      </c>
      <c r="T476" s="127">
        <f>SUM(T477:T488)</f>
        <v>0</v>
      </c>
      <c r="AR476" s="121" t="s">
        <v>83</v>
      </c>
      <c r="AT476" s="128" t="s">
        <v>74</v>
      </c>
      <c r="AU476" s="128" t="s">
        <v>83</v>
      </c>
      <c r="AY476" s="121" t="s">
        <v>145</v>
      </c>
      <c r="BK476" s="129">
        <f>SUM(BK477:BK488)</f>
        <v>0</v>
      </c>
    </row>
    <row r="477" spans="2:65" s="1" customFormat="1" ht="24.15" customHeight="1">
      <c r="B477" s="32"/>
      <c r="C477" s="132" t="s">
        <v>681</v>
      </c>
      <c r="D477" s="132" t="s">
        <v>147</v>
      </c>
      <c r="E477" s="133" t="s">
        <v>682</v>
      </c>
      <c r="F477" s="134" t="s">
        <v>683</v>
      </c>
      <c r="G477" s="135" t="s">
        <v>150</v>
      </c>
      <c r="H477" s="136">
        <v>1835</v>
      </c>
      <c r="I477" s="137"/>
      <c r="J477" s="136">
        <f>ROUND(I477*H477,2)</f>
        <v>0</v>
      </c>
      <c r="K477" s="134" t="s">
        <v>151</v>
      </c>
      <c r="L477" s="32"/>
      <c r="M477" s="138" t="s">
        <v>1</v>
      </c>
      <c r="N477" s="139" t="s">
        <v>40</v>
      </c>
      <c r="P477" s="140">
        <f>O477*H477</f>
        <v>0</v>
      </c>
      <c r="Q477" s="140">
        <v>0</v>
      </c>
      <c r="R477" s="140">
        <f>Q477*H477</f>
        <v>0</v>
      </c>
      <c r="S477" s="140">
        <v>0</v>
      </c>
      <c r="T477" s="141">
        <f>S477*H477</f>
        <v>0</v>
      </c>
      <c r="AR477" s="142" t="s">
        <v>152</v>
      </c>
      <c r="AT477" s="142" t="s">
        <v>147</v>
      </c>
      <c r="AU477" s="142" t="s">
        <v>85</v>
      </c>
      <c r="AY477" s="17" t="s">
        <v>145</v>
      </c>
      <c r="BE477" s="143">
        <f>IF(N477="základní",J477,0)</f>
        <v>0</v>
      </c>
      <c r="BF477" s="143">
        <f>IF(N477="snížená",J477,0)</f>
        <v>0</v>
      </c>
      <c r="BG477" s="143">
        <f>IF(N477="zákl. přenesená",J477,0)</f>
        <v>0</v>
      </c>
      <c r="BH477" s="143">
        <f>IF(N477="sníž. přenesená",J477,0)</f>
        <v>0</v>
      </c>
      <c r="BI477" s="143">
        <f>IF(N477="nulová",J477,0)</f>
        <v>0</v>
      </c>
      <c r="BJ477" s="17" t="s">
        <v>83</v>
      </c>
      <c r="BK477" s="143">
        <f>ROUND(I477*H477,2)</f>
        <v>0</v>
      </c>
      <c r="BL477" s="17" t="s">
        <v>152</v>
      </c>
      <c r="BM477" s="142" t="s">
        <v>684</v>
      </c>
    </row>
    <row r="478" spans="2:65" s="13" customFormat="1" ht="10.199999999999999">
      <c r="B478" s="152"/>
      <c r="D478" s="145" t="s">
        <v>181</v>
      </c>
      <c r="E478" s="153" t="s">
        <v>1</v>
      </c>
      <c r="F478" s="154" t="s">
        <v>685</v>
      </c>
      <c r="H478" s="153" t="s">
        <v>1</v>
      </c>
      <c r="I478" s="155"/>
      <c r="L478" s="152"/>
      <c r="M478" s="156"/>
      <c r="T478" s="157"/>
      <c r="AT478" s="153" t="s">
        <v>181</v>
      </c>
      <c r="AU478" s="153" t="s">
        <v>85</v>
      </c>
      <c r="AV478" s="13" t="s">
        <v>83</v>
      </c>
      <c r="AW478" s="13" t="s">
        <v>31</v>
      </c>
      <c r="AX478" s="13" t="s">
        <v>75</v>
      </c>
      <c r="AY478" s="153" t="s">
        <v>145</v>
      </c>
    </row>
    <row r="479" spans="2:65" s="12" customFormat="1" ht="10.199999999999999">
      <c r="B479" s="144"/>
      <c r="D479" s="145" t="s">
        <v>181</v>
      </c>
      <c r="E479" s="146" t="s">
        <v>1</v>
      </c>
      <c r="F479" s="147" t="s">
        <v>686</v>
      </c>
      <c r="H479" s="148">
        <v>1835</v>
      </c>
      <c r="I479" s="149"/>
      <c r="L479" s="144"/>
      <c r="M479" s="150"/>
      <c r="T479" s="151"/>
      <c r="AT479" s="146" t="s">
        <v>181</v>
      </c>
      <c r="AU479" s="146" t="s">
        <v>85</v>
      </c>
      <c r="AV479" s="12" t="s">
        <v>85</v>
      </c>
      <c r="AW479" s="12" t="s">
        <v>31</v>
      </c>
      <c r="AX479" s="12" t="s">
        <v>83</v>
      </c>
      <c r="AY479" s="146" t="s">
        <v>145</v>
      </c>
    </row>
    <row r="480" spans="2:65" s="1" customFormat="1" ht="24.15" customHeight="1">
      <c r="B480" s="32"/>
      <c r="C480" s="132" t="s">
        <v>687</v>
      </c>
      <c r="D480" s="132" t="s">
        <v>147</v>
      </c>
      <c r="E480" s="133" t="s">
        <v>688</v>
      </c>
      <c r="F480" s="134" t="s">
        <v>689</v>
      </c>
      <c r="G480" s="135" t="s">
        <v>150</v>
      </c>
      <c r="H480" s="136">
        <v>1835</v>
      </c>
      <c r="I480" s="137"/>
      <c r="J480" s="136">
        <f>ROUND(I480*H480,2)</f>
        <v>0</v>
      </c>
      <c r="K480" s="134" t="s">
        <v>151</v>
      </c>
      <c r="L480" s="32"/>
      <c r="M480" s="138" t="s">
        <v>1</v>
      </c>
      <c r="N480" s="139" t="s">
        <v>40</v>
      </c>
      <c r="P480" s="140">
        <f>O480*H480</f>
        <v>0</v>
      </c>
      <c r="Q480" s="140">
        <v>0</v>
      </c>
      <c r="R480" s="140">
        <f>Q480*H480</f>
        <v>0</v>
      </c>
      <c r="S480" s="140">
        <v>0</v>
      </c>
      <c r="T480" s="141">
        <f>S480*H480</f>
        <v>0</v>
      </c>
      <c r="AR480" s="142" t="s">
        <v>152</v>
      </c>
      <c r="AT480" s="142" t="s">
        <v>147</v>
      </c>
      <c r="AU480" s="142" t="s">
        <v>85</v>
      </c>
      <c r="AY480" s="17" t="s">
        <v>145</v>
      </c>
      <c r="BE480" s="143">
        <f>IF(N480="základní",J480,0)</f>
        <v>0</v>
      </c>
      <c r="BF480" s="143">
        <f>IF(N480="snížená",J480,0)</f>
        <v>0</v>
      </c>
      <c r="BG480" s="143">
        <f>IF(N480="zákl. přenesená",J480,0)</f>
        <v>0</v>
      </c>
      <c r="BH480" s="143">
        <f>IF(N480="sníž. přenesená",J480,0)</f>
        <v>0</v>
      </c>
      <c r="BI480" s="143">
        <f>IF(N480="nulová",J480,0)</f>
        <v>0</v>
      </c>
      <c r="BJ480" s="17" t="s">
        <v>83</v>
      </c>
      <c r="BK480" s="143">
        <f>ROUND(I480*H480,2)</f>
        <v>0</v>
      </c>
      <c r="BL480" s="17" t="s">
        <v>152</v>
      </c>
      <c r="BM480" s="142" t="s">
        <v>690</v>
      </c>
    </row>
    <row r="481" spans="2:65" s="13" customFormat="1" ht="10.199999999999999">
      <c r="B481" s="152"/>
      <c r="D481" s="145" t="s">
        <v>181</v>
      </c>
      <c r="E481" s="153" t="s">
        <v>1</v>
      </c>
      <c r="F481" s="154" t="s">
        <v>685</v>
      </c>
      <c r="H481" s="153" t="s">
        <v>1</v>
      </c>
      <c r="I481" s="155"/>
      <c r="L481" s="152"/>
      <c r="M481" s="156"/>
      <c r="T481" s="157"/>
      <c r="AT481" s="153" t="s">
        <v>181</v>
      </c>
      <c r="AU481" s="153" t="s">
        <v>85</v>
      </c>
      <c r="AV481" s="13" t="s">
        <v>83</v>
      </c>
      <c r="AW481" s="13" t="s">
        <v>31</v>
      </c>
      <c r="AX481" s="13" t="s">
        <v>75</v>
      </c>
      <c r="AY481" s="153" t="s">
        <v>145</v>
      </c>
    </row>
    <row r="482" spans="2:65" s="12" customFormat="1" ht="10.199999999999999">
      <c r="B482" s="144"/>
      <c r="D482" s="145" t="s">
        <v>181</v>
      </c>
      <c r="E482" s="146" t="s">
        <v>1</v>
      </c>
      <c r="F482" s="147" t="s">
        <v>686</v>
      </c>
      <c r="H482" s="148">
        <v>1835</v>
      </c>
      <c r="I482" s="149"/>
      <c r="L482" s="144"/>
      <c r="M482" s="150"/>
      <c r="T482" s="151"/>
      <c r="AT482" s="146" t="s">
        <v>181</v>
      </c>
      <c r="AU482" s="146" t="s">
        <v>85</v>
      </c>
      <c r="AV482" s="12" t="s">
        <v>85</v>
      </c>
      <c r="AW482" s="12" t="s">
        <v>31</v>
      </c>
      <c r="AX482" s="12" t="s">
        <v>83</v>
      </c>
      <c r="AY482" s="146" t="s">
        <v>145</v>
      </c>
    </row>
    <row r="483" spans="2:65" s="1" customFormat="1" ht="33" customHeight="1">
      <c r="B483" s="32"/>
      <c r="C483" s="132" t="s">
        <v>691</v>
      </c>
      <c r="D483" s="132" t="s">
        <v>147</v>
      </c>
      <c r="E483" s="133" t="s">
        <v>692</v>
      </c>
      <c r="F483" s="134" t="s">
        <v>693</v>
      </c>
      <c r="G483" s="135" t="s">
        <v>150</v>
      </c>
      <c r="H483" s="136">
        <v>1835</v>
      </c>
      <c r="I483" s="137"/>
      <c r="J483" s="136">
        <f>ROUND(I483*H483,2)</f>
        <v>0</v>
      </c>
      <c r="K483" s="134" t="s">
        <v>151</v>
      </c>
      <c r="L483" s="32"/>
      <c r="M483" s="138" t="s">
        <v>1</v>
      </c>
      <c r="N483" s="139" t="s">
        <v>40</v>
      </c>
      <c r="P483" s="140">
        <f>O483*H483</f>
        <v>0</v>
      </c>
      <c r="Q483" s="140">
        <v>0</v>
      </c>
      <c r="R483" s="140">
        <f>Q483*H483</f>
        <v>0</v>
      </c>
      <c r="S483" s="140">
        <v>0</v>
      </c>
      <c r="T483" s="141">
        <f>S483*H483</f>
        <v>0</v>
      </c>
      <c r="AR483" s="142" t="s">
        <v>152</v>
      </c>
      <c r="AT483" s="142" t="s">
        <v>147</v>
      </c>
      <c r="AU483" s="142" t="s">
        <v>85</v>
      </c>
      <c r="AY483" s="17" t="s">
        <v>145</v>
      </c>
      <c r="BE483" s="143">
        <f>IF(N483="základní",J483,0)</f>
        <v>0</v>
      </c>
      <c r="BF483" s="143">
        <f>IF(N483="snížená",J483,0)</f>
        <v>0</v>
      </c>
      <c r="BG483" s="143">
        <f>IF(N483="zákl. přenesená",J483,0)</f>
        <v>0</v>
      </c>
      <c r="BH483" s="143">
        <f>IF(N483="sníž. přenesená",J483,0)</f>
        <v>0</v>
      </c>
      <c r="BI483" s="143">
        <f>IF(N483="nulová",J483,0)</f>
        <v>0</v>
      </c>
      <c r="BJ483" s="17" t="s">
        <v>83</v>
      </c>
      <c r="BK483" s="143">
        <f>ROUND(I483*H483,2)</f>
        <v>0</v>
      </c>
      <c r="BL483" s="17" t="s">
        <v>152</v>
      </c>
      <c r="BM483" s="142" t="s">
        <v>694</v>
      </c>
    </row>
    <row r="484" spans="2:65" s="13" customFormat="1" ht="10.199999999999999">
      <c r="B484" s="152"/>
      <c r="D484" s="145" t="s">
        <v>181</v>
      </c>
      <c r="E484" s="153" t="s">
        <v>1</v>
      </c>
      <c r="F484" s="154" t="s">
        <v>685</v>
      </c>
      <c r="H484" s="153" t="s">
        <v>1</v>
      </c>
      <c r="I484" s="155"/>
      <c r="L484" s="152"/>
      <c r="M484" s="156"/>
      <c r="T484" s="157"/>
      <c r="AT484" s="153" t="s">
        <v>181</v>
      </c>
      <c r="AU484" s="153" t="s">
        <v>85</v>
      </c>
      <c r="AV484" s="13" t="s">
        <v>83</v>
      </c>
      <c r="AW484" s="13" t="s">
        <v>31</v>
      </c>
      <c r="AX484" s="13" t="s">
        <v>75</v>
      </c>
      <c r="AY484" s="153" t="s">
        <v>145</v>
      </c>
    </row>
    <row r="485" spans="2:65" s="12" customFormat="1" ht="10.199999999999999">
      <c r="B485" s="144"/>
      <c r="D485" s="145" t="s">
        <v>181</v>
      </c>
      <c r="E485" s="146" t="s">
        <v>1</v>
      </c>
      <c r="F485" s="147" t="s">
        <v>686</v>
      </c>
      <c r="H485" s="148">
        <v>1835</v>
      </c>
      <c r="I485" s="149"/>
      <c r="L485" s="144"/>
      <c r="M485" s="150"/>
      <c r="T485" s="151"/>
      <c r="AT485" s="146" t="s">
        <v>181</v>
      </c>
      <c r="AU485" s="146" t="s">
        <v>85</v>
      </c>
      <c r="AV485" s="12" t="s">
        <v>85</v>
      </c>
      <c r="AW485" s="12" t="s">
        <v>31</v>
      </c>
      <c r="AX485" s="12" t="s">
        <v>83</v>
      </c>
      <c r="AY485" s="146" t="s">
        <v>145</v>
      </c>
    </row>
    <row r="486" spans="2:65" s="1" customFormat="1" ht="33" customHeight="1">
      <c r="B486" s="32"/>
      <c r="C486" s="132" t="s">
        <v>695</v>
      </c>
      <c r="D486" s="132" t="s">
        <v>147</v>
      </c>
      <c r="E486" s="133" t="s">
        <v>696</v>
      </c>
      <c r="F486" s="134" t="s">
        <v>697</v>
      </c>
      <c r="G486" s="135" t="s">
        <v>150</v>
      </c>
      <c r="H486" s="136">
        <v>1835</v>
      </c>
      <c r="I486" s="137"/>
      <c r="J486" s="136">
        <f>ROUND(I486*H486,2)</f>
        <v>0</v>
      </c>
      <c r="K486" s="134" t="s">
        <v>151</v>
      </c>
      <c r="L486" s="32"/>
      <c r="M486" s="138" t="s">
        <v>1</v>
      </c>
      <c r="N486" s="139" t="s">
        <v>40</v>
      </c>
      <c r="P486" s="140">
        <f>O486*H486</f>
        <v>0</v>
      </c>
      <c r="Q486" s="140">
        <v>0</v>
      </c>
      <c r="R486" s="140">
        <f>Q486*H486</f>
        <v>0</v>
      </c>
      <c r="S486" s="140">
        <v>0</v>
      </c>
      <c r="T486" s="141">
        <f>S486*H486</f>
        <v>0</v>
      </c>
      <c r="AR486" s="142" t="s">
        <v>152</v>
      </c>
      <c r="AT486" s="142" t="s">
        <v>147</v>
      </c>
      <c r="AU486" s="142" t="s">
        <v>85</v>
      </c>
      <c r="AY486" s="17" t="s">
        <v>145</v>
      </c>
      <c r="BE486" s="143">
        <f>IF(N486="základní",J486,0)</f>
        <v>0</v>
      </c>
      <c r="BF486" s="143">
        <f>IF(N486="snížená",J486,0)</f>
        <v>0</v>
      </c>
      <c r="BG486" s="143">
        <f>IF(N486="zákl. přenesená",J486,0)</f>
        <v>0</v>
      </c>
      <c r="BH486" s="143">
        <f>IF(N486="sníž. přenesená",J486,0)</f>
        <v>0</v>
      </c>
      <c r="BI486" s="143">
        <f>IF(N486="nulová",J486,0)</f>
        <v>0</v>
      </c>
      <c r="BJ486" s="17" t="s">
        <v>83</v>
      </c>
      <c r="BK486" s="143">
        <f>ROUND(I486*H486,2)</f>
        <v>0</v>
      </c>
      <c r="BL486" s="17" t="s">
        <v>152</v>
      </c>
      <c r="BM486" s="142" t="s">
        <v>698</v>
      </c>
    </row>
    <row r="487" spans="2:65" s="13" customFormat="1" ht="10.199999999999999">
      <c r="B487" s="152"/>
      <c r="D487" s="145" t="s">
        <v>181</v>
      </c>
      <c r="E487" s="153" t="s">
        <v>1</v>
      </c>
      <c r="F487" s="154" t="s">
        <v>685</v>
      </c>
      <c r="H487" s="153" t="s">
        <v>1</v>
      </c>
      <c r="I487" s="155"/>
      <c r="L487" s="152"/>
      <c r="M487" s="156"/>
      <c r="T487" s="157"/>
      <c r="AT487" s="153" t="s">
        <v>181</v>
      </c>
      <c r="AU487" s="153" t="s">
        <v>85</v>
      </c>
      <c r="AV487" s="13" t="s">
        <v>83</v>
      </c>
      <c r="AW487" s="13" t="s">
        <v>31</v>
      </c>
      <c r="AX487" s="13" t="s">
        <v>75</v>
      </c>
      <c r="AY487" s="153" t="s">
        <v>145</v>
      </c>
    </row>
    <row r="488" spans="2:65" s="12" customFormat="1" ht="10.199999999999999">
      <c r="B488" s="144"/>
      <c r="D488" s="145" t="s">
        <v>181</v>
      </c>
      <c r="E488" s="146" t="s">
        <v>1</v>
      </c>
      <c r="F488" s="147" t="s">
        <v>686</v>
      </c>
      <c r="H488" s="148">
        <v>1835</v>
      </c>
      <c r="I488" s="149"/>
      <c r="L488" s="144"/>
      <c r="M488" s="150"/>
      <c r="T488" s="151"/>
      <c r="AT488" s="146" t="s">
        <v>181</v>
      </c>
      <c r="AU488" s="146" t="s">
        <v>85</v>
      </c>
      <c r="AV488" s="12" t="s">
        <v>85</v>
      </c>
      <c r="AW488" s="12" t="s">
        <v>31</v>
      </c>
      <c r="AX488" s="12" t="s">
        <v>83</v>
      </c>
      <c r="AY488" s="146" t="s">
        <v>145</v>
      </c>
    </row>
    <row r="489" spans="2:65" s="11" customFormat="1" ht="22.8" customHeight="1">
      <c r="B489" s="120"/>
      <c r="D489" s="121" t="s">
        <v>74</v>
      </c>
      <c r="E489" s="130" t="s">
        <v>699</v>
      </c>
      <c r="F489" s="130" t="s">
        <v>700</v>
      </c>
      <c r="I489" s="123"/>
      <c r="J489" s="131">
        <f>BK489</f>
        <v>0</v>
      </c>
      <c r="L489" s="120"/>
      <c r="M489" s="125"/>
      <c r="P489" s="126">
        <f>SUM(P490:P504)</f>
        <v>0</v>
      </c>
      <c r="R489" s="126">
        <f>SUM(R490:R504)</f>
        <v>20.173500000000001</v>
      </c>
      <c r="T489" s="127">
        <f>SUM(T490:T504)</f>
        <v>0</v>
      </c>
      <c r="AR489" s="121" t="s">
        <v>83</v>
      </c>
      <c r="AT489" s="128" t="s">
        <v>74</v>
      </c>
      <c r="AU489" s="128" t="s">
        <v>83</v>
      </c>
      <c r="AY489" s="121" t="s">
        <v>145</v>
      </c>
      <c r="BK489" s="129">
        <f>SUM(BK490:BK504)</f>
        <v>0</v>
      </c>
    </row>
    <row r="490" spans="2:65" s="1" customFormat="1" ht="21.75" customHeight="1">
      <c r="B490" s="32"/>
      <c r="C490" s="132" t="s">
        <v>701</v>
      </c>
      <c r="D490" s="132" t="s">
        <v>147</v>
      </c>
      <c r="E490" s="133" t="s">
        <v>702</v>
      </c>
      <c r="F490" s="134" t="s">
        <v>703</v>
      </c>
      <c r="G490" s="135" t="s">
        <v>150</v>
      </c>
      <c r="H490" s="136">
        <v>90</v>
      </c>
      <c r="I490" s="137"/>
      <c r="J490" s="136">
        <f>ROUND(I490*H490,2)</f>
        <v>0</v>
      </c>
      <c r="K490" s="134" t="s">
        <v>151</v>
      </c>
      <c r="L490" s="32"/>
      <c r="M490" s="138" t="s">
        <v>1</v>
      </c>
      <c r="N490" s="139" t="s">
        <v>40</v>
      </c>
      <c r="P490" s="140">
        <f>O490*H490</f>
        <v>0</v>
      </c>
      <c r="Q490" s="140">
        <v>0</v>
      </c>
      <c r="R490" s="140">
        <f>Q490*H490</f>
        <v>0</v>
      </c>
      <c r="S490" s="140">
        <v>0</v>
      </c>
      <c r="T490" s="141">
        <f>S490*H490</f>
        <v>0</v>
      </c>
      <c r="AR490" s="142" t="s">
        <v>152</v>
      </c>
      <c r="AT490" s="142" t="s">
        <v>147</v>
      </c>
      <c r="AU490" s="142" t="s">
        <v>85</v>
      </c>
      <c r="AY490" s="17" t="s">
        <v>145</v>
      </c>
      <c r="BE490" s="143">
        <f>IF(N490="základní",J490,0)</f>
        <v>0</v>
      </c>
      <c r="BF490" s="143">
        <f>IF(N490="snížená",J490,0)</f>
        <v>0</v>
      </c>
      <c r="BG490" s="143">
        <f>IF(N490="zákl. přenesená",J490,0)</f>
        <v>0</v>
      </c>
      <c r="BH490" s="143">
        <f>IF(N490="sníž. přenesená",J490,0)</f>
        <v>0</v>
      </c>
      <c r="BI490" s="143">
        <f>IF(N490="nulová",J490,0)</f>
        <v>0</v>
      </c>
      <c r="BJ490" s="17" t="s">
        <v>83</v>
      </c>
      <c r="BK490" s="143">
        <f>ROUND(I490*H490,2)</f>
        <v>0</v>
      </c>
      <c r="BL490" s="17" t="s">
        <v>152</v>
      </c>
      <c r="BM490" s="142" t="s">
        <v>704</v>
      </c>
    </row>
    <row r="491" spans="2:65" s="13" customFormat="1" ht="10.199999999999999">
      <c r="B491" s="152"/>
      <c r="D491" s="145" t="s">
        <v>181</v>
      </c>
      <c r="E491" s="153" t="s">
        <v>1</v>
      </c>
      <c r="F491" s="154" t="s">
        <v>705</v>
      </c>
      <c r="H491" s="153" t="s">
        <v>1</v>
      </c>
      <c r="I491" s="155"/>
      <c r="L491" s="152"/>
      <c r="M491" s="156"/>
      <c r="T491" s="157"/>
      <c r="AT491" s="153" t="s">
        <v>181</v>
      </c>
      <c r="AU491" s="153" t="s">
        <v>85</v>
      </c>
      <c r="AV491" s="13" t="s">
        <v>83</v>
      </c>
      <c r="AW491" s="13" t="s">
        <v>31</v>
      </c>
      <c r="AX491" s="13" t="s">
        <v>75</v>
      </c>
      <c r="AY491" s="153" t="s">
        <v>145</v>
      </c>
    </row>
    <row r="492" spans="2:65" s="12" customFormat="1" ht="10.199999999999999">
      <c r="B492" s="144"/>
      <c r="D492" s="145" t="s">
        <v>181</v>
      </c>
      <c r="E492" s="146" t="s">
        <v>1</v>
      </c>
      <c r="F492" s="147" t="s">
        <v>706</v>
      </c>
      <c r="H492" s="148">
        <v>90</v>
      </c>
      <c r="I492" s="149"/>
      <c r="L492" s="144"/>
      <c r="M492" s="150"/>
      <c r="T492" s="151"/>
      <c r="AT492" s="146" t="s">
        <v>181</v>
      </c>
      <c r="AU492" s="146" t="s">
        <v>85</v>
      </c>
      <c r="AV492" s="12" t="s">
        <v>85</v>
      </c>
      <c r="AW492" s="12" t="s">
        <v>31</v>
      </c>
      <c r="AX492" s="12" t="s">
        <v>83</v>
      </c>
      <c r="AY492" s="146" t="s">
        <v>145</v>
      </c>
    </row>
    <row r="493" spans="2:65" s="1" customFormat="1" ht="21.75" customHeight="1">
      <c r="B493" s="32"/>
      <c r="C493" s="132" t="s">
        <v>707</v>
      </c>
      <c r="D493" s="132" t="s">
        <v>147</v>
      </c>
      <c r="E493" s="133" t="s">
        <v>708</v>
      </c>
      <c r="F493" s="134" t="s">
        <v>709</v>
      </c>
      <c r="G493" s="135" t="s">
        <v>150</v>
      </c>
      <c r="H493" s="136">
        <v>90</v>
      </c>
      <c r="I493" s="137"/>
      <c r="J493" s="136">
        <f>ROUND(I493*H493,2)</f>
        <v>0</v>
      </c>
      <c r="K493" s="134" t="s">
        <v>151</v>
      </c>
      <c r="L493" s="32"/>
      <c r="M493" s="138" t="s">
        <v>1</v>
      </c>
      <c r="N493" s="139" t="s">
        <v>40</v>
      </c>
      <c r="P493" s="140">
        <f>O493*H493</f>
        <v>0</v>
      </c>
      <c r="Q493" s="140">
        <v>0</v>
      </c>
      <c r="R493" s="140">
        <f>Q493*H493</f>
        <v>0</v>
      </c>
      <c r="S493" s="140">
        <v>0</v>
      </c>
      <c r="T493" s="141">
        <f>S493*H493</f>
        <v>0</v>
      </c>
      <c r="AR493" s="142" t="s">
        <v>152</v>
      </c>
      <c r="AT493" s="142" t="s">
        <v>147</v>
      </c>
      <c r="AU493" s="142" t="s">
        <v>85</v>
      </c>
      <c r="AY493" s="17" t="s">
        <v>145</v>
      </c>
      <c r="BE493" s="143">
        <f>IF(N493="základní",J493,0)</f>
        <v>0</v>
      </c>
      <c r="BF493" s="143">
        <f>IF(N493="snížená",J493,0)</f>
        <v>0</v>
      </c>
      <c r="BG493" s="143">
        <f>IF(N493="zákl. přenesená",J493,0)</f>
        <v>0</v>
      </c>
      <c r="BH493" s="143">
        <f>IF(N493="sníž. přenesená",J493,0)</f>
        <v>0</v>
      </c>
      <c r="BI493" s="143">
        <f>IF(N493="nulová",J493,0)</f>
        <v>0</v>
      </c>
      <c r="BJ493" s="17" t="s">
        <v>83</v>
      </c>
      <c r="BK493" s="143">
        <f>ROUND(I493*H493,2)</f>
        <v>0</v>
      </c>
      <c r="BL493" s="17" t="s">
        <v>152</v>
      </c>
      <c r="BM493" s="142" t="s">
        <v>710</v>
      </c>
    </row>
    <row r="494" spans="2:65" s="13" customFormat="1" ht="10.199999999999999">
      <c r="B494" s="152"/>
      <c r="D494" s="145" t="s">
        <v>181</v>
      </c>
      <c r="E494" s="153" t="s">
        <v>1</v>
      </c>
      <c r="F494" s="154" t="s">
        <v>705</v>
      </c>
      <c r="H494" s="153" t="s">
        <v>1</v>
      </c>
      <c r="I494" s="155"/>
      <c r="L494" s="152"/>
      <c r="M494" s="156"/>
      <c r="T494" s="157"/>
      <c r="AT494" s="153" t="s">
        <v>181</v>
      </c>
      <c r="AU494" s="153" t="s">
        <v>85</v>
      </c>
      <c r="AV494" s="13" t="s">
        <v>83</v>
      </c>
      <c r="AW494" s="13" t="s">
        <v>31</v>
      </c>
      <c r="AX494" s="13" t="s">
        <v>75</v>
      </c>
      <c r="AY494" s="153" t="s">
        <v>145</v>
      </c>
    </row>
    <row r="495" spans="2:65" s="12" customFormat="1" ht="10.199999999999999">
      <c r="B495" s="144"/>
      <c r="D495" s="145" t="s">
        <v>181</v>
      </c>
      <c r="E495" s="146" t="s">
        <v>1</v>
      </c>
      <c r="F495" s="147" t="s">
        <v>706</v>
      </c>
      <c r="H495" s="148">
        <v>90</v>
      </c>
      <c r="I495" s="149"/>
      <c r="L495" s="144"/>
      <c r="M495" s="150"/>
      <c r="T495" s="151"/>
      <c r="AT495" s="146" t="s">
        <v>181</v>
      </c>
      <c r="AU495" s="146" t="s">
        <v>85</v>
      </c>
      <c r="AV495" s="12" t="s">
        <v>85</v>
      </c>
      <c r="AW495" s="12" t="s">
        <v>31</v>
      </c>
      <c r="AX495" s="12" t="s">
        <v>83</v>
      </c>
      <c r="AY495" s="146" t="s">
        <v>145</v>
      </c>
    </row>
    <row r="496" spans="2:65" s="1" customFormat="1" ht="33" customHeight="1">
      <c r="B496" s="32"/>
      <c r="C496" s="132" t="s">
        <v>711</v>
      </c>
      <c r="D496" s="132" t="s">
        <v>147</v>
      </c>
      <c r="E496" s="133" t="s">
        <v>712</v>
      </c>
      <c r="F496" s="134" t="s">
        <v>713</v>
      </c>
      <c r="G496" s="135" t="s">
        <v>150</v>
      </c>
      <c r="H496" s="136">
        <v>90</v>
      </c>
      <c r="I496" s="137"/>
      <c r="J496" s="136">
        <f>ROUND(I496*H496,2)</f>
        <v>0</v>
      </c>
      <c r="K496" s="134" t="s">
        <v>151</v>
      </c>
      <c r="L496" s="32"/>
      <c r="M496" s="138" t="s">
        <v>1</v>
      </c>
      <c r="N496" s="139" t="s">
        <v>40</v>
      </c>
      <c r="P496" s="140">
        <f>O496*H496</f>
        <v>0</v>
      </c>
      <c r="Q496" s="140">
        <v>8.9219999999999994E-2</v>
      </c>
      <c r="R496" s="140">
        <f>Q496*H496</f>
        <v>8.0297999999999998</v>
      </c>
      <c r="S496" s="140">
        <v>0</v>
      </c>
      <c r="T496" s="141">
        <f>S496*H496</f>
        <v>0</v>
      </c>
      <c r="AR496" s="142" t="s">
        <v>152</v>
      </c>
      <c r="AT496" s="142" t="s">
        <v>147</v>
      </c>
      <c r="AU496" s="142" t="s">
        <v>85</v>
      </c>
      <c r="AY496" s="17" t="s">
        <v>145</v>
      </c>
      <c r="BE496" s="143">
        <f>IF(N496="základní",J496,0)</f>
        <v>0</v>
      </c>
      <c r="BF496" s="143">
        <f>IF(N496="snížená",J496,0)</f>
        <v>0</v>
      </c>
      <c r="BG496" s="143">
        <f>IF(N496="zákl. přenesená",J496,0)</f>
        <v>0</v>
      </c>
      <c r="BH496" s="143">
        <f>IF(N496="sníž. přenesená",J496,0)</f>
        <v>0</v>
      </c>
      <c r="BI496" s="143">
        <f>IF(N496="nulová",J496,0)</f>
        <v>0</v>
      </c>
      <c r="BJ496" s="17" t="s">
        <v>83</v>
      </c>
      <c r="BK496" s="143">
        <f>ROUND(I496*H496,2)</f>
        <v>0</v>
      </c>
      <c r="BL496" s="17" t="s">
        <v>152</v>
      </c>
      <c r="BM496" s="142" t="s">
        <v>714</v>
      </c>
    </row>
    <row r="497" spans="2:65" s="13" customFormat="1" ht="10.199999999999999">
      <c r="B497" s="152"/>
      <c r="D497" s="145" t="s">
        <v>181</v>
      </c>
      <c r="E497" s="153" t="s">
        <v>1</v>
      </c>
      <c r="F497" s="154" t="s">
        <v>715</v>
      </c>
      <c r="H497" s="153" t="s">
        <v>1</v>
      </c>
      <c r="I497" s="155"/>
      <c r="L497" s="152"/>
      <c r="M497" s="156"/>
      <c r="T497" s="157"/>
      <c r="AT497" s="153" t="s">
        <v>181</v>
      </c>
      <c r="AU497" s="153" t="s">
        <v>85</v>
      </c>
      <c r="AV497" s="13" t="s">
        <v>83</v>
      </c>
      <c r="AW497" s="13" t="s">
        <v>31</v>
      </c>
      <c r="AX497" s="13" t="s">
        <v>75</v>
      </c>
      <c r="AY497" s="153" t="s">
        <v>145</v>
      </c>
    </row>
    <row r="498" spans="2:65" s="12" customFormat="1" ht="10.199999999999999">
      <c r="B498" s="144"/>
      <c r="D498" s="145" t="s">
        <v>181</v>
      </c>
      <c r="E498" s="146" t="s">
        <v>1</v>
      </c>
      <c r="F498" s="147" t="s">
        <v>706</v>
      </c>
      <c r="H498" s="148">
        <v>90</v>
      </c>
      <c r="I498" s="149"/>
      <c r="L498" s="144"/>
      <c r="M498" s="150"/>
      <c r="T498" s="151"/>
      <c r="AT498" s="146" t="s">
        <v>181</v>
      </c>
      <c r="AU498" s="146" t="s">
        <v>85</v>
      </c>
      <c r="AV498" s="12" t="s">
        <v>85</v>
      </c>
      <c r="AW498" s="12" t="s">
        <v>31</v>
      </c>
      <c r="AX498" s="12" t="s">
        <v>83</v>
      </c>
      <c r="AY498" s="146" t="s">
        <v>145</v>
      </c>
    </row>
    <row r="499" spans="2:65" s="1" customFormat="1" ht="21.75" customHeight="1">
      <c r="B499" s="32"/>
      <c r="C499" s="172" t="s">
        <v>716</v>
      </c>
      <c r="D499" s="172" t="s">
        <v>449</v>
      </c>
      <c r="E499" s="173" t="s">
        <v>717</v>
      </c>
      <c r="F499" s="174" t="s">
        <v>718</v>
      </c>
      <c r="G499" s="175" t="s">
        <v>150</v>
      </c>
      <c r="H499" s="176">
        <v>74.16</v>
      </c>
      <c r="I499" s="177"/>
      <c r="J499" s="176">
        <f>ROUND(I499*H499,2)</f>
        <v>0</v>
      </c>
      <c r="K499" s="174" t="s">
        <v>151</v>
      </c>
      <c r="L499" s="178"/>
      <c r="M499" s="179" t="s">
        <v>1</v>
      </c>
      <c r="N499" s="180" t="s">
        <v>40</v>
      </c>
      <c r="P499" s="140">
        <f>O499*H499</f>
        <v>0</v>
      </c>
      <c r="Q499" s="140">
        <v>0.13100000000000001</v>
      </c>
      <c r="R499" s="140">
        <f>Q499*H499</f>
        <v>9.7149599999999996</v>
      </c>
      <c r="S499" s="140">
        <v>0</v>
      </c>
      <c r="T499" s="141">
        <f>S499*H499</f>
        <v>0</v>
      </c>
      <c r="AR499" s="142" t="s">
        <v>177</v>
      </c>
      <c r="AT499" s="142" t="s">
        <v>449</v>
      </c>
      <c r="AU499" s="142" t="s">
        <v>85</v>
      </c>
      <c r="AY499" s="17" t="s">
        <v>145</v>
      </c>
      <c r="BE499" s="143">
        <f>IF(N499="základní",J499,0)</f>
        <v>0</v>
      </c>
      <c r="BF499" s="143">
        <f>IF(N499="snížená",J499,0)</f>
        <v>0</v>
      </c>
      <c r="BG499" s="143">
        <f>IF(N499="zákl. přenesená",J499,0)</f>
        <v>0</v>
      </c>
      <c r="BH499" s="143">
        <f>IF(N499="sníž. přenesená",J499,0)</f>
        <v>0</v>
      </c>
      <c r="BI499" s="143">
        <f>IF(N499="nulová",J499,0)</f>
        <v>0</v>
      </c>
      <c r="BJ499" s="17" t="s">
        <v>83</v>
      </c>
      <c r="BK499" s="143">
        <f>ROUND(I499*H499,2)</f>
        <v>0</v>
      </c>
      <c r="BL499" s="17" t="s">
        <v>152</v>
      </c>
      <c r="BM499" s="142" t="s">
        <v>719</v>
      </c>
    </row>
    <row r="500" spans="2:65" s="12" customFormat="1" ht="10.199999999999999">
      <c r="B500" s="144"/>
      <c r="D500" s="145" t="s">
        <v>181</v>
      </c>
      <c r="E500" s="146" t="s">
        <v>1</v>
      </c>
      <c r="F500" s="147" t="s">
        <v>720</v>
      </c>
      <c r="H500" s="148">
        <v>74.16</v>
      </c>
      <c r="I500" s="149"/>
      <c r="L500" s="144"/>
      <c r="M500" s="150"/>
      <c r="T500" s="151"/>
      <c r="AT500" s="146" t="s">
        <v>181</v>
      </c>
      <c r="AU500" s="146" t="s">
        <v>85</v>
      </c>
      <c r="AV500" s="12" t="s">
        <v>85</v>
      </c>
      <c r="AW500" s="12" t="s">
        <v>31</v>
      </c>
      <c r="AX500" s="12" t="s">
        <v>83</v>
      </c>
      <c r="AY500" s="146" t="s">
        <v>145</v>
      </c>
    </row>
    <row r="501" spans="2:65" s="13" customFormat="1" ht="10.199999999999999">
      <c r="B501" s="152"/>
      <c r="D501" s="145" t="s">
        <v>181</v>
      </c>
      <c r="E501" s="153" t="s">
        <v>1</v>
      </c>
      <c r="F501" s="154" t="s">
        <v>721</v>
      </c>
      <c r="H501" s="153" t="s">
        <v>1</v>
      </c>
      <c r="I501" s="155"/>
      <c r="L501" s="152"/>
      <c r="M501" s="156"/>
      <c r="T501" s="157"/>
      <c r="AT501" s="153" t="s">
        <v>181</v>
      </c>
      <c r="AU501" s="153" t="s">
        <v>85</v>
      </c>
      <c r="AV501" s="13" t="s">
        <v>83</v>
      </c>
      <c r="AW501" s="13" t="s">
        <v>31</v>
      </c>
      <c r="AX501" s="13" t="s">
        <v>75</v>
      </c>
      <c r="AY501" s="153" t="s">
        <v>145</v>
      </c>
    </row>
    <row r="502" spans="2:65" s="1" customFormat="1" ht="24.15" customHeight="1">
      <c r="B502" s="32"/>
      <c r="C502" s="172" t="s">
        <v>722</v>
      </c>
      <c r="D502" s="172" t="s">
        <v>449</v>
      </c>
      <c r="E502" s="173" t="s">
        <v>723</v>
      </c>
      <c r="F502" s="174" t="s">
        <v>724</v>
      </c>
      <c r="G502" s="175" t="s">
        <v>150</v>
      </c>
      <c r="H502" s="176">
        <v>18.54</v>
      </c>
      <c r="I502" s="177"/>
      <c r="J502" s="176">
        <f>ROUND(I502*H502,2)</f>
        <v>0</v>
      </c>
      <c r="K502" s="174" t="s">
        <v>151</v>
      </c>
      <c r="L502" s="178"/>
      <c r="M502" s="179" t="s">
        <v>1</v>
      </c>
      <c r="N502" s="180" t="s">
        <v>40</v>
      </c>
      <c r="P502" s="140">
        <f>O502*H502</f>
        <v>0</v>
      </c>
      <c r="Q502" s="140">
        <v>0.13100000000000001</v>
      </c>
      <c r="R502" s="140">
        <f>Q502*H502</f>
        <v>2.4287399999999999</v>
      </c>
      <c r="S502" s="140">
        <v>0</v>
      </c>
      <c r="T502" s="141">
        <f>S502*H502</f>
        <v>0</v>
      </c>
      <c r="AR502" s="142" t="s">
        <v>177</v>
      </c>
      <c r="AT502" s="142" t="s">
        <v>449</v>
      </c>
      <c r="AU502" s="142" t="s">
        <v>85</v>
      </c>
      <c r="AY502" s="17" t="s">
        <v>145</v>
      </c>
      <c r="BE502" s="143">
        <f>IF(N502="základní",J502,0)</f>
        <v>0</v>
      </c>
      <c r="BF502" s="143">
        <f>IF(N502="snížená",J502,0)</f>
        <v>0</v>
      </c>
      <c r="BG502" s="143">
        <f>IF(N502="zákl. přenesená",J502,0)</f>
        <v>0</v>
      </c>
      <c r="BH502" s="143">
        <f>IF(N502="sníž. přenesená",J502,0)</f>
        <v>0</v>
      </c>
      <c r="BI502" s="143">
        <f>IF(N502="nulová",J502,0)</f>
        <v>0</v>
      </c>
      <c r="BJ502" s="17" t="s">
        <v>83</v>
      </c>
      <c r="BK502" s="143">
        <f>ROUND(I502*H502,2)</f>
        <v>0</v>
      </c>
      <c r="BL502" s="17" t="s">
        <v>152</v>
      </c>
      <c r="BM502" s="142" t="s">
        <v>725</v>
      </c>
    </row>
    <row r="503" spans="2:65" s="12" customFormat="1" ht="10.199999999999999">
      <c r="B503" s="144"/>
      <c r="D503" s="145" t="s">
        <v>181</v>
      </c>
      <c r="E503" s="146" t="s">
        <v>1</v>
      </c>
      <c r="F503" s="147" t="s">
        <v>726</v>
      </c>
      <c r="H503" s="148">
        <v>18.54</v>
      </c>
      <c r="I503" s="149"/>
      <c r="L503" s="144"/>
      <c r="M503" s="150"/>
      <c r="T503" s="151"/>
      <c r="AT503" s="146" t="s">
        <v>181</v>
      </c>
      <c r="AU503" s="146" t="s">
        <v>85</v>
      </c>
      <c r="AV503" s="12" t="s">
        <v>85</v>
      </c>
      <c r="AW503" s="12" t="s">
        <v>31</v>
      </c>
      <c r="AX503" s="12" t="s">
        <v>83</v>
      </c>
      <c r="AY503" s="146" t="s">
        <v>145</v>
      </c>
    </row>
    <row r="504" spans="2:65" s="13" customFormat="1" ht="10.199999999999999">
      <c r="B504" s="152"/>
      <c r="D504" s="145" t="s">
        <v>181</v>
      </c>
      <c r="E504" s="153" t="s">
        <v>1</v>
      </c>
      <c r="F504" s="154" t="s">
        <v>721</v>
      </c>
      <c r="H504" s="153" t="s">
        <v>1</v>
      </c>
      <c r="I504" s="155"/>
      <c r="L504" s="152"/>
      <c r="M504" s="156"/>
      <c r="T504" s="157"/>
      <c r="AT504" s="153" t="s">
        <v>181</v>
      </c>
      <c r="AU504" s="153" t="s">
        <v>85</v>
      </c>
      <c r="AV504" s="13" t="s">
        <v>83</v>
      </c>
      <c r="AW504" s="13" t="s">
        <v>31</v>
      </c>
      <c r="AX504" s="13" t="s">
        <v>75</v>
      </c>
      <c r="AY504" s="153" t="s">
        <v>145</v>
      </c>
    </row>
    <row r="505" spans="2:65" s="11" customFormat="1" ht="22.8" customHeight="1">
      <c r="B505" s="120"/>
      <c r="D505" s="121" t="s">
        <v>74</v>
      </c>
      <c r="E505" s="130" t="s">
        <v>727</v>
      </c>
      <c r="F505" s="130" t="s">
        <v>728</v>
      </c>
      <c r="I505" s="123"/>
      <c r="J505" s="131">
        <f>BK505</f>
        <v>0</v>
      </c>
      <c r="L505" s="120"/>
      <c r="M505" s="125"/>
      <c r="P505" s="126">
        <f>SUM(P506:P519)</f>
        <v>0</v>
      </c>
      <c r="R505" s="126">
        <f>SUM(R506:R519)</f>
        <v>91.801000000000016</v>
      </c>
      <c r="T505" s="127">
        <f>SUM(T506:T519)</f>
        <v>0</v>
      </c>
      <c r="AR505" s="121" t="s">
        <v>83</v>
      </c>
      <c r="AT505" s="128" t="s">
        <v>74</v>
      </c>
      <c r="AU505" s="128" t="s">
        <v>83</v>
      </c>
      <c r="AY505" s="121" t="s">
        <v>145</v>
      </c>
      <c r="BK505" s="129">
        <f>SUM(BK506:BK519)</f>
        <v>0</v>
      </c>
    </row>
    <row r="506" spans="2:65" s="1" customFormat="1" ht="24.15" customHeight="1">
      <c r="B506" s="32"/>
      <c r="C506" s="132" t="s">
        <v>729</v>
      </c>
      <c r="D506" s="132" t="s">
        <v>147</v>
      </c>
      <c r="E506" s="133" t="s">
        <v>688</v>
      </c>
      <c r="F506" s="134" t="s">
        <v>689</v>
      </c>
      <c r="G506" s="135" t="s">
        <v>150</v>
      </c>
      <c r="H506" s="136">
        <v>770</v>
      </c>
      <c r="I506" s="137"/>
      <c r="J506" s="136">
        <f>ROUND(I506*H506,2)</f>
        <v>0</v>
      </c>
      <c r="K506" s="134" t="s">
        <v>151</v>
      </c>
      <c r="L506" s="32"/>
      <c r="M506" s="138" t="s">
        <v>1</v>
      </c>
      <c r="N506" s="139" t="s">
        <v>40</v>
      </c>
      <c r="P506" s="140">
        <f>O506*H506</f>
        <v>0</v>
      </c>
      <c r="Q506" s="140">
        <v>0</v>
      </c>
      <c r="R506" s="140">
        <f>Q506*H506</f>
        <v>0</v>
      </c>
      <c r="S506" s="140">
        <v>0</v>
      </c>
      <c r="T506" s="141">
        <f>S506*H506</f>
        <v>0</v>
      </c>
      <c r="AR506" s="142" t="s">
        <v>152</v>
      </c>
      <c r="AT506" s="142" t="s">
        <v>147</v>
      </c>
      <c r="AU506" s="142" t="s">
        <v>85</v>
      </c>
      <c r="AY506" s="17" t="s">
        <v>145</v>
      </c>
      <c r="BE506" s="143">
        <f>IF(N506="základní",J506,0)</f>
        <v>0</v>
      </c>
      <c r="BF506" s="143">
        <f>IF(N506="snížená",J506,0)</f>
        <v>0</v>
      </c>
      <c r="BG506" s="143">
        <f>IF(N506="zákl. přenesená",J506,0)</f>
        <v>0</v>
      </c>
      <c r="BH506" s="143">
        <f>IF(N506="sníž. přenesená",J506,0)</f>
        <v>0</v>
      </c>
      <c r="BI506" s="143">
        <f>IF(N506="nulová",J506,0)</f>
        <v>0</v>
      </c>
      <c r="BJ506" s="17" t="s">
        <v>83</v>
      </c>
      <c r="BK506" s="143">
        <f>ROUND(I506*H506,2)</f>
        <v>0</v>
      </c>
      <c r="BL506" s="17" t="s">
        <v>152</v>
      </c>
      <c r="BM506" s="142" t="s">
        <v>730</v>
      </c>
    </row>
    <row r="507" spans="2:65" s="13" customFormat="1" ht="10.199999999999999">
      <c r="B507" s="152"/>
      <c r="D507" s="145" t="s">
        <v>181</v>
      </c>
      <c r="E507" s="153" t="s">
        <v>1</v>
      </c>
      <c r="F507" s="154" t="s">
        <v>731</v>
      </c>
      <c r="H507" s="153" t="s">
        <v>1</v>
      </c>
      <c r="I507" s="155"/>
      <c r="L507" s="152"/>
      <c r="M507" s="156"/>
      <c r="T507" s="157"/>
      <c r="AT507" s="153" t="s">
        <v>181</v>
      </c>
      <c r="AU507" s="153" t="s">
        <v>85</v>
      </c>
      <c r="AV507" s="13" t="s">
        <v>83</v>
      </c>
      <c r="AW507" s="13" t="s">
        <v>31</v>
      </c>
      <c r="AX507" s="13" t="s">
        <v>75</v>
      </c>
      <c r="AY507" s="153" t="s">
        <v>145</v>
      </c>
    </row>
    <row r="508" spans="2:65" s="13" customFormat="1" ht="10.199999999999999">
      <c r="B508" s="152"/>
      <c r="D508" s="145" t="s">
        <v>181</v>
      </c>
      <c r="E508" s="153" t="s">
        <v>1</v>
      </c>
      <c r="F508" s="154" t="s">
        <v>732</v>
      </c>
      <c r="H508" s="153" t="s">
        <v>1</v>
      </c>
      <c r="I508" s="155"/>
      <c r="L508" s="152"/>
      <c r="M508" s="156"/>
      <c r="T508" s="157"/>
      <c r="AT508" s="153" t="s">
        <v>181</v>
      </c>
      <c r="AU508" s="153" t="s">
        <v>85</v>
      </c>
      <c r="AV508" s="13" t="s">
        <v>83</v>
      </c>
      <c r="AW508" s="13" t="s">
        <v>31</v>
      </c>
      <c r="AX508" s="13" t="s">
        <v>75</v>
      </c>
      <c r="AY508" s="153" t="s">
        <v>145</v>
      </c>
    </row>
    <row r="509" spans="2:65" s="12" customFormat="1" ht="10.199999999999999">
      <c r="B509" s="144"/>
      <c r="D509" s="145" t="s">
        <v>181</v>
      </c>
      <c r="E509" s="146" t="s">
        <v>1</v>
      </c>
      <c r="F509" s="147" t="s">
        <v>733</v>
      </c>
      <c r="H509" s="148">
        <v>770</v>
      </c>
      <c r="I509" s="149"/>
      <c r="L509" s="144"/>
      <c r="M509" s="150"/>
      <c r="T509" s="151"/>
      <c r="AT509" s="146" t="s">
        <v>181</v>
      </c>
      <c r="AU509" s="146" t="s">
        <v>85</v>
      </c>
      <c r="AV509" s="12" t="s">
        <v>85</v>
      </c>
      <c r="AW509" s="12" t="s">
        <v>31</v>
      </c>
      <c r="AX509" s="12" t="s">
        <v>83</v>
      </c>
      <c r="AY509" s="146" t="s">
        <v>145</v>
      </c>
    </row>
    <row r="510" spans="2:65" s="1" customFormat="1" ht="24.15" customHeight="1">
      <c r="B510" s="32"/>
      <c r="C510" s="132" t="s">
        <v>734</v>
      </c>
      <c r="D510" s="132" t="s">
        <v>147</v>
      </c>
      <c r="E510" s="133" t="s">
        <v>735</v>
      </c>
      <c r="F510" s="134" t="s">
        <v>736</v>
      </c>
      <c r="G510" s="135" t="s">
        <v>150</v>
      </c>
      <c r="H510" s="136">
        <v>385</v>
      </c>
      <c r="I510" s="137"/>
      <c r="J510" s="136">
        <f>ROUND(I510*H510,2)</f>
        <v>0</v>
      </c>
      <c r="K510" s="134" t="s">
        <v>151</v>
      </c>
      <c r="L510" s="32"/>
      <c r="M510" s="138" t="s">
        <v>1</v>
      </c>
      <c r="N510" s="139" t="s">
        <v>40</v>
      </c>
      <c r="P510" s="140">
        <f>O510*H510</f>
        <v>0</v>
      </c>
      <c r="Q510" s="140">
        <v>9.8000000000000004E-2</v>
      </c>
      <c r="R510" s="140">
        <f>Q510*H510</f>
        <v>37.730000000000004</v>
      </c>
      <c r="S510" s="140">
        <v>0</v>
      </c>
      <c r="T510" s="141">
        <f>S510*H510</f>
        <v>0</v>
      </c>
      <c r="AR510" s="142" t="s">
        <v>152</v>
      </c>
      <c r="AT510" s="142" t="s">
        <v>147</v>
      </c>
      <c r="AU510" s="142" t="s">
        <v>85</v>
      </c>
      <c r="AY510" s="17" t="s">
        <v>145</v>
      </c>
      <c r="BE510" s="143">
        <f>IF(N510="základní",J510,0)</f>
        <v>0</v>
      </c>
      <c r="BF510" s="143">
        <f>IF(N510="snížená",J510,0)</f>
        <v>0</v>
      </c>
      <c r="BG510" s="143">
        <f>IF(N510="zákl. přenesená",J510,0)</f>
        <v>0</v>
      </c>
      <c r="BH510" s="143">
        <f>IF(N510="sníž. přenesená",J510,0)</f>
        <v>0</v>
      </c>
      <c r="BI510" s="143">
        <f>IF(N510="nulová",J510,0)</f>
        <v>0</v>
      </c>
      <c r="BJ510" s="17" t="s">
        <v>83</v>
      </c>
      <c r="BK510" s="143">
        <f>ROUND(I510*H510,2)</f>
        <v>0</v>
      </c>
      <c r="BL510" s="17" t="s">
        <v>152</v>
      </c>
      <c r="BM510" s="142" t="s">
        <v>737</v>
      </c>
    </row>
    <row r="511" spans="2:65" s="13" customFormat="1" ht="10.199999999999999">
      <c r="B511" s="152"/>
      <c r="D511" s="145" t="s">
        <v>181</v>
      </c>
      <c r="E511" s="153" t="s">
        <v>1</v>
      </c>
      <c r="F511" s="154" t="s">
        <v>731</v>
      </c>
      <c r="H511" s="153" t="s">
        <v>1</v>
      </c>
      <c r="I511" s="155"/>
      <c r="L511" s="152"/>
      <c r="M511" s="156"/>
      <c r="T511" s="157"/>
      <c r="AT511" s="153" t="s">
        <v>181</v>
      </c>
      <c r="AU511" s="153" t="s">
        <v>85</v>
      </c>
      <c r="AV511" s="13" t="s">
        <v>83</v>
      </c>
      <c r="AW511" s="13" t="s">
        <v>31</v>
      </c>
      <c r="AX511" s="13" t="s">
        <v>75</v>
      </c>
      <c r="AY511" s="153" t="s">
        <v>145</v>
      </c>
    </row>
    <row r="512" spans="2:65" s="12" customFormat="1" ht="10.199999999999999">
      <c r="B512" s="144"/>
      <c r="D512" s="145" t="s">
        <v>181</v>
      </c>
      <c r="E512" s="146" t="s">
        <v>1</v>
      </c>
      <c r="F512" s="147" t="s">
        <v>738</v>
      </c>
      <c r="H512" s="148">
        <v>385</v>
      </c>
      <c r="I512" s="149"/>
      <c r="L512" s="144"/>
      <c r="M512" s="150"/>
      <c r="T512" s="151"/>
      <c r="AT512" s="146" t="s">
        <v>181</v>
      </c>
      <c r="AU512" s="146" t="s">
        <v>85</v>
      </c>
      <c r="AV512" s="12" t="s">
        <v>85</v>
      </c>
      <c r="AW512" s="12" t="s">
        <v>31</v>
      </c>
      <c r="AX512" s="12" t="s">
        <v>83</v>
      </c>
      <c r="AY512" s="146" t="s">
        <v>145</v>
      </c>
    </row>
    <row r="513" spans="2:65" s="1" customFormat="1" ht="24.15" customHeight="1">
      <c r="B513" s="32"/>
      <c r="C513" s="172" t="s">
        <v>739</v>
      </c>
      <c r="D513" s="172" t="s">
        <v>449</v>
      </c>
      <c r="E513" s="173" t="s">
        <v>740</v>
      </c>
      <c r="F513" s="174" t="s">
        <v>741</v>
      </c>
      <c r="G513" s="175" t="s">
        <v>150</v>
      </c>
      <c r="H513" s="176">
        <v>389</v>
      </c>
      <c r="I513" s="177"/>
      <c r="J513" s="176">
        <f>ROUND(I513*H513,2)</f>
        <v>0</v>
      </c>
      <c r="K513" s="174" t="s">
        <v>1</v>
      </c>
      <c r="L513" s="178"/>
      <c r="M513" s="179" t="s">
        <v>1</v>
      </c>
      <c r="N513" s="180" t="s">
        <v>40</v>
      </c>
      <c r="P513" s="140">
        <f>O513*H513</f>
        <v>0</v>
      </c>
      <c r="Q513" s="140">
        <v>0.13900000000000001</v>
      </c>
      <c r="R513" s="140">
        <f>Q513*H513</f>
        <v>54.071000000000005</v>
      </c>
      <c r="S513" s="140">
        <v>0</v>
      </c>
      <c r="T513" s="141">
        <f>S513*H513</f>
        <v>0</v>
      </c>
      <c r="AR513" s="142" t="s">
        <v>177</v>
      </c>
      <c r="AT513" s="142" t="s">
        <v>449</v>
      </c>
      <c r="AU513" s="142" t="s">
        <v>85</v>
      </c>
      <c r="AY513" s="17" t="s">
        <v>145</v>
      </c>
      <c r="BE513" s="143">
        <f>IF(N513="základní",J513,0)</f>
        <v>0</v>
      </c>
      <c r="BF513" s="143">
        <f>IF(N513="snížená",J513,0)</f>
        <v>0</v>
      </c>
      <c r="BG513" s="143">
        <f>IF(N513="zákl. přenesená",J513,0)</f>
        <v>0</v>
      </c>
      <c r="BH513" s="143">
        <f>IF(N513="sníž. přenesená",J513,0)</f>
        <v>0</v>
      </c>
      <c r="BI513" s="143">
        <f>IF(N513="nulová",J513,0)</f>
        <v>0</v>
      </c>
      <c r="BJ513" s="17" t="s">
        <v>83</v>
      </c>
      <c r="BK513" s="143">
        <f>ROUND(I513*H513,2)</f>
        <v>0</v>
      </c>
      <c r="BL513" s="17" t="s">
        <v>152</v>
      </c>
      <c r="BM513" s="142" t="s">
        <v>742</v>
      </c>
    </row>
    <row r="514" spans="2:65" s="12" customFormat="1" ht="10.199999999999999">
      <c r="B514" s="144"/>
      <c r="D514" s="145" t="s">
        <v>181</v>
      </c>
      <c r="E514" s="146" t="s">
        <v>1</v>
      </c>
      <c r="F514" s="147" t="s">
        <v>743</v>
      </c>
      <c r="H514" s="148">
        <v>389</v>
      </c>
      <c r="I514" s="149"/>
      <c r="L514" s="144"/>
      <c r="M514" s="150"/>
      <c r="T514" s="151"/>
      <c r="AT514" s="146" t="s">
        <v>181</v>
      </c>
      <c r="AU514" s="146" t="s">
        <v>85</v>
      </c>
      <c r="AV514" s="12" t="s">
        <v>85</v>
      </c>
      <c r="AW514" s="12" t="s">
        <v>31</v>
      </c>
      <c r="AX514" s="12" t="s">
        <v>83</v>
      </c>
      <c r="AY514" s="146" t="s">
        <v>145</v>
      </c>
    </row>
    <row r="515" spans="2:65" s="13" customFormat="1" ht="10.199999999999999">
      <c r="B515" s="152"/>
      <c r="D515" s="145" t="s">
        <v>181</v>
      </c>
      <c r="E515" s="153" t="s">
        <v>1</v>
      </c>
      <c r="F515" s="154" t="s">
        <v>744</v>
      </c>
      <c r="H515" s="153" t="s">
        <v>1</v>
      </c>
      <c r="I515" s="155"/>
      <c r="L515" s="152"/>
      <c r="M515" s="156"/>
      <c r="T515" s="157"/>
      <c r="AT515" s="153" t="s">
        <v>181</v>
      </c>
      <c r="AU515" s="153" t="s">
        <v>85</v>
      </c>
      <c r="AV515" s="13" t="s">
        <v>83</v>
      </c>
      <c r="AW515" s="13" t="s">
        <v>31</v>
      </c>
      <c r="AX515" s="13" t="s">
        <v>75</v>
      </c>
      <c r="AY515" s="153" t="s">
        <v>145</v>
      </c>
    </row>
    <row r="516" spans="2:65" s="1" customFormat="1" ht="21.75" customHeight="1">
      <c r="B516" s="32"/>
      <c r="C516" s="132" t="s">
        <v>745</v>
      </c>
      <c r="D516" s="132" t="s">
        <v>147</v>
      </c>
      <c r="E516" s="133" t="s">
        <v>746</v>
      </c>
      <c r="F516" s="134" t="s">
        <v>747</v>
      </c>
      <c r="G516" s="135" t="s">
        <v>150</v>
      </c>
      <c r="H516" s="136">
        <v>107.8</v>
      </c>
      <c r="I516" s="137"/>
      <c r="J516" s="136">
        <f>ROUND(I516*H516,2)</f>
        <v>0</v>
      </c>
      <c r="K516" s="134" t="s">
        <v>151</v>
      </c>
      <c r="L516" s="32"/>
      <c r="M516" s="138" t="s">
        <v>1</v>
      </c>
      <c r="N516" s="139" t="s">
        <v>40</v>
      </c>
      <c r="P516" s="140">
        <f>O516*H516</f>
        <v>0</v>
      </c>
      <c r="Q516" s="140">
        <v>0</v>
      </c>
      <c r="R516" s="140">
        <f>Q516*H516</f>
        <v>0</v>
      </c>
      <c r="S516" s="140">
        <v>0</v>
      </c>
      <c r="T516" s="141">
        <f>S516*H516</f>
        <v>0</v>
      </c>
      <c r="AR516" s="142" t="s">
        <v>152</v>
      </c>
      <c r="AT516" s="142" t="s">
        <v>147</v>
      </c>
      <c r="AU516" s="142" t="s">
        <v>85</v>
      </c>
      <c r="AY516" s="17" t="s">
        <v>145</v>
      </c>
      <c r="BE516" s="143">
        <f>IF(N516="základní",J516,0)</f>
        <v>0</v>
      </c>
      <c r="BF516" s="143">
        <f>IF(N516="snížená",J516,0)</f>
        <v>0</v>
      </c>
      <c r="BG516" s="143">
        <f>IF(N516="zákl. přenesená",J516,0)</f>
        <v>0</v>
      </c>
      <c r="BH516" s="143">
        <f>IF(N516="sníž. přenesená",J516,0)</f>
        <v>0</v>
      </c>
      <c r="BI516" s="143">
        <f>IF(N516="nulová",J516,0)</f>
        <v>0</v>
      </c>
      <c r="BJ516" s="17" t="s">
        <v>83</v>
      </c>
      <c r="BK516" s="143">
        <f>ROUND(I516*H516,2)</f>
        <v>0</v>
      </c>
      <c r="BL516" s="17" t="s">
        <v>152</v>
      </c>
      <c r="BM516" s="142" t="s">
        <v>748</v>
      </c>
    </row>
    <row r="517" spans="2:65" s="13" customFormat="1" ht="10.199999999999999">
      <c r="B517" s="152"/>
      <c r="D517" s="145" t="s">
        <v>181</v>
      </c>
      <c r="E517" s="153" t="s">
        <v>1</v>
      </c>
      <c r="F517" s="154" t="s">
        <v>749</v>
      </c>
      <c r="H517" s="153" t="s">
        <v>1</v>
      </c>
      <c r="I517" s="155"/>
      <c r="L517" s="152"/>
      <c r="M517" s="156"/>
      <c r="T517" s="157"/>
      <c r="AT517" s="153" t="s">
        <v>181</v>
      </c>
      <c r="AU517" s="153" t="s">
        <v>85</v>
      </c>
      <c r="AV517" s="13" t="s">
        <v>83</v>
      </c>
      <c r="AW517" s="13" t="s">
        <v>31</v>
      </c>
      <c r="AX517" s="13" t="s">
        <v>75</v>
      </c>
      <c r="AY517" s="153" t="s">
        <v>145</v>
      </c>
    </row>
    <row r="518" spans="2:65" s="13" customFormat="1" ht="10.199999999999999">
      <c r="B518" s="152"/>
      <c r="D518" s="145" t="s">
        <v>181</v>
      </c>
      <c r="E518" s="153" t="s">
        <v>1</v>
      </c>
      <c r="F518" s="154" t="s">
        <v>750</v>
      </c>
      <c r="H518" s="153" t="s">
        <v>1</v>
      </c>
      <c r="I518" s="155"/>
      <c r="L518" s="152"/>
      <c r="M518" s="156"/>
      <c r="T518" s="157"/>
      <c r="AT518" s="153" t="s">
        <v>181</v>
      </c>
      <c r="AU518" s="153" t="s">
        <v>85</v>
      </c>
      <c r="AV518" s="13" t="s">
        <v>83</v>
      </c>
      <c r="AW518" s="13" t="s">
        <v>31</v>
      </c>
      <c r="AX518" s="13" t="s">
        <v>75</v>
      </c>
      <c r="AY518" s="153" t="s">
        <v>145</v>
      </c>
    </row>
    <row r="519" spans="2:65" s="12" customFormat="1" ht="10.199999999999999">
      <c r="B519" s="144"/>
      <c r="D519" s="145" t="s">
        <v>181</v>
      </c>
      <c r="E519" s="146" t="s">
        <v>1</v>
      </c>
      <c r="F519" s="147" t="s">
        <v>751</v>
      </c>
      <c r="H519" s="148">
        <v>107.8</v>
      </c>
      <c r="I519" s="149"/>
      <c r="L519" s="144"/>
      <c r="M519" s="150"/>
      <c r="T519" s="151"/>
      <c r="AT519" s="146" t="s">
        <v>181</v>
      </c>
      <c r="AU519" s="146" t="s">
        <v>85</v>
      </c>
      <c r="AV519" s="12" t="s">
        <v>85</v>
      </c>
      <c r="AW519" s="12" t="s">
        <v>31</v>
      </c>
      <c r="AX519" s="12" t="s">
        <v>83</v>
      </c>
      <c r="AY519" s="146" t="s">
        <v>145</v>
      </c>
    </row>
    <row r="520" spans="2:65" s="11" customFormat="1" ht="22.8" customHeight="1">
      <c r="B520" s="120"/>
      <c r="D520" s="121" t="s">
        <v>74</v>
      </c>
      <c r="E520" s="130" t="s">
        <v>752</v>
      </c>
      <c r="F520" s="130" t="s">
        <v>753</v>
      </c>
      <c r="I520" s="123"/>
      <c r="J520" s="131">
        <f>BK520</f>
        <v>0</v>
      </c>
      <c r="L520" s="120"/>
      <c r="M520" s="125"/>
      <c r="P520" s="126">
        <f>SUM(P521:P530)</f>
        <v>0</v>
      </c>
      <c r="R520" s="126">
        <f>SUM(R521:R530)</f>
        <v>70.409300000000002</v>
      </c>
      <c r="T520" s="127">
        <f>SUM(T521:T530)</f>
        <v>0</v>
      </c>
      <c r="AR520" s="121" t="s">
        <v>83</v>
      </c>
      <c r="AT520" s="128" t="s">
        <v>74</v>
      </c>
      <c r="AU520" s="128" t="s">
        <v>83</v>
      </c>
      <c r="AY520" s="121" t="s">
        <v>145</v>
      </c>
      <c r="BK520" s="129">
        <f>SUM(BK521:BK530)</f>
        <v>0</v>
      </c>
    </row>
    <row r="521" spans="2:65" s="1" customFormat="1" ht="24.15" customHeight="1">
      <c r="B521" s="32"/>
      <c r="C521" s="132" t="s">
        <v>754</v>
      </c>
      <c r="D521" s="132" t="s">
        <v>147</v>
      </c>
      <c r="E521" s="133" t="s">
        <v>755</v>
      </c>
      <c r="F521" s="134" t="s">
        <v>756</v>
      </c>
      <c r="G521" s="135" t="s">
        <v>150</v>
      </c>
      <c r="H521" s="136">
        <v>2642</v>
      </c>
      <c r="I521" s="137"/>
      <c r="J521" s="136">
        <f>ROUND(I521*H521,2)</f>
        <v>0</v>
      </c>
      <c r="K521" s="134" t="s">
        <v>151</v>
      </c>
      <c r="L521" s="32"/>
      <c r="M521" s="138" t="s">
        <v>1</v>
      </c>
      <c r="N521" s="139" t="s">
        <v>40</v>
      </c>
      <c r="P521" s="140">
        <f>O521*H521</f>
        <v>0</v>
      </c>
      <c r="Q521" s="140">
        <v>0</v>
      </c>
      <c r="R521" s="140">
        <f>Q521*H521</f>
        <v>0</v>
      </c>
      <c r="S521" s="140">
        <v>0</v>
      </c>
      <c r="T521" s="141">
        <f>S521*H521</f>
        <v>0</v>
      </c>
      <c r="AR521" s="142" t="s">
        <v>152</v>
      </c>
      <c r="AT521" s="142" t="s">
        <v>147</v>
      </c>
      <c r="AU521" s="142" t="s">
        <v>85</v>
      </c>
      <c r="AY521" s="17" t="s">
        <v>145</v>
      </c>
      <c r="BE521" s="143">
        <f>IF(N521="základní",J521,0)</f>
        <v>0</v>
      </c>
      <c r="BF521" s="143">
        <f>IF(N521="snížená",J521,0)</f>
        <v>0</v>
      </c>
      <c r="BG521" s="143">
        <f>IF(N521="zákl. přenesená",J521,0)</f>
        <v>0</v>
      </c>
      <c r="BH521" s="143">
        <f>IF(N521="sníž. přenesená",J521,0)</f>
        <v>0</v>
      </c>
      <c r="BI521" s="143">
        <f>IF(N521="nulová",J521,0)</f>
        <v>0</v>
      </c>
      <c r="BJ521" s="17" t="s">
        <v>83</v>
      </c>
      <c r="BK521" s="143">
        <f>ROUND(I521*H521,2)</f>
        <v>0</v>
      </c>
      <c r="BL521" s="17" t="s">
        <v>152</v>
      </c>
      <c r="BM521" s="142" t="s">
        <v>757</v>
      </c>
    </row>
    <row r="522" spans="2:65" s="13" customFormat="1" ht="10.199999999999999">
      <c r="B522" s="152"/>
      <c r="D522" s="145" t="s">
        <v>181</v>
      </c>
      <c r="E522" s="153" t="s">
        <v>1</v>
      </c>
      <c r="F522" s="154" t="s">
        <v>758</v>
      </c>
      <c r="H522" s="153" t="s">
        <v>1</v>
      </c>
      <c r="I522" s="155"/>
      <c r="L522" s="152"/>
      <c r="M522" s="156"/>
      <c r="T522" s="157"/>
      <c r="AT522" s="153" t="s">
        <v>181</v>
      </c>
      <c r="AU522" s="153" t="s">
        <v>85</v>
      </c>
      <c r="AV522" s="13" t="s">
        <v>83</v>
      </c>
      <c r="AW522" s="13" t="s">
        <v>31</v>
      </c>
      <c r="AX522" s="13" t="s">
        <v>75</v>
      </c>
      <c r="AY522" s="153" t="s">
        <v>145</v>
      </c>
    </row>
    <row r="523" spans="2:65" s="13" customFormat="1" ht="10.199999999999999">
      <c r="B523" s="152"/>
      <c r="D523" s="145" t="s">
        <v>181</v>
      </c>
      <c r="E523" s="153" t="s">
        <v>1</v>
      </c>
      <c r="F523" s="154" t="s">
        <v>759</v>
      </c>
      <c r="H523" s="153" t="s">
        <v>1</v>
      </c>
      <c r="I523" s="155"/>
      <c r="L523" s="152"/>
      <c r="M523" s="156"/>
      <c r="T523" s="157"/>
      <c r="AT523" s="153" t="s">
        <v>181</v>
      </c>
      <c r="AU523" s="153" t="s">
        <v>85</v>
      </c>
      <c r="AV523" s="13" t="s">
        <v>83</v>
      </c>
      <c r="AW523" s="13" t="s">
        <v>31</v>
      </c>
      <c r="AX523" s="13" t="s">
        <v>75</v>
      </c>
      <c r="AY523" s="153" t="s">
        <v>145</v>
      </c>
    </row>
    <row r="524" spans="2:65" s="12" customFormat="1" ht="10.199999999999999">
      <c r="B524" s="144"/>
      <c r="D524" s="145" t="s">
        <v>181</v>
      </c>
      <c r="E524" s="146" t="s">
        <v>1</v>
      </c>
      <c r="F524" s="147" t="s">
        <v>760</v>
      </c>
      <c r="H524" s="148">
        <v>2642</v>
      </c>
      <c r="I524" s="149"/>
      <c r="L524" s="144"/>
      <c r="M524" s="150"/>
      <c r="T524" s="151"/>
      <c r="AT524" s="146" t="s">
        <v>181</v>
      </c>
      <c r="AU524" s="146" t="s">
        <v>85</v>
      </c>
      <c r="AV524" s="12" t="s">
        <v>85</v>
      </c>
      <c r="AW524" s="12" t="s">
        <v>31</v>
      </c>
      <c r="AX524" s="12" t="s">
        <v>83</v>
      </c>
      <c r="AY524" s="146" t="s">
        <v>145</v>
      </c>
    </row>
    <row r="525" spans="2:65" s="1" customFormat="1" ht="24.15" customHeight="1">
      <c r="B525" s="32"/>
      <c r="C525" s="132" t="s">
        <v>761</v>
      </c>
      <c r="D525" s="132" t="s">
        <v>147</v>
      </c>
      <c r="E525" s="133" t="s">
        <v>762</v>
      </c>
      <c r="F525" s="134" t="s">
        <v>763</v>
      </c>
      <c r="G525" s="135" t="s">
        <v>150</v>
      </c>
      <c r="H525" s="136">
        <v>1321</v>
      </c>
      <c r="I525" s="137"/>
      <c r="J525" s="136">
        <f>ROUND(I525*H525,2)</f>
        <v>0</v>
      </c>
      <c r="K525" s="134" t="s">
        <v>151</v>
      </c>
      <c r="L525" s="32"/>
      <c r="M525" s="138" t="s">
        <v>1</v>
      </c>
      <c r="N525" s="139" t="s">
        <v>40</v>
      </c>
      <c r="P525" s="140">
        <f>O525*H525</f>
        <v>0</v>
      </c>
      <c r="Q525" s="140">
        <v>3.891E-2</v>
      </c>
      <c r="R525" s="140">
        <f>Q525*H525</f>
        <v>51.400109999999998</v>
      </c>
      <c r="S525" s="140">
        <v>0</v>
      </c>
      <c r="T525" s="141">
        <f>S525*H525</f>
        <v>0</v>
      </c>
      <c r="AR525" s="142" t="s">
        <v>152</v>
      </c>
      <c r="AT525" s="142" t="s">
        <v>147</v>
      </c>
      <c r="AU525" s="142" t="s">
        <v>85</v>
      </c>
      <c r="AY525" s="17" t="s">
        <v>145</v>
      </c>
      <c r="BE525" s="143">
        <f>IF(N525="základní",J525,0)</f>
        <v>0</v>
      </c>
      <c r="BF525" s="143">
        <f>IF(N525="snížená",J525,0)</f>
        <v>0</v>
      </c>
      <c r="BG525" s="143">
        <f>IF(N525="zákl. přenesená",J525,0)</f>
        <v>0</v>
      </c>
      <c r="BH525" s="143">
        <f>IF(N525="sníž. přenesená",J525,0)</f>
        <v>0</v>
      </c>
      <c r="BI525" s="143">
        <f>IF(N525="nulová",J525,0)</f>
        <v>0</v>
      </c>
      <c r="BJ525" s="17" t="s">
        <v>83</v>
      </c>
      <c r="BK525" s="143">
        <f>ROUND(I525*H525,2)</f>
        <v>0</v>
      </c>
      <c r="BL525" s="17" t="s">
        <v>152</v>
      </c>
      <c r="BM525" s="142" t="s">
        <v>764</v>
      </c>
    </row>
    <row r="526" spans="2:65" s="13" customFormat="1" ht="10.199999999999999">
      <c r="B526" s="152"/>
      <c r="D526" s="145" t="s">
        <v>181</v>
      </c>
      <c r="E526" s="153" t="s">
        <v>1</v>
      </c>
      <c r="F526" s="154" t="s">
        <v>758</v>
      </c>
      <c r="H526" s="153" t="s">
        <v>1</v>
      </c>
      <c r="I526" s="155"/>
      <c r="L526" s="152"/>
      <c r="M526" s="156"/>
      <c r="T526" s="157"/>
      <c r="AT526" s="153" t="s">
        <v>181</v>
      </c>
      <c r="AU526" s="153" t="s">
        <v>85</v>
      </c>
      <c r="AV526" s="13" t="s">
        <v>83</v>
      </c>
      <c r="AW526" s="13" t="s">
        <v>31</v>
      </c>
      <c r="AX526" s="13" t="s">
        <v>75</v>
      </c>
      <c r="AY526" s="153" t="s">
        <v>145</v>
      </c>
    </row>
    <row r="527" spans="2:65" s="12" customFormat="1" ht="10.199999999999999">
      <c r="B527" s="144"/>
      <c r="D527" s="145" t="s">
        <v>181</v>
      </c>
      <c r="E527" s="146" t="s">
        <v>1</v>
      </c>
      <c r="F527" s="147" t="s">
        <v>765</v>
      </c>
      <c r="H527" s="148">
        <v>1321</v>
      </c>
      <c r="I527" s="149"/>
      <c r="L527" s="144"/>
      <c r="M527" s="150"/>
      <c r="T527" s="151"/>
      <c r="AT527" s="146" t="s">
        <v>181</v>
      </c>
      <c r="AU527" s="146" t="s">
        <v>85</v>
      </c>
      <c r="AV527" s="12" t="s">
        <v>85</v>
      </c>
      <c r="AW527" s="12" t="s">
        <v>31</v>
      </c>
      <c r="AX527" s="12" t="s">
        <v>83</v>
      </c>
      <c r="AY527" s="146" t="s">
        <v>145</v>
      </c>
    </row>
    <row r="528" spans="2:65" s="1" customFormat="1" ht="37.799999999999997" customHeight="1">
      <c r="B528" s="32"/>
      <c r="C528" s="132" t="s">
        <v>766</v>
      </c>
      <c r="D528" s="132" t="s">
        <v>147</v>
      </c>
      <c r="E528" s="133" t="s">
        <v>767</v>
      </c>
      <c r="F528" s="134" t="s">
        <v>768</v>
      </c>
      <c r="G528" s="135" t="s">
        <v>150</v>
      </c>
      <c r="H528" s="136">
        <v>1321</v>
      </c>
      <c r="I528" s="137"/>
      <c r="J528" s="136">
        <f>ROUND(I528*H528,2)</f>
        <v>0</v>
      </c>
      <c r="K528" s="134" t="s">
        <v>1</v>
      </c>
      <c r="L528" s="32"/>
      <c r="M528" s="138" t="s">
        <v>1</v>
      </c>
      <c r="N528" s="139" t="s">
        <v>40</v>
      </c>
      <c r="P528" s="140">
        <f>O528*H528</f>
        <v>0</v>
      </c>
      <c r="Q528" s="140">
        <v>1.439E-2</v>
      </c>
      <c r="R528" s="140">
        <f>Q528*H528</f>
        <v>19.00919</v>
      </c>
      <c r="S528" s="140">
        <v>0</v>
      </c>
      <c r="T528" s="141">
        <f>S528*H528</f>
        <v>0</v>
      </c>
      <c r="AR528" s="142" t="s">
        <v>152</v>
      </c>
      <c r="AT528" s="142" t="s">
        <v>147</v>
      </c>
      <c r="AU528" s="142" t="s">
        <v>85</v>
      </c>
      <c r="AY528" s="17" t="s">
        <v>145</v>
      </c>
      <c r="BE528" s="143">
        <f>IF(N528="základní",J528,0)</f>
        <v>0</v>
      </c>
      <c r="BF528" s="143">
        <f>IF(N528="snížená",J528,0)</f>
        <v>0</v>
      </c>
      <c r="BG528" s="143">
        <f>IF(N528="zákl. přenesená",J528,0)</f>
        <v>0</v>
      </c>
      <c r="BH528" s="143">
        <f>IF(N528="sníž. přenesená",J528,0)</f>
        <v>0</v>
      </c>
      <c r="BI528" s="143">
        <f>IF(N528="nulová",J528,0)</f>
        <v>0</v>
      </c>
      <c r="BJ528" s="17" t="s">
        <v>83</v>
      </c>
      <c r="BK528" s="143">
        <f>ROUND(I528*H528,2)</f>
        <v>0</v>
      </c>
      <c r="BL528" s="17" t="s">
        <v>152</v>
      </c>
      <c r="BM528" s="142" t="s">
        <v>769</v>
      </c>
    </row>
    <row r="529" spans="2:65" s="13" customFormat="1" ht="10.199999999999999">
      <c r="B529" s="152"/>
      <c r="D529" s="145" t="s">
        <v>181</v>
      </c>
      <c r="E529" s="153" t="s">
        <v>1</v>
      </c>
      <c r="F529" s="154" t="s">
        <v>758</v>
      </c>
      <c r="H529" s="153" t="s">
        <v>1</v>
      </c>
      <c r="I529" s="155"/>
      <c r="L529" s="152"/>
      <c r="M529" s="156"/>
      <c r="T529" s="157"/>
      <c r="AT529" s="153" t="s">
        <v>181</v>
      </c>
      <c r="AU529" s="153" t="s">
        <v>85</v>
      </c>
      <c r="AV529" s="13" t="s">
        <v>83</v>
      </c>
      <c r="AW529" s="13" t="s">
        <v>31</v>
      </c>
      <c r="AX529" s="13" t="s">
        <v>75</v>
      </c>
      <c r="AY529" s="153" t="s">
        <v>145</v>
      </c>
    </row>
    <row r="530" spans="2:65" s="12" customFormat="1" ht="10.199999999999999">
      <c r="B530" s="144"/>
      <c r="D530" s="145" t="s">
        <v>181</v>
      </c>
      <c r="E530" s="146" t="s">
        <v>1</v>
      </c>
      <c r="F530" s="147" t="s">
        <v>765</v>
      </c>
      <c r="H530" s="148">
        <v>1321</v>
      </c>
      <c r="I530" s="149"/>
      <c r="L530" s="144"/>
      <c r="M530" s="150"/>
      <c r="T530" s="151"/>
      <c r="AT530" s="146" t="s">
        <v>181</v>
      </c>
      <c r="AU530" s="146" t="s">
        <v>85</v>
      </c>
      <c r="AV530" s="12" t="s">
        <v>85</v>
      </c>
      <c r="AW530" s="12" t="s">
        <v>31</v>
      </c>
      <c r="AX530" s="12" t="s">
        <v>83</v>
      </c>
      <c r="AY530" s="146" t="s">
        <v>145</v>
      </c>
    </row>
    <row r="531" spans="2:65" s="11" customFormat="1" ht="22.8" customHeight="1">
      <c r="B531" s="120"/>
      <c r="D531" s="121" t="s">
        <v>74</v>
      </c>
      <c r="E531" s="130" t="s">
        <v>770</v>
      </c>
      <c r="F531" s="130" t="s">
        <v>771</v>
      </c>
      <c r="I531" s="123"/>
      <c r="J531" s="131">
        <f>BK531</f>
        <v>0</v>
      </c>
      <c r="L531" s="120"/>
      <c r="M531" s="125"/>
      <c r="P531" s="126">
        <f>SUM(P532:P546)</f>
        <v>0</v>
      </c>
      <c r="R531" s="126">
        <f>SUM(R532:R546)</f>
        <v>150.08074999999999</v>
      </c>
      <c r="T531" s="127">
        <f>SUM(T532:T546)</f>
        <v>0</v>
      </c>
      <c r="AR531" s="121" t="s">
        <v>83</v>
      </c>
      <c r="AT531" s="128" t="s">
        <v>74</v>
      </c>
      <c r="AU531" s="128" t="s">
        <v>83</v>
      </c>
      <c r="AY531" s="121" t="s">
        <v>145</v>
      </c>
      <c r="BK531" s="129">
        <f>SUM(BK532:BK546)</f>
        <v>0</v>
      </c>
    </row>
    <row r="532" spans="2:65" s="1" customFormat="1" ht="24.15" customHeight="1">
      <c r="B532" s="32"/>
      <c r="C532" s="132" t="s">
        <v>772</v>
      </c>
      <c r="D532" s="132" t="s">
        <v>147</v>
      </c>
      <c r="E532" s="133" t="s">
        <v>773</v>
      </c>
      <c r="F532" s="134" t="s">
        <v>774</v>
      </c>
      <c r="G532" s="135" t="s">
        <v>150</v>
      </c>
      <c r="H532" s="136">
        <v>989</v>
      </c>
      <c r="I532" s="137"/>
      <c r="J532" s="136">
        <f>ROUND(I532*H532,2)</f>
        <v>0</v>
      </c>
      <c r="K532" s="134" t="s">
        <v>151</v>
      </c>
      <c r="L532" s="32"/>
      <c r="M532" s="138" t="s">
        <v>1</v>
      </c>
      <c r="N532" s="139" t="s">
        <v>40</v>
      </c>
      <c r="P532" s="140">
        <f>O532*H532</f>
        <v>0</v>
      </c>
      <c r="Q532" s="140">
        <v>0</v>
      </c>
      <c r="R532" s="140">
        <f>Q532*H532</f>
        <v>0</v>
      </c>
      <c r="S532" s="140">
        <v>0</v>
      </c>
      <c r="T532" s="141">
        <f>S532*H532</f>
        <v>0</v>
      </c>
      <c r="AR532" s="142" t="s">
        <v>152</v>
      </c>
      <c r="AT532" s="142" t="s">
        <v>147</v>
      </c>
      <c r="AU532" s="142" t="s">
        <v>85</v>
      </c>
      <c r="AY532" s="17" t="s">
        <v>145</v>
      </c>
      <c r="BE532" s="143">
        <f>IF(N532="základní",J532,0)</f>
        <v>0</v>
      </c>
      <c r="BF532" s="143">
        <f>IF(N532="snížená",J532,0)</f>
        <v>0</v>
      </c>
      <c r="BG532" s="143">
        <f>IF(N532="zákl. přenesená",J532,0)</f>
        <v>0</v>
      </c>
      <c r="BH532" s="143">
        <f>IF(N532="sníž. přenesená",J532,0)</f>
        <v>0</v>
      </c>
      <c r="BI532" s="143">
        <f>IF(N532="nulová",J532,0)</f>
        <v>0</v>
      </c>
      <c r="BJ532" s="17" t="s">
        <v>83</v>
      </c>
      <c r="BK532" s="143">
        <f>ROUND(I532*H532,2)</f>
        <v>0</v>
      </c>
      <c r="BL532" s="17" t="s">
        <v>152</v>
      </c>
      <c r="BM532" s="142" t="s">
        <v>775</v>
      </c>
    </row>
    <row r="533" spans="2:65" s="13" customFormat="1" ht="10.199999999999999">
      <c r="B533" s="152"/>
      <c r="D533" s="145" t="s">
        <v>181</v>
      </c>
      <c r="E533" s="153" t="s">
        <v>1</v>
      </c>
      <c r="F533" s="154" t="s">
        <v>776</v>
      </c>
      <c r="H533" s="153" t="s">
        <v>1</v>
      </c>
      <c r="I533" s="155"/>
      <c r="L533" s="152"/>
      <c r="M533" s="156"/>
      <c r="T533" s="157"/>
      <c r="AT533" s="153" t="s">
        <v>181</v>
      </c>
      <c r="AU533" s="153" t="s">
        <v>85</v>
      </c>
      <c r="AV533" s="13" t="s">
        <v>83</v>
      </c>
      <c r="AW533" s="13" t="s">
        <v>31</v>
      </c>
      <c r="AX533" s="13" t="s">
        <v>75</v>
      </c>
      <c r="AY533" s="153" t="s">
        <v>145</v>
      </c>
    </row>
    <row r="534" spans="2:65" s="12" customFormat="1" ht="10.199999999999999">
      <c r="B534" s="144"/>
      <c r="D534" s="145" t="s">
        <v>181</v>
      </c>
      <c r="E534" s="146" t="s">
        <v>1</v>
      </c>
      <c r="F534" s="147" t="s">
        <v>777</v>
      </c>
      <c r="H534" s="148">
        <v>989</v>
      </c>
      <c r="I534" s="149"/>
      <c r="L534" s="144"/>
      <c r="M534" s="150"/>
      <c r="T534" s="151"/>
      <c r="AT534" s="146" t="s">
        <v>181</v>
      </c>
      <c r="AU534" s="146" t="s">
        <v>85</v>
      </c>
      <c r="AV534" s="12" t="s">
        <v>85</v>
      </c>
      <c r="AW534" s="12" t="s">
        <v>31</v>
      </c>
      <c r="AX534" s="12" t="s">
        <v>83</v>
      </c>
      <c r="AY534" s="146" t="s">
        <v>145</v>
      </c>
    </row>
    <row r="535" spans="2:65" s="1" customFormat="1" ht="24.15" customHeight="1">
      <c r="B535" s="32"/>
      <c r="C535" s="132" t="s">
        <v>778</v>
      </c>
      <c r="D535" s="132" t="s">
        <v>147</v>
      </c>
      <c r="E535" s="133" t="s">
        <v>779</v>
      </c>
      <c r="F535" s="134" t="s">
        <v>780</v>
      </c>
      <c r="G535" s="135" t="s">
        <v>150</v>
      </c>
      <c r="H535" s="136">
        <v>989</v>
      </c>
      <c r="I535" s="137"/>
      <c r="J535" s="136">
        <f>ROUND(I535*H535,2)</f>
        <v>0</v>
      </c>
      <c r="K535" s="134" t="s">
        <v>151</v>
      </c>
      <c r="L535" s="32"/>
      <c r="M535" s="138" t="s">
        <v>1</v>
      </c>
      <c r="N535" s="139" t="s">
        <v>40</v>
      </c>
      <c r="P535" s="140">
        <f>O535*H535</f>
        <v>0</v>
      </c>
      <c r="Q535" s="140">
        <v>0</v>
      </c>
      <c r="R535" s="140">
        <f>Q535*H535</f>
        <v>0</v>
      </c>
      <c r="S535" s="140">
        <v>0</v>
      </c>
      <c r="T535" s="141">
        <f>S535*H535</f>
        <v>0</v>
      </c>
      <c r="AR535" s="142" t="s">
        <v>152</v>
      </c>
      <c r="AT535" s="142" t="s">
        <v>147</v>
      </c>
      <c r="AU535" s="142" t="s">
        <v>85</v>
      </c>
      <c r="AY535" s="17" t="s">
        <v>145</v>
      </c>
      <c r="BE535" s="143">
        <f>IF(N535="základní",J535,0)</f>
        <v>0</v>
      </c>
      <c r="BF535" s="143">
        <f>IF(N535="snížená",J535,0)</f>
        <v>0</v>
      </c>
      <c r="BG535" s="143">
        <f>IF(N535="zákl. přenesená",J535,0)</f>
        <v>0</v>
      </c>
      <c r="BH535" s="143">
        <f>IF(N535="sníž. přenesená",J535,0)</f>
        <v>0</v>
      </c>
      <c r="BI535" s="143">
        <f>IF(N535="nulová",J535,0)</f>
        <v>0</v>
      </c>
      <c r="BJ535" s="17" t="s">
        <v>83</v>
      </c>
      <c r="BK535" s="143">
        <f>ROUND(I535*H535,2)</f>
        <v>0</v>
      </c>
      <c r="BL535" s="17" t="s">
        <v>152</v>
      </c>
      <c r="BM535" s="142" t="s">
        <v>781</v>
      </c>
    </row>
    <row r="536" spans="2:65" s="13" customFormat="1" ht="10.199999999999999">
      <c r="B536" s="152"/>
      <c r="D536" s="145" t="s">
        <v>181</v>
      </c>
      <c r="E536" s="153" t="s">
        <v>1</v>
      </c>
      <c r="F536" s="154" t="s">
        <v>776</v>
      </c>
      <c r="H536" s="153" t="s">
        <v>1</v>
      </c>
      <c r="I536" s="155"/>
      <c r="L536" s="152"/>
      <c r="M536" s="156"/>
      <c r="T536" s="157"/>
      <c r="AT536" s="153" t="s">
        <v>181</v>
      </c>
      <c r="AU536" s="153" t="s">
        <v>85</v>
      </c>
      <c r="AV536" s="13" t="s">
        <v>83</v>
      </c>
      <c r="AW536" s="13" t="s">
        <v>31</v>
      </c>
      <c r="AX536" s="13" t="s">
        <v>75</v>
      </c>
      <c r="AY536" s="153" t="s">
        <v>145</v>
      </c>
    </row>
    <row r="537" spans="2:65" s="12" customFormat="1" ht="10.199999999999999">
      <c r="B537" s="144"/>
      <c r="D537" s="145" t="s">
        <v>181</v>
      </c>
      <c r="E537" s="146" t="s">
        <v>1</v>
      </c>
      <c r="F537" s="147" t="s">
        <v>777</v>
      </c>
      <c r="H537" s="148">
        <v>989</v>
      </c>
      <c r="I537" s="149"/>
      <c r="L537" s="144"/>
      <c r="M537" s="150"/>
      <c r="T537" s="151"/>
      <c r="AT537" s="146" t="s">
        <v>181</v>
      </c>
      <c r="AU537" s="146" t="s">
        <v>85</v>
      </c>
      <c r="AV537" s="12" t="s">
        <v>85</v>
      </c>
      <c r="AW537" s="12" t="s">
        <v>31</v>
      </c>
      <c r="AX537" s="12" t="s">
        <v>83</v>
      </c>
      <c r="AY537" s="146" t="s">
        <v>145</v>
      </c>
    </row>
    <row r="538" spans="2:65" s="1" customFormat="1" ht="24.15" customHeight="1">
      <c r="B538" s="32"/>
      <c r="C538" s="132" t="s">
        <v>782</v>
      </c>
      <c r="D538" s="132" t="s">
        <v>147</v>
      </c>
      <c r="E538" s="133" t="s">
        <v>783</v>
      </c>
      <c r="F538" s="134" t="s">
        <v>784</v>
      </c>
      <c r="G538" s="135" t="s">
        <v>150</v>
      </c>
      <c r="H538" s="136">
        <v>989</v>
      </c>
      <c r="I538" s="137"/>
      <c r="J538" s="136">
        <f>ROUND(I538*H538,2)</f>
        <v>0</v>
      </c>
      <c r="K538" s="134" t="s">
        <v>151</v>
      </c>
      <c r="L538" s="32"/>
      <c r="M538" s="138" t="s">
        <v>1</v>
      </c>
      <c r="N538" s="139" t="s">
        <v>40</v>
      </c>
      <c r="P538" s="140">
        <f>O538*H538</f>
        <v>0</v>
      </c>
      <c r="Q538" s="140">
        <v>0</v>
      </c>
      <c r="R538" s="140">
        <f>Q538*H538</f>
        <v>0</v>
      </c>
      <c r="S538" s="140">
        <v>0</v>
      </c>
      <c r="T538" s="141">
        <f>S538*H538</f>
        <v>0</v>
      </c>
      <c r="AR538" s="142" t="s">
        <v>152</v>
      </c>
      <c r="AT538" s="142" t="s">
        <v>147</v>
      </c>
      <c r="AU538" s="142" t="s">
        <v>85</v>
      </c>
      <c r="AY538" s="17" t="s">
        <v>145</v>
      </c>
      <c r="BE538" s="143">
        <f>IF(N538="základní",J538,0)</f>
        <v>0</v>
      </c>
      <c r="BF538" s="143">
        <f>IF(N538="snížená",J538,0)</f>
        <v>0</v>
      </c>
      <c r="BG538" s="143">
        <f>IF(N538="zákl. přenesená",J538,0)</f>
        <v>0</v>
      </c>
      <c r="BH538" s="143">
        <f>IF(N538="sníž. přenesená",J538,0)</f>
        <v>0</v>
      </c>
      <c r="BI538" s="143">
        <f>IF(N538="nulová",J538,0)</f>
        <v>0</v>
      </c>
      <c r="BJ538" s="17" t="s">
        <v>83</v>
      </c>
      <c r="BK538" s="143">
        <f>ROUND(I538*H538,2)</f>
        <v>0</v>
      </c>
      <c r="BL538" s="17" t="s">
        <v>152</v>
      </c>
      <c r="BM538" s="142" t="s">
        <v>785</v>
      </c>
    </row>
    <row r="539" spans="2:65" s="13" customFormat="1" ht="10.199999999999999">
      <c r="B539" s="152"/>
      <c r="D539" s="145" t="s">
        <v>181</v>
      </c>
      <c r="E539" s="153" t="s">
        <v>1</v>
      </c>
      <c r="F539" s="154" t="s">
        <v>776</v>
      </c>
      <c r="H539" s="153" t="s">
        <v>1</v>
      </c>
      <c r="I539" s="155"/>
      <c r="L539" s="152"/>
      <c r="M539" s="156"/>
      <c r="T539" s="157"/>
      <c r="AT539" s="153" t="s">
        <v>181</v>
      </c>
      <c r="AU539" s="153" t="s">
        <v>85</v>
      </c>
      <c r="AV539" s="13" t="s">
        <v>83</v>
      </c>
      <c r="AW539" s="13" t="s">
        <v>31</v>
      </c>
      <c r="AX539" s="13" t="s">
        <v>75</v>
      </c>
      <c r="AY539" s="153" t="s">
        <v>145</v>
      </c>
    </row>
    <row r="540" spans="2:65" s="12" customFormat="1" ht="10.199999999999999">
      <c r="B540" s="144"/>
      <c r="D540" s="145" t="s">
        <v>181</v>
      </c>
      <c r="E540" s="146" t="s">
        <v>1</v>
      </c>
      <c r="F540" s="147" t="s">
        <v>777</v>
      </c>
      <c r="H540" s="148">
        <v>989</v>
      </c>
      <c r="I540" s="149"/>
      <c r="L540" s="144"/>
      <c r="M540" s="150"/>
      <c r="T540" s="151"/>
      <c r="AT540" s="146" t="s">
        <v>181</v>
      </c>
      <c r="AU540" s="146" t="s">
        <v>85</v>
      </c>
      <c r="AV540" s="12" t="s">
        <v>85</v>
      </c>
      <c r="AW540" s="12" t="s">
        <v>31</v>
      </c>
      <c r="AX540" s="12" t="s">
        <v>83</v>
      </c>
      <c r="AY540" s="146" t="s">
        <v>145</v>
      </c>
    </row>
    <row r="541" spans="2:65" s="1" customFormat="1" ht="24.15" customHeight="1">
      <c r="B541" s="32"/>
      <c r="C541" s="132" t="s">
        <v>786</v>
      </c>
      <c r="D541" s="132" t="s">
        <v>147</v>
      </c>
      <c r="E541" s="133" t="s">
        <v>787</v>
      </c>
      <c r="F541" s="134" t="s">
        <v>788</v>
      </c>
      <c r="G541" s="135" t="s">
        <v>150</v>
      </c>
      <c r="H541" s="136">
        <v>989</v>
      </c>
      <c r="I541" s="137"/>
      <c r="J541" s="136">
        <f>ROUND(I541*H541,2)</f>
        <v>0</v>
      </c>
      <c r="K541" s="134" t="s">
        <v>151</v>
      </c>
      <c r="L541" s="32"/>
      <c r="M541" s="138" t="s">
        <v>1</v>
      </c>
      <c r="N541" s="139" t="s">
        <v>40</v>
      </c>
      <c r="P541" s="140">
        <f>O541*H541</f>
        <v>0</v>
      </c>
      <c r="Q541" s="140">
        <v>0.15175</v>
      </c>
      <c r="R541" s="140">
        <f>Q541*H541</f>
        <v>150.08074999999999</v>
      </c>
      <c r="S541" s="140">
        <v>0</v>
      </c>
      <c r="T541" s="141">
        <f>S541*H541</f>
        <v>0</v>
      </c>
      <c r="AR541" s="142" t="s">
        <v>152</v>
      </c>
      <c r="AT541" s="142" t="s">
        <v>147</v>
      </c>
      <c r="AU541" s="142" t="s">
        <v>85</v>
      </c>
      <c r="AY541" s="17" t="s">
        <v>145</v>
      </c>
      <c r="BE541" s="143">
        <f>IF(N541="základní",J541,0)</f>
        <v>0</v>
      </c>
      <c r="BF541" s="143">
        <f>IF(N541="snížená",J541,0)</f>
        <v>0</v>
      </c>
      <c r="BG541" s="143">
        <f>IF(N541="zákl. přenesená",J541,0)</f>
        <v>0</v>
      </c>
      <c r="BH541" s="143">
        <f>IF(N541="sníž. přenesená",J541,0)</f>
        <v>0</v>
      </c>
      <c r="BI541" s="143">
        <f>IF(N541="nulová",J541,0)</f>
        <v>0</v>
      </c>
      <c r="BJ541" s="17" t="s">
        <v>83</v>
      </c>
      <c r="BK541" s="143">
        <f>ROUND(I541*H541,2)</f>
        <v>0</v>
      </c>
      <c r="BL541" s="17" t="s">
        <v>152</v>
      </c>
      <c r="BM541" s="142" t="s">
        <v>789</v>
      </c>
    </row>
    <row r="542" spans="2:65" s="13" customFormat="1" ht="10.199999999999999">
      <c r="B542" s="152"/>
      <c r="D542" s="145" t="s">
        <v>181</v>
      </c>
      <c r="E542" s="153" t="s">
        <v>1</v>
      </c>
      <c r="F542" s="154" t="s">
        <v>776</v>
      </c>
      <c r="H542" s="153" t="s">
        <v>1</v>
      </c>
      <c r="I542" s="155"/>
      <c r="L542" s="152"/>
      <c r="M542" s="156"/>
      <c r="T542" s="157"/>
      <c r="AT542" s="153" t="s">
        <v>181</v>
      </c>
      <c r="AU542" s="153" t="s">
        <v>85</v>
      </c>
      <c r="AV542" s="13" t="s">
        <v>83</v>
      </c>
      <c r="AW542" s="13" t="s">
        <v>31</v>
      </c>
      <c r="AX542" s="13" t="s">
        <v>75</v>
      </c>
      <c r="AY542" s="153" t="s">
        <v>145</v>
      </c>
    </row>
    <row r="543" spans="2:65" s="12" customFormat="1" ht="10.199999999999999">
      <c r="B543" s="144"/>
      <c r="D543" s="145" t="s">
        <v>181</v>
      </c>
      <c r="E543" s="146" t="s">
        <v>1</v>
      </c>
      <c r="F543" s="147" t="s">
        <v>777</v>
      </c>
      <c r="H543" s="148">
        <v>989</v>
      </c>
      <c r="I543" s="149"/>
      <c r="L543" s="144"/>
      <c r="M543" s="150"/>
      <c r="T543" s="151"/>
      <c r="AT543" s="146" t="s">
        <v>181</v>
      </c>
      <c r="AU543" s="146" t="s">
        <v>85</v>
      </c>
      <c r="AV543" s="12" t="s">
        <v>85</v>
      </c>
      <c r="AW543" s="12" t="s">
        <v>31</v>
      </c>
      <c r="AX543" s="12" t="s">
        <v>83</v>
      </c>
      <c r="AY543" s="146" t="s">
        <v>145</v>
      </c>
    </row>
    <row r="544" spans="2:65" s="1" customFormat="1" ht="21.75" customHeight="1">
      <c r="B544" s="32"/>
      <c r="C544" s="132" t="s">
        <v>790</v>
      </c>
      <c r="D544" s="132" t="s">
        <v>147</v>
      </c>
      <c r="E544" s="133" t="s">
        <v>791</v>
      </c>
      <c r="F544" s="134" t="s">
        <v>792</v>
      </c>
      <c r="G544" s="135" t="s">
        <v>150</v>
      </c>
      <c r="H544" s="136">
        <v>989</v>
      </c>
      <c r="I544" s="137"/>
      <c r="J544" s="136">
        <f>ROUND(I544*H544,2)</f>
        <v>0</v>
      </c>
      <c r="K544" s="134" t="s">
        <v>1</v>
      </c>
      <c r="L544" s="32"/>
      <c r="M544" s="138" t="s">
        <v>1</v>
      </c>
      <c r="N544" s="139" t="s">
        <v>40</v>
      </c>
      <c r="P544" s="140">
        <f>O544*H544</f>
        <v>0</v>
      </c>
      <c r="Q544" s="140">
        <v>0</v>
      </c>
      <c r="R544" s="140">
        <f>Q544*H544</f>
        <v>0</v>
      </c>
      <c r="S544" s="140">
        <v>0</v>
      </c>
      <c r="T544" s="141">
        <f>S544*H544</f>
        <v>0</v>
      </c>
      <c r="AR544" s="142" t="s">
        <v>152</v>
      </c>
      <c r="AT544" s="142" t="s">
        <v>147</v>
      </c>
      <c r="AU544" s="142" t="s">
        <v>85</v>
      </c>
      <c r="AY544" s="17" t="s">
        <v>145</v>
      </c>
      <c r="BE544" s="143">
        <f>IF(N544="základní",J544,0)</f>
        <v>0</v>
      </c>
      <c r="BF544" s="143">
        <f>IF(N544="snížená",J544,0)</f>
        <v>0</v>
      </c>
      <c r="BG544" s="143">
        <f>IF(N544="zákl. přenesená",J544,0)</f>
        <v>0</v>
      </c>
      <c r="BH544" s="143">
        <f>IF(N544="sníž. přenesená",J544,0)</f>
        <v>0</v>
      </c>
      <c r="BI544" s="143">
        <f>IF(N544="nulová",J544,0)</f>
        <v>0</v>
      </c>
      <c r="BJ544" s="17" t="s">
        <v>83</v>
      </c>
      <c r="BK544" s="143">
        <f>ROUND(I544*H544,2)</f>
        <v>0</v>
      </c>
      <c r="BL544" s="17" t="s">
        <v>152</v>
      </c>
      <c r="BM544" s="142" t="s">
        <v>793</v>
      </c>
    </row>
    <row r="545" spans="2:65" s="13" customFormat="1" ht="10.199999999999999">
      <c r="B545" s="152"/>
      <c r="D545" s="145" t="s">
        <v>181</v>
      </c>
      <c r="E545" s="153" t="s">
        <v>1</v>
      </c>
      <c r="F545" s="154" t="s">
        <v>776</v>
      </c>
      <c r="H545" s="153" t="s">
        <v>1</v>
      </c>
      <c r="I545" s="155"/>
      <c r="L545" s="152"/>
      <c r="M545" s="156"/>
      <c r="T545" s="157"/>
      <c r="AT545" s="153" t="s">
        <v>181</v>
      </c>
      <c r="AU545" s="153" t="s">
        <v>85</v>
      </c>
      <c r="AV545" s="13" t="s">
        <v>83</v>
      </c>
      <c r="AW545" s="13" t="s">
        <v>31</v>
      </c>
      <c r="AX545" s="13" t="s">
        <v>75</v>
      </c>
      <c r="AY545" s="153" t="s">
        <v>145</v>
      </c>
    </row>
    <row r="546" spans="2:65" s="12" customFormat="1" ht="10.199999999999999">
      <c r="B546" s="144"/>
      <c r="D546" s="145" t="s">
        <v>181</v>
      </c>
      <c r="E546" s="146" t="s">
        <v>1</v>
      </c>
      <c r="F546" s="147" t="s">
        <v>777</v>
      </c>
      <c r="H546" s="148">
        <v>989</v>
      </c>
      <c r="I546" s="149"/>
      <c r="L546" s="144"/>
      <c r="M546" s="150"/>
      <c r="T546" s="151"/>
      <c r="AT546" s="146" t="s">
        <v>181</v>
      </c>
      <c r="AU546" s="146" t="s">
        <v>85</v>
      </c>
      <c r="AV546" s="12" t="s">
        <v>85</v>
      </c>
      <c r="AW546" s="12" t="s">
        <v>31</v>
      </c>
      <c r="AX546" s="12" t="s">
        <v>83</v>
      </c>
      <c r="AY546" s="146" t="s">
        <v>145</v>
      </c>
    </row>
    <row r="547" spans="2:65" s="11" customFormat="1" ht="22.8" customHeight="1">
      <c r="B547" s="120"/>
      <c r="D547" s="121" t="s">
        <v>74</v>
      </c>
      <c r="E547" s="130" t="s">
        <v>794</v>
      </c>
      <c r="F547" s="130" t="s">
        <v>795</v>
      </c>
      <c r="I547" s="123"/>
      <c r="J547" s="131">
        <f>BK547</f>
        <v>0</v>
      </c>
      <c r="L547" s="120"/>
      <c r="M547" s="125"/>
      <c r="P547" s="126">
        <f>SUM(P548:P556)</f>
        <v>0</v>
      </c>
      <c r="R547" s="126">
        <f>SUM(R548:R556)</f>
        <v>124.55489999999999</v>
      </c>
      <c r="T547" s="127">
        <f>SUM(T548:T556)</f>
        <v>0</v>
      </c>
      <c r="AR547" s="121" t="s">
        <v>83</v>
      </c>
      <c r="AT547" s="128" t="s">
        <v>74</v>
      </c>
      <c r="AU547" s="128" t="s">
        <v>83</v>
      </c>
      <c r="AY547" s="121" t="s">
        <v>145</v>
      </c>
      <c r="BK547" s="129">
        <f>SUM(BK548:BK556)</f>
        <v>0</v>
      </c>
    </row>
    <row r="548" spans="2:65" s="1" customFormat="1" ht="24.15" customHeight="1">
      <c r="B548" s="32"/>
      <c r="C548" s="132" t="s">
        <v>796</v>
      </c>
      <c r="D548" s="132" t="s">
        <v>147</v>
      </c>
      <c r="E548" s="133" t="s">
        <v>797</v>
      </c>
      <c r="F548" s="134" t="s">
        <v>798</v>
      </c>
      <c r="G548" s="135" t="s">
        <v>150</v>
      </c>
      <c r="H548" s="136">
        <v>1829</v>
      </c>
      <c r="I548" s="137"/>
      <c r="J548" s="136">
        <f>ROUND(I548*H548,2)</f>
        <v>0</v>
      </c>
      <c r="K548" s="134" t="s">
        <v>151</v>
      </c>
      <c r="L548" s="32"/>
      <c r="M548" s="138" t="s">
        <v>1</v>
      </c>
      <c r="N548" s="139" t="s">
        <v>40</v>
      </c>
      <c r="P548" s="140">
        <f>O548*H548</f>
        <v>0</v>
      </c>
      <c r="Q548" s="140">
        <v>0</v>
      </c>
      <c r="R548" s="140">
        <f>Q548*H548</f>
        <v>0</v>
      </c>
      <c r="S548" s="140">
        <v>0</v>
      </c>
      <c r="T548" s="141">
        <f>S548*H548</f>
        <v>0</v>
      </c>
      <c r="AR548" s="142" t="s">
        <v>152</v>
      </c>
      <c r="AT548" s="142" t="s">
        <v>147</v>
      </c>
      <c r="AU548" s="142" t="s">
        <v>85</v>
      </c>
      <c r="AY548" s="17" t="s">
        <v>145</v>
      </c>
      <c r="BE548" s="143">
        <f>IF(N548="základní",J548,0)</f>
        <v>0</v>
      </c>
      <c r="BF548" s="143">
        <f>IF(N548="snížená",J548,0)</f>
        <v>0</v>
      </c>
      <c r="BG548" s="143">
        <f>IF(N548="zákl. přenesená",J548,0)</f>
        <v>0</v>
      </c>
      <c r="BH548" s="143">
        <f>IF(N548="sníž. přenesená",J548,0)</f>
        <v>0</v>
      </c>
      <c r="BI548" s="143">
        <f>IF(N548="nulová",J548,0)</f>
        <v>0</v>
      </c>
      <c r="BJ548" s="17" t="s">
        <v>83</v>
      </c>
      <c r="BK548" s="143">
        <f>ROUND(I548*H548,2)</f>
        <v>0</v>
      </c>
      <c r="BL548" s="17" t="s">
        <v>152</v>
      </c>
      <c r="BM548" s="142" t="s">
        <v>799</v>
      </c>
    </row>
    <row r="549" spans="2:65" s="13" customFormat="1" ht="10.199999999999999">
      <c r="B549" s="152"/>
      <c r="D549" s="145" t="s">
        <v>181</v>
      </c>
      <c r="E549" s="153" t="s">
        <v>1</v>
      </c>
      <c r="F549" s="154" t="s">
        <v>800</v>
      </c>
      <c r="H549" s="153" t="s">
        <v>1</v>
      </c>
      <c r="I549" s="155"/>
      <c r="L549" s="152"/>
      <c r="M549" s="156"/>
      <c r="T549" s="157"/>
      <c r="AT549" s="153" t="s">
        <v>181</v>
      </c>
      <c r="AU549" s="153" t="s">
        <v>85</v>
      </c>
      <c r="AV549" s="13" t="s">
        <v>83</v>
      </c>
      <c r="AW549" s="13" t="s">
        <v>31</v>
      </c>
      <c r="AX549" s="13" t="s">
        <v>75</v>
      </c>
      <c r="AY549" s="153" t="s">
        <v>145</v>
      </c>
    </row>
    <row r="550" spans="2:65" s="12" customFormat="1" ht="10.199999999999999">
      <c r="B550" s="144"/>
      <c r="D550" s="145" t="s">
        <v>181</v>
      </c>
      <c r="E550" s="146" t="s">
        <v>1</v>
      </c>
      <c r="F550" s="147" t="s">
        <v>801</v>
      </c>
      <c r="H550" s="148">
        <v>1829</v>
      </c>
      <c r="I550" s="149"/>
      <c r="L550" s="144"/>
      <c r="M550" s="150"/>
      <c r="T550" s="151"/>
      <c r="AT550" s="146" t="s">
        <v>181</v>
      </c>
      <c r="AU550" s="146" t="s">
        <v>85</v>
      </c>
      <c r="AV550" s="12" t="s">
        <v>85</v>
      </c>
      <c r="AW550" s="12" t="s">
        <v>31</v>
      </c>
      <c r="AX550" s="12" t="s">
        <v>83</v>
      </c>
      <c r="AY550" s="146" t="s">
        <v>145</v>
      </c>
    </row>
    <row r="551" spans="2:65" s="1" customFormat="1" ht="24.15" customHeight="1">
      <c r="B551" s="32"/>
      <c r="C551" s="132" t="s">
        <v>802</v>
      </c>
      <c r="D551" s="132" t="s">
        <v>147</v>
      </c>
      <c r="E551" s="133" t="s">
        <v>803</v>
      </c>
      <c r="F551" s="134" t="s">
        <v>804</v>
      </c>
      <c r="G551" s="135" t="s">
        <v>150</v>
      </c>
      <c r="H551" s="136">
        <v>1829</v>
      </c>
      <c r="I551" s="137"/>
      <c r="J551" s="136">
        <f>ROUND(I551*H551,2)</f>
        <v>0</v>
      </c>
      <c r="K551" s="134" t="s">
        <v>151</v>
      </c>
      <c r="L551" s="32"/>
      <c r="M551" s="138" t="s">
        <v>1</v>
      </c>
      <c r="N551" s="139" t="s">
        <v>40</v>
      </c>
      <c r="P551" s="140">
        <f>O551*H551</f>
        <v>0</v>
      </c>
      <c r="Q551" s="140">
        <v>0</v>
      </c>
      <c r="R551" s="140">
        <f>Q551*H551</f>
        <v>0</v>
      </c>
      <c r="S551" s="140">
        <v>0</v>
      </c>
      <c r="T551" s="141">
        <f>S551*H551</f>
        <v>0</v>
      </c>
      <c r="AR551" s="142" t="s">
        <v>152</v>
      </c>
      <c r="AT551" s="142" t="s">
        <v>147</v>
      </c>
      <c r="AU551" s="142" t="s">
        <v>85</v>
      </c>
      <c r="AY551" s="17" t="s">
        <v>145</v>
      </c>
      <c r="BE551" s="143">
        <f>IF(N551="základní",J551,0)</f>
        <v>0</v>
      </c>
      <c r="BF551" s="143">
        <f>IF(N551="snížená",J551,0)</f>
        <v>0</v>
      </c>
      <c r="BG551" s="143">
        <f>IF(N551="zákl. přenesená",J551,0)</f>
        <v>0</v>
      </c>
      <c r="BH551" s="143">
        <f>IF(N551="sníž. přenesená",J551,0)</f>
        <v>0</v>
      </c>
      <c r="BI551" s="143">
        <f>IF(N551="nulová",J551,0)</f>
        <v>0</v>
      </c>
      <c r="BJ551" s="17" t="s">
        <v>83</v>
      </c>
      <c r="BK551" s="143">
        <f>ROUND(I551*H551,2)</f>
        <v>0</v>
      </c>
      <c r="BL551" s="17" t="s">
        <v>152</v>
      </c>
      <c r="BM551" s="142" t="s">
        <v>805</v>
      </c>
    </row>
    <row r="552" spans="2:65" s="13" customFormat="1" ht="10.199999999999999">
      <c r="B552" s="152"/>
      <c r="D552" s="145" t="s">
        <v>181</v>
      </c>
      <c r="E552" s="153" t="s">
        <v>1</v>
      </c>
      <c r="F552" s="154" t="s">
        <v>800</v>
      </c>
      <c r="H552" s="153" t="s">
        <v>1</v>
      </c>
      <c r="I552" s="155"/>
      <c r="L552" s="152"/>
      <c r="M552" s="156"/>
      <c r="T552" s="157"/>
      <c r="AT552" s="153" t="s">
        <v>181</v>
      </c>
      <c r="AU552" s="153" t="s">
        <v>85</v>
      </c>
      <c r="AV552" s="13" t="s">
        <v>83</v>
      </c>
      <c r="AW552" s="13" t="s">
        <v>31</v>
      </c>
      <c r="AX552" s="13" t="s">
        <v>75</v>
      </c>
      <c r="AY552" s="153" t="s">
        <v>145</v>
      </c>
    </row>
    <row r="553" spans="2:65" s="12" customFormat="1" ht="10.199999999999999">
      <c r="B553" s="144"/>
      <c r="D553" s="145" t="s">
        <v>181</v>
      </c>
      <c r="E553" s="146" t="s">
        <v>1</v>
      </c>
      <c r="F553" s="147" t="s">
        <v>801</v>
      </c>
      <c r="H553" s="148">
        <v>1829</v>
      </c>
      <c r="I553" s="149"/>
      <c r="L553" s="144"/>
      <c r="M553" s="150"/>
      <c r="T553" s="151"/>
      <c r="AT553" s="146" t="s">
        <v>181</v>
      </c>
      <c r="AU553" s="146" t="s">
        <v>85</v>
      </c>
      <c r="AV553" s="12" t="s">
        <v>85</v>
      </c>
      <c r="AW553" s="12" t="s">
        <v>31</v>
      </c>
      <c r="AX553" s="12" t="s">
        <v>83</v>
      </c>
      <c r="AY553" s="146" t="s">
        <v>145</v>
      </c>
    </row>
    <row r="554" spans="2:65" s="1" customFormat="1" ht="24.15" customHeight="1">
      <c r="B554" s="32"/>
      <c r="C554" s="132" t="s">
        <v>806</v>
      </c>
      <c r="D554" s="132" t="s">
        <v>147</v>
      </c>
      <c r="E554" s="133" t="s">
        <v>807</v>
      </c>
      <c r="F554" s="134" t="s">
        <v>808</v>
      </c>
      <c r="G554" s="135" t="s">
        <v>150</v>
      </c>
      <c r="H554" s="136">
        <v>1829</v>
      </c>
      <c r="I554" s="137"/>
      <c r="J554" s="136">
        <f>ROUND(I554*H554,2)</f>
        <v>0</v>
      </c>
      <c r="K554" s="134" t="s">
        <v>1</v>
      </c>
      <c r="L554" s="32"/>
      <c r="M554" s="138" t="s">
        <v>1</v>
      </c>
      <c r="N554" s="139" t="s">
        <v>40</v>
      </c>
      <c r="P554" s="140">
        <f>O554*H554</f>
        <v>0</v>
      </c>
      <c r="Q554" s="140">
        <v>6.8099999999999994E-2</v>
      </c>
      <c r="R554" s="140">
        <f>Q554*H554</f>
        <v>124.55489999999999</v>
      </c>
      <c r="S554" s="140">
        <v>0</v>
      </c>
      <c r="T554" s="141">
        <f>S554*H554</f>
        <v>0</v>
      </c>
      <c r="AR554" s="142" t="s">
        <v>152</v>
      </c>
      <c r="AT554" s="142" t="s">
        <v>147</v>
      </c>
      <c r="AU554" s="142" t="s">
        <v>85</v>
      </c>
      <c r="AY554" s="17" t="s">
        <v>145</v>
      </c>
      <c r="BE554" s="143">
        <f>IF(N554="základní",J554,0)</f>
        <v>0</v>
      </c>
      <c r="BF554" s="143">
        <f>IF(N554="snížená",J554,0)</f>
        <v>0</v>
      </c>
      <c r="BG554" s="143">
        <f>IF(N554="zákl. přenesená",J554,0)</f>
        <v>0</v>
      </c>
      <c r="BH554" s="143">
        <f>IF(N554="sníž. přenesená",J554,0)</f>
        <v>0</v>
      </c>
      <c r="BI554" s="143">
        <f>IF(N554="nulová",J554,0)</f>
        <v>0</v>
      </c>
      <c r="BJ554" s="17" t="s">
        <v>83</v>
      </c>
      <c r="BK554" s="143">
        <f>ROUND(I554*H554,2)</f>
        <v>0</v>
      </c>
      <c r="BL554" s="17" t="s">
        <v>152</v>
      </c>
      <c r="BM554" s="142" t="s">
        <v>809</v>
      </c>
    </row>
    <row r="555" spans="2:65" s="13" customFormat="1" ht="10.199999999999999">
      <c r="B555" s="152"/>
      <c r="D555" s="145" t="s">
        <v>181</v>
      </c>
      <c r="E555" s="153" t="s">
        <v>1</v>
      </c>
      <c r="F555" s="154" t="s">
        <v>800</v>
      </c>
      <c r="H555" s="153" t="s">
        <v>1</v>
      </c>
      <c r="I555" s="155"/>
      <c r="L555" s="152"/>
      <c r="M555" s="156"/>
      <c r="T555" s="157"/>
      <c r="AT555" s="153" t="s">
        <v>181</v>
      </c>
      <c r="AU555" s="153" t="s">
        <v>85</v>
      </c>
      <c r="AV555" s="13" t="s">
        <v>83</v>
      </c>
      <c r="AW555" s="13" t="s">
        <v>31</v>
      </c>
      <c r="AX555" s="13" t="s">
        <v>75</v>
      </c>
      <c r="AY555" s="153" t="s">
        <v>145</v>
      </c>
    </row>
    <row r="556" spans="2:65" s="12" customFormat="1" ht="10.199999999999999">
      <c r="B556" s="144"/>
      <c r="D556" s="145" t="s">
        <v>181</v>
      </c>
      <c r="E556" s="146" t="s">
        <v>1</v>
      </c>
      <c r="F556" s="147" t="s">
        <v>801</v>
      </c>
      <c r="H556" s="148">
        <v>1829</v>
      </c>
      <c r="I556" s="149"/>
      <c r="L556" s="144"/>
      <c r="M556" s="150"/>
      <c r="T556" s="151"/>
      <c r="AT556" s="146" t="s">
        <v>181</v>
      </c>
      <c r="AU556" s="146" t="s">
        <v>85</v>
      </c>
      <c r="AV556" s="12" t="s">
        <v>85</v>
      </c>
      <c r="AW556" s="12" t="s">
        <v>31</v>
      </c>
      <c r="AX556" s="12" t="s">
        <v>83</v>
      </c>
      <c r="AY556" s="146" t="s">
        <v>145</v>
      </c>
    </row>
    <row r="557" spans="2:65" s="11" customFormat="1" ht="22.8" customHeight="1">
      <c r="B557" s="120"/>
      <c r="D557" s="121" t="s">
        <v>74</v>
      </c>
      <c r="E557" s="130" t="s">
        <v>810</v>
      </c>
      <c r="F557" s="130" t="s">
        <v>811</v>
      </c>
      <c r="I557" s="123"/>
      <c r="J557" s="131">
        <f>BK557</f>
        <v>0</v>
      </c>
      <c r="L557" s="120"/>
      <c r="M557" s="125"/>
      <c r="P557" s="126">
        <f>SUM(P558:P566)</f>
        <v>0</v>
      </c>
      <c r="R557" s="126">
        <f>SUM(R558:R566)</f>
        <v>72.642599999999987</v>
      </c>
      <c r="T557" s="127">
        <f>SUM(T558:T566)</f>
        <v>0</v>
      </c>
      <c r="AR557" s="121" t="s">
        <v>83</v>
      </c>
      <c r="AT557" s="128" t="s">
        <v>74</v>
      </c>
      <c r="AU557" s="128" t="s">
        <v>83</v>
      </c>
      <c r="AY557" s="121" t="s">
        <v>145</v>
      </c>
      <c r="BK557" s="129">
        <f>SUM(BK558:BK566)</f>
        <v>0</v>
      </c>
    </row>
    <row r="558" spans="2:65" s="1" customFormat="1" ht="24.15" customHeight="1">
      <c r="B558" s="32"/>
      <c r="C558" s="132" t="s">
        <v>812</v>
      </c>
      <c r="D558" s="132" t="s">
        <v>147</v>
      </c>
      <c r="E558" s="133" t="s">
        <v>682</v>
      </c>
      <c r="F558" s="134" t="s">
        <v>683</v>
      </c>
      <c r="G558" s="135" t="s">
        <v>150</v>
      </c>
      <c r="H558" s="136">
        <v>228</v>
      </c>
      <c r="I558" s="137"/>
      <c r="J558" s="136">
        <f>ROUND(I558*H558,2)</f>
        <v>0</v>
      </c>
      <c r="K558" s="134" t="s">
        <v>151</v>
      </c>
      <c r="L558" s="32"/>
      <c r="M558" s="138" t="s">
        <v>1</v>
      </c>
      <c r="N558" s="139" t="s">
        <v>40</v>
      </c>
      <c r="P558" s="140">
        <f>O558*H558</f>
        <v>0</v>
      </c>
      <c r="Q558" s="140">
        <v>0</v>
      </c>
      <c r="R558" s="140">
        <f>Q558*H558</f>
        <v>0</v>
      </c>
      <c r="S558" s="140">
        <v>0</v>
      </c>
      <c r="T558" s="141">
        <f>S558*H558</f>
        <v>0</v>
      </c>
      <c r="AR558" s="142" t="s">
        <v>152</v>
      </c>
      <c r="AT558" s="142" t="s">
        <v>147</v>
      </c>
      <c r="AU558" s="142" t="s">
        <v>85</v>
      </c>
      <c r="AY558" s="17" t="s">
        <v>145</v>
      </c>
      <c r="BE558" s="143">
        <f>IF(N558="základní",J558,0)</f>
        <v>0</v>
      </c>
      <c r="BF558" s="143">
        <f>IF(N558="snížená",J558,0)</f>
        <v>0</v>
      </c>
      <c r="BG558" s="143">
        <f>IF(N558="zákl. přenesená",J558,0)</f>
        <v>0</v>
      </c>
      <c r="BH558" s="143">
        <f>IF(N558="sníž. přenesená",J558,0)</f>
        <v>0</v>
      </c>
      <c r="BI558" s="143">
        <f>IF(N558="nulová",J558,0)</f>
        <v>0</v>
      </c>
      <c r="BJ558" s="17" t="s">
        <v>83</v>
      </c>
      <c r="BK558" s="143">
        <f>ROUND(I558*H558,2)</f>
        <v>0</v>
      </c>
      <c r="BL558" s="17" t="s">
        <v>152</v>
      </c>
      <c r="BM558" s="142" t="s">
        <v>813</v>
      </c>
    </row>
    <row r="559" spans="2:65" s="13" customFormat="1" ht="10.199999999999999">
      <c r="B559" s="152"/>
      <c r="D559" s="145" t="s">
        <v>181</v>
      </c>
      <c r="E559" s="153" t="s">
        <v>1</v>
      </c>
      <c r="F559" s="154" t="s">
        <v>814</v>
      </c>
      <c r="H559" s="153" t="s">
        <v>1</v>
      </c>
      <c r="I559" s="155"/>
      <c r="L559" s="152"/>
      <c r="M559" s="156"/>
      <c r="T559" s="157"/>
      <c r="AT559" s="153" t="s">
        <v>181</v>
      </c>
      <c r="AU559" s="153" t="s">
        <v>85</v>
      </c>
      <c r="AV559" s="13" t="s">
        <v>83</v>
      </c>
      <c r="AW559" s="13" t="s">
        <v>31</v>
      </c>
      <c r="AX559" s="13" t="s">
        <v>75</v>
      </c>
      <c r="AY559" s="153" t="s">
        <v>145</v>
      </c>
    </row>
    <row r="560" spans="2:65" s="12" customFormat="1" ht="10.199999999999999">
      <c r="B560" s="144"/>
      <c r="D560" s="145" t="s">
        <v>181</v>
      </c>
      <c r="E560" s="146" t="s">
        <v>1</v>
      </c>
      <c r="F560" s="147" t="s">
        <v>815</v>
      </c>
      <c r="H560" s="148">
        <v>228</v>
      </c>
      <c r="I560" s="149"/>
      <c r="L560" s="144"/>
      <c r="M560" s="150"/>
      <c r="T560" s="151"/>
      <c r="AT560" s="146" t="s">
        <v>181</v>
      </c>
      <c r="AU560" s="146" t="s">
        <v>85</v>
      </c>
      <c r="AV560" s="12" t="s">
        <v>85</v>
      </c>
      <c r="AW560" s="12" t="s">
        <v>31</v>
      </c>
      <c r="AX560" s="12" t="s">
        <v>83</v>
      </c>
      <c r="AY560" s="146" t="s">
        <v>145</v>
      </c>
    </row>
    <row r="561" spans="2:65" s="1" customFormat="1" ht="24.15" customHeight="1">
      <c r="B561" s="32"/>
      <c r="C561" s="132" t="s">
        <v>816</v>
      </c>
      <c r="D561" s="132" t="s">
        <v>147</v>
      </c>
      <c r="E561" s="133" t="s">
        <v>787</v>
      </c>
      <c r="F561" s="134" t="s">
        <v>788</v>
      </c>
      <c r="G561" s="135" t="s">
        <v>150</v>
      </c>
      <c r="H561" s="136">
        <v>228</v>
      </c>
      <c r="I561" s="137"/>
      <c r="J561" s="136">
        <f>ROUND(I561*H561,2)</f>
        <v>0</v>
      </c>
      <c r="K561" s="134" t="s">
        <v>151</v>
      </c>
      <c r="L561" s="32"/>
      <c r="M561" s="138" t="s">
        <v>1</v>
      </c>
      <c r="N561" s="139" t="s">
        <v>40</v>
      </c>
      <c r="P561" s="140">
        <f>O561*H561</f>
        <v>0</v>
      </c>
      <c r="Q561" s="140">
        <v>0.15175</v>
      </c>
      <c r="R561" s="140">
        <f>Q561*H561</f>
        <v>34.598999999999997</v>
      </c>
      <c r="S561" s="140">
        <v>0</v>
      </c>
      <c r="T561" s="141">
        <f>S561*H561</f>
        <v>0</v>
      </c>
      <c r="AR561" s="142" t="s">
        <v>152</v>
      </c>
      <c r="AT561" s="142" t="s">
        <v>147</v>
      </c>
      <c r="AU561" s="142" t="s">
        <v>85</v>
      </c>
      <c r="AY561" s="17" t="s">
        <v>145</v>
      </c>
      <c r="BE561" s="143">
        <f>IF(N561="základní",J561,0)</f>
        <v>0</v>
      </c>
      <c r="BF561" s="143">
        <f>IF(N561="snížená",J561,0)</f>
        <v>0</v>
      </c>
      <c r="BG561" s="143">
        <f>IF(N561="zákl. přenesená",J561,0)</f>
        <v>0</v>
      </c>
      <c r="BH561" s="143">
        <f>IF(N561="sníž. přenesená",J561,0)</f>
        <v>0</v>
      </c>
      <c r="BI561" s="143">
        <f>IF(N561="nulová",J561,0)</f>
        <v>0</v>
      </c>
      <c r="BJ561" s="17" t="s">
        <v>83</v>
      </c>
      <c r="BK561" s="143">
        <f>ROUND(I561*H561,2)</f>
        <v>0</v>
      </c>
      <c r="BL561" s="17" t="s">
        <v>152</v>
      </c>
      <c r="BM561" s="142" t="s">
        <v>817</v>
      </c>
    </row>
    <row r="562" spans="2:65" s="13" customFormat="1" ht="10.199999999999999">
      <c r="B562" s="152"/>
      <c r="D562" s="145" t="s">
        <v>181</v>
      </c>
      <c r="E562" s="153" t="s">
        <v>1</v>
      </c>
      <c r="F562" s="154" t="s">
        <v>814</v>
      </c>
      <c r="H562" s="153" t="s">
        <v>1</v>
      </c>
      <c r="I562" s="155"/>
      <c r="L562" s="152"/>
      <c r="M562" s="156"/>
      <c r="T562" s="157"/>
      <c r="AT562" s="153" t="s">
        <v>181</v>
      </c>
      <c r="AU562" s="153" t="s">
        <v>85</v>
      </c>
      <c r="AV562" s="13" t="s">
        <v>83</v>
      </c>
      <c r="AW562" s="13" t="s">
        <v>31</v>
      </c>
      <c r="AX562" s="13" t="s">
        <v>75</v>
      </c>
      <c r="AY562" s="153" t="s">
        <v>145</v>
      </c>
    </row>
    <row r="563" spans="2:65" s="12" customFormat="1" ht="10.199999999999999">
      <c r="B563" s="144"/>
      <c r="D563" s="145" t="s">
        <v>181</v>
      </c>
      <c r="E563" s="146" t="s">
        <v>1</v>
      </c>
      <c r="F563" s="147" t="s">
        <v>815</v>
      </c>
      <c r="H563" s="148">
        <v>228</v>
      </c>
      <c r="I563" s="149"/>
      <c r="L563" s="144"/>
      <c r="M563" s="150"/>
      <c r="T563" s="151"/>
      <c r="AT563" s="146" t="s">
        <v>181</v>
      </c>
      <c r="AU563" s="146" t="s">
        <v>85</v>
      </c>
      <c r="AV563" s="12" t="s">
        <v>85</v>
      </c>
      <c r="AW563" s="12" t="s">
        <v>31</v>
      </c>
      <c r="AX563" s="12" t="s">
        <v>83</v>
      </c>
      <c r="AY563" s="146" t="s">
        <v>145</v>
      </c>
    </row>
    <row r="564" spans="2:65" s="1" customFormat="1" ht="16.5" customHeight="1">
      <c r="B564" s="32"/>
      <c r="C564" s="132" t="s">
        <v>818</v>
      </c>
      <c r="D564" s="132" t="s">
        <v>147</v>
      </c>
      <c r="E564" s="133" t="s">
        <v>819</v>
      </c>
      <c r="F564" s="134" t="s">
        <v>820</v>
      </c>
      <c r="G564" s="135" t="s">
        <v>150</v>
      </c>
      <c r="H564" s="136">
        <v>70</v>
      </c>
      <c r="I564" s="137"/>
      <c r="J564" s="136">
        <f>ROUND(I564*H564,2)</f>
        <v>0</v>
      </c>
      <c r="K564" s="134" t="s">
        <v>151</v>
      </c>
      <c r="L564" s="32"/>
      <c r="M564" s="138" t="s">
        <v>1</v>
      </c>
      <c r="N564" s="139" t="s">
        <v>40</v>
      </c>
      <c r="P564" s="140">
        <f>O564*H564</f>
        <v>0</v>
      </c>
      <c r="Q564" s="140">
        <v>0.54347999999999996</v>
      </c>
      <c r="R564" s="140">
        <f>Q564*H564</f>
        <v>38.043599999999998</v>
      </c>
      <c r="S564" s="140">
        <v>0</v>
      </c>
      <c r="T564" s="141">
        <f>S564*H564</f>
        <v>0</v>
      </c>
      <c r="AR564" s="142" t="s">
        <v>152</v>
      </c>
      <c r="AT564" s="142" t="s">
        <v>147</v>
      </c>
      <c r="AU564" s="142" t="s">
        <v>85</v>
      </c>
      <c r="AY564" s="17" t="s">
        <v>145</v>
      </c>
      <c r="BE564" s="143">
        <f>IF(N564="základní",J564,0)</f>
        <v>0</v>
      </c>
      <c r="BF564" s="143">
        <f>IF(N564="snížená",J564,0)</f>
        <v>0</v>
      </c>
      <c r="BG564" s="143">
        <f>IF(N564="zákl. přenesená",J564,0)</f>
        <v>0</v>
      </c>
      <c r="BH564" s="143">
        <f>IF(N564="sníž. přenesená",J564,0)</f>
        <v>0</v>
      </c>
      <c r="BI564" s="143">
        <f>IF(N564="nulová",J564,0)</f>
        <v>0</v>
      </c>
      <c r="BJ564" s="17" t="s">
        <v>83</v>
      </c>
      <c r="BK564" s="143">
        <f>ROUND(I564*H564,2)</f>
        <v>0</v>
      </c>
      <c r="BL564" s="17" t="s">
        <v>152</v>
      </c>
      <c r="BM564" s="142" t="s">
        <v>821</v>
      </c>
    </row>
    <row r="565" spans="2:65" s="13" customFormat="1" ht="10.199999999999999">
      <c r="B565" s="152"/>
      <c r="D565" s="145" t="s">
        <v>181</v>
      </c>
      <c r="E565" s="153" t="s">
        <v>1</v>
      </c>
      <c r="F565" s="154" t="s">
        <v>822</v>
      </c>
      <c r="H565" s="153" t="s">
        <v>1</v>
      </c>
      <c r="I565" s="155"/>
      <c r="L565" s="152"/>
      <c r="M565" s="156"/>
      <c r="T565" s="157"/>
      <c r="AT565" s="153" t="s">
        <v>181</v>
      </c>
      <c r="AU565" s="153" t="s">
        <v>85</v>
      </c>
      <c r="AV565" s="13" t="s">
        <v>83</v>
      </c>
      <c r="AW565" s="13" t="s">
        <v>31</v>
      </c>
      <c r="AX565" s="13" t="s">
        <v>75</v>
      </c>
      <c r="AY565" s="153" t="s">
        <v>145</v>
      </c>
    </row>
    <row r="566" spans="2:65" s="12" customFormat="1" ht="10.199999999999999">
      <c r="B566" s="144"/>
      <c r="D566" s="145" t="s">
        <v>181</v>
      </c>
      <c r="E566" s="146" t="s">
        <v>1</v>
      </c>
      <c r="F566" s="147" t="s">
        <v>527</v>
      </c>
      <c r="H566" s="148">
        <v>70</v>
      </c>
      <c r="I566" s="149"/>
      <c r="L566" s="144"/>
      <c r="M566" s="150"/>
      <c r="T566" s="151"/>
      <c r="AT566" s="146" t="s">
        <v>181</v>
      </c>
      <c r="AU566" s="146" t="s">
        <v>85</v>
      </c>
      <c r="AV566" s="12" t="s">
        <v>85</v>
      </c>
      <c r="AW566" s="12" t="s">
        <v>31</v>
      </c>
      <c r="AX566" s="12" t="s">
        <v>83</v>
      </c>
      <c r="AY566" s="146" t="s">
        <v>145</v>
      </c>
    </row>
    <row r="567" spans="2:65" s="11" customFormat="1" ht="22.8" customHeight="1">
      <c r="B567" s="120"/>
      <c r="D567" s="121" t="s">
        <v>74</v>
      </c>
      <c r="E567" s="130" t="s">
        <v>823</v>
      </c>
      <c r="F567" s="130" t="s">
        <v>824</v>
      </c>
      <c r="I567" s="123"/>
      <c r="J567" s="131">
        <f>BK567</f>
        <v>0</v>
      </c>
      <c r="L567" s="120"/>
      <c r="M567" s="125"/>
      <c r="P567" s="126">
        <f>SUM(P568:P574)</f>
        <v>0</v>
      </c>
      <c r="R567" s="126">
        <f>SUM(R568:R574)</f>
        <v>0.65178000000000003</v>
      </c>
      <c r="T567" s="127">
        <f>SUM(T568:T574)</f>
        <v>0</v>
      </c>
      <c r="AR567" s="121" t="s">
        <v>83</v>
      </c>
      <c r="AT567" s="128" t="s">
        <v>74</v>
      </c>
      <c r="AU567" s="128" t="s">
        <v>83</v>
      </c>
      <c r="AY567" s="121" t="s">
        <v>145</v>
      </c>
      <c r="BK567" s="129">
        <f>SUM(BK568:BK574)</f>
        <v>0</v>
      </c>
    </row>
    <row r="568" spans="2:65" s="1" customFormat="1" ht="24.15" customHeight="1">
      <c r="B568" s="32"/>
      <c r="C568" s="132" t="s">
        <v>825</v>
      </c>
      <c r="D568" s="132" t="s">
        <v>147</v>
      </c>
      <c r="E568" s="133" t="s">
        <v>826</v>
      </c>
      <c r="F568" s="134" t="s">
        <v>827</v>
      </c>
      <c r="G568" s="135" t="s">
        <v>150</v>
      </c>
      <c r="H568" s="136">
        <v>6120</v>
      </c>
      <c r="I568" s="137"/>
      <c r="J568" s="136">
        <f>ROUND(I568*H568,2)</f>
        <v>0</v>
      </c>
      <c r="K568" s="134" t="s">
        <v>1</v>
      </c>
      <c r="L568" s="32"/>
      <c r="M568" s="138" t="s">
        <v>1</v>
      </c>
      <c r="N568" s="139" t="s">
        <v>40</v>
      </c>
      <c r="P568" s="140">
        <f>O568*H568</f>
        <v>0</v>
      </c>
      <c r="Q568" s="140">
        <v>0</v>
      </c>
      <c r="R568" s="140">
        <f>Q568*H568</f>
        <v>0</v>
      </c>
      <c r="S568" s="140">
        <v>0</v>
      </c>
      <c r="T568" s="141">
        <f>S568*H568</f>
        <v>0</v>
      </c>
      <c r="AR568" s="142" t="s">
        <v>152</v>
      </c>
      <c r="AT568" s="142" t="s">
        <v>147</v>
      </c>
      <c r="AU568" s="142" t="s">
        <v>85</v>
      </c>
      <c r="AY568" s="17" t="s">
        <v>145</v>
      </c>
      <c r="BE568" s="143">
        <f>IF(N568="základní",J568,0)</f>
        <v>0</v>
      </c>
      <c r="BF568" s="143">
        <f>IF(N568="snížená",J568,0)</f>
        <v>0</v>
      </c>
      <c r="BG568" s="143">
        <f>IF(N568="zákl. přenesená",J568,0)</f>
        <v>0</v>
      </c>
      <c r="BH568" s="143">
        <f>IF(N568="sníž. přenesená",J568,0)</f>
        <v>0</v>
      </c>
      <c r="BI568" s="143">
        <f>IF(N568="nulová",J568,0)</f>
        <v>0</v>
      </c>
      <c r="BJ568" s="17" t="s">
        <v>83</v>
      </c>
      <c r="BK568" s="143">
        <f>ROUND(I568*H568,2)</f>
        <v>0</v>
      </c>
      <c r="BL568" s="17" t="s">
        <v>152</v>
      </c>
      <c r="BM568" s="142" t="s">
        <v>828</v>
      </c>
    </row>
    <row r="569" spans="2:65" s="12" customFormat="1" ht="10.199999999999999">
      <c r="B569" s="144"/>
      <c r="D569" s="145" t="s">
        <v>181</v>
      </c>
      <c r="E569" s="146" t="s">
        <v>1</v>
      </c>
      <c r="F569" s="147" t="s">
        <v>829</v>
      </c>
      <c r="H569" s="148">
        <v>6120</v>
      </c>
      <c r="I569" s="149"/>
      <c r="L569" s="144"/>
      <c r="M569" s="150"/>
      <c r="T569" s="151"/>
      <c r="AT569" s="146" t="s">
        <v>181</v>
      </c>
      <c r="AU569" s="146" t="s">
        <v>85</v>
      </c>
      <c r="AV569" s="12" t="s">
        <v>85</v>
      </c>
      <c r="AW569" s="12" t="s">
        <v>31</v>
      </c>
      <c r="AX569" s="12" t="s">
        <v>83</v>
      </c>
      <c r="AY569" s="146" t="s">
        <v>145</v>
      </c>
    </row>
    <row r="570" spans="2:65" s="1" customFormat="1" ht="24.15" customHeight="1">
      <c r="B570" s="32"/>
      <c r="C570" s="132" t="s">
        <v>830</v>
      </c>
      <c r="D570" s="132" t="s">
        <v>147</v>
      </c>
      <c r="E570" s="133" t="s">
        <v>831</v>
      </c>
      <c r="F570" s="134" t="s">
        <v>832</v>
      </c>
      <c r="G570" s="135" t="s">
        <v>150</v>
      </c>
      <c r="H570" s="136">
        <v>6120</v>
      </c>
      <c r="I570" s="137"/>
      <c r="J570" s="136">
        <f>ROUND(I570*H570,2)</f>
        <v>0</v>
      </c>
      <c r="K570" s="134" t="s">
        <v>151</v>
      </c>
      <c r="L570" s="32"/>
      <c r="M570" s="138" t="s">
        <v>1</v>
      </c>
      <c r="N570" s="139" t="s">
        <v>40</v>
      </c>
      <c r="P570" s="140">
        <f>O570*H570</f>
        <v>0</v>
      </c>
      <c r="Q570" s="140">
        <v>0</v>
      </c>
      <c r="R570" s="140">
        <f>Q570*H570</f>
        <v>0</v>
      </c>
      <c r="S570" s="140">
        <v>0</v>
      </c>
      <c r="T570" s="141">
        <f>S570*H570</f>
        <v>0</v>
      </c>
      <c r="AR570" s="142" t="s">
        <v>152</v>
      </c>
      <c r="AT570" s="142" t="s">
        <v>147</v>
      </c>
      <c r="AU570" s="142" t="s">
        <v>85</v>
      </c>
      <c r="AY570" s="17" t="s">
        <v>145</v>
      </c>
      <c r="BE570" s="143">
        <f>IF(N570="základní",J570,0)</f>
        <v>0</v>
      </c>
      <c r="BF570" s="143">
        <f>IF(N570="snížená",J570,0)</f>
        <v>0</v>
      </c>
      <c r="BG570" s="143">
        <f>IF(N570="zákl. přenesená",J570,0)</f>
        <v>0</v>
      </c>
      <c r="BH570" s="143">
        <f>IF(N570="sníž. přenesená",J570,0)</f>
        <v>0</v>
      </c>
      <c r="BI570" s="143">
        <f>IF(N570="nulová",J570,0)</f>
        <v>0</v>
      </c>
      <c r="BJ570" s="17" t="s">
        <v>83</v>
      </c>
      <c r="BK570" s="143">
        <f>ROUND(I570*H570,2)</f>
        <v>0</v>
      </c>
      <c r="BL570" s="17" t="s">
        <v>152</v>
      </c>
      <c r="BM570" s="142" t="s">
        <v>833</v>
      </c>
    </row>
    <row r="571" spans="2:65" s="1" customFormat="1" ht="16.5" customHeight="1">
      <c r="B571" s="32"/>
      <c r="C571" s="172" t="s">
        <v>834</v>
      </c>
      <c r="D571" s="172" t="s">
        <v>449</v>
      </c>
      <c r="E571" s="173" t="s">
        <v>835</v>
      </c>
      <c r="F571" s="174" t="s">
        <v>836</v>
      </c>
      <c r="G571" s="175" t="s">
        <v>494</v>
      </c>
      <c r="H571" s="176">
        <v>321.3</v>
      </c>
      <c r="I571" s="177"/>
      <c r="J571" s="176">
        <f>ROUND(I571*H571,2)</f>
        <v>0</v>
      </c>
      <c r="K571" s="174" t="s">
        <v>151</v>
      </c>
      <c r="L571" s="178"/>
      <c r="M571" s="179" t="s">
        <v>1</v>
      </c>
      <c r="N571" s="180" t="s">
        <v>40</v>
      </c>
      <c r="P571" s="140">
        <f>O571*H571</f>
        <v>0</v>
      </c>
      <c r="Q571" s="140">
        <v>1E-3</v>
      </c>
      <c r="R571" s="140">
        <f>Q571*H571</f>
        <v>0.32130000000000003</v>
      </c>
      <c r="S571" s="140">
        <v>0</v>
      </c>
      <c r="T571" s="141">
        <f>S571*H571</f>
        <v>0</v>
      </c>
      <c r="AR571" s="142" t="s">
        <v>177</v>
      </c>
      <c r="AT571" s="142" t="s">
        <v>449</v>
      </c>
      <c r="AU571" s="142" t="s">
        <v>85</v>
      </c>
      <c r="AY571" s="17" t="s">
        <v>145</v>
      </c>
      <c r="BE571" s="143">
        <f>IF(N571="základní",J571,0)</f>
        <v>0</v>
      </c>
      <c r="BF571" s="143">
        <f>IF(N571="snížená",J571,0)</f>
        <v>0</v>
      </c>
      <c r="BG571" s="143">
        <f>IF(N571="zákl. přenesená",J571,0)</f>
        <v>0</v>
      </c>
      <c r="BH571" s="143">
        <f>IF(N571="sníž. přenesená",J571,0)</f>
        <v>0</v>
      </c>
      <c r="BI571" s="143">
        <f>IF(N571="nulová",J571,0)</f>
        <v>0</v>
      </c>
      <c r="BJ571" s="17" t="s">
        <v>83</v>
      </c>
      <c r="BK571" s="143">
        <f>ROUND(I571*H571,2)</f>
        <v>0</v>
      </c>
      <c r="BL571" s="17" t="s">
        <v>152</v>
      </c>
      <c r="BM571" s="142" t="s">
        <v>837</v>
      </c>
    </row>
    <row r="572" spans="2:65" s="12" customFormat="1" ht="10.199999999999999">
      <c r="B572" s="144"/>
      <c r="D572" s="145" t="s">
        <v>181</v>
      </c>
      <c r="E572" s="146" t="s">
        <v>1</v>
      </c>
      <c r="F572" s="147" t="s">
        <v>838</v>
      </c>
      <c r="H572" s="148">
        <v>321.3</v>
      </c>
      <c r="I572" s="149"/>
      <c r="L572" s="144"/>
      <c r="M572" s="150"/>
      <c r="T572" s="151"/>
      <c r="AT572" s="146" t="s">
        <v>181</v>
      </c>
      <c r="AU572" s="146" t="s">
        <v>85</v>
      </c>
      <c r="AV572" s="12" t="s">
        <v>85</v>
      </c>
      <c r="AW572" s="12" t="s">
        <v>31</v>
      </c>
      <c r="AX572" s="12" t="s">
        <v>83</v>
      </c>
      <c r="AY572" s="146" t="s">
        <v>145</v>
      </c>
    </row>
    <row r="573" spans="2:65" s="1" customFormat="1" ht="16.5" customHeight="1">
      <c r="B573" s="32"/>
      <c r="C573" s="172" t="s">
        <v>839</v>
      </c>
      <c r="D573" s="172" t="s">
        <v>449</v>
      </c>
      <c r="E573" s="173" t="s">
        <v>840</v>
      </c>
      <c r="F573" s="174" t="s">
        <v>841</v>
      </c>
      <c r="G573" s="175" t="s">
        <v>494</v>
      </c>
      <c r="H573" s="176">
        <v>330.48</v>
      </c>
      <c r="I573" s="177"/>
      <c r="J573" s="176">
        <f>ROUND(I573*H573,2)</f>
        <v>0</v>
      </c>
      <c r="K573" s="174" t="s">
        <v>1</v>
      </c>
      <c r="L573" s="178"/>
      <c r="M573" s="179" t="s">
        <v>1</v>
      </c>
      <c r="N573" s="180" t="s">
        <v>40</v>
      </c>
      <c r="P573" s="140">
        <f>O573*H573</f>
        <v>0</v>
      </c>
      <c r="Q573" s="140">
        <v>1E-3</v>
      </c>
      <c r="R573" s="140">
        <f>Q573*H573</f>
        <v>0.33048000000000005</v>
      </c>
      <c r="S573" s="140">
        <v>0</v>
      </c>
      <c r="T573" s="141">
        <f>S573*H573</f>
        <v>0</v>
      </c>
      <c r="AR573" s="142" t="s">
        <v>177</v>
      </c>
      <c r="AT573" s="142" t="s">
        <v>449</v>
      </c>
      <c r="AU573" s="142" t="s">
        <v>85</v>
      </c>
      <c r="AY573" s="17" t="s">
        <v>145</v>
      </c>
      <c r="BE573" s="143">
        <f>IF(N573="základní",J573,0)</f>
        <v>0</v>
      </c>
      <c r="BF573" s="143">
        <f>IF(N573="snížená",J573,0)</f>
        <v>0</v>
      </c>
      <c r="BG573" s="143">
        <f>IF(N573="zákl. přenesená",J573,0)</f>
        <v>0</v>
      </c>
      <c r="BH573" s="143">
        <f>IF(N573="sníž. přenesená",J573,0)</f>
        <v>0</v>
      </c>
      <c r="BI573" s="143">
        <f>IF(N573="nulová",J573,0)</f>
        <v>0</v>
      </c>
      <c r="BJ573" s="17" t="s">
        <v>83</v>
      </c>
      <c r="BK573" s="143">
        <f>ROUND(I573*H573,2)</f>
        <v>0</v>
      </c>
      <c r="BL573" s="17" t="s">
        <v>152</v>
      </c>
      <c r="BM573" s="142" t="s">
        <v>842</v>
      </c>
    </row>
    <row r="574" spans="2:65" s="12" customFormat="1" ht="10.199999999999999">
      <c r="B574" s="144"/>
      <c r="D574" s="145" t="s">
        <v>181</v>
      </c>
      <c r="E574" s="146" t="s">
        <v>1</v>
      </c>
      <c r="F574" s="147" t="s">
        <v>843</v>
      </c>
      <c r="H574" s="148">
        <v>330.48</v>
      </c>
      <c r="I574" s="149"/>
      <c r="L574" s="144"/>
      <c r="M574" s="150"/>
      <c r="T574" s="151"/>
      <c r="AT574" s="146" t="s">
        <v>181</v>
      </c>
      <c r="AU574" s="146" t="s">
        <v>85</v>
      </c>
      <c r="AV574" s="12" t="s">
        <v>85</v>
      </c>
      <c r="AW574" s="12" t="s">
        <v>31</v>
      </c>
      <c r="AX574" s="12" t="s">
        <v>83</v>
      </c>
      <c r="AY574" s="146" t="s">
        <v>145</v>
      </c>
    </row>
    <row r="575" spans="2:65" s="11" customFormat="1" ht="22.8" customHeight="1">
      <c r="B575" s="120"/>
      <c r="D575" s="121" t="s">
        <v>74</v>
      </c>
      <c r="E575" s="130" t="s">
        <v>169</v>
      </c>
      <c r="F575" s="130" t="s">
        <v>844</v>
      </c>
      <c r="I575" s="123"/>
      <c r="J575" s="131">
        <f>BK575</f>
        <v>0</v>
      </c>
      <c r="L575" s="120"/>
      <c r="M575" s="125"/>
      <c r="P575" s="126">
        <f>SUM(P576:P581)</f>
        <v>0</v>
      </c>
      <c r="R575" s="126">
        <f>SUM(R576:R581)</f>
        <v>2.3431999999999999</v>
      </c>
      <c r="T575" s="127">
        <f>SUM(T576:T581)</f>
        <v>0</v>
      </c>
      <c r="AR575" s="121" t="s">
        <v>83</v>
      </c>
      <c r="AT575" s="128" t="s">
        <v>74</v>
      </c>
      <c r="AU575" s="128" t="s">
        <v>83</v>
      </c>
      <c r="AY575" s="121" t="s">
        <v>145</v>
      </c>
      <c r="BK575" s="129">
        <f>SUM(BK576:BK581)</f>
        <v>0</v>
      </c>
    </row>
    <row r="576" spans="2:65" s="1" customFormat="1" ht="16.5" customHeight="1">
      <c r="B576" s="32"/>
      <c r="C576" s="132" t="s">
        <v>845</v>
      </c>
      <c r="D576" s="132" t="s">
        <v>147</v>
      </c>
      <c r="E576" s="133" t="s">
        <v>846</v>
      </c>
      <c r="F576" s="134" t="s">
        <v>847</v>
      </c>
      <c r="G576" s="135" t="s">
        <v>150</v>
      </c>
      <c r="H576" s="136">
        <v>290</v>
      </c>
      <c r="I576" s="137"/>
      <c r="J576" s="136">
        <f>ROUND(I576*H576,2)</f>
        <v>0</v>
      </c>
      <c r="K576" s="134" t="s">
        <v>151</v>
      </c>
      <c r="L576" s="32"/>
      <c r="M576" s="138" t="s">
        <v>1</v>
      </c>
      <c r="N576" s="139" t="s">
        <v>40</v>
      </c>
      <c r="P576" s="140">
        <f>O576*H576</f>
        <v>0</v>
      </c>
      <c r="Q576" s="140">
        <v>2.5999999999999998E-4</v>
      </c>
      <c r="R576" s="140">
        <f>Q576*H576</f>
        <v>7.5399999999999995E-2</v>
      </c>
      <c r="S576" s="140">
        <v>0</v>
      </c>
      <c r="T576" s="141">
        <f>S576*H576</f>
        <v>0</v>
      </c>
      <c r="AR576" s="142" t="s">
        <v>152</v>
      </c>
      <c r="AT576" s="142" t="s">
        <v>147</v>
      </c>
      <c r="AU576" s="142" t="s">
        <v>85</v>
      </c>
      <c r="AY576" s="17" t="s">
        <v>145</v>
      </c>
      <c r="BE576" s="143">
        <f>IF(N576="základní",J576,0)</f>
        <v>0</v>
      </c>
      <c r="BF576" s="143">
        <f>IF(N576="snížená",J576,0)</f>
        <v>0</v>
      </c>
      <c r="BG576" s="143">
        <f>IF(N576="zákl. přenesená",J576,0)</f>
        <v>0</v>
      </c>
      <c r="BH576" s="143">
        <f>IF(N576="sníž. přenesená",J576,0)</f>
        <v>0</v>
      </c>
      <c r="BI576" s="143">
        <f>IF(N576="nulová",J576,0)</f>
        <v>0</v>
      </c>
      <c r="BJ576" s="17" t="s">
        <v>83</v>
      </c>
      <c r="BK576" s="143">
        <f>ROUND(I576*H576,2)</f>
        <v>0</v>
      </c>
      <c r="BL576" s="17" t="s">
        <v>152</v>
      </c>
      <c r="BM576" s="142" t="s">
        <v>848</v>
      </c>
    </row>
    <row r="577" spans="2:65" s="13" customFormat="1" ht="10.199999999999999">
      <c r="B577" s="152"/>
      <c r="D577" s="145" t="s">
        <v>181</v>
      </c>
      <c r="E577" s="153" t="s">
        <v>1</v>
      </c>
      <c r="F577" s="154" t="s">
        <v>849</v>
      </c>
      <c r="H577" s="153" t="s">
        <v>1</v>
      </c>
      <c r="I577" s="155"/>
      <c r="L577" s="152"/>
      <c r="M577" s="156"/>
      <c r="T577" s="157"/>
      <c r="AT577" s="153" t="s">
        <v>181</v>
      </c>
      <c r="AU577" s="153" t="s">
        <v>85</v>
      </c>
      <c r="AV577" s="13" t="s">
        <v>83</v>
      </c>
      <c r="AW577" s="13" t="s">
        <v>31</v>
      </c>
      <c r="AX577" s="13" t="s">
        <v>75</v>
      </c>
      <c r="AY577" s="153" t="s">
        <v>145</v>
      </c>
    </row>
    <row r="578" spans="2:65" s="12" customFormat="1" ht="10.199999999999999">
      <c r="B578" s="144"/>
      <c r="D578" s="145" t="s">
        <v>181</v>
      </c>
      <c r="E578" s="146" t="s">
        <v>1</v>
      </c>
      <c r="F578" s="147" t="s">
        <v>850</v>
      </c>
      <c r="H578" s="148">
        <v>290</v>
      </c>
      <c r="I578" s="149"/>
      <c r="L578" s="144"/>
      <c r="M578" s="150"/>
      <c r="T578" s="151"/>
      <c r="AT578" s="146" t="s">
        <v>181</v>
      </c>
      <c r="AU578" s="146" t="s">
        <v>85</v>
      </c>
      <c r="AV578" s="12" t="s">
        <v>85</v>
      </c>
      <c r="AW578" s="12" t="s">
        <v>31</v>
      </c>
      <c r="AX578" s="12" t="s">
        <v>83</v>
      </c>
      <c r="AY578" s="146" t="s">
        <v>145</v>
      </c>
    </row>
    <row r="579" spans="2:65" s="1" customFormat="1" ht="24.15" customHeight="1">
      <c r="B579" s="32"/>
      <c r="C579" s="132" t="s">
        <v>851</v>
      </c>
      <c r="D579" s="132" t="s">
        <v>147</v>
      </c>
      <c r="E579" s="133" t="s">
        <v>852</v>
      </c>
      <c r="F579" s="134" t="s">
        <v>853</v>
      </c>
      <c r="G579" s="135" t="s">
        <v>150</v>
      </c>
      <c r="H579" s="136">
        <v>290</v>
      </c>
      <c r="I579" s="137"/>
      <c r="J579" s="136">
        <f>ROUND(I579*H579,2)</f>
        <v>0</v>
      </c>
      <c r="K579" s="134" t="s">
        <v>151</v>
      </c>
      <c r="L579" s="32"/>
      <c r="M579" s="138" t="s">
        <v>1</v>
      </c>
      <c r="N579" s="139" t="s">
        <v>40</v>
      </c>
      <c r="P579" s="140">
        <f>O579*H579</f>
        <v>0</v>
      </c>
      <c r="Q579" s="140">
        <v>4.3800000000000002E-3</v>
      </c>
      <c r="R579" s="140">
        <f>Q579*H579</f>
        <v>1.2702</v>
      </c>
      <c r="S579" s="140">
        <v>0</v>
      </c>
      <c r="T579" s="141">
        <f>S579*H579</f>
        <v>0</v>
      </c>
      <c r="AR579" s="142" t="s">
        <v>152</v>
      </c>
      <c r="AT579" s="142" t="s">
        <v>147</v>
      </c>
      <c r="AU579" s="142" t="s">
        <v>85</v>
      </c>
      <c r="AY579" s="17" t="s">
        <v>145</v>
      </c>
      <c r="BE579" s="143">
        <f>IF(N579="základní",J579,0)</f>
        <v>0</v>
      </c>
      <c r="BF579" s="143">
        <f>IF(N579="snížená",J579,0)</f>
        <v>0</v>
      </c>
      <c r="BG579" s="143">
        <f>IF(N579="zákl. přenesená",J579,0)</f>
        <v>0</v>
      </c>
      <c r="BH579" s="143">
        <f>IF(N579="sníž. přenesená",J579,0)</f>
        <v>0</v>
      </c>
      <c r="BI579" s="143">
        <f>IF(N579="nulová",J579,0)</f>
        <v>0</v>
      </c>
      <c r="BJ579" s="17" t="s">
        <v>83</v>
      </c>
      <c r="BK579" s="143">
        <f>ROUND(I579*H579,2)</f>
        <v>0</v>
      </c>
      <c r="BL579" s="17" t="s">
        <v>152</v>
      </c>
      <c r="BM579" s="142" t="s">
        <v>854</v>
      </c>
    </row>
    <row r="580" spans="2:65" s="1" customFormat="1" ht="24.15" customHeight="1">
      <c r="B580" s="32"/>
      <c r="C580" s="132" t="s">
        <v>855</v>
      </c>
      <c r="D580" s="132" t="s">
        <v>147</v>
      </c>
      <c r="E580" s="133" t="s">
        <v>856</v>
      </c>
      <c r="F580" s="134" t="s">
        <v>857</v>
      </c>
      <c r="G580" s="135" t="s">
        <v>150</v>
      </c>
      <c r="H580" s="136">
        <v>290</v>
      </c>
      <c r="I580" s="137"/>
      <c r="J580" s="136">
        <f>ROUND(I580*H580,2)</f>
        <v>0</v>
      </c>
      <c r="K580" s="134" t="s">
        <v>151</v>
      </c>
      <c r="L580" s="32"/>
      <c r="M580" s="138" t="s">
        <v>1</v>
      </c>
      <c r="N580" s="139" t="s">
        <v>40</v>
      </c>
      <c r="P580" s="140">
        <f>O580*H580</f>
        <v>0</v>
      </c>
      <c r="Q580" s="140">
        <v>3.3E-3</v>
      </c>
      <c r="R580" s="140">
        <f>Q580*H580</f>
        <v>0.95699999999999996</v>
      </c>
      <c r="S580" s="140">
        <v>0</v>
      </c>
      <c r="T580" s="141">
        <f>S580*H580</f>
        <v>0</v>
      </c>
      <c r="AR580" s="142" t="s">
        <v>152</v>
      </c>
      <c r="AT580" s="142" t="s">
        <v>147</v>
      </c>
      <c r="AU580" s="142" t="s">
        <v>85</v>
      </c>
      <c r="AY580" s="17" t="s">
        <v>145</v>
      </c>
      <c r="BE580" s="143">
        <f>IF(N580="základní",J580,0)</f>
        <v>0</v>
      </c>
      <c r="BF580" s="143">
        <f>IF(N580="snížená",J580,0)</f>
        <v>0</v>
      </c>
      <c r="BG580" s="143">
        <f>IF(N580="zákl. přenesená",J580,0)</f>
        <v>0</v>
      </c>
      <c r="BH580" s="143">
        <f>IF(N580="sníž. přenesená",J580,0)</f>
        <v>0</v>
      </c>
      <c r="BI580" s="143">
        <f>IF(N580="nulová",J580,0)</f>
        <v>0</v>
      </c>
      <c r="BJ580" s="17" t="s">
        <v>83</v>
      </c>
      <c r="BK580" s="143">
        <f>ROUND(I580*H580,2)</f>
        <v>0</v>
      </c>
      <c r="BL580" s="17" t="s">
        <v>152</v>
      </c>
      <c r="BM580" s="142" t="s">
        <v>858</v>
      </c>
    </row>
    <row r="581" spans="2:65" s="1" customFormat="1" ht="24.15" customHeight="1">
      <c r="B581" s="32"/>
      <c r="C581" s="132" t="s">
        <v>859</v>
      </c>
      <c r="D581" s="132" t="s">
        <v>147</v>
      </c>
      <c r="E581" s="133" t="s">
        <v>860</v>
      </c>
      <c r="F581" s="134" t="s">
        <v>861</v>
      </c>
      <c r="G581" s="135" t="s">
        <v>150</v>
      </c>
      <c r="H581" s="136">
        <v>290</v>
      </c>
      <c r="I581" s="137"/>
      <c r="J581" s="136">
        <f>ROUND(I581*H581,2)</f>
        <v>0</v>
      </c>
      <c r="K581" s="134" t="s">
        <v>151</v>
      </c>
      <c r="L581" s="32"/>
      <c r="M581" s="138" t="s">
        <v>1</v>
      </c>
      <c r="N581" s="139" t="s">
        <v>40</v>
      </c>
      <c r="P581" s="140">
        <f>O581*H581</f>
        <v>0</v>
      </c>
      <c r="Q581" s="140">
        <v>1.3999999999999999E-4</v>
      </c>
      <c r="R581" s="140">
        <f>Q581*H581</f>
        <v>4.0599999999999997E-2</v>
      </c>
      <c r="S581" s="140">
        <v>0</v>
      </c>
      <c r="T581" s="141">
        <f>S581*H581</f>
        <v>0</v>
      </c>
      <c r="AR581" s="142" t="s">
        <v>152</v>
      </c>
      <c r="AT581" s="142" t="s">
        <v>147</v>
      </c>
      <c r="AU581" s="142" t="s">
        <v>85</v>
      </c>
      <c r="AY581" s="17" t="s">
        <v>145</v>
      </c>
      <c r="BE581" s="143">
        <f>IF(N581="základní",J581,0)</f>
        <v>0</v>
      </c>
      <c r="BF581" s="143">
        <f>IF(N581="snížená",J581,0)</f>
        <v>0</v>
      </c>
      <c r="BG581" s="143">
        <f>IF(N581="zákl. přenesená",J581,0)</f>
        <v>0</v>
      </c>
      <c r="BH581" s="143">
        <f>IF(N581="sníž. přenesená",J581,0)</f>
        <v>0</v>
      </c>
      <c r="BI581" s="143">
        <f>IF(N581="nulová",J581,0)</f>
        <v>0</v>
      </c>
      <c r="BJ581" s="17" t="s">
        <v>83</v>
      </c>
      <c r="BK581" s="143">
        <f>ROUND(I581*H581,2)</f>
        <v>0</v>
      </c>
      <c r="BL581" s="17" t="s">
        <v>152</v>
      </c>
      <c r="BM581" s="142" t="s">
        <v>862</v>
      </c>
    </row>
    <row r="582" spans="2:65" s="11" customFormat="1" ht="22.8" customHeight="1">
      <c r="B582" s="120"/>
      <c r="D582" s="121" t="s">
        <v>74</v>
      </c>
      <c r="E582" s="130" t="s">
        <v>638</v>
      </c>
      <c r="F582" s="130" t="s">
        <v>863</v>
      </c>
      <c r="I582" s="123"/>
      <c r="J582" s="131">
        <f>BK582</f>
        <v>0</v>
      </c>
      <c r="L582" s="120"/>
      <c r="M582" s="125"/>
      <c r="P582" s="126">
        <f>SUM(P583:P586)</f>
        <v>0</v>
      </c>
      <c r="R582" s="126">
        <f>SUM(R583:R586)</f>
        <v>8.7480000000000002E-2</v>
      </c>
      <c r="T582" s="127">
        <f>SUM(T583:T586)</f>
        <v>0</v>
      </c>
      <c r="AR582" s="121" t="s">
        <v>83</v>
      </c>
      <c r="AT582" s="128" t="s">
        <v>74</v>
      </c>
      <c r="AU582" s="128" t="s">
        <v>83</v>
      </c>
      <c r="AY582" s="121" t="s">
        <v>145</v>
      </c>
      <c r="BK582" s="129">
        <f>SUM(BK583:BK586)</f>
        <v>0</v>
      </c>
    </row>
    <row r="583" spans="2:65" s="1" customFormat="1" ht="21.75" customHeight="1">
      <c r="B583" s="32"/>
      <c r="C583" s="132" t="s">
        <v>864</v>
      </c>
      <c r="D583" s="132" t="s">
        <v>147</v>
      </c>
      <c r="E583" s="133" t="s">
        <v>865</v>
      </c>
      <c r="F583" s="134" t="s">
        <v>866</v>
      </c>
      <c r="G583" s="135" t="s">
        <v>568</v>
      </c>
      <c r="H583" s="136">
        <v>21.6</v>
      </c>
      <c r="I583" s="137"/>
      <c r="J583" s="136">
        <f>ROUND(I583*H583,2)</f>
        <v>0</v>
      </c>
      <c r="K583" s="134" t="s">
        <v>151</v>
      </c>
      <c r="L583" s="32"/>
      <c r="M583" s="138" t="s">
        <v>1</v>
      </c>
      <c r="N583" s="139" t="s">
        <v>40</v>
      </c>
      <c r="P583" s="140">
        <f>O583*H583</f>
        <v>0</v>
      </c>
      <c r="Q583" s="140">
        <v>4.0499999999999998E-3</v>
      </c>
      <c r="R583" s="140">
        <f>Q583*H583</f>
        <v>8.7480000000000002E-2</v>
      </c>
      <c r="S583" s="140">
        <v>0</v>
      </c>
      <c r="T583" s="141">
        <f>S583*H583</f>
        <v>0</v>
      </c>
      <c r="AR583" s="142" t="s">
        <v>152</v>
      </c>
      <c r="AT583" s="142" t="s">
        <v>147</v>
      </c>
      <c r="AU583" s="142" t="s">
        <v>85</v>
      </c>
      <c r="AY583" s="17" t="s">
        <v>145</v>
      </c>
      <c r="BE583" s="143">
        <f>IF(N583="základní",J583,0)</f>
        <v>0</v>
      </c>
      <c r="BF583" s="143">
        <f>IF(N583="snížená",J583,0)</f>
        <v>0</v>
      </c>
      <c r="BG583" s="143">
        <f>IF(N583="zákl. přenesená",J583,0)</f>
        <v>0</v>
      </c>
      <c r="BH583" s="143">
        <f>IF(N583="sníž. přenesená",J583,0)</f>
        <v>0</v>
      </c>
      <c r="BI583" s="143">
        <f>IF(N583="nulová",J583,0)</f>
        <v>0</v>
      </c>
      <c r="BJ583" s="17" t="s">
        <v>83</v>
      </c>
      <c r="BK583" s="143">
        <f>ROUND(I583*H583,2)</f>
        <v>0</v>
      </c>
      <c r="BL583" s="17" t="s">
        <v>152</v>
      </c>
      <c r="BM583" s="142" t="s">
        <v>867</v>
      </c>
    </row>
    <row r="584" spans="2:65" s="13" customFormat="1" ht="10.199999999999999">
      <c r="B584" s="152"/>
      <c r="D584" s="145" t="s">
        <v>181</v>
      </c>
      <c r="E584" s="153" t="s">
        <v>1</v>
      </c>
      <c r="F584" s="154" t="s">
        <v>868</v>
      </c>
      <c r="H584" s="153" t="s">
        <v>1</v>
      </c>
      <c r="I584" s="155"/>
      <c r="L584" s="152"/>
      <c r="M584" s="156"/>
      <c r="T584" s="157"/>
      <c r="AT584" s="153" t="s">
        <v>181</v>
      </c>
      <c r="AU584" s="153" t="s">
        <v>85</v>
      </c>
      <c r="AV584" s="13" t="s">
        <v>83</v>
      </c>
      <c r="AW584" s="13" t="s">
        <v>31</v>
      </c>
      <c r="AX584" s="13" t="s">
        <v>75</v>
      </c>
      <c r="AY584" s="153" t="s">
        <v>145</v>
      </c>
    </row>
    <row r="585" spans="2:65" s="12" customFormat="1" ht="10.199999999999999">
      <c r="B585" s="144"/>
      <c r="D585" s="145" t="s">
        <v>181</v>
      </c>
      <c r="E585" s="146" t="s">
        <v>1</v>
      </c>
      <c r="F585" s="147" t="s">
        <v>869</v>
      </c>
      <c r="H585" s="148">
        <v>21.6</v>
      </c>
      <c r="I585" s="149"/>
      <c r="L585" s="144"/>
      <c r="M585" s="150"/>
      <c r="T585" s="151"/>
      <c r="AT585" s="146" t="s">
        <v>181</v>
      </c>
      <c r="AU585" s="146" t="s">
        <v>85</v>
      </c>
      <c r="AV585" s="12" t="s">
        <v>85</v>
      </c>
      <c r="AW585" s="12" t="s">
        <v>31</v>
      </c>
      <c r="AX585" s="12" t="s">
        <v>83</v>
      </c>
      <c r="AY585" s="146" t="s">
        <v>145</v>
      </c>
    </row>
    <row r="586" spans="2:65" s="1" customFormat="1" ht="16.5" customHeight="1">
      <c r="B586" s="32"/>
      <c r="C586" s="132" t="s">
        <v>870</v>
      </c>
      <c r="D586" s="132" t="s">
        <v>147</v>
      </c>
      <c r="E586" s="133" t="s">
        <v>871</v>
      </c>
      <c r="F586" s="134" t="s">
        <v>872</v>
      </c>
      <c r="G586" s="135" t="s">
        <v>873</v>
      </c>
      <c r="H586" s="136">
        <v>1</v>
      </c>
      <c r="I586" s="137"/>
      <c r="J586" s="136">
        <f>ROUND(I586*H586,2)</f>
        <v>0</v>
      </c>
      <c r="K586" s="134" t="s">
        <v>1</v>
      </c>
      <c r="L586" s="32"/>
      <c r="M586" s="138" t="s">
        <v>1</v>
      </c>
      <c r="N586" s="139" t="s">
        <v>40</v>
      </c>
      <c r="P586" s="140">
        <f>O586*H586</f>
        <v>0</v>
      </c>
      <c r="Q586" s="140">
        <v>0</v>
      </c>
      <c r="R586" s="140">
        <f>Q586*H586</f>
        <v>0</v>
      </c>
      <c r="S586" s="140">
        <v>0</v>
      </c>
      <c r="T586" s="141">
        <f>S586*H586</f>
        <v>0</v>
      </c>
      <c r="AR586" s="142" t="s">
        <v>152</v>
      </c>
      <c r="AT586" s="142" t="s">
        <v>147</v>
      </c>
      <c r="AU586" s="142" t="s">
        <v>85</v>
      </c>
      <c r="AY586" s="17" t="s">
        <v>145</v>
      </c>
      <c r="BE586" s="143">
        <f>IF(N586="základní",J586,0)</f>
        <v>0</v>
      </c>
      <c r="BF586" s="143">
        <f>IF(N586="snížená",J586,0)</f>
        <v>0</v>
      </c>
      <c r="BG586" s="143">
        <f>IF(N586="zákl. přenesená",J586,0)</f>
        <v>0</v>
      </c>
      <c r="BH586" s="143">
        <f>IF(N586="sníž. přenesená",J586,0)</f>
        <v>0</v>
      </c>
      <c r="BI586" s="143">
        <f>IF(N586="nulová",J586,0)</f>
        <v>0</v>
      </c>
      <c r="BJ586" s="17" t="s">
        <v>83</v>
      </c>
      <c r="BK586" s="143">
        <f>ROUND(I586*H586,2)</f>
        <v>0</v>
      </c>
      <c r="BL586" s="17" t="s">
        <v>152</v>
      </c>
      <c r="BM586" s="142" t="s">
        <v>874</v>
      </c>
    </row>
    <row r="587" spans="2:65" s="11" customFormat="1" ht="22.8" customHeight="1">
      <c r="B587" s="120"/>
      <c r="D587" s="121" t="s">
        <v>74</v>
      </c>
      <c r="E587" s="130" t="s">
        <v>649</v>
      </c>
      <c r="F587" s="130" t="s">
        <v>875</v>
      </c>
      <c r="I587" s="123"/>
      <c r="J587" s="131">
        <f>BK587</f>
        <v>0</v>
      </c>
      <c r="L587" s="120"/>
      <c r="M587" s="125"/>
      <c r="P587" s="126">
        <f>SUM(P588:P597)</f>
        <v>0</v>
      </c>
      <c r="R587" s="126">
        <f>SUM(R588:R597)</f>
        <v>0</v>
      </c>
      <c r="T587" s="127">
        <f>SUM(T588:T597)</f>
        <v>0</v>
      </c>
      <c r="AR587" s="121" t="s">
        <v>83</v>
      </c>
      <c r="AT587" s="128" t="s">
        <v>74</v>
      </c>
      <c r="AU587" s="128" t="s">
        <v>83</v>
      </c>
      <c r="AY587" s="121" t="s">
        <v>145</v>
      </c>
      <c r="BK587" s="129">
        <f>SUM(BK588:BK597)</f>
        <v>0</v>
      </c>
    </row>
    <row r="588" spans="2:65" s="1" customFormat="1" ht="21.75" customHeight="1">
      <c r="B588" s="32"/>
      <c r="C588" s="132" t="s">
        <v>876</v>
      </c>
      <c r="D588" s="132" t="s">
        <v>147</v>
      </c>
      <c r="E588" s="133" t="s">
        <v>877</v>
      </c>
      <c r="F588" s="134" t="s">
        <v>878</v>
      </c>
      <c r="G588" s="135" t="s">
        <v>873</v>
      </c>
      <c r="H588" s="136">
        <v>1</v>
      </c>
      <c r="I588" s="137"/>
      <c r="J588" s="136">
        <f>ROUND(I588*H588,2)</f>
        <v>0</v>
      </c>
      <c r="K588" s="134" t="s">
        <v>1</v>
      </c>
      <c r="L588" s="32"/>
      <c r="M588" s="138" t="s">
        <v>1</v>
      </c>
      <c r="N588" s="139" t="s">
        <v>40</v>
      </c>
      <c r="P588" s="140">
        <f>O588*H588</f>
        <v>0</v>
      </c>
      <c r="Q588" s="140">
        <v>0</v>
      </c>
      <c r="R588" s="140">
        <f>Q588*H588</f>
        <v>0</v>
      </c>
      <c r="S588" s="140">
        <v>0</v>
      </c>
      <c r="T588" s="141">
        <f>S588*H588</f>
        <v>0</v>
      </c>
      <c r="AR588" s="142" t="s">
        <v>152</v>
      </c>
      <c r="AT588" s="142" t="s">
        <v>147</v>
      </c>
      <c r="AU588" s="142" t="s">
        <v>85</v>
      </c>
      <c r="AY588" s="17" t="s">
        <v>145</v>
      </c>
      <c r="BE588" s="143">
        <f>IF(N588="základní",J588,0)</f>
        <v>0</v>
      </c>
      <c r="BF588" s="143">
        <f>IF(N588="snížená",J588,0)</f>
        <v>0</v>
      </c>
      <c r="BG588" s="143">
        <f>IF(N588="zákl. přenesená",J588,0)</f>
        <v>0</v>
      </c>
      <c r="BH588" s="143">
        <f>IF(N588="sníž. přenesená",J588,0)</f>
        <v>0</v>
      </c>
      <c r="BI588" s="143">
        <f>IF(N588="nulová",J588,0)</f>
        <v>0</v>
      </c>
      <c r="BJ588" s="17" t="s">
        <v>83</v>
      </c>
      <c r="BK588" s="143">
        <f>ROUND(I588*H588,2)</f>
        <v>0</v>
      </c>
      <c r="BL588" s="17" t="s">
        <v>152</v>
      </c>
      <c r="BM588" s="142" t="s">
        <v>879</v>
      </c>
    </row>
    <row r="589" spans="2:65" s="1" customFormat="1" ht="16.5" customHeight="1">
      <c r="B589" s="32"/>
      <c r="C589" s="132" t="s">
        <v>880</v>
      </c>
      <c r="D589" s="132" t="s">
        <v>147</v>
      </c>
      <c r="E589" s="133" t="s">
        <v>881</v>
      </c>
      <c r="F589" s="134" t="s">
        <v>882</v>
      </c>
      <c r="G589" s="135" t="s">
        <v>160</v>
      </c>
      <c r="H589" s="136">
        <v>5</v>
      </c>
      <c r="I589" s="137"/>
      <c r="J589" s="136">
        <f>ROUND(I589*H589,2)</f>
        <v>0</v>
      </c>
      <c r="K589" s="134" t="s">
        <v>1</v>
      </c>
      <c r="L589" s="32"/>
      <c r="M589" s="138" t="s">
        <v>1</v>
      </c>
      <c r="N589" s="139" t="s">
        <v>40</v>
      </c>
      <c r="P589" s="140">
        <f>O589*H589</f>
        <v>0</v>
      </c>
      <c r="Q589" s="140">
        <v>0</v>
      </c>
      <c r="R589" s="140">
        <f>Q589*H589</f>
        <v>0</v>
      </c>
      <c r="S589" s="140">
        <v>0</v>
      </c>
      <c r="T589" s="141">
        <f>S589*H589</f>
        <v>0</v>
      </c>
      <c r="AR589" s="142" t="s">
        <v>152</v>
      </c>
      <c r="AT589" s="142" t="s">
        <v>147</v>
      </c>
      <c r="AU589" s="142" t="s">
        <v>85</v>
      </c>
      <c r="AY589" s="17" t="s">
        <v>145</v>
      </c>
      <c r="BE589" s="143">
        <f>IF(N589="základní",J589,0)</f>
        <v>0</v>
      </c>
      <c r="BF589" s="143">
        <f>IF(N589="snížená",J589,0)</f>
        <v>0</v>
      </c>
      <c r="BG589" s="143">
        <f>IF(N589="zákl. přenesená",J589,0)</f>
        <v>0</v>
      </c>
      <c r="BH589" s="143">
        <f>IF(N589="sníž. přenesená",J589,0)</f>
        <v>0</v>
      </c>
      <c r="BI589" s="143">
        <f>IF(N589="nulová",J589,0)</f>
        <v>0</v>
      </c>
      <c r="BJ589" s="17" t="s">
        <v>83</v>
      </c>
      <c r="BK589" s="143">
        <f>ROUND(I589*H589,2)</f>
        <v>0</v>
      </c>
      <c r="BL589" s="17" t="s">
        <v>152</v>
      </c>
      <c r="BM589" s="142" t="s">
        <v>883</v>
      </c>
    </row>
    <row r="590" spans="2:65" s="13" customFormat="1" ht="10.199999999999999">
      <c r="B590" s="152"/>
      <c r="D590" s="145" t="s">
        <v>181</v>
      </c>
      <c r="E590" s="153" t="s">
        <v>1</v>
      </c>
      <c r="F590" s="154" t="s">
        <v>550</v>
      </c>
      <c r="H590" s="153" t="s">
        <v>1</v>
      </c>
      <c r="I590" s="155"/>
      <c r="L590" s="152"/>
      <c r="M590" s="156"/>
      <c r="T590" s="157"/>
      <c r="AT590" s="153" t="s">
        <v>181</v>
      </c>
      <c r="AU590" s="153" t="s">
        <v>85</v>
      </c>
      <c r="AV590" s="13" t="s">
        <v>83</v>
      </c>
      <c r="AW590" s="13" t="s">
        <v>31</v>
      </c>
      <c r="AX590" s="13" t="s">
        <v>75</v>
      </c>
      <c r="AY590" s="153" t="s">
        <v>145</v>
      </c>
    </row>
    <row r="591" spans="2:65" s="12" customFormat="1" ht="10.199999999999999">
      <c r="B591" s="144"/>
      <c r="D591" s="145" t="s">
        <v>181</v>
      </c>
      <c r="E591" s="146" t="s">
        <v>1</v>
      </c>
      <c r="F591" s="147" t="s">
        <v>85</v>
      </c>
      <c r="H591" s="148">
        <v>2</v>
      </c>
      <c r="I591" s="149"/>
      <c r="L591" s="144"/>
      <c r="M591" s="150"/>
      <c r="T591" s="151"/>
      <c r="AT591" s="146" t="s">
        <v>181</v>
      </c>
      <c r="AU591" s="146" t="s">
        <v>85</v>
      </c>
      <c r="AV591" s="12" t="s">
        <v>85</v>
      </c>
      <c r="AW591" s="12" t="s">
        <v>31</v>
      </c>
      <c r="AX591" s="12" t="s">
        <v>75</v>
      </c>
      <c r="AY591" s="146" t="s">
        <v>145</v>
      </c>
    </row>
    <row r="592" spans="2:65" s="13" customFormat="1" ht="10.199999999999999">
      <c r="B592" s="152"/>
      <c r="D592" s="145" t="s">
        <v>181</v>
      </c>
      <c r="E592" s="153" t="s">
        <v>1</v>
      </c>
      <c r="F592" s="154" t="s">
        <v>552</v>
      </c>
      <c r="H592" s="153" t="s">
        <v>1</v>
      </c>
      <c r="I592" s="155"/>
      <c r="L592" s="152"/>
      <c r="M592" s="156"/>
      <c r="T592" s="157"/>
      <c r="AT592" s="153" t="s">
        <v>181</v>
      </c>
      <c r="AU592" s="153" t="s">
        <v>85</v>
      </c>
      <c r="AV592" s="13" t="s">
        <v>83</v>
      </c>
      <c r="AW592" s="13" t="s">
        <v>31</v>
      </c>
      <c r="AX592" s="13" t="s">
        <v>75</v>
      </c>
      <c r="AY592" s="153" t="s">
        <v>145</v>
      </c>
    </row>
    <row r="593" spans="2:65" s="12" customFormat="1" ht="10.199999999999999">
      <c r="B593" s="144"/>
      <c r="D593" s="145" t="s">
        <v>181</v>
      </c>
      <c r="E593" s="146" t="s">
        <v>1</v>
      </c>
      <c r="F593" s="147" t="s">
        <v>83</v>
      </c>
      <c r="H593" s="148">
        <v>1</v>
      </c>
      <c r="I593" s="149"/>
      <c r="L593" s="144"/>
      <c r="M593" s="150"/>
      <c r="T593" s="151"/>
      <c r="AT593" s="146" t="s">
        <v>181</v>
      </c>
      <c r="AU593" s="146" t="s">
        <v>85</v>
      </c>
      <c r="AV593" s="12" t="s">
        <v>85</v>
      </c>
      <c r="AW593" s="12" t="s">
        <v>31</v>
      </c>
      <c r="AX593" s="12" t="s">
        <v>75</v>
      </c>
      <c r="AY593" s="146" t="s">
        <v>145</v>
      </c>
    </row>
    <row r="594" spans="2:65" s="13" customFormat="1" ht="10.199999999999999">
      <c r="B594" s="152"/>
      <c r="D594" s="145" t="s">
        <v>181</v>
      </c>
      <c r="E594" s="153" t="s">
        <v>1</v>
      </c>
      <c r="F594" s="154" t="s">
        <v>556</v>
      </c>
      <c r="H594" s="153" t="s">
        <v>1</v>
      </c>
      <c r="I594" s="155"/>
      <c r="L594" s="152"/>
      <c r="M594" s="156"/>
      <c r="T594" s="157"/>
      <c r="AT594" s="153" t="s">
        <v>181</v>
      </c>
      <c r="AU594" s="153" t="s">
        <v>85</v>
      </c>
      <c r="AV594" s="13" t="s">
        <v>83</v>
      </c>
      <c r="AW594" s="13" t="s">
        <v>31</v>
      </c>
      <c r="AX594" s="13" t="s">
        <v>75</v>
      </c>
      <c r="AY594" s="153" t="s">
        <v>145</v>
      </c>
    </row>
    <row r="595" spans="2:65" s="12" customFormat="1" ht="10.199999999999999">
      <c r="B595" s="144"/>
      <c r="D595" s="145" t="s">
        <v>181</v>
      </c>
      <c r="E595" s="146" t="s">
        <v>1</v>
      </c>
      <c r="F595" s="147" t="s">
        <v>85</v>
      </c>
      <c r="H595" s="148">
        <v>2</v>
      </c>
      <c r="I595" s="149"/>
      <c r="L595" s="144"/>
      <c r="M595" s="150"/>
      <c r="T595" s="151"/>
      <c r="AT595" s="146" t="s">
        <v>181</v>
      </c>
      <c r="AU595" s="146" t="s">
        <v>85</v>
      </c>
      <c r="AV595" s="12" t="s">
        <v>85</v>
      </c>
      <c r="AW595" s="12" t="s">
        <v>31</v>
      </c>
      <c r="AX595" s="12" t="s">
        <v>75</v>
      </c>
      <c r="AY595" s="146" t="s">
        <v>145</v>
      </c>
    </row>
    <row r="596" spans="2:65" s="14" customFormat="1" ht="10.199999999999999">
      <c r="B596" s="158"/>
      <c r="D596" s="145" t="s">
        <v>181</v>
      </c>
      <c r="E596" s="159" t="s">
        <v>1</v>
      </c>
      <c r="F596" s="160" t="s">
        <v>357</v>
      </c>
      <c r="H596" s="161">
        <v>5</v>
      </c>
      <c r="I596" s="162"/>
      <c r="L596" s="158"/>
      <c r="M596" s="163"/>
      <c r="T596" s="164"/>
      <c r="AT596" s="159" t="s">
        <v>181</v>
      </c>
      <c r="AU596" s="159" t="s">
        <v>85</v>
      </c>
      <c r="AV596" s="14" t="s">
        <v>152</v>
      </c>
      <c r="AW596" s="14" t="s">
        <v>31</v>
      </c>
      <c r="AX596" s="14" t="s">
        <v>83</v>
      </c>
      <c r="AY596" s="159" t="s">
        <v>145</v>
      </c>
    </row>
    <row r="597" spans="2:65" s="1" customFormat="1" ht="24.15" customHeight="1">
      <c r="B597" s="32"/>
      <c r="C597" s="132" t="s">
        <v>884</v>
      </c>
      <c r="D597" s="132" t="s">
        <v>147</v>
      </c>
      <c r="E597" s="133" t="s">
        <v>885</v>
      </c>
      <c r="F597" s="134" t="s">
        <v>886</v>
      </c>
      <c r="G597" s="135" t="s">
        <v>873</v>
      </c>
      <c r="H597" s="136">
        <v>1</v>
      </c>
      <c r="I597" s="137"/>
      <c r="J597" s="136">
        <f>ROUND(I597*H597,2)</f>
        <v>0</v>
      </c>
      <c r="K597" s="134" t="s">
        <v>1</v>
      </c>
      <c r="L597" s="32"/>
      <c r="M597" s="138" t="s">
        <v>1</v>
      </c>
      <c r="N597" s="139" t="s">
        <v>40</v>
      </c>
      <c r="P597" s="140">
        <f>O597*H597</f>
        <v>0</v>
      </c>
      <c r="Q597" s="140">
        <v>0</v>
      </c>
      <c r="R597" s="140">
        <f>Q597*H597</f>
        <v>0</v>
      </c>
      <c r="S597" s="140">
        <v>0</v>
      </c>
      <c r="T597" s="141">
        <f>S597*H597</f>
        <v>0</v>
      </c>
      <c r="AR597" s="142" t="s">
        <v>152</v>
      </c>
      <c r="AT597" s="142" t="s">
        <v>147</v>
      </c>
      <c r="AU597" s="142" t="s">
        <v>85</v>
      </c>
      <c r="AY597" s="17" t="s">
        <v>145</v>
      </c>
      <c r="BE597" s="143">
        <f>IF(N597="základní",J597,0)</f>
        <v>0</v>
      </c>
      <c r="BF597" s="143">
        <f>IF(N597="snížená",J597,0)</f>
        <v>0</v>
      </c>
      <c r="BG597" s="143">
        <f>IF(N597="zákl. přenesená",J597,0)</f>
        <v>0</v>
      </c>
      <c r="BH597" s="143">
        <f>IF(N597="sníž. přenesená",J597,0)</f>
        <v>0</v>
      </c>
      <c r="BI597" s="143">
        <f>IF(N597="nulová",J597,0)</f>
        <v>0</v>
      </c>
      <c r="BJ597" s="17" t="s">
        <v>83</v>
      </c>
      <c r="BK597" s="143">
        <f>ROUND(I597*H597,2)</f>
        <v>0</v>
      </c>
      <c r="BL597" s="17" t="s">
        <v>152</v>
      </c>
      <c r="BM597" s="142" t="s">
        <v>887</v>
      </c>
    </row>
    <row r="598" spans="2:65" s="11" customFormat="1" ht="22.8" customHeight="1">
      <c r="B598" s="120"/>
      <c r="D598" s="121" t="s">
        <v>74</v>
      </c>
      <c r="E598" s="130" t="s">
        <v>659</v>
      </c>
      <c r="F598" s="130" t="s">
        <v>888</v>
      </c>
      <c r="I598" s="123"/>
      <c r="J598" s="131">
        <f>BK598</f>
        <v>0</v>
      </c>
      <c r="L598" s="120"/>
      <c r="M598" s="125"/>
      <c r="P598" s="126">
        <f>SUM(P599:P643)</f>
        <v>0</v>
      </c>
      <c r="R598" s="126">
        <f>SUM(R599:R643)</f>
        <v>301.96415999999994</v>
      </c>
      <c r="T598" s="127">
        <f>SUM(T599:T643)</f>
        <v>0</v>
      </c>
      <c r="AR598" s="121" t="s">
        <v>83</v>
      </c>
      <c r="AT598" s="128" t="s">
        <v>74</v>
      </c>
      <c r="AU598" s="128" t="s">
        <v>83</v>
      </c>
      <c r="AY598" s="121" t="s">
        <v>145</v>
      </c>
      <c r="BK598" s="129">
        <f>SUM(BK599:BK643)</f>
        <v>0</v>
      </c>
    </row>
    <row r="599" spans="2:65" s="1" customFormat="1" ht="24.15" customHeight="1">
      <c r="B599" s="32"/>
      <c r="C599" s="132" t="s">
        <v>889</v>
      </c>
      <c r="D599" s="132" t="s">
        <v>147</v>
      </c>
      <c r="E599" s="133" t="s">
        <v>890</v>
      </c>
      <c r="F599" s="134" t="s">
        <v>891</v>
      </c>
      <c r="G599" s="135" t="s">
        <v>160</v>
      </c>
      <c r="H599" s="136">
        <v>2</v>
      </c>
      <c r="I599" s="137"/>
      <c r="J599" s="136">
        <f>ROUND(I599*H599,2)</f>
        <v>0</v>
      </c>
      <c r="K599" s="134" t="s">
        <v>151</v>
      </c>
      <c r="L599" s="32"/>
      <c r="M599" s="138" t="s">
        <v>1</v>
      </c>
      <c r="N599" s="139" t="s">
        <v>40</v>
      </c>
      <c r="P599" s="140">
        <f>O599*H599</f>
        <v>0</v>
      </c>
      <c r="Q599" s="140">
        <v>6.9999999999999999E-4</v>
      </c>
      <c r="R599" s="140">
        <f>Q599*H599</f>
        <v>1.4E-3</v>
      </c>
      <c r="S599" s="140">
        <v>0</v>
      </c>
      <c r="T599" s="141">
        <f>S599*H599</f>
        <v>0</v>
      </c>
      <c r="AR599" s="142" t="s">
        <v>152</v>
      </c>
      <c r="AT599" s="142" t="s">
        <v>147</v>
      </c>
      <c r="AU599" s="142" t="s">
        <v>85</v>
      </c>
      <c r="AY599" s="17" t="s">
        <v>145</v>
      </c>
      <c r="BE599" s="143">
        <f>IF(N599="základní",J599,0)</f>
        <v>0</v>
      </c>
      <c r="BF599" s="143">
        <f>IF(N599="snížená",J599,0)</f>
        <v>0</v>
      </c>
      <c r="BG599" s="143">
        <f>IF(N599="zákl. přenesená",J599,0)</f>
        <v>0</v>
      </c>
      <c r="BH599" s="143">
        <f>IF(N599="sníž. přenesená",J599,0)</f>
        <v>0</v>
      </c>
      <c r="BI599" s="143">
        <f>IF(N599="nulová",J599,0)</f>
        <v>0</v>
      </c>
      <c r="BJ599" s="17" t="s">
        <v>83</v>
      </c>
      <c r="BK599" s="143">
        <f>ROUND(I599*H599,2)</f>
        <v>0</v>
      </c>
      <c r="BL599" s="17" t="s">
        <v>152</v>
      </c>
      <c r="BM599" s="142" t="s">
        <v>892</v>
      </c>
    </row>
    <row r="600" spans="2:65" s="13" customFormat="1" ht="10.199999999999999">
      <c r="B600" s="152"/>
      <c r="D600" s="145" t="s">
        <v>181</v>
      </c>
      <c r="E600" s="153" t="s">
        <v>1</v>
      </c>
      <c r="F600" s="154" t="s">
        <v>893</v>
      </c>
      <c r="H600" s="153" t="s">
        <v>1</v>
      </c>
      <c r="I600" s="155"/>
      <c r="L600" s="152"/>
      <c r="M600" s="156"/>
      <c r="T600" s="157"/>
      <c r="AT600" s="153" t="s">
        <v>181</v>
      </c>
      <c r="AU600" s="153" t="s">
        <v>85</v>
      </c>
      <c r="AV600" s="13" t="s">
        <v>83</v>
      </c>
      <c r="AW600" s="13" t="s">
        <v>31</v>
      </c>
      <c r="AX600" s="13" t="s">
        <v>75</v>
      </c>
      <c r="AY600" s="153" t="s">
        <v>145</v>
      </c>
    </row>
    <row r="601" spans="2:65" s="12" customFormat="1" ht="10.199999999999999">
      <c r="B601" s="144"/>
      <c r="D601" s="145" t="s">
        <v>181</v>
      </c>
      <c r="E601" s="146" t="s">
        <v>1</v>
      </c>
      <c r="F601" s="147" t="s">
        <v>197</v>
      </c>
      <c r="H601" s="148">
        <v>2</v>
      </c>
      <c r="I601" s="149"/>
      <c r="L601" s="144"/>
      <c r="M601" s="150"/>
      <c r="T601" s="151"/>
      <c r="AT601" s="146" t="s">
        <v>181</v>
      </c>
      <c r="AU601" s="146" t="s">
        <v>85</v>
      </c>
      <c r="AV601" s="12" t="s">
        <v>85</v>
      </c>
      <c r="AW601" s="12" t="s">
        <v>31</v>
      </c>
      <c r="AX601" s="12" t="s">
        <v>83</v>
      </c>
      <c r="AY601" s="146" t="s">
        <v>145</v>
      </c>
    </row>
    <row r="602" spans="2:65" s="1" customFormat="1" ht="24.15" customHeight="1">
      <c r="B602" s="32"/>
      <c r="C602" s="172" t="s">
        <v>894</v>
      </c>
      <c r="D602" s="172" t="s">
        <v>449</v>
      </c>
      <c r="E602" s="173" t="s">
        <v>895</v>
      </c>
      <c r="F602" s="174" t="s">
        <v>896</v>
      </c>
      <c r="G602" s="175" t="s">
        <v>160</v>
      </c>
      <c r="H602" s="176">
        <v>1</v>
      </c>
      <c r="I602" s="177"/>
      <c r="J602" s="176">
        <f>ROUND(I602*H602,2)</f>
        <v>0</v>
      </c>
      <c r="K602" s="174" t="s">
        <v>151</v>
      </c>
      <c r="L602" s="178"/>
      <c r="M602" s="179" t="s">
        <v>1</v>
      </c>
      <c r="N602" s="180" t="s">
        <v>40</v>
      </c>
      <c r="P602" s="140">
        <f>O602*H602</f>
        <v>0</v>
      </c>
      <c r="Q602" s="140">
        <v>3.5000000000000001E-3</v>
      </c>
      <c r="R602" s="140">
        <f>Q602*H602</f>
        <v>3.5000000000000001E-3</v>
      </c>
      <c r="S602" s="140">
        <v>0</v>
      </c>
      <c r="T602" s="141">
        <f>S602*H602</f>
        <v>0</v>
      </c>
      <c r="AR602" s="142" t="s">
        <v>177</v>
      </c>
      <c r="AT602" s="142" t="s">
        <v>449</v>
      </c>
      <c r="AU602" s="142" t="s">
        <v>85</v>
      </c>
      <c r="AY602" s="17" t="s">
        <v>145</v>
      </c>
      <c r="BE602" s="143">
        <f>IF(N602="základní",J602,0)</f>
        <v>0</v>
      </c>
      <c r="BF602" s="143">
        <f>IF(N602="snížená",J602,0)</f>
        <v>0</v>
      </c>
      <c r="BG602" s="143">
        <f>IF(N602="zákl. přenesená",J602,0)</f>
        <v>0</v>
      </c>
      <c r="BH602" s="143">
        <f>IF(N602="sníž. přenesená",J602,0)</f>
        <v>0</v>
      </c>
      <c r="BI602" s="143">
        <f>IF(N602="nulová",J602,0)</f>
        <v>0</v>
      </c>
      <c r="BJ602" s="17" t="s">
        <v>83</v>
      </c>
      <c r="BK602" s="143">
        <f>ROUND(I602*H602,2)</f>
        <v>0</v>
      </c>
      <c r="BL602" s="17" t="s">
        <v>152</v>
      </c>
      <c r="BM602" s="142" t="s">
        <v>897</v>
      </c>
    </row>
    <row r="603" spans="2:65" s="1" customFormat="1" ht="16.5" customHeight="1">
      <c r="B603" s="32"/>
      <c r="C603" s="172" t="s">
        <v>898</v>
      </c>
      <c r="D603" s="172" t="s">
        <v>449</v>
      </c>
      <c r="E603" s="173" t="s">
        <v>899</v>
      </c>
      <c r="F603" s="174" t="s">
        <v>900</v>
      </c>
      <c r="G603" s="175" t="s">
        <v>160</v>
      </c>
      <c r="H603" s="176">
        <v>1</v>
      </c>
      <c r="I603" s="177"/>
      <c r="J603" s="176">
        <f>ROUND(I603*H603,2)</f>
        <v>0</v>
      </c>
      <c r="K603" s="174" t="s">
        <v>151</v>
      </c>
      <c r="L603" s="178"/>
      <c r="M603" s="179" t="s">
        <v>1</v>
      </c>
      <c r="N603" s="180" t="s">
        <v>40</v>
      </c>
      <c r="P603" s="140">
        <f>O603*H603</f>
        <v>0</v>
      </c>
      <c r="Q603" s="140">
        <v>1.6999999999999999E-3</v>
      </c>
      <c r="R603" s="140">
        <f>Q603*H603</f>
        <v>1.6999999999999999E-3</v>
      </c>
      <c r="S603" s="140">
        <v>0</v>
      </c>
      <c r="T603" s="141">
        <f>S603*H603</f>
        <v>0</v>
      </c>
      <c r="AR603" s="142" t="s">
        <v>177</v>
      </c>
      <c r="AT603" s="142" t="s">
        <v>449</v>
      </c>
      <c r="AU603" s="142" t="s">
        <v>85</v>
      </c>
      <c r="AY603" s="17" t="s">
        <v>145</v>
      </c>
      <c r="BE603" s="143">
        <f>IF(N603="základní",J603,0)</f>
        <v>0</v>
      </c>
      <c r="BF603" s="143">
        <f>IF(N603="snížená",J603,0)</f>
        <v>0</v>
      </c>
      <c r="BG603" s="143">
        <f>IF(N603="zákl. přenesená",J603,0)</f>
        <v>0</v>
      </c>
      <c r="BH603" s="143">
        <f>IF(N603="sníž. přenesená",J603,0)</f>
        <v>0</v>
      </c>
      <c r="BI603" s="143">
        <f>IF(N603="nulová",J603,0)</f>
        <v>0</v>
      </c>
      <c r="BJ603" s="17" t="s">
        <v>83</v>
      </c>
      <c r="BK603" s="143">
        <f>ROUND(I603*H603,2)</f>
        <v>0</v>
      </c>
      <c r="BL603" s="17" t="s">
        <v>152</v>
      </c>
      <c r="BM603" s="142" t="s">
        <v>901</v>
      </c>
    </row>
    <row r="604" spans="2:65" s="1" customFormat="1" ht="24.15" customHeight="1">
      <c r="B604" s="32"/>
      <c r="C604" s="132" t="s">
        <v>902</v>
      </c>
      <c r="D604" s="132" t="s">
        <v>147</v>
      </c>
      <c r="E604" s="133" t="s">
        <v>903</v>
      </c>
      <c r="F604" s="134" t="s">
        <v>904</v>
      </c>
      <c r="G604" s="135" t="s">
        <v>160</v>
      </c>
      <c r="H604" s="136">
        <v>1</v>
      </c>
      <c r="I604" s="137"/>
      <c r="J604" s="136">
        <f>ROUND(I604*H604,2)</f>
        <v>0</v>
      </c>
      <c r="K604" s="134" t="s">
        <v>151</v>
      </c>
      <c r="L604" s="32"/>
      <c r="M604" s="138" t="s">
        <v>1</v>
      </c>
      <c r="N604" s="139" t="s">
        <v>40</v>
      </c>
      <c r="P604" s="140">
        <f>O604*H604</f>
        <v>0</v>
      </c>
      <c r="Q604" s="140">
        <v>0.11241</v>
      </c>
      <c r="R604" s="140">
        <f>Q604*H604</f>
        <v>0.11241</v>
      </c>
      <c r="S604" s="140">
        <v>0</v>
      </c>
      <c r="T604" s="141">
        <f>S604*H604</f>
        <v>0</v>
      </c>
      <c r="AR604" s="142" t="s">
        <v>152</v>
      </c>
      <c r="AT604" s="142" t="s">
        <v>147</v>
      </c>
      <c r="AU604" s="142" t="s">
        <v>85</v>
      </c>
      <c r="AY604" s="17" t="s">
        <v>145</v>
      </c>
      <c r="BE604" s="143">
        <f>IF(N604="základní",J604,0)</f>
        <v>0</v>
      </c>
      <c r="BF604" s="143">
        <f>IF(N604="snížená",J604,0)</f>
        <v>0</v>
      </c>
      <c r="BG604" s="143">
        <f>IF(N604="zákl. přenesená",J604,0)</f>
        <v>0</v>
      </c>
      <c r="BH604" s="143">
        <f>IF(N604="sníž. přenesená",J604,0)</f>
        <v>0</v>
      </c>
      <c r="BI604" s="143">
        <f>IF(N604="nulová",J604,0)</f>
        <v>0</v>
      </c>
      <c r="BJ604" s="17" t="s">
        <v>83</v>
      </c>
      <c r="BK604" s="143">
        <f>ROUND(I604*H604,2)</f>
        <v>0</v>
      </c>
      <c r="BL604" s="17" t="s">
        <v>152</v>
      </c>
      <c r="BM604" s="142" t="s">
        <v>905</v>
      </c>
    </row>
    <row r="605" spans="2:65" s="1" customFormat="1" ht="21.75" customHeight="1">
      <c r="B605" s="32"/>
      <c r="C605" s="172" t="s">
        <v>906</v>
      </c>
      <c r="D605" s="172" t="s">
        <v>449</v>
      </c>
      <c r="E605" s="173" t="s">
        <v>907</v>
      </c>
      <c r="F605" s="174" t="s">
        <v>908</v>
      </c>
      <c r="G605" s="175" t="s">
        <v>160</v>
      </c>
      <c r="H605" s="176">
        <v>1</v>
      </c>
      <c r="I605" s="177"/>
      <c r="J605" s="176">
        <f>ROUND(I605*H605,2)</f>
        <v>0</v>
      </c>
      <c r="K605" s="174" t="s">
        <v>151</v>
      </c>
      <c r="L605" s="178"/>
      <c r="M605" s="179" t="s">
        <v>1</v>
      </c>
      <c r="N605" s="180" t="s">
        <v>40</v>
      </c>
      <c r="P605" s="140">
        <f>O605*H605</f>
        <v>0</v>
      </c>
      <c r="Q605" s="140">
        <v>6.1000000000000004E-3</v>
      </c>
      <c r="R605" s="140">
        <f>Q605*H605</f>
        <v>6.1000000000000004E-3</v>
      </c>
      <c r="S605" s="140">
        <v>0</v>
      </c>
      <c r="T605" s="141">
        <f>S605*H605</f>
        <v>0</v>
      </c>
      <c r="AR605" s="142" t="s">
        <v>177</v>
      </c>
      <c r="AT605" s="142" t="s">
        <v>449</v>
      </c>
      <c r="AU605" s="142" t="s">
        <v>85</v>
      </c>
      <c r="AY605" s="17" t="s">
        <v>145</v>
      </c>
      <c r="BE605" s="143">
        <f>IF(N605="základní",J605,0)</f>
        <v>0</v>
      </c>
      <c r="BF605" s="143">
        <f>IF(N605="snížená",J605,0)</f>
        <v>0</v>
      </c>
      <c r="BG605" s="143">
        <f>IF(N605="zákl. přenesená",J605,0)</f>
        <v>0</v>
      </c>
      <c r="BH605" s="143">
        <f>IF(N605="sníž. přenesená",J605,0)</f>
        <v>0</v>
      </c>
      <c r="BI605" s="143">
        <f>IF(N605="nulová",J605,0)</f>
        <v>0</v>
      </c>
      <c r="BJ605" s="17" t="s">
        <v>83</v>
      </c>
      <c r="BK605" s="143">
        <f>ROUND(I605*H605,2)</f>
        <v>0</v>
      </c>
      <c r="BL605" s="17" t="s">
        <v>152</v>
      </c>
      <c r="BM605" s="142" t="s">
        <v>909</v>
      </c>
    </row>
    <row r="606" spans="2:65" s="1" customFormat="1" ht="24.15" customHeight="1">
      <c r="B606" s="32"/>
      <c r="C606" s="132" t="s">
        <v>910</v>
      </c>
      <c r="D606" s="132" t="s">
        <v>147</v>
      </c>
      <c r="E606" s="133" t="s">
        <v>911</v>
      </c>
      <c r="F606" s="134" t="s">
        <v>912</v>
      </c>
      <c r="G606" s="135" t="s">
        <v>568</v>
      </c>
      <c r="H606" s="136">
        <v>105</v>
      </c>
      <c r="I606" s="137"/>
      <c r="J606" s="136">
        <f>ROUND(I606*H606,2)</f>
        <v>0</v>
      </c>
      <c r="K606" s="134" t="s">
        <v>151</v>
      </c>
      <c r="L606" s="32"/>
      <c r="M606" s="138" t="s">
        <v>1</v>
      </c>
      <c r="N606" s="139" t="s">
        <v>40</v>
      </c>
      <c r="P606" s="140">
        <f>O606*H606</f>
        <v>0</v>
      </c>
      <c r="Q606" s="140">
        <v>3.3E-4</v>
      </c>
      <c r="R606" s="140">
        <f>Q606*H606</f>
        <v>3.465E-2</v>
      </c>
      <c r="S606" s="140">
        <v>0</v>
      </c>
      <c r="T606" s="141">
        <f>S606*H606</f>
        <v>0</v>
      </c>
      <c r="AR606" s="142" t="s">
        <v>152</v>
      </c>
      <c r="AT606" s="142" t="s">
        <v>147</v>
      </c>
      <c r="AU606" s="142" t="s">
        <v>85</v>
      </c>
      <c r="AY606" s="17" t="s">
        <v>145</v>
      </c>
      <c r="BE606" s="143">
        <f>IF(N606="základní",J606,0)</f>
        <v>0</v>
      </c>
      <c r="BF606" s="143">
        <f>IF(N606="snížená",J606,0)</f>
        <v>0</v>
      </c>
      <c r="BG606" s="143">
        <f>IF(N606="zákl. přenesená",J606,0)</f>
        <v>0</v>
      </c>
      <c r="BH606" s="143">
        <f>IF(N606="sníž. přenesená",J606,0)</f>
        <v>0</v>
      </c>
      <c r="BI606" s="143">
        <f>IF(N606="nulová",J606,0)</f>
        <v>0</v>
      </c>
      <c r="BJ606" s="17" t="s">
        <v>83</v>
      </c>
      <c r="BK606" s="143">
        <f>ROUND(I606*H606,2)</f>
        <v>0</v>
      </c>
      <c r="BL606" s="17" t="s">
        <v>152</v>
      </c>
      <c r="BM606" s="142" t="s">
        <v>913</v>
      </c>
    </row>
    <row r="607" spans="2:65" s="13" customFormat="1" ht="10.199999999999999">
      <c r="B607" s="152"/>
      <c r="D607" s="145" t="s">
        <v>181</v>
      </c>
      <c r="E607" s="153" t="s">
        <v>1</v>
      </c>
      <c r="F607" s="154" t="s">
        <v>914</v>
      </c>
      <c r="H607" s="153" t="s">
        <v>1</v>
      </c>
      <c r="I607" s="155"/>
      <c r="L607" s="152"/>
      <c r="M607" s="156"/>
      <c r="T607" s="157"/>
      <c r="AT607" s="153" t="s">
        <v>181</v>
      </c>
      <c r="AU607" s="153" t="s">
        <v>85</v>
      </c>
      <c r="AV607" s="13" t="s">
        <v>83</v>
      </c>
      <c r="AW607" s="13" t="s">
        <v>31</v>
      </c>
      <c r="AX607" s="13" t="s">
        <v>75</v>
      </c>
      <c r="AY607" s="153" t="s">
        <v>145</v>
      </c>
    </row>
    <row r="608" spans="2:65" s="12" customFormat="1" ht="10.199999999999999">
      <c r="B608" s="144"/>
      <c r="D608" s="145" t="s">
        <v>181</v>
      </c>
      <c r="E608" s="146" t="s">
        <v>1</v>
      </c>
      <c r="F608" s="147" t="s">
        <v>915</v>
      </c>
      <c r="H608" s="148">
        <v>105</v>
      </c>
      <c r="I608" s="149"/>
      <c r="L608" s="144"/>
      <c r="M608" s="150"/>
      <c r="T608" s="151"/>
      <c r="AT608" s="146" t="s">
        <v>181</v>
      </c>
      <c r="AU608" s="146" t="s">
        <v>85</v>
      </c>
      <c r="AV608" s="12" t="s">
        <v>85</v>
      </c>
      <c r="AW608" s="12" t="s">
        <v>31</v>
      </c>
      <c r="AX608" s="12" t="s">
        <v>83</v>
      </c>
      <c r="AY608" s="146" t="s">
        <v>145</v>
      </c>
    </row>
    <row r="609" spans="2:65" s="1" customFormat="1" ht="24.15" customHeight="1">
      <c r="B609" s="32"/>
      <c r="C609" s="132" t="s">
        <v>916</v>
      </c>
      <c r="D609" s="132" t="s">
        <v>147</v>
      </c>
      <c r="E609" s="133" t="s">
        <v>917</v>
      </c>
      <c r="F609" s="134" t="s">
        <v>918</v>
      </c>
      <c r="G609" s="135" t="s">
        <v>568</v>
      </c>
      <c r="H609" s="136">
        <v>82</v>
      </c>
      <c r="I609" s="137"/>
      <c r="J609" s="136">
        <f>ROUND(I609*H609,2)</f>
        <v>0</v>
      </c>
      <c r="K609" s="134" t="s">
        <v>151</v>
      </c>
      <c r="L609" s="32"/>
      <c r="M609" s="138" t="s">
        <v>1</v>
      </c>
      <c r="N609" s="139" t="s">
        <v>40</v>
      </c>
      <c r="P609" s="140">
        <f>O609*H609</f>
        <v>0</v>
      </c>
      <c r="Q609" s="140">
        <v>3.8000000000000002E-4</v>
      </c>
      <c r="R609" s="140">
        <f>Q609*H609</f>
        <v>3.116E-2</v>
      </c>
      <c r="S609" s="140">
        <v>0</v>
      </c>
      <c r="T609" s="141">
        <f>S609*H609</f>
        <v>0</v>
      </c>
      <c r="AR609" s="142" t="s">
        <v>152</v>
      </c>
      <c r="AT609" s="142" t="s">
        <v>147</v>
      </c>
      <c r="AU609" s="142" t="s">
        <v>85</v>
      </c>
      <c r="AY609" s="17" t="s">
        <v>145</v>
      </c>
      <c r="BE609" s="143">
        <f>IF(N609="základní",J609,0)</f>
        <v>0</v>
      </c>
      <c r="BF609" s="143">
        <f>IF(N609="snížená",J609,0)</f>
        <v>0</v>
      </c>
      <c r="BG609" s="143">
        <f>IF(N609="zákl. přenesená",J609,0)</f>
        <v>0</v>
      </c>
      <c r="BH609" s="143">
        <f>IF(N609="sníž. přenesená",J609,0)</f>
        <v>0</v>
      </c>
      <c r="BI609" s="143">
        <f>IF(N609="nulová",J609,0)</f>
        <v>0</v>
      </c>
      <c r="BJ609" s="17" t="s">
        <v>83</v>
      </c>
      <c r="BK609" s="143">
        <f>ROUND(I609*H609,2)</f>
        <v>0</v>
      </c>
      <c r="BL609" s="17" t="s">
        <v>152</v>
      </c>
      <c r="BM609" s="142" t="s">
        <v>919</v>
      </c>
    </row>
    <row r="610" spans="2:65" s="13" customFormat="1" ht="10.199999999999999">
      <c r="B610" s="152"/>
      <c r="D610" s="145" t="s">
        <v>181</v>
      </c>
      <c r="E610" s="153" t="s">
        <v>1</v>
      </c>
      <c r="F610" s="154" t="s">
        <v>920</v>
      </c>
      <c r="H610" s="153" t="s">
        <v>1</v>
      </c>
      <c r="I610" s="155"/>
      <c r="L610" s="152"/>
      <c r="M610" s="156"/>
      <c r="T610" s="157"/>
      <c r="AT610" s="153" t="s">
        <v>181</v>
      </c>
      <c r="AU610" s="153" t="s">
        <v>85</v>
      </c>
      <c r="AV610" s="13" t="s">
        <v>83</v>
      </c>
      <c r="AW610" s="13" t="s">
        <v>31</v>
      </c>
      <c r="AX610" s="13" t="s">
        <v>75</v>
      </c>
      <c r="AY610" s="153" t="s">
        <v>145</v>
      </c>
    </row>
    <row r="611" spans="2:65" s="12" customFormat="1" ht="10.199999999999999">
      <c r="B611" s="144"/>
      <c r="D611" s="145" t="s">
        <v>181</v>
      </c>
      <c r="E611" s="146" t="s">
        <v>1</v>
      </c>
      <c r="F611" s="147" t="s">
        <v>611</v>
      </c>
      <c r="H611" s="148">
        <v>82</v>
      </c>
      <c r="I611" s="149"/>
      <c r="L611" s="144"/>
      <c r="M611" s="150"/>
      <c r="T611" s="151"/>
      <c r="AT611" s="146" t="s">
        <v>181</v>
      </c>
      <c r="AU611" s="146" t="s">
        <v>85</v>
      </c>
      <c r="AV611" s="12" t="s">
        <v>85</v>
      </c>
      <c r="AW611" s="12" t="s">
        <v>31</v>
      </c>
      <c r="AX611" s="12" t="s">
        <v>83</v>
      </c>
      <c r="AY611" s="146" t="s">
        <v>145</v>
      </c>
    </row>
    <row r="612" spans="2:65" s="1" customFormat="1" ht="24.15" customHeight="1">
      <c r="B612" s="32"/>
      <c r="C612" s="132" t="s">
        <v>921</v>
      </c>
      <c r="D612" s="132" t="s">
        <v>147</v>
      </c>
      <c r="E612" s="133" t="s">
        <v>922</v>
      </c>
      <c r="F612" s="134" t="s">
        <v>923</v>
      </c>
      <c r="G612" s="135" t="s">
        <v>150</v>
      </c>
      <c r="H612" s="136">
        <v>11</v>
      </c>
      <c r="I612" s="137"/>
      <c r="J612" s="136">
        <f>ROUND(I612*H612,2)</f>
        <v>0</v>
      </c>
      <c r="K612" s="134" t="s">
        <v>151</v>
      </c>
      <c r="L612" s="32"/>
      <c r="M612" s="138" t="s">
        <v>1</v>
      </c>
      <c r="N612" s="139" t="s">
        <v>40</v>
      </c>
      <c r="P612" s="140">
        <f>O612*H612</f>
        <v>0</v>
      </c>
      <c r="Q612" s="140">
        <v>2.5999999999999999E-3</v>
      </c>
      <c r="R612" s="140">
        <f>Q612*H612</f>
        <v>2.86E-2</v>
      </c>
      <c r="S612" s="140">
        <v>0</v>
      </c>
      <c r="T612" s="141">
        <f>S612*H612</f>
        <v>0</v>
      </c>
      <c r="AR612" s="142" t="s">
        <v>152</v>
      </c>
      <c r="AT612" s="142" t="s">
        <v>147</v>
      </c>
      <c r="AU612" s="142" t="s">
        <v>85</v>
      </c>
      <c r="AY612" s="17" t="s">
        <v>145</v>
      </c>
      <c r="BE612" s="143">
        <f>IF(N612="základní",J612,0)</f>
        <v>0</v>
      </c>
      <c r="BF612" s="143">
        <f>IF(N612="snížená",J612,0)</f>
        <v>0</v>
      </c>
      <c r="BG612" s="143">
        <f>IF(N612="zákl. přenesená",J612,0)</f>
        <v>0</v>
      </c>
      <c r="BH612" s="143">
        <f>IF(N612="sníž. přenesená",J612,0)</f>
        <v>0</v>
      </c>
      <c r="BI612" s="143">
        <f>IF(N612="nulová",J612,0)</f>
        <v>0</v>
      </c>
      <c r="BJ612" s="17" t="s">
        <v>83</v>
      </c>
      <c r="BK612" s="143">
        <f>ROUND(I612*H612,2)</f>
        <v>0</v>
      </c>
      <c r="BL612" s="17" t="s">
        <v>152</v>
      </c>
      <c r="BM612" s="142" t="s">
        <v>924</v>
      </c>
    </row>
    <row r="613" spans="2:65" s="13" customFormat="1" ht="10.199999999999999">
      <c r="B613" s="152"/>
      <c r="D613" s="145" t="s">
        <v>181</v>
      </c>
      <c r="E613" s="153" t="s">
        <v>1</v>
      </c>
      <c r="F613" s="154" t="s">
        <v>925</v>
      </c>
      <c r="H613" s="153" t="s">
        <v>1</v>
      </c>
      <c r="I613" s="155"/>
      <c r="L613" s="152"/>
      <c r="M613" s="156"/>
      <c r="T613" s="157"/>
      <c r="AT613" s="153" t="s">
        <v>181</v>
      </c>
      <c r="AU613" s="153" t="s">
        <v>85</v>
      </c>
      <c r="AV613" s="13" t="s">
        <v>83</v>
      </c>
      <c r="AW613" s="13" t="s">
        <v>31</v>
      </c>
      <c r="AX613" s="13" t="s">
        <v>75</v>
      </c>
      <c r="AY613" s="153" t="s">
        <v>145</v>
      </c>
    </row>
    <row r="614" spans="2:65" s="12" customFormat="1" ht="10.199999999999999">
      <c r="B614" s="144"/>
      <c r="D614" s="145" t="s">
        <v>181</v>
      </c>
      <c r="E614" s="146" t="s">
        <v>1</v>
      </c>
      <c r="F614" s="147" t="s">
        <v>926</v>
      </c>
      <c r="H614" s="148">
        <v>9</v>
      </c>
      <c r="I614" s="149"/>
      <c r="L614" s="144"/>
      <c r="M614" s="150"/>
      <c r="T614" s="151"/>
      <c r="AT614" s="146" t="s">
        <v>181</v>
      </c>
      <c r="AU614" s="146" t="s">
        <v>85</v>
      </c>
      <c r="AV614" s="12" t="s">
        <v>85</v>
      </c>
      <c r="AW614" s="12" t="s">
        <v>31</v>
      </c>
      <c r="AX614" s="12" t="s">
        <v>75</v>
      </c>
      <c r="AY614" s="146" t="s">
        <v>145</v>
      </c>
    </row>
    <row r="615" spans="2:65" s="13" customFormat="1" ht="10.199999999999999">
      <c r="B615" s="152"/>
      <c r="D615" s="145" t="s">
        <v>181</v>
      </c>
      <c r="E615" s="153" t="s">
        <v>1</v>
      </c>
      <c r="F615" s="154" t="s">
        <v>927</v>
      </c>
      <c r="H615" s="153" t="s">
        <v>1</v>
      </c>
      <c r="I615" s="155"/>
      <c r="L615" s="152"/>
      <c r="M615" s="156"/>
      <c r="T615" s="157"/>
      <c r="AT615" s="153" t="s">
        <v>181</v>
      </c>
      <c r="AU615" s="153" t="s">
        <v>85</v>
      </c>
      <c r="AV615" s="13" t="s">
        <v>83</v>
      </c>
      <c r="AW615" s="13" t="s">
        <v>31</v>
      </c>
      <c r="AX615" s="13" t="s">
        <v>75</v>
      </c>
      <c r="AY615" s="153" t="s">
        <v>145</v>
      </c>
    </row>
    <row r="616" spans="2:65" s="12" customFormat="1" ht="10.199999999999999">
      <c r="B616" s="144"/>
      <c r="D616" s="145" t="s">
        <v>181</v>
      </c>
      <c r="E616" s="146" t="s">
        <v>1</v>
      </c>
      <c r="F616" s="147" t="s">
        <v>928</v>
      </c>
      <c r="H616" s="148">
        <v>2</v>
      </c>
      <c r="I616" s="149"/>
      <c r="L616" s="144"/>
      <c r="M616" s="150"/>
      <c r="T616" s="151"/>
      <c r="AT616" s="146" t="s">
        <v>181</v>
      </c>
      <c r="AU616" s="146" t="s">
        <v>85</v>
      </c>
      <c r="AV616" s="12" t="s">
        <v>85</v>
      </c>
      <c r="AW616" s="12" t="s">
        <v>31</v>
      </c>
      <c r="AX616" s="12" t="s">
        <v>75</v>
      </c>
      <c r="AY616" s="146" t="s">
        <v>145</v>
      </c>
    </row>
    <row r="617" spans="2:65" s="14" customFormat="1" ht="10.199999999999999">
      <c r="B617" s="158"/>
      <c r="D617" s="145" t="s">
        <v>181</v>
      </c>
      <c r="E617" s="159" t="s">
        <v>1</v>
      </c>
      <c r="F617" s="160" t="s">
        <v>357</v>
      </c>
      <c r="H617" s="161">
        <v>11</v>
      </c>
      <c r="I617" s="162"/>
      <c r="L617" s="158"/>
      <c r="M617" s="163"/>
      <c r="T617" s="164"/>
      <c r="AT617" s="159" t="s">
        <v>181</v>
      </c>
      <c r="AU617" s="159" t="s">
        <v>85</v>
      </c>
      <c r="AV617" s="14" t="s">
        <v>152</v>
      </c>
      <c r="AW617" s="14" t="s">
        <v>31</v>
      </c>
      <c r="AX617" s="14" t="s">
        <v>83</v>
      </c>
      <c r="AY617" s="159" t="s">
        <v>145</v>
      </c>
    </row>
    <row r="618" spans="2:65" s="1" customFormat="1" ht="16.5" customHeight="1">
      <c r="B618" s="32"/>
      <c r="C618" s="132" t="s">
        <v>929</v>
      </c>
      <c r="D618" s="132" t="s">
        <v>147</v>
      </c>
      <c r="E618" s="133" t="s">
        <v>930</v>
      </c>
      <c r="F618" s="134" t="s">
        <v>931</v>
      </c>
      <c r="G618" s="135" t="s">
        <v>568</v>
      </c>
      <c r="H618" s="136">
        <v>187</v>
      </c>
      <c r="I618" s="137"/>
      <c r="J618" s="136">
        <f>ROUND(I618*H618,2)</f>
        <v>0</v>
      </c>
      <c r="K618" s="134" t="s">
        <v>151</v>
      </c>
      <c r="L618" s="32"/>
      <c r="M618" s="138" t="s">
        <v>1</v>
      </c>
      <c r="N618" s="139" t="s">
        <v>40</v>
      </c>
      <c r="P618" s="140">
        <f>O618*H618</f>
        <v>0</v>
      </c>
      <c r="Q618" s="140">
        <v>0</v>
      </c>
      <c r="R618" s="140">
        <f>Q618*H618</f>
        <v>0</v>
      </c>
      <c r="S618" s="140">
        <v>0</v>
      </c>
      <c r="T618" s="141">
        <f>S618*H618</f>
        <v>0</v>
      </c>
      <c r="AR618" s="142" t="s">
        <v>152</v>
      </c>
      <c r="AT618" s="142" t="s">
        <v>147</v>
      </c>
      <c r="AU618" s="142" t="s">
        <v>85</v>
      </c>
      <c r="AY618" s="17" t="s">
        <v>145</v>
      </c>
      <c r="BE618" s="143">
        <f>IF(N618="základní",J618,0)</f>
        <v>0</v>
      </c>
      <c r="BF618" s="143">
        <f>IF(N618="snížená",J618,0)</f>
        <v>0</v>
      </c>
      <c r="BG618" s="143">
        <f>IF(N618="zákl. přenesená",J618,0)</f>
        <v>0</v>
      </c>
      <c r="BH618" s="143">
        <f>IF(N618="sníž. přenesená",J618,0)</f>
        <v>0</v>
      </c>
      <c r="BI618" s="143">
        <f>IF(N618="nulová",J618,0)</f>
        <v>0</v>
      </c>
      <c r="BJ618" s="17" t="s">
        <v>83</v>
      </c>
      <c r="BK618" s="143">
        <f>ROUND(I618*H618,2)</f>
        <v>0</v>
      </c>
      <c r="BL618" s="17" t="s">
        <v>152</v>
      </c>
      <c r="BM618" s="142" t="s">
        <v>932</v>
      </c>
    </row>
    <row r="619" spans="2:65" s="12" customFormat="1" ht="10.199999999999999">
      <c r="B619" s="144"/>
      <c r="D619" s="145" t="s">
        <v>181</v>
      </c>
      <c r="E619" s="146" t="s">
        <v>1</v>
      </c>
      <c r="F619" s="147" t="s">
        <v>933</v>
      </c>
      <c r="H619" s="148">
        <v>187</v>
      </c>
      <c r="I619" s="149"/>
      <c r="L619" s="144"/>
      <c r="M619" s="150"/>
      <c r="T619" s="151"/>
      <c r="AT619" s="146" t="s">
        <v>181</v>
      </c>
      <c r="AU619" s="146" t="s">
        <v>85</v>
      </c>
      <c r="AV619" s="12" t="s">
        <v>85</v>
      </c>
      <c r="AW619" s="12" t="s">
        <v>31</v>
      </c>
      <c r="AX619" s="12" t="s">
        <v>83</v>
      </c>
      <c r="AY619" s="146" t="s">
        <v>145</v>
      </c>
    </row>
    <row r="620" spans="2:65" s="1" customFormat="1" ht="16.5" customHeight="1">
      <c r="B620" s="32"/>
      <c r="C620" s="132" t="s">
        <v>934</v>
      </c>
      <c r="D620" s="132" t="s">
        <v>147</v>
      </c>
      <c r="E620" s="133" t="s">
        <v>935</v>
      </c>
      <c r="F620" s="134" t="s">
        <v>936</v>
      </c>
      <c r="G620" s="135" t="s">
        <v>150</v>
      </c>
      <c r="H620" s="136">
        <v>11</v>
      </c>
      <c r="I620" s="137"/>
      <c r="J620" s="136">
        <f>ROUND(I620*H620,2)</f>
        <v>0</v>
      </c>
      <c r="K620" s="134" t="s">
        <v>151</v>
      </c>
      <c r="L620" s="32"/>
      <c r="M620" s="138" t="s">
        <v>1</v>
      </c>
      <c r="N620" s="139" t="s">
        <v>40</v>
      </c>
      <c r="P620" s="140">
        <f>O620*H620</f>
        <v>0</v>
      </c>
      <c r="Q620" s="140">
        <v>1.0000000000000001E-5</v>
      </c>
      <c r="R620" s="140">
        <f>Q620*H620</f>
        <v>1.1E-4</v>
      </c>
      <c r="S620" s="140">
        <v>0</v>
      </c>
      <c r="T620" s="141">
        <f>S620*H620</f>
        <v>0</v>
      </c>
      <c r="AR620" s="142" t="s">
        <v>152</v>
      </c>
      <c r="AT620" s="142" t="s">
        <v>147</v>
      </c>
      <c r="AU620" s="142" t="s">
        <v>85</v>
      </c>
      <c r="AY620" s="17" t="s">
        <v>145</v>
      </c>
      <c r="BE620" s="143">
        <f>IF(N620="základní",J620,0)</f>
        <v>0</v>
      </c>
      <c r="BF620" s="143">
        <f>IF(N620="snížená",J620,0)</f>
        <v>0</v>
      </c>
      <c r="BG620" s="143">
        <f>IF(N620="zákl. přenesená",J620,0)</f>
        <v>0</v>
      </c>
      <c r="BH620" s="143">
        <f>IF(N620="sníž. přenesená",J620,0)</f>
        <v>0</v>
      </c>
      <c r="BI620" s="143">
        <f>IF(N620="nulová",J620,0)</f>
        <v>0</v>
      </c>
      <c r="BJ620" s="17" t="s">
        <v>83</v>
      </c>
      <c r="BK620" s="143">
        <f>ROUND(I620*H620,2)</f>
        <v>0</v>
      </c>
      <c r="BL620" s="17" t="s">
        <v>152</v>
      </c>
      <c r="BM620" s="142" t="s">
        <v>937</v>
      </c>
    </row>
    <row r="621" spans="2:65" s="1" customFormat="1" ht="24.15" customHeight="1">
      <c r="B621" s="32"/>
      <c r="C621" s="132" t="s">
        <v>938</v>
      </c>
      <c r="D621" s="132" t="s">
        <v>147</v>
      </c>
      <c r="E621" s="133" t="s">
        <v>939</v>
      </c>
      <c r="F621" s="134" t="s">
        <v>940</v>
      </c>
      <c r="G621" s="135" t="s">
        <v>568</v>
      </c>
      <c r="H621" s="136">
        <v>12</v>
      </c>
      <c r="I621" s="137"/>
      <c r="J621" s="136">
        <f>ROUND(I621*H621,2)</f>
        <v>0</v>
      </c>
      <c r="K621" s="134" t="s">
        <v>151</v>
      </c>
      <c r="L621" s="32"/>
      <c r="M621" s="138" t="s">
        <v>1</v>
      </c>
      <c r="N621" s="139" t="s">
        <v>40</v>
      </c>
      <c r="P621" s="140">
        <f>O621*H621</f>
        <v>0</v>
      </c>
      <c r="Q621" s="140">
        <v>1.3999999999999999E-4</v>
      </c>
      <c r="R621" s="140">
        <f>Q621*H621</f>
        <v>1.6799999999999999E-3</v>
      </c>
      <c r="S621" s="140">
        <v>0</v>
      </c>
      <c r="T621" s="141">
        <f>S621*H621</f>
        <v>0</v>
      </c>
      <c r="AR621" s="142" t="s">
        <v>152</v>
      </c>
      <c r="AT621" s="142" t="s">
        <v>147</v>
      </c>
      <c r="AU621" s="142" t="s">
        <v>85</v>
      </c>
      <c r="AY621" s="17" t="s">
        <v>145</v>
      </c>
      <c r="BE621" s="143">
        <f>IF(N621="základní",J621,0)</f>
        <v>0</v>
      </c>
      <c r="BF621" s="143">
        <f>IF(N621="snížená",J621,0)</f>
        <v>0</v>
      </c>
      <c r="BG621" s="143">
        <f>IF(N621="zákl. přenesená",J621,0)</f>
        <v>0</v>
      </c>
      <c r="BH621" s="143">
        <f>IF(N621="sníž. přenesená",J621,0)</f>
        <v>0</v>
      </c>
      <c r="BI621" s="143">
        <f>IF(N621="nulová",J621,0)</f>
        <v>0</v>
      </c>
      <c r="BJ621" s="17" t="s">
        <v>83</v>
      </c>
      <c r="BK621" s="143">
        <f>ROUND(I621*H621,2)</f>
        <v>0</v>
      </c>
      <c r="BL621" s="17" t="s">
        <v>152</v>
      </c>
      <c r="BM621" s="142" t="s">
        <v>941</v>
      </c>
    </row>
    <row r="622" spans="2:65" s="12" customFormat="1" ht="10.199999999999999">
      <c r="B622" s="144"/>
      <c r="D622" s="145" t="s">
        <v>181</v>
      </c>
      <c r="E622" s="146" t="s">
        <v>1</v>
      </c>
      <c r="F622" s="147" t="s">
        <v>942</v>
      </c>
      <c r="H622" s="148">
        <v>12</v>
      </c>
      <c r="I622" s="149"/>
      <c r="L622" s="144"/>
      <c r="M622" s="150"/>
      <c r="T622" s="151"/>
      <c r="AT622" s="146" t="s">
        <v>181</v>
      </c>
      <c r="AU622" s="146" t="s">
        <v>85</v>
      </c>
      <c r="AV622" s="12" t="s">
        <v>85</v>
      </c>
      <c r="AW622" s="12" t="s">
        <v>31</v>
      </c>
      <c r="AX622" s="12" t="s">
        <v>83</v>
      </c>
      <c r="AY622" s="146" t="s">
        <v>145</v>
      </c>
    </row>
    <row r="623" spans="2:65" s="1" customFormat="1" ht="24.15" customHeight="1">
      <c r="B623" s="32"/>
      <c r="C623" s="132" t="s">
        <v>943</v>
      </c>
      <c r="D623" s="132" t="s">
        <v>147</v>
      </c>
      <c r="E623" s="133" t="s">
        <v>944</v>
      </c>
      <c r="F623" s="134" t="s">
        <v>945</v>
      </c>
      <c r="G623" s="135" t="s">
        <v>568</v>
      </c>
      <c r="H623" s="136">
        <v>398</v>
      </c>
      <c r="I623" s="137"/>
      <c r="J623" s="136">
        <f>ROUND(I623*H623,2)</f>
        <v>0</v>
      </c>
      <c r="K623" s="134" t="s">
        <v>151</v>
      </c>
      <c r="L623" s="32"/>
      <c r="M623" s="138" t="s">
        <v>1</v>
      </c>
      <c r="N623" s="139" t="s">
        <v>40</v>
      </c>
      <c r="P623" s="140">
        <f>O623*H623</f>
        <v>0</v>
      </c>
      <c r="Q623" s="140">
        <v>0.12317</v>
      </c>
      <c r="R623" s="140">
        <f>Q623*H623</f>
        <v>49.021659999999997</v>
      </c>
      <c r="S623" s="140">
        <v>0</v>
      </c>
      <c r="T623" s="141">
        <f>S623*H623</f>
        <v>0</v>
      </c>
      <c r="AR623" s="142" t="s">
        <v>152</v>
      </c>
      <c r="AT623" s="142" t="s">
        <v>147</v>
      </c>
      <c r="AU623" s="142" t="s">
        <v>85</v>
      </c>
      <c r="AY623" s="17" t="s">
        <v>145</v>
      </c>
      <c r="BE623" s="143">
        <f>IF(N623="základní",J623,0)</f>
        <v>0</v>
      </c>
      <c r="BF623" s="143">
        <f>IF(N623="snížená",J623,0)</f>
        <v>0</v>
      </c>
      <c r="BG623" s="143">
        <f>IF(N623="zákl. přenesená",J623,0)</f>
        <v>0</v>
      </c>
      <c r="BH623" s="143">
        <f>IF(N623="sníž. přenesená",J623,0)</f>
        <v>0</v>
      </c>
      <c r="BI623" s="143">
        <f>IF(N623="nulová",J623,0)</f>
        <v>0</v>
      </c>
      <c r="BJ623" s="17" t="s">
        <v>83</v>
      </c>
      <c r="BK623" s="143">
        <f>ROUND(I623*H623,2)</f>
        <v>0</v>
      </c>
      <c r="BL623" s="17" t="s">
        <v>152</v>
      </c>
      <c r="BM623" s="142" t="s">
        <v>946</v>
      </c>
    </row>
    <row r="624" spans="2:65" s="13" customFormat="1" ht="10.199999999999999">
      <c r="B624" s="152"/>
      <c r="D624" s="145" t="s">
        <v>181</v>
      </c>
      <c r="E624" s="153" t="s">
        <v>1</v>
      </c>
      <c r="F624" s="154" t="s">
        <v>758</v>
      </c>
      <c r="H624" s="153" t="s">
        <v>1</v>
      </c>
      <c r="I624" s="155"/>
      <c r="L624" s="152"/>
      <c r="M624" s="156"/>
      <c r="T624" s="157"/>
      <c r="AT624" s="153" t="s">
        <v>181</v>
      </c>
      <c r="AU624" s="153" t="s">
        <v>85</v>
      </c>
      <c r="AV624" s="13" t="s">
        <v>83</v>
      </c>
      <c r="AW624" s="13" t="s">
        <v>31</v>
      </c>
      <c r="AX624" s="13" t="s">
        <v>75</v>
      </c>
      <c r="AY624" s="153" t="s">
        <v>145</v>
      </c>
    </row>
    <row r="625" spans="2:65" s="12" customFormat="1" ht="10.199999999999999">
      <c r="B625" s="144"/>
      <c r="D625" s="145" t="s">
        <v>181</v>
      </c>
      <c r="E625" s="146" t="s">
        <v>1</v>
      </c>
      <c r="F625" s="147" t="s">
        <v>947</v>
      </c>
      <c r="H625" s="148">
        <v>156</v>
      </c>
      <c r="I625" s="149"/>
      <c r="L625" s="144"/>
      <c r="M625" s="150"/>
      <c r="T625" s="151"/>
      <c r="AT625" s="146" t="s">
        <v>181</v>
      </c>
      <c r="AU625" s="146" t="s">
        <v>85</v>
      </c>
      <c r="AV625" s="12" t="s">
        <v>85</v>
      </c>
      <c r="AW625" s="12" t="s">
        <v>31</v>
      </c>
      <c r="AX625" s="12" t="s">
        <v>75</v>
      </c>
      <c r="AY625" s="146" t="s">
        <v>145</v>
      </c>
    </row>
    <row r="626" spans="2:65" s="13" customFormat="1" ht="10.199999999999999">
      <c r="B626" s="152"/>
      <c r="D626" s="145" t="s">
        <v>181</v>
      </c>
      <c r="E626" s="153" t="s">
        <v>1</v>
      </c>
      <c r="F626" s="154" t="s">
        <v>776</v>
      </c>
      <c r="H626" s="153" t="s">
        <v>1</v>
      </c>
      <c r="I626" s="155"/>
      <c r="L626" s="152"/>
      <c r="M626" s="156"/>
      <c r="T626" s="157"/>
      <c r="AT626" s="153" t="s">
        <v>181</v>
      </c>
      <c r="AU626" s="153" t="s">
        <v>85</v>
      </c>
      <c r="AV626" s="13" t="s">
        <v>83</v>
      </c>
      <c r="AW626" s="13" t="s">
        <v>31</v>
      </c>
      <c r="AX626" s="13" t="s">
        <v>75</v>
      </c>
      <c r="AY626" s="153" t="s">
        <v>145</v>
      </c>
    </row>
    <row r="627" spans="2:65" s="12" customFormat="1" ht="10.199999999999999">
      <c r="B627" s="144"/>
      <c r="D627" s="145" t="s">
        <v>181</v>
      </c>
      <c r="E627" s="146" t="s">
        <v>1</v>
      </c>
      <c r="F627" s="147" t="s">
        <v>948</v>
      </c>
      <c r="H627" s="148">
        <v>132</v>
      </c>
      <c r="I627" s="149"/>
      <c r="L627" s="144"/>
      <c r="M627" s="150"/>
      <c r="T627" s="151"/>
      <c r="AT627" s="146" t="s">
        <v>181</v>
      </c>
      <c r="AU627" s="146" t="s">
        <v>85</v>
      </c>
      <c r="AV627" s="12" t="s">
        <v>85</v>
      </c>
      <c r="AW627" s="12" t="s">
        <v>31</v>
      </c>
      <c r="AX627" s="12" t="s">
        <v>75</v>
      </c>
      <c r="AY627" s="146" t="s">
        <v>145</v>
      </c>
    </row>
    <row r="628" spans="2:65" s="13" customFormat="1" ht="10.199999999999999">
      <c r="B628" s="152"/>
      <c r="D628" s="145" t="s">
        <v>181</v>
      </c>
      <c r="E628" s="153" t="s">
        <v>1</v>
      </c>
      <c r="F628" s="154" t="s">
        <v>949</v>
      </c>
      <c r="H628" s="153" t="s">
        <v>1</v>
      </c>
      <c r="I628" s="155"/>
      <c r="L628" s="152"/>
      <c r="M628" s="156"/>
      <c r="T628" s="157"/>
      <c r="AT628" s="153" t="s">
        <v>181</v>
      </c>
      <c r="AU628" s="153" t="s">
        <v>85</v>
      </c>
      <c r="AV628" s="13" t="s">
        <v>83</v>
      </c>
      <c r="AW628" s="13" t="s">
        <v>31</v>
      </c>
      <c r="AX628" s="13" t="s">
        <v>75</v>
      </c>
      <c r="AY628" s="153" t="s">
        <v>145</v>
      </c>
    </row>
    <row r="629" spans="2:65" s="12" customFormat="1" ht="10.199999999999999">
      <c r="B629" s="144"/>
      <c r="D629" s="145" t="s">
        <v>181</v>
      </c>
      <c r="E629" s="146" t="s">
        <v>1</v>
      </c>
      <c r="F629" s="147" t="s">
        <v>950</v>
      </c>
      <c r="H629" s="148">
        <v>62</v>
      </c>
      <c r="I629" s="149"/>
      <c r="L629" s="144"/>
      <c r="M629" s="150"/>
      <c r="T629" s="151"/>
      <c r="AT629" s="146" t="s">
        <v>181</v>
      </c>
      <c r="AU629" s="146" t="s">
        <v>85</v>
      </c>
      <c r="AV629" s="12" t="s">
        <v>85</v>
      </c>
      <c r="AW629" s="12" t="s">
        <v>31</v>
      </c>
      <c r="AX629" s="12" t="s">
        <v>75</v>
      </c>
      <c r="AY629" s="146" t="s">
        <v>145</v>
      </c>
    </row>
    <row r="630" spans="2:65" s="13" customFormat="1" ht="10.199999999999999">
      <c r="B630" s="152"/>
      <c r="D630" s="145" t="s">
        <v>181</v>
      </c>
      <c r="E630" s="153" t="s">
        <v>1</v>
      </c>
      <c r="F630" s="154" t="s">
        <v>951</v>
      </c>
      <c r="H630" s="153" t="s">
        <v>1</v>
      </c>
      <c r="I630" s="155"/>
      <c r="L630" s="152"/>
      <c r="M630" s="156"/>
      <c r="T630" s="157"/>
      <c r="AT630" s="153" t="s">
        <v>181</v>
      </c>
      <c r="AU630" s="153" t="s">
        <v>85</v>
      </c>
      <c r="AV630" s="13" t="s">
        <v>83</v>
      </c>
      <c r="AW630" s="13" t="s">
        <v>31</v>
      </c>
      <c r="AX630" s="13" t="s">
        <v>75</v>
      </c>
      <c r="AY630" s="153" t="s">
        <v>145</v>
      </c>
    </row>
    <row r="631" spans="2:65" s="12" customFormat="1" ht="10.199999999999999">
      <c r="B631" s="144"/>
      <c r="D631" s="145" t="s">
        <v>181</v>
      </c>
      <c r="E631" s="146" t="s">
        <v>1</v>
      </c>
      <c r="F631" s="147" t="s">
        <v>952</v>
      </c>
      <c r="H631" s="148">
        <v>48</v>
      </c>
      <c r="I631" s="149"/>
      <c r="L631" s="144"/>
      <c r="M631" s="150"/>
      <c r="T631" s="151"/>
      <c r="AT631" s="146" t="s">
        <v>181</v>
      </c>
      <c r="AU631" s="146" t="s">
        <v>85</v>
      </c>
      <c r="AV631" s="12" t="s">
        <v>85</v>
      </c>
      <c r="AW631" s="12" t="s">
        <v>31</v>
      </c>
      <c r="AX631" s="12" t="s">
        <v>75</v>
      </c>
      <c r="AY631" s="146" t="s">
        <v>145</v>
      </c>
    </row>
    <row r="632" spans="2:65" s="14" customFormat="1" ht="10.199999999999999">
      <c r="B632" s="158"/>
      <c r="D632" s="145" t="s">
        <v>181</v>
      </c>
      <c r="E632" s="159" t="s">
        <v>1</v>
      </c>
      <c r="F632" s="160" t="s">
        <v>357</v>
      </c>
      <c r="H632" s="161">
        <v>398</v>
      </c>
      <c r="I632" s="162"/>
      <c r="L632" s="158"/>
      <c r="M632" s="163"/>
      <c r="T632" s="164"/>
      <c r="AT632" s="159" t="s">
        <v>181</v>
      </c>
      <c r="AU632" s="159" t="s">
        <v>85</v>
      </c>
      <c r="AV632" s="14" t="s">
        <v>152</v>
      </c>
      <c r="AW632" s="14" t="s">
        <v>31</v>
      </c>
      <c r="AX632" s="14" t="s">
        <v>83</v>
      </c>
      <c r="AY632" s="159" t="s">
        <v>145</v>
      </c>
    </row>
    <row r="633" spans="2:65" s="1" customFormat="1" ht="33" customHeight="1">
      <c r="B633" s="32"/>
      <c r="C633" s="132" t="s">
        <v>953</v>
      </c>
      <c r="D633" s="132" t="s">
        <v>147</v>
      </c>
      <c r="E633" s="133" t="s">
        <v>954</v>
      </c>
      <c r="F633" s="134" t="s">
        <v>955</v>
      </c>
      <c r="G633" s="135" t="s">
        <v>568</v>
      </c>
      <c r="H633" s="136">
        <v>180</v>
      </c>
      <c r="I633" s="137"/>
      <c r="J633" s="136">
        <f>ROUND(I633*H633,2)</f>
        <v>0</v>
      </c>
      <c r="K633" s="134" t="s">
        <v>151</v>
      </c>
      <c r="L633" s="32"/>
      <c r="M633" s="138" t="s">
        <v>1</v>
      </c>
      <c r="N633" s="139" t="s">
        <v>40</v>
      </c>
      <c r="P633" s="140">
        <f>O633*H633</f>
        <v>0</v>
      </c>
      <c r="Q633" s="140">
        <v>0.15540000000000001</v>
      </c>
      <c r="R633" s="140">
        <f>Q633*H633</f>
        <v>27.972000000000001</v>
      </c>
      <c r="S633" s="140">
        <v>0</v>
      </c>
      <c r="T633" s="141">
        <f>S633*H633</f>
        <v>0</v>
      </c>
      <c r="AR633" s="142" t="s">
        <v>152</v>
      </c>
      <c r="AT633" s="142" t="s">
        <v>147</v>
      </c>
      <c r="AU633" s="142" t="s">
        <v>85</v>
      </c>
      <c r="AY633" s="17" t="s">
        <v>145</v>
      </c>
      <c r="BE633" s="143">
        <f>IF(N633="základní",J633,0)</f>
        <v>0</v>
      </c>
      <c r="BF633" s="143">
        <f>IF(N633="snížená",J633,0)</f>
        <v>0</v>
      </c>
      <c r="BG633" s="143">
        <f>IF(N633="zákl. přenesená",J633,0)</f>
        <v>0</v>
      </c>
      <c r="BH633" s="143">
        <f>IF(N633="sníž. přenesená",J633,0)</f>
        <v>0</v>
      </c>
      <c r="BI633" s="143">
        <f>IF(N633="nulová",J633,0)</f>
        <v>0</v>
      </c>
      <c r="BJ633" s="17" t="s">
        <v>83</v>
      </c>
      <c r="BK633" s="143">
        <f>ROUND(I633*H633,2)</f>
        <v>0</v>
      </c>
      <c r="BL633" s="17" t="s">
        <v>152</v>
      </c>
      <c r="BM633" s="142" t="s">
        <v>956</v>
      </c>
    </row>
    <row r="634" spans="2:65" s="1" customFormat="1" ht="16.5" customHeight="1">
      <c r="B634" s="32"/>
      <c r="C634" s="172" t="s">
        <v>957</v>
      </c>
      <c r="D634" s="172" t="s">
        <v>449</v>
      </c>
      <c r="E634" s="173" t="s">
        <v>958</v>
      </c>
      <c r="F634" s="174" t="s">
        <v>959</v>
      </c>
      <c r="G634" s="175" t="s">
        <v>568</v>
      </c>
      <c r="H634" s="176">
        <v>184</v>
      </c>
      <c r="I634" s="177"/>
      <c r="J634" s="176">
        <f>ROUND(I634*H634,2)</f>
        <v>0</v>
      </c>
      <c r="K634" s="174" t="s">
        <v>151</v>
      </c>
      <c r="L634" s="178"/>
      <c r="M634" s="179" t="s">
        <v>1</v>
      </c>
      <c r="N634" s="180" t="s">
        <v>40</v>
      </c>
      <c r="P634" s="140">
        <f>O634*H634</f>
        <v>0</v>
      </c>
      <c r="Q634" s="140">
        <v>0.08</v>
      </c>
      <c r="R634" s="140">
        <f>Q634*H634</f>
        <v>14.72</v>
      </c>
      <c r="S634" s="140">
        <v>0</v>
      </c>
      <c r="T634" s="141">
        <f>S634*H634</f>
        <v>0</v>
      </c>
      <c r="AR634" s="142" t="s">
        <v>177</v>
      </c>
      <c r="AT634" s="142" t="s">
        <v>449</v>
      </c>
      <c r="AU634" s="142" t="s">
        <v>85</v>
      </c>
      <c r="AY634" s="17" t="s">
        <v>145</v>
      </c>
      <c r="BE634" s="143">
        <f>IF(N634="základní",J634,0)</f>
        <v>0</v>
      </c>
      <c r="BF634" s="143">
        <f>IF(N634="snížená",J634,0)</f>
        <v>0</v>
      </c>
      <c r="BG634" s="143">
        <f>IF(N634="zákl. přenesená",J634,0)</f>
        <v>0</v>
      </c>
      <c r="BH634" s="143">
        <f>IF(N634="sníž. přenesená",J634,0)</f>
        <v>0</v>
      </c>
      <c r="BI634" s="143">
        <f>IF(N634="nulová",J634,0)</f>
        <v>0</v>
      </c>
      <c r="BJ634" s="17" t="s">
        <v>83</v>
      </c>
      <c r="BK634" s="143">
        <f>ROUND(I634*H634,2)</f>
        <v>0</v>
      </c>
      <c r="BL634" s="17" t="s">
        <v>152</v>
      </c>
      <c r="BM634" s="142" t="s">
        <v>960</v>
      </c>
    </row>
    <row r="635" spans="2:65" s="12" customFormat="1" ht="10.199999999999999">
      <c r="B635" s="144"/>
      <c r="D635" s="145" t="s">
        <v>181</v>
      </c>
      <c r="E635" s="146" t="s">
        <v>1</v>
      </c>
      <c r="F635" s="147" t="s">
        <v>961</v>
      </c>
      <c r="H635" s="148">
        <v>184</v>
      </c>
      <c r="I635" s="149"/>
      <c r="L635" s="144"/>
      <c r="M635" s="150"/>
      <c r="T635" s="151"/>
      <c r="AT635" s="146" t="s">
        <v>181</v>
      </c>
      <c r="AU635" s="146" t="s">
        <v>85</v>
      </c>
      <c r="AV635" s="12" t="s">
        <v>85</v>
      </c>
      <c r="AW635" s="12" t="s">
        <v>31</v>
      </c>
      <c r="AX635" s="12" t="s">
        <v>83</v>
      </c>
      <c r="AY635" s="146" t="s">
        <v>145</v>
      </c>
    </row>
    <row r="636" spans="2:65" s="1" customFormat="1" ht="33" customHeight="1">
      <c r="B636" s="32"/>
      <c r="C636" s="132" t="s">
        <v>962</v>
      </c>
      <c r="D636" s="132" t="s">
        <v>147</v>
      </c>
      <c r="E636" s="133" t="s">
        <v>963</v>
      </c>
      <c r="F636" s="134" t="s">
        <v>964</v>
      </c>
      <c r="G636" s="135" t="s">
        <v>568</v>
      </c>
      <c r="H636" s="136">
        <v>1185</v>
      </c>
      <c r="I636" s="137"/>
      <c r="J636" s="136">
        <f>ROUND(I636*H636,2)</f>
        <v>0</v>
      </c>
      <c r="K636" s="134" t="s">
        <v>151</v>
      </c>
      <c r="L636" s="32"/>
      <c r="M636" s="138" t="s">
        <v>1</v>
      </c>
      <c r="N636" s="139" t="s">
        <v>40</v>
      </c>
      <c r="P636" s="140">
        <f>O636*H636</f>
        <v>0</v>
      </c>
      <c r="Q636" s="140">
        <v>0.1295</v>
      </c>
      <c r="R636" s="140">
        <f>Q636*H636</f>
        <v>153.45750000000001</v>
      </c>
      <c r="S636" s="140">
        <v>0</v>
      </c>
      <c r="T636" s="141">
        <f>S636*H636</f>
        <v>0</v>
      </c>
      <c r="AR636" s="142" t="s">
        <v>152</v>
      </c>
      <c r="AT636" s="142" t="s">
        <v>147</v>
      </c>
      <c r="AU636" s="142" t="s">
        <v>85</v>
      </c>
      <c r="AY636" s="17" t="s">
        <v>145</v>
      </c>
      <c r="BE636" s="143">
        <f>IF(N636="základní",J636,0)</f>
        <v>0</v>
      </c>
      <c r="BF636" s="143">
        <f>IF(N636="snížená",J636,0)</f>
        <v>0</v>
      </c>
      <c r="BG636" s="143">
        <f>IF(N636="zákl. přenesená",J636,0)</f>
        <v>0</v>
      </c>
      <c r="BH636" s="143">
        <f>IF(N636="sníž. přenesená",J636,0)</f>
        <v>0</v>
      </c>
      <c r="BI636" s="143">
        <f>IF(N636="nulová",J636,0)</f>
        <v>0</v>
      </c>
      <c r="BJ636" s="17" t="s">
        <v>83</v>
      </c>
      <c r="BK636" s="143">
        <f>ROUND(I636*H636,2)</f>
        <v>0</v>
      </c>
      <c r="BL636" s="17" t="s">
        <v>152</v>
      </c>
      <c r="BM636" s="142" t="s">
        <v>965</v>
      </c>
    </row>
    <row r="637" spans="2:65" s="1" customFormat="1" ht="16.5" customHeight="1">
      <c r="B637" s="32"/>
      <c r="C637" s="172" t="s">
        <v>632</v>
      </c>
      <c r="D637" s="172" t="s">
        <v>449</v>
      </c>
      <c r="E637" s="173" t="s">
        <v>966</v>
      </c>
      <c r="F637" s="174" t="s">
        <v>967</v>
      </c>
      <c r="G637" s="175" t="s">
        <v>568</v>
      </c>
      <c r="H637" s="176">
        <v>1209</v>
      </c>
      <c r="I637" s="177"/>
      <c r="J637" s="176">
        <f>ROUND(I637*H637,2)</f>
        <v>0</v>
      </c>
      <c r="K637" s="174" t="s">
        <v>151</v>
      </c>
      <c r="L637" s="178"/>
      <c r="M637" s="179" t="s">
        <v>1</v>
      </c>
      <c r="N637" s="180" t="s">
        <v>40</v>
      </c>
      <c r="P637" s="140">
        <f>O637*H637</f>
        <v>0</v>
      </c>
      <c r="Q637" s="140">
        <v>4.4999999999999998E-2</v>
      </c>
      <c r="R637" s="140">
        <f>Q637*H637</f>
        <v>54.405000000000001</v>
      </c>
      <c r="S637" s="140">
        <v>0</v>
      </c>
      <c r="T637" s="141">
        <f>S637*H637</f>
        <v>0</v>
      </c>
      <c r="AR637" s="142" t="s">
        <v>177</v>
      </c>
      <c r="AT637" s="142" t="s">
        <v>449</v>
      </c>
      <c r="AU637" s="142" t="s">
        <v>85</v>
      </c>
      <c r="AY637" s="17" t="s">
        <v>145</v>
      </c>
      <c r="BE637" s="143">
        <f>IF(N637="základní",J637,0)</f>
        <v>0</v>
      </c>
      <c r="BF637" s="143">
        <f>IF(N637="snížená",J637,0)</f>
        <v>0</v>
      </c>
      <c r="BG637" s="143">
        <f>IF(N637="zákl. přenesená",J637,0)</f>
        <v>0</v>
      </c>
      <c r="BH637" s="143">
        <f>IF(N637="sníž. přenesená",J637,0)</f>
        <v>0</v>
      </c>
      <c r="BI637" s="143">
        <f>IF(N637="nulová",J637,0)</f>
        <v>0</v>
      </c>
      <c r="BJ637" s="17" t="s">
        <v>83</v>
      </c>
      <c r="BK637" s="143">
        <f>ROUND(I637*H637,2)</f>
        <v>0</v>
      </c>
      <c r="BL637" s="17" t="s">
        <v>152</v>
      </c>
      <c r="BM637" s="142" t="s">
        <v>968</v>
      </c>
    </row>
    <row r="638" spans="2:65" s="12" customFormat="1" ht="10.199999999999999">
      <c r="B638" s="144"/>
      <c r="D638" s="145" t="s">
        <v>181</v>
      </c>
      <c r="E638" s="146" t="s">
        <v>1</v>
      </c>
      <c r="F638" s="147" t="s">
        <v>969</v>
      </c>
      <c r="H638" s="148">
        <v>1209</v>
      </c>
      <c r="I638" s="149"/>
      <c r="L638" s="144"/>
      <c r="M638" s="150"/>
      <c r="T638" s="151"/>
      <c r="AT638" s="146" t="s">
        <v>181</v>
      </c>
      <c r="AU638" s="146" t="s">
        <v>85</v>
      </c>
      <c r="AV638" s="12" t="s">
        <v>85</v>
      </c>
      <c r="AW638" s="12" t="s">
        <v>31</v>
      </c>
      <c r="AX638" s="12" t="s">
        <v>83</v>
      </c>
      <c r="AY638" s="146" t="s">
        <v>145</v>
      </c>
    </row>
    <row r="639" spans="2:65" s="1" customFormat="1" ht="24.15" customHeight="1">
      <c r="B639" s="32"/>
      <c r="C639" s="132" t="s">
        <v>970</v>
      </c>
      <c r="D639" s="132" t="s">
        <v>147</v>
      </c>
      <c r="E639" s="133" t="s">
        <v>971</v>
      </c>
      <c r="F639" s="134" t="s">
        <v>972</v>
      </c>
      <c r="G639" s="135" t="s">
        <v>150</v>
      </c>
      <c r="H639" s="136">
        <v>183</v>
      </c>
      <c r="I639" s="137"/>
      <c r="J639" s="136">
        <f>ROUND(I639*H639,2)</f>
        <v>0</v>
      </c>
      <c r="K639" s="134" t="s">
        <v>151</v>
      </c>
      <c r="L639" s="32"/>
      <c r="M639" s="138" t="s">
        <v>1</v>
      </c>
      <c r="N639" s="139" t="s">
        <v>40</v>
      </c>
      <c r="P639" s="140">
        <f>O639*H639</f>
        <v>0</v>
      </c>
      <c r="Q639" s="140">
        <v>1.1429999999999999E-2</v>
      </c>
      <c r="R639" s="140">
        <f>Q639*H639</f>
        <v>2.0916899999999998</v>
      </c>
      <c r="S639" s="140">
        <v>0</v>
      </c>
      <c r="T639" s="141">
        <f>S639*H639</f>
        <v>0</v>
      </c>
      <c r="AR639" s="142" t="s">
        <v>152</v>
      </c>
      <c r="AT639" s="142" t="s">
        <v>147</v>
      </c>
      <c r="AU639" s="142" t="s">
        <v>85</v>
      </c>
      <c r="AY639" s="17" t="s">
        <v>145</v>
      </c>
      <c r="BE639" s="143">
        <f>IF(N639="základní",J639,0)</f>
        <v>0</v>
      </c>
      <c r="BF639" s="143">
        <f>IF(N639="snížená",J639,0)</f>
        <v>0</v>
      </c>
      <c r="BG639" s="143">
        <f>IF(N639="zákl. přenesená",J639,0)</f>
        <v>0</v>
      </c>
      <c r="BH639" s="143">
        <f>IF(N639="sníž. přenesená",J639,0)</f>
        <v>0</v>
      </c>
      <c r="BI639" s="143">
        <f>IF(N639="nulová",J639,0)</f>
        <v>0</v>
      </c>
      <c r="BJ639" s="17" t="s">
        <v>83</v>
      </c>
      <c r="BK639" s="143">
        <f>ROUND(I639*H639,2)</f>
        <v>0</v>
      </c>
      <c r="BL639" s="17" t="s">
        <v>152</v>
      </c>
      <c r="BM639" s="142" t="s">
        <v>973</v>
      </c>
    </row>
    <row r="640" spans="2:65" s="13" customFormat="1" ht="10.199999999999999">
      <c r="B640" s="152"/>
      <c r="D640" s="145" t="s">
        <v>181</v>
      </c>
      <c r="E640" s="153" t="s">
        <v>1</v>
      </c>
      <c r="F640" s="154" t="s">
        <v>974</v>
      </c>
      <c r="H640" s="153" t="s">
        <v>1</v>
      </c>
      <c r="I640" s="155"/>
      <c r="L640" s="152"/>
      <c r="M640" s="156"/>
      <c r="T640" s="157"/>
      <c r="AT640" s="153" t="s">
        <v>181</v>
      </c>
      <c r="AU640" s="153" t="s">
        <v>85</v>
      </c>
      <c r="AV640" s="13" t="s">
        <v>83</v>
      </c>
      <c r="AW640" s="13" t="s">
        <v>31</v>
      </c>
      <c r="AX640" s="13" t="s">
        <v>75</v>
      </c>
      <c r="AY640" s="153" t="s">
        <v>145</v>
      </c>
    </row>
    <row r="641" spans="2:65" s="12" customFormat="1" ht="10.199999999999999">
      <c r="B641" s="144"/>
      <c r="D641" s="145" t="s">
        <v>181</v>
      </c>
      <c r="E641" s="146" t="s">
        <v>1</v>
      </c>
      <c r="F641" s="147" t="s">
        <v>975</v>
      </c>
      <c r="H641" s="148">
        <v>183</v>
      </c>
      <c r="I641" s="149"/>
      <c r="L641" s="144"/>
      <c r="M641" s="150"/>
      <c r="T641" s="151"/>
      <c r="AT641" s="146" t="s">
        <v>181</v>
      </c>
      <c r="AU641" s="146" t="s">
        <v>85</v>
      </c>
      <c r="AV641" s="12" t="s">
        <v>85</v>
      </c>
      <c r="AW641" s="12" t="s">
        <v>31</v>
      </c>
      <c r="AX641" s="12" t="s">
        <v>83</v>
      </c>
      <c r="AY641" s="146" t="s">
        <v>145</v>
      </c>
    </row>
    <row r="642" spans="2:65" s="1" customFormat="1" ht="24.15" customHeight="1">
      <c r="B642" s="32"/>
      <c r="C642" s="132" t="s">
        <v>976</v>
      </c>
      <c r="D642" s="132" t="s">
        <v>147</v>
      </c>
      <c r="E642" s="133" t="s">
        <v>977</v>
      </c>
      <c r="F642" s="134" t="s">
        <v>978</v>
      </c>
      <c r="G642" s="135" t="s">
        <v>568</v>
      </c>
      <c r="H642" s="136">
        <v>125</v>
      </c>
      <c r="I642" s="137"/>
      <c r="J642" s="136">
        <f>ROUND(I642*H642,2)</f>
        <v>0</v>
      </c>
      <c r="K642" s="134" t="s">
        <v>151</v>
      </c>
      <c r="L642" s="32"/>
      <c r="M642" s="138" t="s">
        <v>1</v>
      </c>
      <c r="N642" s="139" t="s">
        <v>40</v>
      </c>
      <c r="P642" s="140">
        <f>O642*H642</f>
        <v>0</v>
      </c>
      <c r="Q642" s="140">
        <v>0</v>
      </c>
      <c r="R642" s="140">
        <f>Q642*H642</f>
        <v>0</v>
      </c>
      <c r="S642" s="140">
        <v>0</v>
      </c>
      <c r="T642" s="141">
        <f>S642*H642</f>
        <v>0</v>
      </c>
      <c r="AR642" s="142" t="s">
        <v>152</v>
      </c>
      <c r="AT642" s="142" t="s">
        <v>147</v>
      </c>
      <c r="AU642" s="142" t="s">
        <v>85</v>
      </c>
      <c r="AY642" s="17" t="s">
        <v>145</v>
      </c>
      <c r="BE642" s="143">
        <f>IF(N642="základní",J642,0)</f>
        <v>0</v>
      </c>
      <c r="BF642" s="143">
        <f>IF(N642="snížená",J642,0)</f>
        <v>0</v>
      </c>
      <c r="BG642" s="143">
        <f>IF(N642="zákl. přenesená",J642,0)</f>
        <v>0</v>
      </c>
      <c r="BH642" s="143">
        <f>IF(N642="sníž. přenesená",J642,0)</f>
        <v>0</v>
      </c>
      <c r="BI642" s="143">
        <f>IF(N642="nulová",J642,0)</f>
        <v>0</v>
      </c>
      <c r="BJ642" s="17" t="s">
        <v>83</v>
      </c>
      <c r="BK642" s="143">
        <f>ROUND(I642*H642,2)</f>
        <v>0</v>
      </c>
      <c r="BL642" s="17" t="s">
        <v>152</v>
      </c>
      <c r="BM642" s="142" t="s">
        <v>979</v>
      </c>
    </row>
    <row r="643" spans="2:65" s="1" customFormat="1" ht="33" customHeight="1">
      <c r="B643" s="32"/>
      <c r="C643" s="132" t="s">
        <v>980</v>
      </c>
      <c r="D643" s="132" t="s">
        <v>147</v>
      </c>
      <c r="E643" s="133" t="s">
        <v>981</v>
      </c>
      <c r="F643" s="134" t="s">
        <v>982</v>
      </c>
      <c r="G643" s="135" t="s">
        <v>568</v>
      </c>
      <c r="H643" s="136">
        <v>125</v>
      </c>
      <c r="I643" s="137"/>
      <c r="J643" s="136">
        <f>ROUND(I643*H643,2)</f>
        <v>0</v>
      </c>
      <c r="K643" s="134" t="s">
        <v>151</v>
      </c>
      <c r="L643" s="32"/>
      <c r="M643" s="138" t="s">
        <v>1</v>
      </c>
      <c r="N643" s="139" t="s">
        <v>40</v>
      </c>
      <c r="P643" s="140">
        <f>O643*H643</f>
        <v>0</v>
      </c>
      <c r="Q643" s="140">
        <v>5.9999999999999995E-4</v>
      </c>
      <c r="R643" s="140">
        <f>Q643*H643</f>
        <v>7.4999999999999997E-2</v>
      </c>
      <c r="S643" s="140">
        <v>0</v>
      </c>
      <c r="T643" s="141">
        <f>S643*H643</f>
        <v>0</v>
      </c>
      <c r="AR643" s="142" t="s">
        <v>152</v>
      </c>
      <c r="AT643" s="142" t="s">
        <v>147</v>
      </c>
      <c r="AU643" s="142" t="s">
        <v>85</v>
      </c>
      <c r="AY643" s="17" t="s">
        <v>145</v>
      </c>
      <c r="BE643" s="143">
        <f>IF(N643="základní",J643,0)</f>
        <v>0</v>
      </c>
      <c r="BF643" s="143">
        <f>IF(N643="snížená",J643,0)</f>
        <v>0</v>
      </c>
      <c r="BG643" s="143">
        <f>IF(N643="zákl. přenesená",J643,0)</f>
        <v>0</v>
      </c>
      <c r="BH643" s="143">
        <f>IF(N643="sníž. přenesená",J643,0)</f>
        <v>0</v>
      </c>
      <c r="BI643" s="143">
        <f>IF(N643="nulová",J643,0)</f>
        <v>0</v>
      </c>
      <c r="BJ643" s="17" t="s">
        <v>83</v>
      </c>
      <c r="BK643" s="143">
        <f>ROUND(I643*H643,2)</f>
        <v>0</v>
      </c>
      <c r="BL643" s="17" t="s">
        <v>152</v>
      </c>
      <c r="BM643" s="142" t="s">
        <v>983</v>
      </c>
    </row>
    <row r="644" spans="2:65" s="11" customFormat="1" ht="22.8" customHeight="1">
      <c r="B644" s="120"/>
      <c r="D644" s="121" t="s">
        <v>74</v>
      </c>
      <c r="E644" s="130" t="s">
        <v>667</v>
      </c>
      <c r="F644" s="130" t="s">
        <v>984</v>
      </c>
      <c r="I644" s="123"/>
      <c r="J644" s="131">
        <f>BK644</f>
        <v>0</v>
      </c>
      <c r="L644" s="120"/>
      <c r="M644" s="125"/>
      <c r="P644" s="126">
        <f>SUM(P645:P659)</f>
        <v>0</v>
      </c>
      <c r="R644" s="126">
        <f>SUM(R645:R659)</f>
        <v>34.580159999999999</v>
      </c>
      <c r="T644" s="127">
        <f>SUM(T645:T659)</f>
        <v>0</v>
      </c>
      <c r="AR644" s="121" t="s">
        <v>83</v>
      </c>
      <c r="AT644" s="128" t="s">
        <v>74</v>
      </c>
      <c r="AU644" s="128" t="s">
        <v>83</v>
      </c>
      <c r="AY644" s="121" t="s">
        <v>145</v>
      </c>
      <c r="BK644" s="129">
        <f>SUM(BK645:BK659)</f>
        <v>0</v>
      </c>
    </row>
    <row r="645" spans="2:65" s="1" customFormat="1" ht="24.15" customHeight="1">
      <c r="B645" s="32"/>
      <c r="C645" s="132" t="s">
        <v>985</v>
      </c>
      <c r="D645" s="132" t="s">
        <v>147</v>
      </c>
      <c r="E645" s="133" t="s">
        <v>986</v>
      </c>
      <c r="F645" s="134" t="s">
        <v>987</v>
      </c>
      <c r="G645" s="135" t="s">
        <v>873</v>
      </c>
      <c r="H645" s="136">
        <v>1</v>
      </c>
      <c r="I645" s="137"/>
      <c r="J645" s="136">
        <f>ROUND(I645*H645,2)</f>
        <v>0</v>
      </c>
      <c r="K645" s="134" t="s">
        <v>1</v>
      </c>
      <c r="L645" s="32"/>
      <c r="M645" s="138" t="s">
        <v>1</v>
      </c>
      <c r="N645" s="139" t="s">
        <v>40</v>
      </c>
      <c r="P645" s="140">
        <f>O645*H645</f>
        <v>0</v>
      </c>
      <c r="Q645" s="140">
        <v>0</v>
      </c>
      <c r="R645" s="140">
        <f>Q645*H645</f>
        <v>0</v>
      </c>
      <c r="S645" s="140">
        <v>0</v>
      </c>
      <c r="T645" s="141">
        <f>S645*H645</f>
        <v>0</v>
      </c>
      <c r="AR645" s="142" t="s">
        <v>152</v>
      </c>
      <c r="AT645" s="142" t="s">
        <v>147</v>
      </c>
      <c r="AU645" s="142" t="s">
        <v>85</v>
      </c>
      <c r="AY645" s="17" t="s">
        <v>145</v>
      </c>
      <c r="BE645" s="143">
        <f>IF(N645="základní",J645,0)</f>
        <v>0</v>
      </c>
      <c r="BF645" s="143">
        <f>IF(N645="snížená",J645,0)</f>
        <v>0</v>
      </c>
      <c r="BG645" s="143">
        <f>IF(N645="zákl. přenesená",J645,0)</f>
        <v>0</v>
      </c>
      <c r="BH645" s="143">
        <f>IF(N645="sníž. přenesená",J645,0)</f>
        <v>0</v>
      </c>
      <c r="BI645" s="143">
        <f>IF(N645="nulová",J645,0)</f>
        <v>0</v>
      </c>
      <c r="BJ645" s="17" t="s">
        <v>83</v>
      </c>
      <c r="BK645" s="143">
        <f>ROUND(I645*H645,2)</f>
        <v>0</v>
      </c>
      <c r="BL645" s="17" t="s">
        <v>152</v>
      </c>
      <c r="BM645" s="142" t="s">
        <v>988</v>
      </c>
    </row>
    <row r="646" spans="2:65" s="13" customFormat="1" ht="10.199999999999999">
      <c r="B646" s="152"/>
      <c r="D646" s="145" t="s">
        <v>181</v>
      </c>
      <c r="E646" s="153" t="s">
        <v>1</v>
      </c>
      <c r="F646" s="154" t="s">
        <v>989</v>
      </c>
      <c r="H646" s="153" t="s">
        <v>1</v>
      </c>
      <c r="I646" s="155"/>
      <c r="L646" s="152"/>
      <c r="M646" s="156"/>
      <c r="T646" s="157"/>
      <c r="AT646" s="153" t="s">
        <v>181</v>
      </c>
      <c r="AU646" s="153" t="s">
        <v>85</v>
      </c>
      <c r="AV646" s="13" t="s">
        <v>83</v>
      </c>
      <c r="AW646" s="13" t="s">
        <v>31</v>
      </c>
      <c r="AX646" s="13" t="s">
        <v>75</v>
      </c>
      <c r="AY646" s="153" t="s">
        <v>145</v>
      </c>
    </row>
    <row r="647" spans="2:65" s="12" customFormat="1" ht="10.199999999999999">
      <c r="B647" s="144"/>
      <c r="D647" s="145" t="s">
        <v>181</v>
      </c>
      <c r="E647" s="146" t="s">
        <v>1</v>
      </c>
      <c r="F647" s="147" t="s">
        <v>83</v>
      </c>
      <c r="H647" s="148">
        <v>1</v>
      </c>
      <c r="I647" s="149"/>
      <c r="L647" s="144"/>
      <c r="M647" s="150"/>
      <c r="T647" s="151"/>
      <c r="AT647" s="146" t="s">
        <v>181</v>
      </c>
      <c r="AU647" s="146" t="s">
        <v>85</v>
      </c>
      <c r="AV647" s="12" t="s">
        <v>85</v>
      </c>
      <c r="AW647" s="12" t="s">
        <v>31</v>
      </c>
      <c r="AX647" s="12" t="s">
        <v>83</v>
      </c>
      <c r="AY647" s="146" t="s">
        <v>145</v>
      </c>
    </row>
    <row r="648" spans="2:65" s="1" customFormat="1" ht="24.15" customHeight="1">
      <c r="B648" s="32"/>
      <c r="C648" s="132" t="s">
        <v>990</v>
      </c>
      <c r="D648" s="132" t="s">
        <v>147</v>
      </c>
      <c r="E648" s="133" t="s">
        <v>991</v>
      </c>
      <c r="F648" s="134" t="s">
        <v>992</v>
      </c>
      <c r="G648" s="135" t="s">
        <v>150</v>
      </c>
      <c r="H648" s="136">
        <v>72</v>
      </c>
      <c r="I648" s="137"/>
      <c r="J648" s="136">
        <f>ROUND(I648*H648,2)</f>
        <v>0</v>
      </c>
      <c r="K648" s="134" t="s">
        <v>151</v>
      </c>
      <c r="L648" s="32"/>
      <c r="M648" s="138" t="s">
        <v>1</v>
      </c>
      <c r="N648" s="139" t="s">
        <v>40</v>
      </c>
      <c r="P648" s="140">
        <f>O648*H648</f>
        <v>0</v>
      </c>
      <c r="Q648" s="140">
        <v>0.48027999999999998</v>
      </c>
      <c r="R648" s="140">
        <f>Q648*H648</f>
        <v>34.580159999999999</v>
      </c>
      <c r="S648" s="140">
        <v>0</v>
      </c>
      <c r="T648" s="141">
        <f>S648*H648</f>
        <v>0</v>
      </c>
      <c r="AR648" s="142" t="s">
        <v>152</v>
      </c>
      <c r="AT648" s="142" t="s">
        <v>147</v>
      </c>
      <c r="AU648" s="142" t="s">
        <v>85</v>
      </c>
      <c r="AY648" s="17" t="s">
        <v>145</v>
      </c>
      <c r="BE648" s="143">
        <f>IF(N648="základní",J648,0)</f>
        <v>0</v>
      </c>
      <c r="BF648" s="143">
        <f>IF(N648="snížená",J648,0)</f>
        <v>0</v>
      </c>
      <c r="BG648" s="143">
        <f>IF(N648="zákl. přenesená",J648,0)</f>
        <v>0</v>
      </c>
      <c r="BH648" s="143">
        <f>IF(N648="sníž. přenesená",J648,0)</f>
        <v>0</v>
      </c>
      <c r="BI648" s="143">
        <f>IF(N648="nulová",J648,0)</f>
        <v>0</v>
      </c>
      <c r="BJ648" s="17" t="s">
        <v>83</v>
      </c>
      <c r="BK648" s="143">
        <f>ROUND(I648*H648,2)</f>
        <v>0</v>
      </c>
      <c r="BL648" s="17" t="s">
        <v>152</v>
      </c>
      <c r="BM648" s="142" t="s">
        <v>993</v>
      </c>
    </row>
    <row r="649" spans="2:65" s="1" customFormat="1" ht="24.15" customHeight="1">
      <c r="B649" s="32"/>
      <c r="C649" s="132" t="s">
        <v>994</v>
      </c>
      <c r="D649" s="132" t="s">
        <v>147</v>
      </c>
      <c r="E649" s="133" t="s">
        <v>995</v>
      </c>
      <c r="F649" s="134" t="s">
        <v>996</v>
      </c>
      <c r="G649" s="135" t="s">
        <v>160</v>
      </c>
      <c r="H649" s="136">
        <v>1</v>
      </c>
      <c r="I649" s="137"/>
      <c r="J649" s="136">
        <f>ROUND(I649*H649,2)</f>
        <v>0</v>
      </c>
      <c r="K649" s="134" t="s">
        <v>1</v>
      </c>
      <c r="L649" s="32"/>
      <c r="M649" s="138" t="s">
        <v>1</v>
      </c>
      <c r="N649" s="139" t="s">
        <v>40</v>
      </c>
      <c r="P649" s="140">
        <f>O649*H649</f>
        <v>0</v>
      </c>
      <c r="Q649" s="140">
        <v>0</v>
      </c>
      <c r="R649" s="140">
        <f>Q649*H649</f>
        <v>0</v>
      </c>
      <c r="S649" s="140">
        <v>0</v>
      </c>
      <c r="T649" s="141">
        <f>S649*H649</f>
        <v>0</v>
      </c>
      <c r="AR649" s="142" t="s">
        <v>152</v>
      </c>
      <c r="AT649" s="142" t="s">
        <v>147</v>
      </c>
      <c r="AU649" s="142" t="s">
        <v>85</v>
      </c>
      <c r="AY649" s="17" t="s">
        <v>145</v>
      </c>
      <c r="BE649" s="143">
        <f>IF(N649="základní",J649,0)</f>
        <v>0</v>
      </c>
      <c r="BF649" s="143">
        <f>IF(N649="snížená",J649,0)</f>
        <v>0</v>
      </c>
      <c r="BG649" s="143">
        <f>IF(N649="zákl. přenesená",J649,0)</f>
        <v>0</v>
      </c>
      <c r="BH649" s="143">
        <f>IF(N649="sníž. přenesená",J649,0)</f>
        <v>0</v>
      </c>
      <c r="BI649" s="143">
        <f>IF(N649="nulová",J649,0)</f>
        <v>0</v>
      </c>
      <c r="BJ649" s="17" t="s">
        <v>83</v>
      </c>
      <c r="BK649" s="143">
        <f>ROUND(I649*H649,2)</f>
        <v>0</v>
      </c>
      <c r="BL649" s="17" t="s">
        <v>152</v>
      </c>
      <c r="BM649" s="142" t="s">
        <v>997</v>
      </c>
    </row>
    <row r="650" spans="2:65" s="1" customFormat="1" ht="24.15" customHeight="1">
      <c r="B650" s="32"/>
      <c r="C650" s="132" t="s">
        <v>998</v>
      </c>
      <c r="D650" s="132" t="s">
        <v>147</v>
      </c>
      <c r="E650" s="133" t="s">
        <v>999</v>
      </c>
      <c r="F650" s="134" t="s">
        <v>1000</v>
      </c>
      <c r="G650" s="135" t="s">
        <v>160</v>
      </c>
      <c r="H650" s="136">
        <v>1</v>
      </c>
      <c r="I650" s="137"/>
      <c r="J650" s="136">
        <f>ROUND(I650*H650,2)</f>
        <v>0</v>
      </c>
      <c r="K650" s="134" t="s">
        <v>1</v>
      </c>
      <c r="L650" s="32"/>
      <c r="M650" s="138" t="s">
        <v>1</v>
      </c>
      <c r="N650" s="139" t="s">
        <v>40</v>
      </c>
      <c r="P650" s="140">
        <f>O650*H650</f>
        <v>0</v>
      </c>
      <c r="Q650" s="140">
        <v>0</v>
      </c>
      <c r="R650" s="140">
        <f>Q650*H650</f>
        <v>0</v>
      </c>
      <c r="S650" s="140">
        <v>0</v>
      </c>
      <c r="T650" s="141">
        <f>S650*H650</f>
        <v>0</v>
      </c>
      <c r="AR650" s="142" t="s">
        <v>152</v>
      </c>
      <c r="AT650" s="142" t="s">
        <v>147</v>
      </c>
      <c r="AU650" s="142" t="s">
        <v>85</v>
      </c>
      <c r="AY650" s="17" t="s">
        <v>145</v>
      </c>
      <c r="BE650" s="143">
        <f>IF(N650="základní",J650,0)</f>
        <v>0</v>
      </c>
      <c r="BF650" s="143">
        <f>IF(N650="snížená",J650,0)</f>
        <v>0</v>
      </c>
      <c r="BG650" s="143">
        <f>IF(N650="zákl. přenesená",J650,0)</f>
        <v>0</v>
      </c>
      <c r="BH650" s="143">
        <f>IF(N650="sníž. přenesená",J650,0)</f>
        <v>0</v>
      </c>
      <c r="BI650" s="143">
        <f>IF(N650="nulová",J650,0)</f>
        <v>0</v>
      </c>
      <c r="BJ650" s="17" t="s">
        <v>83</v>
      </c>
      <c r="BK650" s="143">
        <f>ROUND(I650*H650,2)</f>
        <v>0</v>
      </c>
      <c r="BL650" s="17" t="s">
        <v>152</v>
      </c>
      <c r="BM650" s="142" t="s">
        <v>1001</v>
      </c>
    </row>
    <row r="651" spans="2:65" s="1" customFormat="1" ht="16.5" customHeight="1">
      <c r="B651" s="32"/>
      <c r="C651" s="132" t="s">
        <v>1002</v>
      </c>
      <c r="D651" s="132" t="s">
        <v>147</v>
      </c>
      <c r="E651" s="133" t="s">
        <v>1003</v>
      </c>
      <c r="F651" s="134" t="s">
        <v>1004</v>
      </c>
      <c r="G651" s="135" t="s">
        <v>160</v>
      </c>
      <c r="H651" s="136">
        <v>4</v>
      </c>
      <c r="I651" s="137"/>
      <c r="J651" s="136">
        <f>ROUND(I651*H651,2)</f>
        <v>0</v>
      </c>
      <c r="K651" s="134" t="s">
        <v>1</v>
      </c>
      <c r="L651" s="32"/>
      <c r="M651" s="138" t="s">
        <v>1</v>
      </c>
      <c r="N651" s="139" t="s">
        <v>40</v>
      </c>
      <c r="P651" s="140">
        <f>O651*H651</f>
        <v>0</v>
      </c>
      <c r="Q651" s="140">
        <v>0</v>
      </c>
      <c r="R651" s="140">
        <f>Q651*H651</f>
        <v>0</v>
      </c>
      <c r="S651" s="140">
        <v>0</v>
      </c>
      <c r="T651" s="141">
        <f>S651*H651</f>
        <v>0</v>
      </c>
      <c r="AR651" s="142" t="s">
        <v>152</v>
      </c>
      <c r="AT651" s="142" t="s">
        <v>147</v>
      </c>
      <c r="AU651" s="142" t="s">
        <v>85</v>
      </c>
      <c r="AY651" s="17" t="s">
        <v>145</v>
      </c>
      <c r="BE651" s="143">
        <f>IF(N651="základní",J651,0)</f>
        <v>0</v>
      </c>
      <c r="BF651" s="143">
        <f>IF(N651="snížená",J651,0)</f>
        <v>0</v>
      </c>
      <c r="BG651" s="143">
        <f>IF(N651="zákl. přenesená",J651,0)</f>
        <v>0</v>
      </c>
      <c r="BH651" s="143">
        <f>IF(N651="sníž. přenesená",J651,0)</f>
        <v>0</v>
      </c>
      <c r="BI651" s="143">
        <f>IF(N651="nulová",J651,0)</f>
        <v>0</v>
      </c>
      <c r="BJ651" s="17" t="s">
        <v>83</v>
      </c>
      <c r="BK651" s="143">
        <f>ROUND(I651*H651,2)</f>
        <v>0</v>
      </c>
      <c r="BL651" s="17" t="s">
        <v>152</v>
      </c>
      <c r="BM651" s="142" t="s">
        <v>1005</v>
      </c>
    </row>
    <row r="652" spans="2:65" s="1" customFormat="1" ht="16.5" customHeight="1">
      <c r="B652" s="32"/>
      <c r="C652" s="132" t="s">
        <v>1006</v>
      </c>
      <c r="D652" s="132" t="s">
        <v>147</v>
      </c>
      <c r="E652" s="133" t="s">
        <v>1007</v>
      </c>
      <c r="F652" s="134" t="s">
        <v>1008</v>
      </c>
      <c r="G652" s="135" t="s">
        <v>160</v>
      </c>
      <c r="H652" s="136">
        <v>2</v>
      </c>
      <c r="I652" s="137"/>
      <c r="J652" s="136">
        <f>ROUND(I652*H652,2)</f>
        <v>0</v>
      </c>
      <c r="K652" s="134" t="s">
        <v>1</v>
      </c>
      <c r="L652" s="32"/>
      <c r="M652" s="138" t="s">
        <v>1</v>
      </c>
      <c r="N652" s="139" t="s">
        <v>40</v>
      </c>
      <c r="P652" s="140">
        <f>O652*H652</f>
        <v>0</v>
      </c>
      <c r="Q652" s="140">
        <v>0</v>
      </c>
      <c r="R652" s="140">
        <f>Q652*H652</f>
        <v>0</v>
      </c>
      <c r="S652" s="140">
        <v>0</v>
      </c>
      <c r="T652" s="141">
        <f>S652*H652</f>
        <v>0</v>
      </c>
      <c r="AR652" s="142" t="s">
        <v>152</v>
      </c>
      <c r="AT652" s="142" t="s">
        <v>147</v>
      </c>
      <c r="AU652" s="142" t="s">
        <v>85</v>
      </c>
      <c r="AY652" s="17" t="s">
        <v>145</v>
      </c>
      <c r="BE652" s="143">
        <f>IF(N652="základní",J652,0)</f>
        <v>0</v>
      </c>
      <c r="BF652" s="143">
        <f>IF(N652="snížená",J652,0)</f>
        <v>0</v>
      </c>
      <c r="BG652" s="143">
        <f>IF(N652="zákl. přenesená",J652,0)</f>
        <v>0</v>
      </c>
      <c r="BH652" s="143">
        <f>IF(N652="sníž. přenesená",J652,0)</f>
        <v>0</v>
      </c>
      <c r="BI652" s="143">
        <f>IF(N652="nulová",J652,0)</f>
        <v>0</v>
      </c>
      <c r="BJ652" s="17" t="s">
        <v>83</v>
      </c>
      <c r="BK652" s="143">
        <f>ROUND(I652*H652,2)</f>
        <v>0</v>
      </c>
      <c r="BL652" s="17" t="s">
        <v>152</v>
      </c>
      <c r="BM652" s="142" t="s">
        <v>1009</v>
      </c>
    </row>
    <row r="653" spans="2:65" s="13" customFormat="1" ht="10.199999999999999">
      <c r="B653" s="152"/>
      <c r="D653" s="145" t="s">
        <v>181</v>
      </c>
      <c r="E653" s="153" t="s">
        <v>1</v>
      </c>
      <c r="F653" s="154" t="s">
        <v>1010</v>
      </c>
      <c r="H653" s="153" t="s">
        <v>1</v>
      </c>
      <c r="I653" s="155"/>
      <c r="L653" s="152"/>
      <c r="M653" s="156"/>
      <c r="T653" s="157"/>
      <c r="AT653" s="153" t="s">
        <v>181</v>
      </c>
      <c r="AU653" s="153" t="s">
        <v>85</v>
      </c>
      <c r="AV653" s="13" t="s">
        <v>83</v>
      </c>
      <c r="AW653" s="13" t="s">
        <v>31</v>
      </c>
      <c r="AX653" s="13" t="s">
        <v>75</v>
      </c>
      <c r="AY653" s="153" t="s">
        <v>145</v>
      </c>
    </row>
    <row r="654" spans="2:65" s="12" customFormat="1" ht="10.199999999999999">
      <c r="B654" s="144"/>
      <c r="D654" s="145" t="s">
        <v>181</v>
      </c>
      <c r="E654" s="146" t="s">
        <v>1</v>
      </c>
      <c r="F654" s="147" t="s">
        <v>85</v>
      </c>
      <c r="H654" s="148">
        <v>2</v>
      </c>
      <c r="I654" s="149"/>
      <c r="L654" s="144"/>
      <c r="M654" s="150"/>
      <c r="T654" s="151"/>
      <c r="AT654" s="146" t="s">
        <v>181</v>
      </c>
      <c r="AU654" s="146" t="s">
        <v>85</v>
      </c>
      <c r="AV654" s="12" t="s">
        <v>85</v>
      </c>
      <c r="AW654" s="12" t="s">
        <v>31</v>
      </c>
      <c r="AX654" s="12" t="s">
        <v>83</v>
      </c>
      <c r="AY654" s="146" t="s">
        <v>145</v>
      </c>
    </row>
    <row r="655" spans="2:65" s="1" customFormat="1" ht="16.5" customHeight="1">
      <c r="B655" s="32"/>
      <c r="C655" s="132" t="s">
        <v>1011</v>
      </c>
      <c r="D655" s="132" t="s">
        <v>147</v>
      </c>
      <c r="E655" s="133" t="s">
        <v>1012</v>
      </c>
      <c r="F655" s="134" t="s">
        <v>1013</v>
      </c>
      <c r="G655" s="135" t="s">
        <v>160</v>
      </c>
      <c r="H655" s="136">
        <v>1</v>
      </c>
      <c r="I655" s="137"/>
      <c r="J655" s="136">
        <f>ROUND(I655*H655,2)</f>
        <v>0</v>
      </c>
      <c r="K655" s="134" t="s">
        <v>1</v>
      </c>
      <c r="L655" s="32"/>
      <c r="M655" s="138" t="s">
        <v>1</v>
      </c>
      <c r="N655" s="139" t="s">
        <v>40</v>
      </c>
      <c r="P655" s="140">
        <f>O655*H655</f>
        <v>0</v>
      </c>
      <c r="Q655" s="140">
        <v>0</v>
      </c>
      <c r="R655" s="140">
        <f>Q655*H655</f>
        <v>0</v>
      </c>
      <c r="S655" s="140">
        <v>0</v>
      </c>
      <c r="T655" s="141">
        <f>S655*H655</f>
        <v>0</v>
      </c>
      <c r="AR655" s="142" t="s">
        <v>152</v>
      </c>
      <c r="AT655" s="142" t="s">
        <v>147</v>
      </c>
      <c r="AU655" s="142" t="s">
        <v>85</v>
      </c>
      <c r="AY655" s="17" t="s">
        <v>145</v>
      </c>
      <c r="BE655" s="143">
        <f>IF(N655="základní",J655,0)</f>
        <v>0</v>
      </c>
      <c r="BF655" s="143">
        <f>IF(N655="snížená",J655,0)</f>
        <v>0</v>
      </c>
      <c r="BG655" s="143">
        <f>IF(N655="zákl. přenesená",J655,0)</f>
        <v>0</v>
      </c>
      <c r="BH655" s="143">
        <f>IF(N655="sníž. přenesená",J655,0)</f>
        <v>0</v>
      </c>
      <c r="BI655" s="143">
        <f>IF(N655="nulová",J655,0)</f>
        <v>0</v>
      </c>
      <c r="BJ655" s="17" t="s">
        <v>83</v>
      </c>
      <c r="BK655" s="143">
        <f>ROUND(I655*H655,2)</f>
        <v>0</v>
      </c>
      <c r="BL655" s="17" t="s">
        <v>152</v>
      </c>
      <c r="BM655" s="142" t="s">
        <v>1014</v>
      </c>
    </row>
    <row r="656" spans="2:65" s="1" customFormat="1" ht="16.5" customHeight="1">
      <c r="B656" s="32"/>
      <c r="C656" s="132" t="s">
        <v>1015</v>
      </c>
      <c r="D656" s="132" t="s">
        <v>147</v>
      </c>
      <c r="E656" s="133" t="s">
        <v>1016</v>
      </c>
      <c r="F656" s="134" t="s">
        <v>1017</v>
      </c>
      <c r="G656" s="135" t="s">
        <v>160</v>
      </c>
      <c r="H656" s="136">
        <v>1</v>
      </c>
      <c r="I656" s="137"/>
      <c r="J656" s="136">
        <f>ROUND(I656*H656,2)</f>
        <v>0</v>
      </c>
      <c r="K656" s="134" t="s">
        <v>1</v>
      </c>
      <c r="L656" s="32"/>
      <c r="M656" s="138" t="s">
        <v>1</v>
      </c>
      <c r="N656" s="139" t="s">
        <v>40</v>
      </c>
      <c r="P656" s="140">
        <f>O656*H656</f>
        <v>0</v>
      </c>
      <c r="Q656" s="140">
        <v>0</v>
      </c>
      <c r="R656" s="140">
        <f>Q656*H656</f>
        <v>0</v>
      </c>
      <c r="S656" s="140">
        <v>0</v>
      </c>
      <c r="T656" s="141">
        <f>S656*H656</f>
        <v>0</v>
      </c>
      <c r="AR656" s="142" t="s">
        <v>152</v>
      </c>
      <c r="AT656" s="142" t="s">
        <v>147</v>
      </c>
      <c r="AU656" s="142" t="s">
        <v>85</v>
      </c>
      <c r="AY656" s="17" t="s">
        <v>145</v>
      </c>
      <c r="BE656" s="143">
        <f>IF(N656="základní",J656,0)</f>
        <v>0</v>
      </c>
      <c r="BF656" s="143">
        <f>IF(N656="snížená",J656,0)</f>
        <v>0</v>
      </c>
      <c r="BG656" s="143">
        <f>IF(N656="zákl. přenesená",J656,0)</f>
        <v>0</v>
      </c>
      <c r="BH656" s="143">
        <f>IF(N656="sníž. přenesená",J656,0)</f>
        <v>0</v>
      </c>
      <c r="BI656" s="143">
        <f>IF(N656="nulová",J656,0)</f>
        <v>0</v>
      </c>
      <c r="BJ656" s="17" t="s">
        <v>83</v>
      </c>
      <c r="BK656" s="143">
        <f>ROUND(I656*H656,2)</f>
        <v>0</v>
      </c>
      <c r="BL656" s="17" t="s">
        <v>152</v>
      </c>
      <c r="BM656" s="142" t="s">
        <v>1018</v>
      </c>
    </row>
    <row r="657" spans="2:65" s="1" customFormat="1" ht="24.15" customHeight="1">
      <c r="B657" s="32"/>
      <c r="C657" s="132" t="s">
        <v>1019</v>
      </c>
      <c r="D657" s="132" t="s">
        <v>147</v>
      </c>
      <c r="E657" s="133" t="s">
        <v>1020</v>
      </c>
      <c r="F657" s="134" t="s">
        <v>1021</v>
      </c>
      <c r="G657" s="135" t="s">
        <v>160</v>
      </c>
      <c r="H657" s="136">
        <v>2</v>
      </c>
      <c r="I657" s="137"/>
      <c r="J657" s="136">
        <f>ROUND(I657*H657,2)</f>
        <v>0</v>
      </c>
      <c r="K657" s="134" t="s">
        <v>1</v>
      </c>
      <c r="L657" s="32"/>
      <c r="M657" s="138" t="s">
        <v>1</v>
      </c>
      <c r="N657" s="139" t="s">
        <v>40</v>
      </c>
      <c r="P657" s="140">
        <f>O657*H657</f>
        <v>0</v>
      </c>
      <c r="Q657" s="140">
        <v>0</v>
      </c>
      <c r="R657" s="140">
        <f>Q657*H657</f>
        <v>0</v>
      </c>
      <c r="S657" s="140">
        <v>0</v>
      </c>
      <c r="T657" s="141">
        <f>S657*H657</f>
        <v>0</v>
      </c>
      <c r="AR657" s="142" t="s">
        <v>152</v>
      </c>
      <c r="AT657" s="142" t="s">
        <v>147</v>
      </c>
      <c r="AU657" s="142" t="s">
        <v>85</v>
      </c>
      <c r="AY657" s="17" t="s">
        <v>145</v>
      </c>
      <c r="BE657" s="143">
        <f>IF(N657="základní",J657,0)</f>
        <v>0</v>
      </c>
      <c r="BF657" s="143">
        <f>IF(N657="snížená",J657,0)</f>
        <v>0</v>
      </c>
      <c r="BG657" s="143">
        <f>IF(N657="zákl. přenesená",J657,0)</f>
        <v>0</v>
      </c>
      <c r="BH657" s="143">
        <f>IF(N657="sníž. přenesená",J657,0)</f>
        <v>0</v>
      </c>
      <c r="BI657" s="143">
        <f>IF(N657="nulová",J657,0)</f>
        <v>0</v>
      </c>
      <c r="BJ657" s="17" t="s">
        <v>83</v>
      </c>
      <c r="BK657" s="143">
        <f>ROUND(I657*H657,2)</f>
        <v>0</v>
      </c>
      <c r="BL657" s="17" t="s">
        <v>152</v>
      </c>
      <c r="BM657" s="142" t="s">
        <v>1022</v>
      </c>
    </row>
    <row r="658" spans="2:65" s="1" customFormat="1" ht="16.5" customHeight="1">
      <c r="B658" s="32"/>
      <c r="C658" s="132" t="s">
        <v>1023</v>
      </c>
      <c r="D658" s="132" t="s">
        <v>147</v>
      </c>
      <c r="E658" s="133" t="s">
        <v>1024</v>
      </c>
      <c r="F658" s="134" t="s">
        <v>1025</v>
      </c>
      <c r="G658" s="135" t="s">
        <v>873</v>
      </c>
      <c r="H658" s="136">
        <v>1</v>
      </c>
      <c r="I658" s="137"/>
      <c r="J658" s="136">
        <f>ROUND(I658*H658,2)</f>
        <v>0</v>
      </c>
      <c r="K658" s="134" t="s">
        <v>1</v>
      </c>
      <c r="L658" s="32"/>
      <c r="M658" s="138" t="s">
        <v>1</v>
      </c>
      <c r="N658" s="139" t="s">
        <v>40</v>
      </c>
      <c r="P658" s="140">
        <f>O658*H658</f>
        <v>0</v>
      </c>
      <c r="Q658" s="140">
        <v>0</v>
      </c>
      <c r="R658" s="140">
        <f>Q658*H658</f>
        <v>0</v>
      </c>
      <c r="S658" s="140">
        <v>0</v>
      </c>
      <c r="T658" s="141">
        <f>S658*H658</f>
        <v>0</v>
      </c>
      <c r="AR658" s="142" t="s">
        <v>152</v>
      </c>
      <c r="AT658" s="142" t="s">
        <v>147</v>
      </c>
      <c r="AU658" s="142" t="s">
        <v>85</v>
      </c>
      <c r="AY658" s="17" t="s">
        <v>145</v>
      </c>
      <c r="BE658" s="143">
        <f>IF(N658="základní",J658,0)</f>
        <v>0</v>
      </c>
      <c r="BF658" s="143">
        <f>IF(N658="snížená",J658,0)</f>
        <v>0</v>
      </c>
      <c r="BG658" s="143">
        <f>IF(N658="zákl. přenesená",J658,0)</f>
        <v>0</v>
      </c>
      <c r="BH658" s="143">
        <f>IF(N658="sníž. přenesená",J658,0)</f>
        <v>0</v>
      </c>
      <c r="BI658" s="143">
        <f>IF(N658="nulová",J658,0)</f>
        <v>0</v>
      </c>
      <c r="BJ658" s="17" t="s">
        <v>83</v>
      </c>
      <c r="BK658" s="143">
        <f>ROUND(I658*H658,2)</f>
        <v>0</v>
      </c>
      <c r="BL658" s="17" t="s">
        <v>152</v>
      </c>
      <c r="BM658" s="142" t="s">
        <v>1026</v>
      </c>
    </row>
    <row r="659" spans="2:65" s="1" customFormat="1" ht="16.5" customHeight="1">
      <c r="B659" s="32"/>
      <c r="C659" s="132" t="s">
        <v>1027</v>
      </c>
      <c r="D659" s="132" t="s">
        <v>147</v>
      </c>
      <c r="E659" s="133" t="s">
        <v>1028</v>
      </c>
      <c r="F659" s="134" t="s">
        <v>1029</v>
      </c>
      <c r="G659" s="135" t="s">
        <v>873</v>
      </c>
      <c r="H659" s="136">
        <v>1</v>
      </c>
      <c r="I659" s="137"/>
      <c r="J659" s="136">
        <f>ROUND(I659*H659,2)</f>
        <v>0</v>
      </c>
      <c r="K659" s="134" t="s">
        <v>1</v>
      </c>
      <c r="L659" s="32"/>
      <c r="M659" s="138" t="s">
        <v>1</v>
      </c>
      <c r="N659" s="139" t="s">
        <v>40</v>
      </c>
      <c r="P659" s="140">
        <f>O659*H659</f>
        <v>0</v>
      </c>
      <c r="Q659" s="140">
        <v>0</v>
      </c>
      <c r="R659" s="140">
        <f>Q659*H659</f>
        <v>0</v>
      </c>
      <c r="S659" s="140">
        <v>0</v>
      </c>
      <c r="T659" s="141">
        <f>S659*H659</f>
        <v>0</v>
      </c>
      <c r="AR659" s="142" t="s">
        <v>152</v>
      </c>
      <c r="AT659" s="142" t="s">
        <v>147</v>
      </c>
      <c r="AU659" s="142" t="s">
        <v>85</v>
      </c>
      <c r="AY659" s="17" t="s">
        <v>145</v>
      </c>
      <c r="BE659" s="143">
        <f>IF(N659="základní",J659,0)</f>
        <v>0</v>
      </c>
      <c r="BF659" s="143">
        <f>IF(N659="snížená",J659,0)</f>
        <v>0</v>
      </c>
      <c r="BG659" s="143">
        <f>IF(N659="zákl. přenesená",J659,0)</f>
        <v>0</v>
      </c>
      <c r="BH659" s="143">
        <f>IF(N659="sníž. přenesená",J659,0)</f>
        <v>0</v>
      </c>
      <c r="BI659" s="143">
        <f>IF(N659="nulová",J659,0)</f>
        <v>0</v>
      </c>
      <c r="BJ659" s="17" t="s">
        <v>83</v>
      </c>
      <c r="BK659" s="143">
        <f>ROUND(I659*H659,2)</f>
        <v>0</v>
      </c>
      <c r="BL659" s="17" t="s">
        <v>152</v>
      </c>
      <c r="BM659" s="142" t="s">
        <v>1030</v>
      </c>
    </row>
    <row r="660" spans="2:65" s="11" customFormat="1" ht="22.8" customHeight="1">
      <c r="B660" s="120"/>
      <c r="D660" s="121" t="s">
        <v>74</v>
      </c>
      <c r="E660" s="130" t="s">
        <v>691</v>
      </c>
      <c r="F660" s="130" t="s">
        <v>1031</v>
      </c>
      <c r="I660" s="123"/>
      <c r="J660" s="131">
        <f>BK660</f>
        <v>0</v>
      </c>
      <c r="L660" s="120"/>
      <c r="M660" s="125"/>
      <c r="P660" s="126">
        <f>SUM(P661:P663)</f>
        <v>0</v>
      </c>
      <c r="R660" s="126">
        <f>SUM(R661:R663)</f>
        <v>1.746E-2</v>
      </c>
      <c r="T660" s="127">
        <f>SUM(T661:T663)</f>
        <v>7.7399999999999997E-2</v>
      </c>
      <c r="AR660" s="121" t="s">
        <v>83</v>
      </c>
      <c r="AT660" s="128" t="s">
        <v>74</v>
      </c>
      <c r="AU660" s="128" t="s">
        <v>83</v>
      </c>
      <c r="AY660" s="121" t="s">
        <v>145</v>
      </c>
      <c r="BK660" s="129">
        <f>SUM(BK661:BK663)</f>
        <v>0</v>
      </c>
    </row>
    <row r="661" spans="2:65" s="1" customFormat="1" ht="24.15" customHeight="1">
      <c r="B661" s="32"/>
      <c r="C661" s="132" t="s">
        <v>1032</v>
      </c>
      <c r="D661" s="132" t="s">
        <v>147</v>
      </c>
      <c r="E661" s="133" t="s">
        <v>1033</v>
      </c>
      <c r="F661" s="134" t="s">
        <v>1034</v>
      </c>
      <c r="G661" s="135" t="s">
        <v>568</v>
      </c>
      <c r="H661" s="136">
        <v>18</v>
      </c>
      <c r="I661" s="137"/>
      <c r="J661" s="136">
        <f>ROUND(I661*H661,2)</f>
        <v>0</v>
      </c>
      <c r="K661" s="134" t="s">
        <v>151</v>
      </c>
      <c r="L661" s="32"/>
      <c r="M661" s="138" t="s">
        <v>1</v>
      </c>
      <c r="N661" s="139" t="s">
        <v>40</v>
      </c>
      <c r="P661" s="140">
        <f>O661*H661</f>
        <v>0</v>
      </c>
      <c r="Q661" s="140">
        <v>9.7000000000000005E-4</v>
      </c>
      <c r="R661" s="140">
        <f>Q661*H661</f>
        <v>1.746E-2</v>
      </c>
      <c r="S661" s="140">
        <v>4.3E-3</v>
      </c>
      <c r="T661" s="141">
        <f>S661*H661</f>
        <v>7.7399999999999997E-2</v>
      </c>
      <c r="AR661" s="142" t="s">
        <v>152</v>
      </c>
      <c r="AT661" s="142" t="s">
        <v>147</v>
      </c>
      <c r="AU661" s="142" t="s">
        <v>85</v>
      </c>
      <c r="AY661" s="17" t="s">
        <v>145</v>
      </c>
      <c r="BE661" s="143">
        <f>IF(N661="základní",J661,0)</f>
        <v>0</v>
      </c>
      <c r="BF661" s="143">
        <f>IF(N661="snížená",J661,0)</f>
        <v>0</v>
      </c>
      <c r="BG661" s="143">
        <f>IF(N661="zákl. přenesená",J661,0)</f>
        <v>0</v>
      </c>
      <c r="BH661" s="143">
        <f>IF(N661="sníž. přenesená",J661,0)</f>
        <v>0</v>
      </c>
      <c r="BI661" s="143">
        <f>IF(N661="nulová",J661,0)</f>
        <v>0</v>
      </c>
      <c r="BJ661" s="17" t="s">
        <v>83</v>
      </c>
      <c r="BK661" s="143">
        <f>ROUND(I661*H661,2)</f>
        <v>0</v>
      </c>
      <c r="BL661" s="17" t="s">
        <v>152</v>
      </c>
      <c r="BM661" s="142" t="s">
        <v>1035</v>
      </c>
    </row>
    <row r="662" spans="2:65" s="13" customFormat="1" ht="10.199999999999999">
      <c r="B662" s="152"/>
      <c r="D662" s="145" t="s">
        <v>181</v>
      </c>
      <c r="E662" s="153" t="s">
        <v>1</v>
      </c>
      <c r="F662" s="154" t="s">
        <v>1036</v>
      </c>
      <c r="H662" s="153" t="s">
        <v>1</v>
      </c>
      <c r="I662" s="155"/>
      <c r="L662" s="152"/>
      <c r="M662" s="156"/>
      <c r="T662" s="157"/>
      <c r="AT662" s="153" t="s">
        <v>181</v>
      </c>
      <c r="AU662" s="153" t="s">
        <v>85</v>
      </c>
      <c r="AV662" s="13" t="s">
        <v>83</v>
      </c>
      <c r="AW662" s="13" t="s">
        <v>31</v>
      </c>
      <c r="AX662" s="13" t="s">
        <v>75</v>
      </c>
      <c r="AY662" s="153" t="s">
        <v>145</v>
      </c>
    </row>
    <row r="663" spans="2:65" s="12" customFormat="1" ht="10.199999999999999">
      <c r="B663" s="144"/>
      <c r="D663" s="145" t="s">
        <v>181</v>
      </c>
      <c r="E663" s="146" t="s">
        <v>1</v>
      </c>
      <c r="F663" s="147" t="s">
        <v>1037</v>
      </c>
      <c r="H663" s="148">
        <v>18</v>
      </c>
      <c r="I663" s="149"/>
      <c r="L663" s="144"/>
      <c r="M663" s="150"/>
      <c r="T663" s="151"/>
      <c r="AT663" s="146" t="s">
        <v>181</v>
      </c>
      <c r="AU663" s="146" t="s">
        <v>85</v>
      </c>
      <c r="AV663" s="12" t="s">
        <v>85</v>
      </c>
      <c r="AW663" s="12" t="s">
        <v>31</v>
      </c>
      <c r="AX663" s="12" t="s">
        <v>83</v>
      </c>
      <c r="AY663" s="146" t="s">
        <v>145</v>
      </c>
    </row>
    <row r="664" spans="2:65" s="11" customFormat="1" ht="22.8" customHeight="1">
      <c r="B664" s="120"/>
      <c r="D664" s="121" t="s">
        <v>74</v>
      </c>
      <c r="E664" s="130" t="s">
        <v>701</v>
      </c>
      <c r="F664" s="130" t="s">
        <v>1038</v>
      </c>
      <c r="I664" s="123"/>
      <c r="J664" s="131">
        <f>BK664</f>
        <v>0</v>
      </c>
      <c r="L664" s="120"/>
      <c r="M664" s="125"/>
      <c r="P664" s="126">
        <f>P665</f>
        <v>0</v>
      </c>
      <c r="R664" s="126">
        <f>R665</f>
        <v>0</v>
      </c>
      <c r="T664" s="127">
        <f>T665</f>
        <v>0</v>
      </c>
      <c r="AR664" s="121" t="s">
        <v>83</v>
      </c>
      <c r="AT664" s="128" t="s">
        <v>74</v>
      </c>
      <c r="AU664" s="128" t="s">
        <v>83</v>
      </c>
      <c r="AY664" s="121" t="s">
        <v>145</v>
      </c>
      <c r="BK664" s="129">
        <f>BK665</f>
        <v>0</v>
      </c>
    </row>
    <row r="665" spans="2:65" s="1" customFormat="1" ht="16.5" customHeight="1">
      <c r="B665" s="32"/>
      <c r="C665" s="132" t="s">
        <v>1039</v>
      </c>
      <c r="D665" s="132" t="s">
        <v>147</v>
      </c>
      <c r="E665" s="133" t="s">
        <v>1040</v>
      </c>
      <c r="F665" s="134" t="s">
        <v>1041</v>
      </c>
      <c r="G665" s="135" t="s">
        <v>439</v>
      </c>
      <c r="H665" s="136">
        <v>4508.01</v>
      </c>
      <c r="I665" s="137"/>
      <c r="J665" s="136">
        <f>ROUND(I665*H665,2)</f>
        <v>0</v>
      </c>
      <c r="K665" s="134" t="s">
        <v>151</v>
      </c>
      <c r="L665" s="32"/>
      <c r="M665" s="138" t="s">
        <v>1</v>
      </c>
      <c r="N665" s="139" t="s">
        <v>40</v>
      </c>
      <c r="P665" s="140">
        <f>O665*H665</f>
        <v>0</v>
      </c>
      <c r="Q665" s="140">
        <v>0</v>
      </c>
      <c r="R665" s="140">
        <f>Q665*H665</f>
        <v>0</v>
      </c>
      <c r="S665" s="140">
        <v>0</v>
      </c>
      <c r="T665" s="141">
        <f>S665*H665</f>
        <v>0</v>
      </c>
      <c r="AR665" s="142" t="s">
        <v>152</v>
      </c>
      <c r="AT665" s="142" t="s">
        <v>147</v>
      </c>
      <c r="AU665" s="142" t="s">
        <v>85</v>
      </c>
      <c r="AY665" s="17" t="s">
        <v>145</v>
      </c>
      <c r="BE665" s="143">
        <f>IF(N665="základní",J665,0)</f>
        <v>0</v>
      </c>
      <c r="BF665" s="143">
        <f>IF(N665="snížená",J665,0)</f>
        <v>0</v>
      </c>
      <c r="BG665" s="143">
        <f>IF(N665="zákl. přenesená",J665,0)</f>
        <v>0</v>
      </c>
      <c r="BH665" s="143">
        <f>IF(N665="sníž. přenesená",J665,0)</f>
        <v>0</v>
      </c>
      <c r="BI665" s="143">
        <f>IF(N665="nulová",J665,0)</f>
        <v>0</v>
      </c>
      <c r="BJ665" s="17" t="s">
        <v>83</v>
      </c>
      <c r="BK665" s="143">
        <f>ROUND(I665*H665,2)</f>
        <v>0</v>
      </c>
      <c r="BL665" s="17" t="s">
        <v>152</v>
      </c>
      <c r="BM665" s="142" t="s">
        <v>1042</v>
      </c>
    </row>
    <row r="666" spans="2:65" s="11" customFormat="1" ht="25.95" customHeight="1">
      <c r="B666" s="120"/>
      <c r="D666" s="121" t="s">
        <v>74</v>
      </c>
      <c r="E666" s="122" t="s">
        <v>1043</v>
      </c>
      <c r="F666" s="122" t="s">
        <v>1044</v>
      </c>
      <c r="I666" s="123"/>
      <c r="J666" s="124">
        <f>BK666</f>
        <v>0</v>
      </c>
      <c r="L666" s="120"/>
      <c r="M666" s="125"/>
      <c r="P666" s="126">
        <f>P667</f>
        <v>0</v>
      </c>
      <c r="R666" s="126">
        <f>R667</f>
        <v>0</v>
      </c>
      <c r="T666" s="127">
        <f>T667</f>
        <v>0</v>
      </c>
      <c r="AR666" s="121" t="s">
        <v>85</v>
      </c>
      <c r="AT666" s="128" t="s">
        <v>74</v>
      </c>
      <c r="AU666" s="128" t="s">
        <v>75</v>
      </c>
      <c r="AY666" s="121" t="s">
        <v>145</v>
      </c>
      <c r="BK666" s="129">
        <f>BK667</f>
        <v>0</v>
      </c>
    </row>
    <row r="667" spans="2:65" s="11" customFormat="1" ht="22.8" customHeight="1">
      <c r="B667" s="120"/>
      <c r="D667" s="121" t="s">
        <v>74</v>
      </c>
      <c r="E667" s="130" t="s">
        <v>1045</v>
      </c>
      <c r="F667" s="130" t="s">
        <v>1046</v>
      </c>
      <c r="I667" s="123"/>
      <c r="J667" s="131">
        <f>BK667</f>
        <v>0</v>
      </c>
      <c r="L667" s="120"/>
      <c r="M667" s="125"/>
      <c r="P667" s="126">
        <f>SUM(P668:P670)</f>
        <v>0</v>
      </c>
      <c r="R667" s="126">
        <f>SUM(R668:R670)</f>
        <v>0</v>
      </c>
      <c r="T667" s="127">
        <f>SUM(T668:T670)</f>
        <v>0</v>
      </c>
      <c r="AR667" s="121" t="s">
        <v>85</v>
      </c>
      <c r="AT667" s="128" t="s">
        <v>74</v>
      </c>
      <c r="AU667" s="128" t="s">
        <v>83</v>
      </c>
      <c r="AY667" s="121" t="s">
        <v>145</v>
      </c>
      <c r="BK667" s="129">
        <f>SUM(BK668:BK670)</f>
        <v>0</v>
      </c>
    </row>
    <row r="668" spans="2:65" s="1" customFormat="1" ht="24.15" customHeight="1">
      <c r="B668" s="32"/>
      <c r="C668" s="132" t="s">
        <v>1047</v>
      </c>
      <c r="D668" s="132" t="s">
        <v>147</v>
      </c>
      <c r="E668" s="133" t="s">
        <v>1048</v>
      </c>
      <c r="F668" s="134" t="s">
        <v>1049</v>
      </c>
      <c r="G668" s="135" t="s">
        <v>568</v>
      </c>
      <c r="H668" s="136">
        <v>13.2</v>
      </c>
      <c r="I668" s="137"/>
      <c r="J668" s="136">
        <f>ROUND(I668*H668,2)</f>
        <v>0</v>
      </c>
      <c r="K668" s="134" t="s">
        <v>1</v>
      </c>
      <c r="L668" s="32"/>
      <c r="M668" s="138" t="s">
        <v>1</v>
      </c>
      <c r="N668" s="139" t="s">
        <v>40</v>
      </c>
      <c r="P668" s="140">
        <f>O668*H668</f>
        <v>0</v>
      </c>
      <c r="Q668" s="140">
        <v>0</v>
      </c>
      <c r="R668" s="140">
        <f>Q668*H668</f>
        <v>0</v>
      </c>
      <c r="S668" s="140">
        <v>0</v>
      </c>
      <c r="T668" s="141">
        <f>S668*H668</f>
        <v>0</v>
      </c>
      <c r="AR668" s="142" t="s">
        <v>214</v>
      </c>
      <c r="AT668" s="142" t="s">
        <v>147</v>
      </c>
      <c r="AU668" s="142" t="s">
        <v>85</v>
      </c>
      <c r="AY668" s="17" t="s">
        <v>145</v>
      </c>
      <c r="BE668" s="143">
        <f>IF(N668="základní",J668,0)</f>
        <v>0</v>
      </c>
      <c r="BF668" s="143">
        <f>IF(N668="snížená",J668,0)</f>
        <v>0</v>
      </c>
      <c r="BG668" s="143">
        <f>IF(N668="zákl. přenesená",J668,0)</f>
        <v>0</v>
      </c>
      <c r="BH668" s="143">
        <f>IF(N668="sníž. přenesená",J668,0)</f>
        <v>0</v>
      </c>
      <c r="BI668" s="143">
        <f>IF(N668="nulová",J668,0)</f>
        <v>0</v>
      </c>
      <c r="BJ668" s="17" t="s">
        <v>83</v>
      </c>
      <c r="BK668" s="143">
        <f>ROUND(I668*H668,2)</f>
        <v>0</v>
      </c>
      <c r="BL668" s="17" t="s">
        <v>214</v>
      </c>
      <c r="BM668" s="142" t="s">
        <v>1050</v>
      </c>
    </row>
    <row r="669" spans="2:65" s="13" customFormat="1" ht="10.199999999999999">
      <c r="B669" s="152"/>
      <c r="D669" s="145" t="s">
        <v>181</v>
      </c>
      <c r="E669" s="153" t="s">
        <v>1</v>
      </c>
      <c r="F669" s="154" t="s">
        <v>1051</v>
      </c>
      <c r="H669" s="153" t="s">
        <v>1</v>
      </c>
      <c r="I669" s="155"/>
      <c r="L669" s="152"/>
      <c r="M669" s="156"/>
      <c r="T669" s="157"/>
      <c r="AT669" s="153" t="s">
        <v>181</v>
      </c>
      <c r="AU669" s="153" t="s">
        <v>85</v>
      </c>
      <c r="AV669" s="13" t="s">
        <v>83</v>
      </c>
      <c r="AW669" s="13" t="s">
        <v>31</v>
      </c>
      <c r="AX669" s="13" t="s">
        <v>75</v>
      </c>
      <c r="AY669" s="153" t="s">
        <v>145</v>
      </c>
    </row>
    <row r="670" spans="2:65" s="12" customFormat="1" ht="10.199999999999999">
      <c r="B670" s="144"/>
      <c r="D670" s="145" t="s">
        <v>181</v>
      </c>
      <c r="E670" s="146" t="s">
        <v>1</v>
      </c>
      <c r="F670" s="147" t="s">
        <v>1052</v>
      </c>
      <c r="H670" s="148">
        <v>13.2</v>
      </c>
      <c r="I670" s="149"/>
      <c r="L670" s="144"/>
      <c r="M670" s="150"/>
      <c r="T670" s="151"/>
      <c r="AT670" s="146" t="s">
        <v>181</v>
      </c>
      <c r="AU670" s="146" t="s">
        <v>85</v>
      </c>
      <c r="AV670" s="12" t="s">
        <v>85</v>
      </c>
      <c r="AW670" s="12" t="s">
        <v>31</v>
      </c>
      <c r="AX670" s="12" t="s">
        <v>83</v>
      </c>
      <c r="AY670" s="146" t="s">
        <v>145</v>
      </c>
    </row>
    <row r="671" spans="2:65" s="11" customFormat="1" ht="25.95" customHeight="1">
      <c r="B671" s="120"/>
      <c r="D671" s="121" t="s">
        <v>74</v>
      </c>
      <c r="E671" s="122" t="s">
        <v>449</v>
      </c>
      <c r="F671" s="122" t="s">
        <v>1053</v>
      </c>
      <c r="I671" s="123"/>
      <c r="J671" s="124">
        <f>BK671</f>
        <v>0</v>
      </c>
      <c r="L671" s="120"/>
      <c r="M671" s="125"/>
      <c r="P671" s="126">
        <f>P672</f>
        <v>0</v>
      </c>
      <c r="R671" s="126">
        <f>R672</f>
        <v>0</v>
      </c>
      <c r="T671" s="127">
        <f>T672</f>
        <v>0</v>
      </c>
      <c r="AR671" s="121" t="s">
        <v>157</v>
      </c>
      <c r="AT671" s="128" t="s">
        <v>74</v>
      </c>
      <c r="AU671" s="128" t="s">
        <v>75</v>
      </c>
      <c r="AY671" s="121" t="s">
        <v>145</v>
      </c>
      <c r="BK671" s="129">
        <f>BK672</f>
        <v>0</v>
      </c>
    </row>
    <row r="672" spans="2:65" s="11" customFormat="1" ht="22.8" customHeight="1">
      <c r="B672" s="120"/>
      <c r="D672" s="121" t="s">
        <v>74</v>
      </c>
      <c r="E672" s="130" t="s">
        <v>1054</v>
      </c>
      <c r="F672" s="130" t="s">
        <v>1055</v>
      </c>
      <c r="I672" s="123"/>
      <c r="J672" s="131">
        <f>BK672</f>
        <v>0</v>
      </c>
      <c r="L672" s="120"/>
      <c r="M672" s="125"/>
      <c r="P672" s="126">
        <f>P673</f>
        <v>0</v>
      </c>
      <c r="R672" s="126">
        <f>R673</f>
        <v>0</v>
      </c>
      <c r="T672" s="127">
        <f>T673</f>
        <v>0</v>
      </c>
      <c r="AR672" s="121" t="s">
        <v>157</v>
      </c>
      <c r="AT672" s="128" t="s">
        <v>74</v>
      </c>
      <c r="AU672" s="128" t="s">
        <v>83</v>
      </c>
      <c r="AY672" s="121" t="s">
        <v>145</v>
      </c>
      <c r="BK672" s="129">
        <f>BK673</f>
        <v>0</v>
      </c>
    </row>
    <row r="673" spans="2:65" s="1" customFormat="1" ht="24.15" customHeight="1">
      <c r="B673" s="32"/>
      <c r="C673" s="132" t="s">
        <v>1056</v>
      </c>
      <c r="D673" s="132" t="s">
        <v>147</v>
      </c>
      <c r="E673" s="133" t="s">
        <v>1057</v>
      </c>
      <c r="F673" s="134" t="s">
        <v>1058</v>
      </c>
      <c r="G673" s="135" t="s">
        <v>873</v>
      </c>
      <c r="H673" s="136">
        <v>1</v>
      </c>
      <c r="I673" s="137"/>
      <c r="J673" s="136">
        <f>ROUND(I673*H673,2)</f>
        <v>0</v>
      </c>
      <c r="K673" s="134" t="s">
        <v>1</v>
      </c>
      <c r="L673" s="32"/>
      <c r="M673" s="181" t="s">
        <v>1</v>
      </c>
      <c r="N673" s="182" t="s">
        <v>40</v>
      </c>
      <c r="O673" s="183"/>
      <c r="P673" s="184">
        <f>O673*H673</f>
        <v>0</v>
      </c>
      <c r="Q673" s="184">
        <v>0</v>
      </c>
      <c r="R673" s="184">
        <f>Q673*H673</f>
        <v>0</v>
      </c>
      <c r="S673" s="184">
        <v>0</v>
      </c>
      <c r="T673" s="185">
        <f>S673*H673</f>
        <v>0</v>
      </c>
      <c r="AR673" s="142" t="s">
        <v>498</v>
      </c>
      <c r="AT673" s="142" t="s">
        <v>147</v>
      </c>
      <c r="AU673" s="142" t="s">
        <v>85</v>
      </c>
      <c r="AY673" s="17" t="s">
        <v>145</v>
      </c>
      <c r="BE673" s="143">
        <f>IF(N673="základní",J673,0)</f>
        <v>0</v>
      </c>
      <c r="BF673" s="143">
        <f>IF(N673="snížená",J673,0)</f>
        <v>0</v>
      </c>
      <c r="BG673" s="143">
        <f>IF(N673="zákl. přenesená",J673,0)</f>
        <v>0</v>
      </c>
      <c r="BH673" s="143">
        <f>IF(N673="sníž. přenesená",J673,0)</f>
        <v>0</v>
      </c>
      <c r="BI673" s="143">
        <f>IF(N673="nulová",J673,0)</f>
        <v>0</v>
      </c>
      <c r="BJ673" s="17" t="s">
        <v>83</v>
      </c>
      <c r="BK673" s="143">
        <f>ROUND(I673*H673,2)</f>
        <v>0</v>
      </c>
      <c r="BL673" s="17" t="s">
        <v>498</v>
      </c>
      <c r="BM673" s="142" t="s">
        <v>1059</v>
      </c>
    </row>
    <row r="674" spans="2:65" s="1" customFormat="1" ht="6.9" customHeight="1">
      <c r="B674" s="44"/>
      <c r="C674" s="45"/>
      <c r="D674" s="45"/>
      <c r="E674" s="45"/>
      <c r="F674" s="45"/>
      <c r="G674" s="45"/>
      <c r="H674" s="45"/>
      <c r="I674" s="45"/>
      <c r="J674" s="45"/>
      <c r="K674" s="45"/>
      <c r="L674" s="32"/>
    </row>
  </sheetData>
  <sheetProtection algorithmName="SHA-512" hashValue="+fQWJwHDpURMNLGEH+0ElrEy5PV8DStf6E0Z/CnXON3KsUjJqkkp0MU9QeJjbyUT+2rFsnyjV1awS9AkvLIDjg==" saltValue="JB5QNSRHz3i5PC3ReZC7p2vv7D2SZK3AB1pvsRT9UJ75BAe+SX60wJkwzhbr6PeuxqpTfV325BRGLl2YV6rNoA==" spinCount="100000" sheet="1" objects="1" scenarios="1" formatColumns="0" formatRows="0" autoFilter="0"/>
  <autoFilter ref="C142:K673" xr:uid="{00000000-0009-0000-0000-000001000000}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7" t="s">
        <v>88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" customHeight="1">
      <c r="B4" s="20"/>
      <c r="D4" s="21" t="s">
        <v>95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27" t="str">
        <f>'Rekapitulace stavby'!K6</f>
        <v>Buštěhrad, revitalizace sportovního areálu</v>
      </c>
      <c r="F7" s="228"/>
      <c r="G7" s="228"/>
      <c r="H7" s="228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189" t="s">
        <v>1060</v>
      </c>
      <c r="F9" s="229"/>
      <c r="G9" s="229"/>
      <c r="H9" s="229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1061</v>
      </c>
      <c r="I12" s="27" t="s">
        <v>21</v>
      </c>
      <c r="J12" s="52" t="str">
        <f>'Rekapitulace stavby'!AN8</f>
        <v>14. 8. 2023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>Město Buštěhrad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0" t="str">
        <f>'Rekapitulace stavby'!E14</f>
        <v>Vyplň údaj</v>
      </c>
      <c r="F18" s="211"/>
      <c r="G18" s="211"/>
      <c r="H18" s="211"/>
      <c r="I18" s="27" t="s">
        <v>26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>NOZA s.r.o.Kladno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Neubauerová Soňa, SK-Projekt Ostrov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47.25" customHeight="1">
      <c r="B27" s="89"/>
      <c r="E27" s="216" t="s">
        <v>1062</v>
      </c>
      <c r="F27" s="216"/>
      <c r="G27" s="216"/>
      <c r="H27" s="216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35</v>
      </c>
      <c r="J30" s="66">
        <f>ROUND(J123,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5" t="s">
        <v>39</v>
      </c>
      <c r="E33" s="27" t="s">
        <v>40</v>
      </c>
      <c r="F33" s="91">
        <f>ROUND((SUM(BE123:BE206)),  2)</f>
        <v>0</v>
      </c>
      <c r="I33" s="92">
        <v>0.21</v>
      </c>
      <c r="J33" s="91">
        <f>ROUND(((SUM(BE123:BE206))*I33),  2)</f>
        <v>0</v>
      </c>
      <c r="L33" s="32"/>
    </row>
    <row r="34" spans="2:12" s="1" customFormat="1" ht="14.4" customHeight="1">
      <c r="B34" s="32"/>
      <c r="E34" s="27" t="s">
        <v>41</v>
      </c>
      <c r="F34" s="91">
        <f>ROUND((SUM(BF123:BF206)),  2)</f>
        <v>0</v>
      </c>
      <c r="I34" s="92">
        <v>0.15</v>
      </c>
      <c r="J34" s="91">
        <f>ROUND(((SUM(BF123:BF206))*I34),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1">
        <f>ROUND((SUM(BG123:BG206)),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1">
        <f>ROUND((SUM(BH123:BH206)),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91">
        <f>ROUND((SUM(BI123:BI206)),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45</v>
      </c>
      <c r="E39" s="57"/>
      <c r="F39" s="57"/>
      <c r="G39" s="95" t="s">
        <v>46</v>
      </c>
      <c r="H39" s="96" t="s">
        <v>47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50</v>
      </c>
      <c r="E61" s="34"/>
      <c r="F61" s="99" t="s">
        <v>51</v>
      </c>
      <c r="G61" s="43" t="s">
        <v>50</v>
      </c>
      <c r="H61" s="34"/>
      <c r="I61" s="34"/>
      <c r="J61" s="100" t="s">
        <v>51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50</v>
      </c>
      <c r="E76" s="34"/>
      <c r="F76" s="99" t="s">
        <v>51</v>
      </c>
      <c r="G76" s="43" t="s">
        <v>50</v>
      </c>
      <c r="H76" s="34"/>
      <c r="I76" s="34"/>
      <c r="J76" s="100" t="s">
        <v>51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98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27" t="str">
        <f>E7</f>
        <v>Buštěhrad, revitalizace sportovního areálu</v>
      </c>
      <c r="F85" s="228"/>
      <c r="G85" s="228"/>
      <c r="H85" s="228"/>
      <c r="L85" s="32"/>
    </row>
    <row r="86" spans="2:47" s="1" customFormat="1" ht="12" customHeight="1">
      <c r="B86" s="32"/>
      <c r="C86" s="27" t="s">
        <v>96</v>
      </c>
      <c r="L86" s="32"/>
    </row>
    <row r="87" spans="2:47" s="1" customFormat="1" ht="16.5" customHeight="1">
      <c r="B87" s="32"/>
      <c r="E87" s="189" t="str">
        <f>E9</f>
        <v>02 - SO 401 - Oprava osvětlení areálu</v>
      </c>
      <c r="F87" s="229"/>
      <c r="G87" s="229"/>
      <c r="H87" s="229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Buštěhrad</v>
      </c>
      <c r="I89" s="27" t="s">
        <v>21</v>
      </c>
      <c r="J89" s="52" t="str">
        <f>IF(J12="","",J12)</f>
        <v>14. 8. 2023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23</v>
      </c>
      <c r="F91" s="25" t="str">
        <f>E15</f>
        <v>Město Buštěhrad</v>
      </c>
      <c r="I91" s="27" t="s">
        <v>29</v>
      </c>
      <c r="J91" s="30" t="str">
        <f>E21</f>
        <v>NOZA s.r.o.Kladno</v>
      </c>
      <c r="L91" s="32"/>
    </row>
    <row r="92" spans="2:47" s="1" customFormat="1" ht="25.6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Neubauerová Soňa, SK-Projekt Ostrov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99</v>
      </c>
      <c r="D94" s="93"/>
      <c r="E94" s="93"/>
      <c r="F94" s="93"/>
      <c r="G94" s="93"/>
      <c r="H94" s="93"/>
      <c r="I94" s="93"/>
      <c r="J94" s="102" t="s">
        <v>100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101</v>
      </c>
      <c r="J96" s="66">
        <f>J123</f>
        <v>0</v>
      </c>
      <c r="L96" s="32"/>
      <c r="AU96" s="17" t="s">
        <v>102</v>
      </c>
    </row>
    <row r="97" spans="2:12" s="8" customFormat="1" ht="24.9" customHeight="1">
      <c r="B97" s="104"/>
      <c r="D97" s="105" t="s">
        <v>126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95" customHeight="1">
      <c r="B98" s="108"/>
      <c r="D98" s="109" t="s">
        <v>1063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8" customFormat="1" ht="24.9" customHeight="1">
      <c r="B99" s="104"/>
      <c r="D99" s="105" t="s">
        <v>128</v>
      </c>
      <c r="E99" s="106"/>
      <c r="F99" s="106"/>
      <c r="G99" s="106"/>
      <c r="H99" s="106"/>
      <c r="I99" s="106"/>
      <c r="J99" s="107">
        <f>J164</f>
        <v>0</v>
      </c>
      <c r="L99" s="104"/>
    </row>
    <row r="100" spans="2:12" s="9" customFormat="1" ht="19.95" customHeight="1">
      <c r="B100" s="108"/>
      <c r="D100" s="109" t="s">
        <v>1064</v>
      </c>
      <c r="E100" s="110"/>
      <c r="F100" s="110"/>
      <c r="G100" s="110"/>
      <c r="H100" s="110"/>
      <c r="I100" s="110"/>
      <c r="J100" s="111">
        <f>J165</f>
        <v>0</v>
      </c>
      <c r="L100" s="108"/>
    </row>
    <row r="101" spans="2:12" s="9" customFormat="1" ht="19.95" customHeight="1">
      <c r="B101" s="108"/>
      <c r="D101" s="109" t="s">
        <v>1065</v>
      </c>
      <c r="E101" s="110"/>
      <c r="F101" s="110"/>
      <c r="G101" s="110"/>
      <c r="H101" s="110"/>
      <c r="I101" s="110"/>
      <c r="J101" s="111">
        <f>J190</f>
        <v>0</v>
      </c>
      <c r="L101" s="108"/>
    </row>
    <row r="102" spans="2:12" s="8" customFormat="1" ht="24.9" customHeight="1">
      <c r="B102" s="104"/>
      <c r="D102" s="105" t="s">
        <v>1066</v>
      </c>
      <c r="E102" s="106"/>
      <c r="F102" s="106"/>
      <c r="G102" s="106"/>
      <c r="H102" s="106"/>
      <c r="I102" s="106"/>
      <c r="J102" s="107">
        <f>J204</f>
        <v>0</v>
      </c>
      <c r="L102" s="104"/>
    </row>
    <row r="103" spans="2:12" s="9" customFormat="1" ht="19.95" customHeight="1">
      <c r="B103" s="108"/>
      <c r="D103" s="109" t="s">
        <v>1067</v>
      </c>
      <c r="E103" s="110"/>
      <c r="F103" s="110"/>
      <c r="G103" s="110"/>
      <c r="H103" s="110"/>
      <c r="I103" s="110"/>
      <c r="J103" s="111">
        <f>J205</f>
        <v>0</v>
      </c>
      <c r="L103" s="108"/>
    </row>
    <row r="104" spans="2:12" s="1" customFormat="1" ht="21.75" customHeight="1">
      <c r="B104" s="32"/>
      <c r="L104" s="32"/>
    </row>
    <row r="105" spans="2:12" s="1" customFormat="1" ht="6.9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>
      <c r="B110" s="32"/>
      <c r="C110" s="21" t="s">
        <v>130</v>
      </c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27" t="str">
        <f>E7</f>
        <v>Buštěhrad, revitalizace sportovního areálu</v>
      </c>
      <c r="F113" s="228"/>
      <c r="G113" s="228"/>
      <c r="H113" s="228"/>
      <c r="L113" s="32"/>
    </row>
    <row r="114" spans="2:65" s="1" customFormat="1" ht="12" customHeight="1">
      <c r="B114" s="32"/>
      <c r="C114" s="27" t="s">
        <v>96</v>
      </c>
      <c r="L114" s="32"/>
    </row>
    <row r="115" spans="2:65" s="1" customFormat="1" ht="16.5" customHeight="1">
      <c r="B115" s="32"/>
      <c r="E115" s="189" t="str">
        <f>E9</f>
        <v>02 - SO 401 - Oprava osvětlení areálu</v>
      </c>
      <c r="F115" s="229"/>
      <c r="G115" s="229"/>
      <c r="H115" s="229"/>
      <c r="L115" s="32"/>
    </row>
    <row r="116" spans="2:65" s="1" customFormat="1" ht="6.9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F12</f>
        <v>Buštěhrad</v>
      </c>
      <c r="I117" s="27" t="s">
        <v>21</v>
      </c>
      <c r="J117" s="52" t="str">
        <f>IF(J12="","",J12)</f>
        <v>14. 8. 2023</v>
      </c>
      <c r="L117" s="32"/>
    </row>
    <row r="118" spans="2:65" s="1" customFormat="1" ht="6.9" customHeight="1">
      <c r="B118" s="32"/>
      <c r="L118" s="32"/>
    </row>
    <row r="119" spans="2:65" s="1" customFormat="1" ht="15.15" customHeight="1">
      <c r="B119" s="32"/>
      <c r="C119" s="27" t="s">
        <v>23</v>
      </c>
      <c r="F119" s="25" t="str">
        <f>E15</f>
        <v>Město Buštěhrad</v>
      </c>
      <c r="I119" s="27" t="s">
        <v>29</v>
      </c>
      <c r="J119" s="30" t="str">
        <f>E21</f>
        <v>NOZA s.r.o.Kladno</v>
      </c>
      <c r="L119" s="32"/>
    </row>
    <row r="120" spans="2:65" s="1" customFormat="1" ht="25.65" customHeight="1">
      <c r="B120" s="32"/>
      <c r="C120" s="27" t="s">
        <v>27</v>
      </c>
      <c r="F120" s="25" t="str">
        <f>IF(E18="","",E18)</f>
        <v>Vyplň údaj</v>
      </c>
      <c r="I120" s="27" t="s">
        <v>32</v>
      </c>
      <c r="J120" s="30" t="str">
        <f>E24</f>
        <v>Neubauerová Soňa, SK-Projekt Ostrov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2"/>
      <c r="C122" s="113" t="s">
        <v>131</v>
      </c>
      <c r="D122" s="114" t="s">
        <v>60</v>
      </c>
      <c r="E122" s="114" t="s">
        <v>56</v>
      </c>
      <c r="F122" s="114" t="s">
        <v>57</v>
      </c>
      <c r="G122" s="114" t="s">
        <v>132</v>
      </c>
      <c r="H122" s="114" t="s">
        <v>133</v>
      </c>
      <c r="I122" s="114" t="s">
        <v>134</v>
      </c>
      <c r="J122" s="114" t="s">
        <v>100</v>
      </c>
      <c r="K122" s="115" t="s">
        <v>135</v>
      </c>
      <c r="L122" s="112"/>
      <c r="M122" s="59" t="s">
        <v>1</v>
      </c>
      <c r="N122" s="60" t="s">
        <v>39</v>
      </c>
      <c r="O122" s="60" t="s">
        <v>136</v>
      </c>
      <c r="P122" s="60" t="s">
        <v>137</v>
      </c>
      <c r="Q122" s="60" t="s">
        <v>138</v>
      </c>
      <c r="R122" s="60" t="s">
        <v>139</v>
      </c>
      <c r="S122" s="60" t="s">
        <v>140</v>
      </c>
      <c r="T122" s="61" t="s">
        <v>141</v>
      </c>
    </row>
    <row r="123" spans="2:65" s="1" customFormat="1" ht="22.8" customHeight="1">
      <c r="B123" s="32"/>
      <c r="C123" s="64" t="s">
        <v>142</v>
      </c>
      <c r="J123" s="116">
        <f>BK123</f>
        <v>0</v>
      </c>
      <c r="L123" s="32"/>
      <c r="M123" s="62"/>
      <c r="N123" s="53"/>
      <c r="O123" s="53"/>
      <c r="P123" s="117">
        <f>P124+P164+P204</f>
        <v>0</v>
      </c>
      <c r="Q123" s="53"/>
      <c r="R123" s="117">
        <f>R124+R164+R204</f>
        <v>2.47607</v>
      </c>
      <c r="S123" s="53"/>
      <c r="T123" s="118">
        <f>T124+T164+T204</f>
        <v>0</v>
      </c>
      <c r="AT123" s="17" t="s">
        <v>74</v>
      </c>
      <c r="AU123" s="17" t="s">
        <v>102</v>
      </c>
      <c r="BK123" s="119">
        <f>BK124+BK164+BK204</f>
        <v>0</v>
      </c>
    </row>
    <row r="124" spans="2:65" s="11" customFormat="1" ht="25.95" customHeight="1">
      <c r="B124" s="120"/>
      <c r="D124" s="121" t="s">
        <v>74</v>
      </c>
      <c r="E124" s="122" t="s">
        <v>1043</v>
      </c>
      <c r="F124" s="122" t="s">
        <v>1044</v>
      </c>
      <c r="I124" s="123"/>
      <c r="J124" s="124">
        <f>BK124</f>
        <v>0</v>
      </c>
      <c r="L124" s="120"/>
      <c r="M124" s="125"/>
      <c r="P124" s="126">
        <f>P125</f>
        <v>0</v>
      </c>
      <c r="R124" s="126">
        <f>R125</f>
        <v>1.3823700000000001</v>
      </c>
      <c r="T124" s="127">
        <f>T125</f>
        <v>0</v>
      </c>
      <c r="AR124" s="121" t="s">
        <v>85</v>
      </c>
      <c r="AT124" s="128" t="s">
        <v>74</v>
      </c>
      <c r="AU124" s="128" t="s">
        <v>75</v>
      </c>
      <c r="AY124" s="121" t="s">
        <v>145</v>
      </c>
      <c r="BK124" s="129">
        <f>BK125</f>
        <v>0</v>
      </c>
    </row>
    <row r="125" spans="2:65" s="11" customFormat="1" ht="22.8" customHeight="1">
      <c r="B125" s="120"/>
      <c r="D125" s="121" t="s">
        <v>74</v>
      </c>
      <c r="E125" s="130" t="s">
        <v>1068</v>
      </c>
      <c r="F125" s="130" t="s">
        <v>1069</v>
      </c>
      <c r="I125" s="123"/>
      <c r="J125" s="131">
        <f>BK125</f>
        <v>0</v>
      </c>
      <c r="L125" s="120"/>
      <c r="M125" s="125"/>
      <c r="P125" s="126">
        <f>SUM(P126:P163)</f>
        <v>0</v>
      </c>
      <c r="R125" s="126">
        <f>SUM(R126:R163)</f>
        <v>1.3823700000000001</v>
      </c>
      <c r="T125" s="127">
        <f>SUM(T126:T163)</f>
        <v>0</v>
      </c>
      <c r="AR125" s="121" t="s">
        <v>85</v>
      </c>
      <c r="AT125" s="128" t="s">
        <v>74</v>
      </c>
      <c r="AU125" s="128" t="s">
        <v>83</v>
      </c>
      <c r="AY125" s="121" t="s">
        <v>145</v>
      </c>
      <c r="BK125" s="129">
        <f>SUM(BK126:BK163)</f>
        <v>0</v>
      </c>
    </row>
    <row r="126" spans="2:65" s="1" customFormat="1" ht="24.15" customHeight="1">
      <c r="B126" s="32"/>
      <c r="C126" s="132" t="s">
        <v>83</v>
      </c>
      <c r="D126" s="132" t="s">
        <v>147</v>
      </c>
      <c r="E126" s="133" t="s">
        <v>1070</v>
      </c>
      <c r="F126" s="134" t="s">
        <v>1071</v>
      </c>
      <c r="G126" s="135" t="s">
        <v>568</v>
      </c>
      <c r="H126" s="136">
        <v>230</v>
      </c>
      <c r="I126" s="137"/>
      <c r="J126" s="136">
        <f t="shared" ref="J126:J131" si="0">ROUND(I126*H126,2)</f>
        <v>0</v>
      </c>
      <c r="K126" s="134" t="s">
        <v>151</v>
      </c>
      <c r="L126" s="32"/>
      <c r="M126" s="138" t="s">
        <v>1</v>
      </c>
      <c r="N126" s="139" t="s">
        <v>40</v>
      </c>
      <c r="P126" s="140">
        <f t="shared" ref="P126:P131" si="1">O126*H126</f>
        <v>0</v>
      </c>
      <c r="Q126" s="140">
        <v>0</v>
      </c>
      <c r="R126" s="140">
        <f t="shared" ref="R126:R131" si="2">Q126*H126</f>
        <v>0</v>
      </c>
      <c r="S126" s="140">
        <v>0</v>
      </c>
      <c r="T126" s="141">
        <f t="shared" ref="T126:T131" si="3">S126*H126</f>
        <v>0</v>
      </c>
      <c r="AR126" s="142" t="s">
        <v>214</v>
      </c>
      <c r="AT126" s="142" t="s">
        <v>147</v>
      </c>
      <c r="AU126" s="142" t="s">
        <v>85</v>
      </c>
      <c r="AY126" s="17" t="s">
        <v>145</v>
      </c>
      <c r="BE126" s="143">
        <f t="shared" ref="BE126:BE131" si="4">IF(N126="základní",J126,0)</f>
        <v>0</v>
      </c>
      <c r="BF126" s="143">
        <f t="shared" ref="BF126:BF131" si="5">IF(N126="snížená",J126,0)</f>
        <v>0</v>
      </c>
      <c r="BG126" s="143">
        <f t="shared" ref="BG126:BG131" si="6">IF(N126="zákl. přenesená",J126,0)</f>
        <v>0</v>
      </c>
      <c r="BH126" s="143">
        <f t="shared" ref="BH126:BH131" si="7">IF(N126="sníž. přenesená",J126,0)</f>
        <v>0</v>
      </c>
      <c r="BI126" s="143">
        <f t="shared" ref="BI126:BI131" si="8">IF(N126="nulová",J126,0)</f>
        <v>0</v>
      </c>
      <c r="BJ126" s="17" t="s">
        <v>83</v>
      </c>
      <c r="BK126" s="143">
        <f t="shared" ref="BK126:BK131" si="9">ROUND(I126*H126,2)</f>
        <v>0</v>
      </c>
      <c r="BL126" s="17" t="s">
        <v>214</v>
      </c>
      <c r="BM126" s="142" t="s">
        <v>1072</v>
      </c>
    </row>
    <row r="127" spans="2:65" s="1" customFormat="1" ht="24.15" customHeight="1">
      <c r="B127" s="32"/>
      <c r="C127" s="172" t="s">
        <v>85</v>
      </c>
      <c r="D127" s="172" t="s">
        <v>449</v>
      </c>
      <c r="E127" s="173" t="s">
        <v>1073</v>
      </c>
      <c r="F127" s="174" t="s">
        <v>1074</v>
      </c>
      <c r="G127" s="175" t="s">
        <v>568</v>
      </c>
      <c r="H127" s="176">
        <v>230</v>
      </c>
      <c r="I127" s="177"/>
      <c r="J127" s="176">
        <f t="shared" si="0"/>
        <v>0</v>
      </c>
      <c r="K127" s="174" t="s">
        <v>151</v>
      </c>
      <c r="L127" s="178"/>
      <c r="M127" s="179" t="s">
        <v>1</v>
      </c>
      <c r="N127" s="180" t="s">
        <v>40</v>
      </c>
      <c r="P127" s="140">
        <f t="shared" si="1"/>
        <v>0</v>
      </c>
      <c r="Q127" s="140">
        <v>2.5999999999999998E-4</v>
      </c>
      <c r="R127" s="140">
        <f t="shared" si="2"/>
        <v>5.9799999999999992E-2</v>
      </c>
      <c r="S127" s="140">
        <v>0</v>
      </c>
      <c r="T127" s="141">
        <f t="shared" si="3"/>
        <v>0</v>
      </c>
      <c r="AR127" s="142" t="s">
        <v>277</v>
      </c>
      <c r="AT127" s="142" t="s">
        <v>449</v>
      </c>
      <c r="AU127" s="142" t="s">
        <v>85</v>
      </c>
      <c r="AY127" s="17" t="s">
        <v>145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7" t="s">
        <v>83</v>
      </c>
      <c r="BK127" s="143">
        <f t="shared" si="9"/>
        <v>0</v>
      </c>
      <c r="BL127" s="17" t="s">
        <v>214</v>
      </c>
      <c r="BM127" s="142" t="s">
        <v>1075</v>
      </c>
    </row>
    <row r="128" spans="2:65" s="1" customFormat="1" ht="24.15" customHeight="1">
      <c r="B128" s="32"/>
      <c r="C128" s="132" t="s">
        <v>157</v>
      </c>
      <c r="D128" s="132" t="s">
        <v>147</v>
      </c>
      <c r="E128" s="133" t="s">
        <v>1076</v>
      </c>
      <c r="F128" s="134" t="s">
        <v>1077</v>
      </c>
      <c r="G128" s="135" t="s">
        <v>568</v>
      </c>
      <c r="H128" s="136">
        <v>125</v>
      </c>
      <c r="I128" s="137"/>
      <c r="J128" s="136">
        <f t="shared" si="0"/>
        <v>0</v>
      </c>
      <c r="K128" s="134" t="s">
        <v>151</v>
      </c>
      <c r="L128" s="32"/>
      <c r="M128" s="138" t="s">
        <v>1</v>
      </c>
      <c r="N128" s="139" t="s">
        <v>40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214</v>
      </c>
      <c r="AT128" s="142" t="s">
        <v>147</v>
      </c>
      <c r="AU128" s="142" t="s">
        <v>85</v>
      </c>
      <c r="AY128" s="17" t="s">
        <v>145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7" t="s">
        <v>83</v>
      </c>
      <c r="BK128" s="143">
        <f t="shared" si="9"/>
        <v>0</v>
      </c>
      <c r="BL128" s="17" t="s">
        <v>214</v>
      </c>
      <c r="BM128" s="142" t="s">
        <v>1078</v>
      </c>
    </row>
    <row r="129" spans="2:65" s="1" customFormat="1" ht="24.15" customHeight="1">
      <c r="B129" s="32"/>
      <c r="C129" s="172" t="s">
        <v>152</v>
      </c>
      <c r="D129" s="172" t="s">
        <v>449</v>
      </c>
      <c r="E129" s="173" t="s">
        <v>1079</v>
      </c>
      <c r="F129" s="174" t="s">
        <v>1080</v>
      </c>
      <c r="G129" s="175" t="s">
        <v>568</v>
      </c>
      <c r="H129" s="176">
        <v>125</v>
      </c>
      <c r="I129" s="177"/>
      <c r="J129" s="176">
        <f t="shared" si="0"/>
        <v>0</v>
      </c>
      <c r="K129" s="174" t="s">
        <v>151</v>
      </c>
      <c r="L129" s="178"/>
      <c r="M129" s="179" t="s">
        <v>1</v>
      </c>
      <c r="N129" s="180" t="s">
        <v>40</v>
      </c>
      <c r="P129" s="140">
        <f t="shared" si="1"/>
        <v>0</v>
      </c>
      <c r="Q129" s="140">
        <v>4.2999999999999999E-4</v>
      </c>
      <c r="R129" s="140">
        <f t="shared" si="2"/>
        <v>5.3749999999999999E-2</v>
      </c>
      <c r="S129" s="140">
        <v>0</v>
      </c>
      <c r="T129" s="141">
        <f t="shared" si="3"/>
        <v>0</v>
      </c>
      <c r="AR129" s="142" t="s">
        <v>277</v>
      </c>
      <c r="AT129" s="142" t="s">
        <v>449</v>
      </c>
      <c r="AU129" s="142" t="s">
        <v>85</v>
      </c>
      <c r="AY129" s="17" t="s">
        <v>145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7" t="s">
        <v>83</v>
      </c>
      <c r="BK129" s="143">
        <f t="shared" si="9"/>
        <v>0</v>
      </c>
      <c r="BL129" s="17" t="s">
        <v>214</v>
      </c>
      <c r="BM129" s="142" t="s">
        <v>1081</v>
      </c>
    </row>
    <row r="130" spans="2:65" s="1" customFormat="1" ht="24.15" customHeight="1">
      <c r="B130" s="32"/>
      <c r="C130" s="132" t="s">
        <v>165</v>
      </c>
      <c r="D130" s="132" t="s">
        <v>147</v>
      </c>
      <c r="E130" s="133" t="s">
        <v>1082</v>
      </c>
      <c r="F130" s="134" t="s">
        <v>1083</v>
      </c>
      <c r="G130" s="135" t="s">
        <v>568</v>
      </c>
      <c r="H130" s="136">
        <v>550</v>
      </c>
      <c r="I130" s="137"/>
      <c r="J130" s="136">
        <f t="shared" si="0"/>
        <v>0</v>
      </c>
      <c r="K130" s="134" t="s">
        <v>151</v>
      </c>
      <c r="L130" s="32"/>
      <c r="M130" s="138" t="s">
        <v>1</v>
      </c>
      <c r="N130" s="139" t="s">
        <v>40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214</v>
      </c>
      <c r="AT130" s="142" t="s">
        <v>147</v>
      </c>
      <c r="AU130" s="142" t="s">
        <v>85</v>
      </c>
      <c r="AY130" s="17" t="s">
        <v>145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7" t="s">
        <v>83</v>
      </c>
      <c r="BK130" s="143">
        <f t="shared" si="9"/>
        <v>0</v>
      </c>
      <c r="BL130" s="17" t="s">
        <v>214</v>
      </c>
      <c r="BM130" s="142" t="s">
        <v>1084</v>
      </c>
    </row>
    <row r="131" spans="2:65" s="1" customFormat="1" ht="16.5" customHeight="1">
      <c r="B131" s="32"/>
      <c r="C131" s="172" t="s">
        <v>169</v>
      </c>
      <c r="D131" s="172" t="s">
        <v>449</v>
      </c>
      <c r="E131" s="173" t="s">
        <v>1085</v>
      </c>
      <c r="F131" s="174" t="s">
        <v>1086</v>
      </c>
      <c r="G131" s="175" t="s">
        <v>1087</v>
      </c>
      <c r="H131" s="176">
        <v>0.55000000000000004</v>
      </c>
      <c r="I131" s="177"/>
      <c r="J131" s="176">
        <f t="shared" si="0"/>
        <v>0</v>
      </c>
      <c r="K131" s="174" t="s">
        <v>1</v>
      </c>
      <c r="L131" s="178"/>
      <c r="M131" s="179" t="s">
        <v>1</v>
      </c>
      <c r="N131" s="180" t="s">
        <v>40</v>
      </c>
      <c r="P131" s="140">
        <f t="shared" si="1"/>
        <v>0</v>
      </c>
      <c r="Q131" s="140">
        <v>0.12</v>
      </c>
      <c r="R131" s="140">
        <f t="shared" si="2"/>
        <v>6.6000000000000003E-2</v>
      </c>
      <c r="S131" s="140">
        <v>0</v>
      </c>
      <c r="T131" s="141">
        <f t="shared" si="3"/>
        <v>0</v>
      </c>
      <c r="AR131" s="142" t="s">
        <v>277</v>
      </c>
      <c r="AT131" s="142" t="s">
        <v>449</v>
      </c>
      <c r="AU131" s="142" t="s">
        <v>85</v>
      </c>
      <c r="AY131" s="17" t="s">
        <v>145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7" t="s">
        <v>83</v>
      </c>
      <c r="BK131" s="143">
        <f t="shared" si="9"/>
        <v>0</v>
      </c>
      <c r="BL131" s="17" t="s">
        <v>214</v>
      </c>
      <c r="BM131" s="142" t="s">
        <v>1088</v>
      </c>
    </row>
    <row r="132" spans="2:65" s="12" customFormat="1" ht="10.199999999999999">
      <c r="B132" s="144"/>
      <c r="D132" s="145" t="s">
        <v>181</v>
      </c>
      <c r="E132" s="146" t="s">
        <v>1</v>
      </c>
      <c r="F132" s="147" t="s">
        <v>1089</v>
      </c>
      <c r="H132" s="148">
        <v>0.55000000000000004</v>
      </c>
      <c r="I132" s="149"/>
      <c r="L132" s="144"/>
      <c r="M132" s="150"/>
      <c r="T132" s="151"/>
      <c r="AT132" s="146" t="s">
        <v>181</v>
      </c>
      <c r="AU132" s="146" t="s">
        <v>85</v>
      </c>
      <c r="AV132" s="12" t="s">
        <v>85</v>
      </c>
      <c r="AW132" s="12" t="s">
        <v>31</v>
      </c>
      <c r="AX132" s="12" t="s">
        <v>83</v>
      </c>
      <c r="AY132" s="146" t="s">
        <v>145</v>
      </c>
    </row>
    <row r="133" spans="2:65" s="1" customFormat="1" ht="24.15" customHeight="1">
      <c r="B133" s="32"/>
      <c r="C133" s="132" t="s">
        <v>173</v>
      </c>
      <c r="D133" s="132" t="s">
        <v>147</v>
      </c>
      <c r="E133" s="133" t="s">
        <v>1090</v>
      </c>
      <c r="F133" s="134" t="s">
        <v>1091</v>
      </c>
      <c r="G133" s="135" t="s">
        <v>568</v>
      </c>
      <c r="H133" s="136">
        <v>650</v>
      </c>
      <c r="I133" s="137"/>
      <c r="J133" s="136">
        <f>ROUND(I133*H133,2)</f>
        <v>0</v>
      </c>
      <c r="K133" s="134" t="s">
        <v>151</v>
      </c>
      <c r="L133" s="32"/>
      <c r="M133" s="138" t="s">
        <v>1</v>
      </c>
      <c r="N133" s="139" t="s">
        <v>40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214</v>
      </c>
      <c r="AT133" s="142" t="s">
        <v>147</v>
      </c>
      <c r="AU133" s="142" t="s">
        <v>85</v>
      </c>
      <c r="AY133" s="17" t="s">
        <v>145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83</v>
      </c>
      <c r="BK133" s="143">
        <f>ROUND(I133*H133,2)</f>
        <v>0</v>
      </c>
      <c r="BL133" s="17" t="s">
        <v>214</v>
      </c>
      <c r="BM133" s="142" t="s">
        <v>1092</v>
      </c>
    </row>
    <row r="134" spans="2:65" s="1" customFormat="1" ht="16.5" customHeight="1">
      <c r="B134" s="32"/>
      <c r="C134" s="172" t="s">
        <v>177</v>
      </c>
      <c r="D134" s="172" t="s">
        <v>449</v>
      </c>
      <c r="E134" s="173" t="s">
        <v>1093</v>
      </c>
      <c r="F134" s="174" t="s">
        <v>1094</v>
      </c>
      <c r="G134" s="175" t="s">
        <v>1087</v>
      </c>
      <c r="H134" s="176">
        <v>0.65</v>
      </c>
      <c r="I134" s="177"/>
      <c r="J134" s="176">
        <f>ROUND(I134*H134,2)</f>
        <v>0</v>
      </c>
      <c r="K134" s="174" t="s">
        <v>1</v>
      </c>
      <c r="L134" s="178"/>
      <c r="M134" s="179" t="s">
        <v>1</v>
      </c>
      <c r="N134" s="180" t="s">
        <v>40</v>
      </c>
      <c r="P134" s="140">
        <f>O134*H134</f>
        <v>0</v>
      </c>
      <c r="Q134" s="140">
        <v>0.53</v>
      </c>
      <c r="R134" s="140">
        <f>Q134*H134</f>
        <v>0.34450000000000003</v>
      </c>
      <c r="S134" s="140">
        <v>0</v>
      </c>
      <c r="T134" s="141">
        <f>S134*H134</f>
        <v>0</v>
      </c>
      <c r="AR134" s="142" t="s">
        <v>277</v>
      </c>
      <c r="AT134" s="142" t="s">
        <v>449</v>
      </c>
      <c r="AU134" s="142" t="s">
        <v>85</v>
      </c>
      <c r="AY134" s="17" t="s">
        <v>145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83</v>
      </c>
      <c r="BK134" s="143">
        <f>ROUND(I134*H134,2)</f>
        <v>0</v>
      </c>
      <c r="BL134" s="17" t="s">
        <v>214</v>
      </c>
      <c r="BM134" s="142" t="s">
        <v>1095</v>
      </c>
    </row>
    <row r="135" spans="2:65" s="12" customFormat="1" ht="10.199999999999999">
      <c r="B135" s="144"/>
      <c r="D135" s="145" t="s">
        <v>181</v>
      </c>
      <c r="E135" s="146" t="s">
        <v>1</v>
      </c>
      <c r="F135" s="147" t="s">
        <v>1096</v>
      </c>
      <c r="H135" s="148">
        <v>0.65</v>
      </c>
      <c r="I135" s="149"/>
      <c r="L135" s="144"/>
      <c r="M135" s="150"/>
      <c r="T135" s="151"/>
      <c r="AT135" s="146" t="s">
        <v>181</v>
      </c>
      <c r="AU135" s="146" t="s">
        <v>85</v>
      </c>
      <c r="AV135" s="12" t="s">
        <v>85</v>
      </c>
      <c r="AW135" s="12" t="s">
        <v>31</v>
      </c>
      <c r="AX135" s="12" t="s">
        <v>83</v>
      </c>
      <c r="AY135" s="146" t="s">
        <v>145</v>
      </c>
    </row>
    <row r="136" spans="2:65" s="1" customFormat="1" ht="24.15" customHeight="1">
      <c r="B136" s="32"/>
      <c r="C136" s="132" t="s">
        <v>183</v>
      </c>
      <c r="D136" s="132" t="s">
        <v>147</v>
      </c>
      <c r="E136" s="133" t="s">
        <v>1097</v>
      </c>
      <c r="F136" s="134" t="s">
        <v>1098</v>
      </c>
      <c r="G136" s="135" t="s">
        <v>160</v>
      </c>
      <c r="H136" s="136">
        <v>1</v>
      </c>
      <c r="I136" s="137"/>
      <c r="J136" s="136">
        <f t="shared" ref="J136:J146" si="10">ROUND(I136*H136,2)</f>
        <v>0</v>
      </c>
      <c r="K136" s="134" t="s">
        <v>151</v>
      </c>
      <c r="L136" s="32"/>
      <c r="M136" s="138" t="s">
        <v>1</v>
      </c>
      <c r="N136" s="139" t="s">
        <v>40</v>
      </c>
      <c r="P136" s="140">
        <f t="shared" ref="P136:P146" si="11">O136*H136</f>
        <v>0</v>
      </c>
      <c r="Q136" s="140">
        <v>0</v>
      </c>
      <c r="R136" s="140">
        <f t="shared" ref="R136:R146" si="12">Q136*H136</f>
        <v>0</v>
      </c>
      <c r="S136" s="140">
        <v>0</v>
      </c>
      <c r="T136" s="141">
        <f t="shared" ref="T136:T146" si="13">S136*H136</f>
        <v>0</v>
      </c>
      <c r="AR136" s="142" t="s">
        <v>214</v>
      </c>
      <c r="AT136" s="142" t="s">
        <v>147</v>
      </c>
      <c r="AU136" s="142" t="s">
        <v>85</v>
      </c>
      <c r="AY136" s="17" t="s">
        <v>145</v>
      </c>
      <c r="BE136" s="143">
        <f t="shared" ref="BE136:BE146" si="14">IF(N136="základní",J136,0)</f>
        <v>0</v>
      </c>
      <c r="BF136" s="143">
        <f t="shared" ref="BF136:BF146" si="15">IF(N136="snížená",J136,0)</f>
        <v>0</v>
      </c>
      <c r="BG136" s="143">
        <f t="shared" ref="BG136:BG146" si="16">IF(N136="zákl. přenesená",J136,0)</f>
        <v>0</v>
      </c>
      <c r="BH136" s="143">
        <f t="shared" ref="BH136:BH146" si="17">IF(N136="sníž. přenesená",J136,0)</f>
        <v>0</v>
      </c>
      <c r="BI136" s="143">
        <f t="shared" ref="BI136:BI146" si="18">IF(N136="nulová",J136,0)</f>
        <v>0</v>
      </c>
      <c r="BJ136" s="17" t="s">
        <v>83</v>
      </c>
      <c r="BK136" s="143">
        <f t="shared" ref="BK136:BK146" si="19">ROUND(I136*H136,2)</f>
        <v>0</v>
      </c>
      <c r="BL136" s="17" t="s">
        <v>214</v>
      </c>
      <c r="BM136" s="142" t="s">
        <v>1099</v>
      </c>
    </row>
    <row r="137" spans="2:65" s="1" customFormat="1" ht="33" customHeight="1">
      <c r="B137" s="32"/>
      <c r="C137" s="172" t="s">
        <v>188</v>
      </c>
      <c r="D137" s="172" t="s">
        <v>449</v>
      </c>
      <c r="E137" s="173" t="s">
        <v>1100</v>
      </c>
      <c r="F137" s="174" t="s">
        <v>1101</v>
      </c>
      <c r="G137" s="175" t="s">
        <v>160</v>
      </c>
      <c r="H137" s="176">
        <v>1</v>
      </c>
      <c r="I137" s="177"/>
      <c r="J137" s="176">
        <f t="shared" si="10"/>
        <v>0</v>
      </c>
      <c r="K137" s="174" t="s">
        <v>1</v>
      </c>
      <c r="L137" s="178"/>
      <c r="M137" s="179" t="s">
        <v>1</v>
      </c>
      <c r="N137" s="180" t="s">
        <v>40</v>
      </c>
      <c r="P137" s="140">
        <f t="shared" si="11"/>
        <v>0</v>
      </c>
      <c r="Q137" s="140">
        <v>0</v>
      </c>
      <c r="R137" s="140">
        <f t="shared" si="12"/>
        <v>0</v>
      </c>
      <c r="S137" s="140">
        <v>0</v>
      </c>
      <c r="T137" s="141">
        <f t="shared" si="13"/>
        <v>0</v>
      </c>
      <c r="AR137" s="142" t="s">
        <v>177</v>
      </c>
      <c r="AT137" s="142" t="s">
        <v>449</v>
      </c>
      <c r="AU137" s="142" t="s">
        <v>85</v>
      </c>
      <c r="AY137" s="17" t="s">
        <v>145</v>
      </c>
      <c r="BE137" s="143">
        <f t="shared" si="14"/>
        <v>0</v>
      </c>
      <c r="BF137" s="143">
        <f t="shared" si="15"/>
        <v>0</v>
      </c>
      <c r="BG137" s="143">
        <f t="shared" si="16"/>
        <v>0</v>
      </c>
      <c r="BH137" s="143">
        <f t="shared" si="17"/>
        <v>0</v>
      </c>
      <c r="BI137" s="143">
        <f t="shared" si="18"/>
        <v>0</v>
      </c>
      <c r="BJ137" s="17" t="s">
        <v>83</v>
      </c>
      <c r="BK137" s="143">
        <f t="shared" si="19"/>
        <v>0</v>
      </c>
      <c r="BL137" s="17" t="s">
        <v>152</v>
      </c>
      <c r="BM137" s="142" t="s">
        <v>1102</v>
      </c>
    </row>
    <row r="138" spans="2:65" s="1" customFormat="1" ht="24.15" customHeight="1">
      <c r="B138" s="32"/>
      <c r="C138" s="172" t="s">
        <v>193</v>
      </c>
      <c r="D138" s="172" t="s">
        <v>449</v>
      </c>
      <c r="E138" s="173" t="s">
        <v>1103</v>
      </c>
      <c r="F138" s="174" t="s">
        <v>1104</v>
      </c>
      <c r="G138" s="175" t="s">
        <v>160</v>
      </c>
      <c r="H138" s="176">
        <v>1</v>
      </c>
      <c r="I138" s="177"/>
      <c r="J138" s="176">
        <f t="shared" si="10"/>
        <v>0</v>
      </c>
      <c r="K138" s="174" t="s">
        <v>1</v>
      </c>
      <c r="L138" s="178"/>
      <c r="M138" s="179" t="s">
        <v>1</v>
      </c>
      <c r="N138" s="180" t="s">
        <v>40</v>
      </c>
      <c r="P138" s="140">
        <f t="shared" si="11"/>
        <v>0</v>
      </c>
      <c r="Q138" s="140">
        <v>0</v>
      </c>
      <c r="R138" s="140">
        <f t="shared" si="12"/>
        <v>0</v>
      </c>
      <c r="S138" s="140">
        <v>0</v>
      </c>
      <c r="T138" s="141">
        <f t="shared" si="13"/>
        <v>0</v>
      </c>
      <c r="AR138" s="142" t="s">
        <v>177</v>
      </c>
      <c r="AT138" s="142" t="s">
        <v>449</v>
      </c>
      <c r="AU138" s="142" t="s">
        <v>85</v>
      </c>
      <c r="AY138" s="17" t="s">
        <v>145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7" t="s">
        <v>83</v>
      </c>
      <c r="BK138" s="143">
        <f t="shared" si="19"/>
        <v>0</v>
      </c>
      <c r="BL138" s="17" t="s">
        <v>152</v>
      </c>
      <c r="BM138" s="142" t="s">
        <v>1105</v>
      </c>
    </row>
    <row r="139" spans="2:65" s="1" customFormat="1" ht="16.5" customHeight="1">
      <c r="B139" s="32"/>
      <c r="C139" s="172" t="s">
        <v>198</v>
      </c>
      <c r="D139" s="172" t="s">
        <v>449</v>
      </c>
      <c r="E139" s="173" t="s">
        <v>1106</v>
      </c>
      <c r="F139" s="174" t="s">
        <v>1107</v>
      </c>
      <c r="G139" s="175" t="s">
        <v>160</v>
      </c>
      <c r="H139" s="176">
        <v>1</v>
      </c>
      <c r="I139" s="177"/>
      <c r="J139" s="176">
        <f t="shared" si="10"/>
        <v>0</v>
      </c>
      <c r="K139" s="174" t="s">
        <v>1</v>
      </c>
      <c r="L139" s="178"/>
      <c r="M139" s="179" t="s">
        <v>1</v>
      </c>
      <c r="N139" s="180" t="s">
        <v>40</v>
      </c>
      <c r="P139" s="140">
        <f t="shared" si="11"/>
        <v>0</v>
      </c>
      <c r="Q139" s="140">
        <v>0</v>
      </c>
      <c r="R139" s="140">
        <f t="shared" si="12"/>
        <v>0</v>
      </c>
      <c r="S139" s="140">
        <v>0</v>
      </c>
      <c r="T139" s="141">
        <f t="shared" si="13"/>
        <v>0</v>
      </c>
      <c r="AR139" s="142" t="s">
        <v>177</v>
      </c>
      <c r="AT139" s="142" t="s">
        <v>449</v>
      </c>
      <c r="AU139" s="142" t="s">
        <v>85</v>
      </c>
      <c r="AY139" s="17" t="s">
        <v>145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7" t="s">
        <v>83</v>
      </c>
      <c r="BK139" s="143">
        <f t="shared" si="19"/>
        <v>0</v>
      </c>
      <c r="BL139" s="17" t="s">
        <v>152</v>
      </c>
      <c r="BM139" s="142" t="s">
        <v>1108</v>
      </c>
    </row>
    <row r="140" spans="2:65" s="1" customFormat="1" ht="24.15" customHeight="1">
      <c r="B140" s="32"/>
      <c r="C140" s="172" t="s">
        <v>202</v>
      </c>
      <c r="D140" s="172" t="s">
        <v>449</v>
      </c>
      <c r="E140" s="173" t="s">
        <v>1109</v>
      </c>
      <c r="F140" s="174" t="s">
        <v>1110</v>
      </c>
      <c r="G140" s="175" t="s">
        <v>160</v>
      </c>
      <c r="H140" s="176">
        <v>5</v>
      </c>
      <c r="I140" s="177"/>
      <c r="J140" s="176">
        <f t="shared" si="10"/>
        <v>0</v>
      </c>
      <c r="K140" s="174" t="s">
        <v>1</v>
      </c>
      <c r="L140" s="178"/>
      <c r="M140" s="179" t="s">
        <v>1</v>
      </c>
      <c r="N140" s="180" t="s">
        <v>40</v>
      </c>
      <c r="P140" s="140">
        <f t="shared" si="11"/>
        <v>0</v>
      </c>
      <c r="Q140" s="140">
        <v>0</v>
      </c>
      <c r="R140" s="140">
        <f t="shared" si="12"/>
        <v>0</v>
      </c>
      <c r="S140" s="140">
        <v>0</v>
      </c>
      <c r="T140" s="141">
        <f t="shared" si="13"/>
        <v>0</v>
      </c>
      <c r="AR140" s="142" t="s">
        <v>177</v>
      </c>
      <c r="AT140" s="142" t="s">
        <v>449</v>
      </c>
      <c r="AU140" s="142" t="s">
        <v>85</v>
      </c>
      <c r="AY140" s="17" t="s">
        <v>145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7" t="s">
        <v>83</v>
      </c>
      <c r="BK140" s="143">
        <f t="shared" si="19"/>
        <v>0</v>
      </c>
      <c r="BL140" s="17" t="s">
        <v>152</v>
      </c>
      <c r="BM140" s="142" t="s">
        <v>1111</v>
      </c>
    </row>
    <row r="141" spans="2:65" s="1" customFormat="1" ht="16.5" customHeight="1">
      <c r="B141" s="32"/>
      <c r="C141" s="172" t="s">
        <v>206</v>
      </c>
      <c r="D141" s="172" t="s">
        <v>449</v>
      </c>
      <c r="E141" s="173" t="s">
        <v>1112</v>
      </c>
      <c r="F141" s="174" t="s">
        <v>1113</v>
      </c>
      <c r="G141" s="175" t="s">
        <v>160</v>
      </c>
      <c r="H141" s="176">
        <v>5</v>
      </c>
      <c r="I141" s="177"/>
      <c r="J141" s="176">
        <f t="shared" si="10"/>
        <v>0</v>
      </c>
      <c r="K141" s="174" t="s">
        <v>1</v>
      </c>
      <c r="L141" s="178"/>
      <c r="M141" s="179" t="s">
        <v>1</v>
      </c>
      <c r="N141" s="180" t="s">
        <v>40</v>
      </c>
      <c r="P141" s="140">
        <f t="shared" si="11"/>
        <v>0</v>
      </c>
      <c r="Q141" s="140">
        <v>0</v>
      </c>
      <c r="R141" s="140">
        <f t="shared" si="12"/>
        <v>0</v>
      </c>
      <c r="S141" s="140">
        <v>0</v>
      </c>
      <c r="T141" s="141">
        <f t="shared" si="13"/>
        <v>0</v>
      </c>
      <c r="AR141" s="142" t="s">
        <v>177</v>
      </c>
      <c r="AT141" s="142" t="s">
        <v>449</v>
      </c>
      <c r="AU141" s="142" t="s">
        <v>85</v>
      </c>
      <c r="AY141" s="17" t="s">
        <v>145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7" t="s">
        <v>83</v>
      </c>
      <c r="BK141" s="143">
        <f t="shared" si="19"/>
        <v>0</v>
      </c>
      <c r="BL141" s="17" t="s">
        <v>152</v>
      </c>
      <c r="BM141" s="142" t="s">
        <v>1114</v>
      </c>
    </row>
    <row r="142" spans="2:65" s="1" customFormat="1" ht="16.5" customHeight="1">
      <c r="B142" s="32"/>
      <c r="C142" s="172" t="s">
        <v>8</v>
      </c>
      <c r="D142" s="172" t="s">
        <v>449</v>
      </c>
      <c r="E142" s="173" t="s">
        <v>1115</v>
      </c>
      <c r="F142" s="174" t="s">
        <v>1116</v>
      </c>
      <c r="G142" s="175" t="s">
        <v>160</v>
      </c>
      <c r="H142" s="176">
        <v>5</v>
      </c>
      <c r="I142" s="177"/>
      <c r="J142" s="176">
        <f t="shared" si="10"/>
        <v>0</v>
      </c>
      <c r="K142" s="174" t="s">
        <v>1</v>
      </c>
      <c r="L142" s="178"/>
      <c r="M142" s="179" t="s">
        <v>1</v>
      </c>
      <c r="N142" s="180" t="s">
        <v>40</v>
      </c>
      <c r="P142" s="140">
        <f t="shared" si="11"/>
        <v>0</v>
      </c>
      <c r="Q142" s="140">
        <v>0</v>
      </c>
      <c r="R142" s="140">
        <f t="shared" si="12"/>
        <v>0</v>
      </c>
      <c r="S142" s="140">
        <v>0</v>
      </c>
      <c r="T142" s="141">
        <f t="shared" si="13"/>
        <v>0</v>
      </c>
      <c r="AR142" s="142" t="s">
        <v>177</v>
      </c>
      <c r="AT142" s="142" t="s">
        <v>449</v>
      </c>
      <c r="AU142" s="142" t="s">
        <v>85</v>
      </c>
      <c r="AY142" s="17" t="s">
        <v>145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7" t="s">
        <v>83</v>
      </c>
      <c r="BK142" s="143">
        <f t="shared" si="19"/>
        <v>0</v>
      </c>
      <c r="BL142" s="17" t="s">
        <v>152</v>
      </c>
      <c r="BM142" s="142" t="s">
        <v>1117</v>
      </c>
    </row>
    <row r="143" spans="2:65" s="1" customFormat="1" ht="24.15" customHeight="1">
      <c r="B143" s="32"/>
      <c r="C143" s="172" t="s">
        <v>214</v>
      </c>
      <c r="D143" s="172" t="s">
        <v>449</v>
      </c>
      <c r="E143" s="173" t="s">
        <v>1118</v>
      </c>
      <c r="F143" s="174" t="s">
        <v>1119</v>
      </c>
      <c r="G143" s="175" t="s">
        <v>160</v>
      </c>
      <c r="H143" s="176">
        <v>1</v>
      </c>
      <c r="I143" s="177"/>
      <c r="J143" s="176">
        <f t="shared" si="10"/>
        <v>0</v>
      </c>
      <c r="K143" s="174" t="s">
        <v>1</v>
      </c>
      <c r="L143" s="178"/>
      <c r="M143" s="179" t="s">
        <v>1</v>
      </c>
      <c r="N143" s="180" t="s">
        <v>40</v>
      </c>
      <c r="P143" s="140">
        <f t="shared" si="11"/>
        <v>0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177</v>
      </c>
      <c r="AT143" s="142" t="s">
        <v>449</v>
      </c>
      <c r="AU143" s="142" t="s">
        <v>85</v>
      </c>
      <c r="AY143" s="17" t="s">
        <v>145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7" t="s">
        <v>83</v>
      </c>
      <c r="BK143" s="143">
        <f t="shared" si="19"/>
        <v>0</v>
      </c>
      <c r="BL143" s="17" t="s">
        <v>152</v>
      </c>
      <c r="BM143" s="142" t="s">
        <v>1120</v>
      </c>
    </row>
    <row r="144" spans="2:65" s="1" customFormat="1" ht="21.75" customHeight="1">
      <c r="B144" s="32"/>
      <c r="C144" s="172" t="s">
        <v>218</v>
      </c>
      <c r="D144" s="172" t="s">
        <v>449</v>
      </c>
      <c r="E144" s="173" t="s">
        <v>1121</v>
      </c>
      <c r="F144" s="174" t="s">
        <v>1122</v>
      </c>
      <c r="G144" s="175" t="s">
        <v>160</v>
      </c>
      <c r="H144" s="176">
        <v>1</v>
      </c>
      <c r="I144" s="177"/>
      <c r="J144" s="176">
        <f t="shared" si="10"/>
        <v>0</v>
      </c>
      <c r="K144" s="174" t="s">
        <v>1</v>
      </c>
      <c r="L144" s="178"/>
      <c r="M144" s="179" t="s">
        <v>1</v>
      </c>
      <c r="N144" s="180" t="s">
        <v>40</v>
      </c>
      <c r="P144" s="140">
        <f t="shared" si="11"/>
        <v>0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177</v>
      </c>
      <c r="AT144" s="142" t="s">
        <v>449</v>
      </c>
      <c r="AU144" s="142" t="s">
        <v>85</v>
      </c>
      <c r="AY144" s="17" t="s">
        <v>145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7" t="s">
        <v>83</v>
      </c>
      <c r="BK144" s="143">
        <f t="shared" si="19"/>
        <v>0</v>
      </c>
      <c r="BL144" s="17" t="s">
        <v>152</v>
      </c>
      <c r="BM144" s="142" t="s">
        <v>1123</v>
      </c>
    </row>
    <row r="145" spans="2:65" s="1" customFormat="1" ht="24.15" customHeight="1">
      <c r="B145" s="32"/>
      <c r="C145" s="132" t="s">
        <v>222</v>
      </c>
      <c r="D145" s="132" t="s">
        <v>147</v>
      </c>
      <c r="E145" s="133" t="s">
        <v>1124</v>
      </c>
      <c r="F145" s="134" t="s">
        <v>1125</v>
      </c>
      <c r="G145" s="135" t="s">
        <v>160</v>
      </c>
      <c r="H145" s="136">
        <v>3</v>
      </c>
      <c r="I145" s="137"/>
      <c r="J145" s="136">
        <f t="shared" si="10"/>
        <v>0</v>
      </c>
      <c r="K145" s="134" t="s">
        <v>151</v>
      </c>
      <c r="L145" s="32"/>
      <c r="M145" s="138" t="s">
        <v>1</v>
      </c>
      <c r="N145" s="139" t="s">
        <v>40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152</v>
      </c>
      <c r="AT145" s="142" t="s">
        <v>147</v>
      </c>
      <c r="AU145" s="142" t="s">
        <v>85</v>
      </c>
      <c r="AY145" s="17" t="s">
        <v>145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7" t="s">
        <v>83</v>
      </c>
      <c r="BK145" s="143">
        <f t="shared" si="19"/>
        <v>0</v>
      </c>
      <c r="BL145" s="17" t="s">
        <v>152</v>
      </c>
      <c r="BM145" s="142" t="s">
        <v>1126</v>
      </c>
    </row>
    <row r="146" spans="2:65" s="1" customFormat="1" ht="16.5" customHeight="1">
      <c r="B146" s="32"/>
      <c r="C146" s="172" t="s">
        <v>226</v>
      </c>
      <c r="D146" s="172" t="s">
        <v>449</v>
      </c>
      <c r="E146" s="173" t="s">
        <v>1127</v>
      </c>
      <c r="F146" s="174" t="s">
        <v>1128</v>
      </c>
      <c r="G146" s="175" t="s">
        <v>1129</v>
      </c>
      <c r="H146" s="176">
        <v>3</v>
      </c>
      <c r="I146" s="177"/>
      <c r="J146" s="176">
        <f t="shared" si="10"/>
        <v>0</v>
      </c>
      <c r="K146" s="174" t="s">
        <v>1</v>
      </c>
      <c r="L146" s="178"/>
      <c r="M146" s="179" t="s">
        <v>1</v>
      </c>
      <c r="N146" s="180" t="s">
        <v>40</v>
      </c>
      <c r="P146" s="140">
        <f t="shared" si="11"/>
        <v>0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177</v>
      </c>
      <c r="AT146" s="142" t="s">
        <v>449</v>
      </c>
      <c r="AU146" s="142" t="s">
        <v>85</v>
      </c>
      <c r="AY146" s="17" t="s">
        <v>145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7" t="s">
        <v>83</v>
      </c>
      <c r="BK146" s="143">
        <f t="shared" si="19"/>
        <v>0</v>
      </c>
      <c r="BL146" s="17" t="s">
        <v>152</v>
      </c>
      <c r="BM146" s="142" t="s">
        <v>1130</v>
      </c>
    </row>
    <row r="147" spans="2:65" s="1" customFormat="1" ht="19.2">
      <c r="B147" s="32"/>
      <c r="D147" s="145" t="s">
        <v>1131</v>
      </c>
      <c r="F147" s="186" t="s">
        <v>1132</v>
      </c>
      <c r="I147" s="187"/>
      <c r="L147" s="32"/>
      <c r="M147" s="188"/>
      <c r="T147" s="56"/>
      <c r="AT147" s="17" t="s">
        <v>1131</v>
      </c>
      <c r="AU147" s="17" t="s">
        <v>85</v>
      </c>
    </row>
    <row r="148" spans="2:65" s="1" customFormat="1" ht="21.75" customHeight="1">
      <c r="B148" s="32"/>
      <c r="C148" s="132" t="s">
        <v>230</v>
      </c>
      <c r="D148" s="132" t="s">
        <v>147</v>
      </c>
      <c r="E148" s="133" t="s">
        <v>1133</v>
      </c>
      <c r="F148" s="134" t="s">
        <v>1134</v>
      </c>
      <c r="G148" s="135" t="s">
        <v>160</v>
      </c>
      <c r="H148" s="136">
        <v>69</v>
      </c>
      <c r="I148" s="137"/>
      <c r="J148" s="136">
        <f>ROUND(I148*H148,2)</f>
        <v>0</v>
      </c>
      <c r="K148" s="134" t="s">
        <v>151</v>
      </c>
      <c r="L148" s="32"/>
      <c r="M148" s="138" t="s">
        <v>1</v>
      </c>
      <c r="N148" s="139" t="s">
        <v>40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214</v>
      </c>
      <c r="AT148" s="142" t="s">
        <v>147</v>
      </c>
      <c r="AU148" s="142" t="s">
        <v>85</v>
      </c>
      <c r="AY148" s="17" t="s">
        <v>145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83</v>
      </c>
      <c r="BK148" s="143">
        <f>ROUND(I148*H148,2)</f>
        <v>0</v>
      </c>
      <c r="BL148" s="17" t="s">
        <v>214</v>
      </c>
      <c r="BM148" s="142" t="s">
        <v>1135</v>
      </c>
    </row>
    <row r="149" spans="2:65" s="1" customFormat="1" ht="24.15" customHeight="1">
      <c r="B149" s="32"/>
      <c r="C149" s="172" t="s">
        <v>7</v>
      </c>
      <c r="D149" s="172" t="s">
        <v>449</v>
      </c>
      <c r="E149" s="173" t="s">
        <v>1136</v>
      </c>
      <c r="F149" s="174" t="s">
        <v>1137</v>
      </c>
      <c r="G149" s="175" t="s">
        <v>160</v>
      </c>
      <c r="H149" s="176">
        <v>25</v>
      </c>
      <c r="I149" s="177"/>
      <c r="J149" s="176">
        <f>ROUND(I149*H149,2)</f>
        <v>0</v>
      </c>
      <c r="K149" s="174" t="s">
        <v>1</v>
      </c>
      <c r="L149" s="178"/>
      <c r="M149" s="179" t="s">
        <v>1</v>
      </c>
      <c r="N149" s="180" t="s">
        <v>40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277</v>
      </c>
      <c r="AT149" s="142" t="s">
        <v>449</v>
      </c>
      <c r="AU149" s="142" t="s">
        <v>85</v>
      </c>
      <c r="AY149" s="17" t="s">
        <v>145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83</v>
      </c>
      <c r="BK149" s="143">
        <f>ROUND(I149*H149,2)</f>
        <v>0</v>
      </c>
      <c r="BL149" s="17" t="s">
        <v>214</v>
      </c>
      <c r="BM149" s="142" t="s">
        <v>1138</v>
      </c>
    </row>
    <row r="150" spans="2:65" s="1" customFormat="1" ht="19.2">
      <c r="B150" s="32"/>
      <c r="D150" s="145" t="s">
        <v>1131</v>
      </c>
      <c r="F150" s="186" t="s">
        <v>1139</v>
      </c>
      <c r="I150" s="187"/>
      <c r="L150" s="32"/>
      <c r="M150" s="188"/>
      <c r="T150" s="56"/>
      <c r="AT150" s="17" t="s">
        <v>1131</v>
      </c>
      <c r="AU150" s="17" t="s">
        <v>85</v>
      </c>
    </row>
    <row r="151" spans="2:65" s="1" customFormat="1" ht="16.5" customHeight="1">
      <c r="B151" s="32"/>
      <c r="C151" s="172" t="s">
        <v>237</v>
      </c>
      <c r="D151" s="172" t="s">
        <v>449</v>
      </c>
      <c r="E151" s="173" t="s">
        <v>1140</v>
      </c>
      <c r="F151" s="174" t="s">
        <v>1141</v>
      </c>
      <c r="G151" s="175" t="s">
        <v>1129</v>
      </c>
      <c r="H151" s="176">
        <v>14</v>
      </c>
      <c r="I151" s="177"/>
      <c r="J151" s="176">
        <f>ROUND(I151*H151,2)</f>
        <v>0</v>
      </c>
      <c r="K151" s="174" t="s">
        <v>1</v>
      </c>
      <c r="L151" s="178"/>
      <c r="M151" s="179" t="s">
        <v>1</v>
      </c>
      <c r="N151" s="180" t="s">
        <v>40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277</v>
      </c>
      <c r="AT151" s="142" t="s">
        <v>449</v>
      </c>
      <c r="AU151" s="142" t="s">
        <v>85</v>
      </c>
      <c r="AY151" s="17" t="s">
        <v>145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83</v>
      </c>
      <c r="BK151" s="143">
        <f>ROUND(I151*H151,2)</f>
        <v>0</v>
      </c>
      <c r="BL151" s="17" t="s">
        <v>214</v>
      </c>
      <c r="BM151" s="142" t="s">
        <v>1142</v>
      </c>
    </row>
    <row r="152" spans="2:65" s="1" customFormat="1" ht="48">
      <c r="B152" s="32"/>
      <c r="D152" s="145" t="s">
        <v>1131</v>
      </c>
      <c r="F152" s="186" t="s">
        <v>1143</v>
      </c>
      <c r="I152" s="187"/>
      <c r="L152" s="32"/>
      <c r="M152" s="188"/>
      <c r="T152" s="56"/>
      <c r="AT152" s="17" t="s">
        <v>1131</v>
      </c>
      <c r="AU152" s="17" t="s">
        <v>85</v>
      </c>
    </row>
    <row r="153" spans="2:65" s="1" customFormat="1" ht="16.5" customHeight="1">
      <c r="B153" s="32"/>
      <c r="C153" s="172" t="s">
        <v>241</v>
      </c>
      <c r="D153" s="172" t="s">
        <v>449</v>
      </c>
      <c r="E153" s="173" t="s">
        <v>1144</v>
      </c>
      <c r="F153" s="174" t="s">
        <v>1145</v>
      </c>
      <c r="G153" s="175" t="s">
        <v>1129</v>
      </c>
      <c r="H153" s="176">
        <v>6</v>
      </c>
      <c r="I153" s="177"/>
      <c r="J153" s="176">
        <f>ROUND(I153*H153,2)</f>
        <v>0</v>
      </c>
      <c r="K153" s="174" t="s">
        <v>1</v>
      </c>
      <c r="L153" s="178"/>
      <c r="M153" s="179" t="s">
        <v>1</v>
      </c>
      <c r="N153" s="180" t="s">
        <v>40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277</v>
      </c>
      <c r="AT153" s="142" t="s">
        <v>449</v>
      </c>
      <c r="AU153" s="142" t="s">
        <v>85</v>
      </c>
      <c r="AY153" s="17" t="s">
        <v>145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83</v>
      </c>
      <c r="BK153" s="143">
        <f>ROUND(I153*H153,2)</f>
        <v>0</v>
      </c>
      <c r="BL153" s="17" t="s">
        <v>214</v>
      </c>
      <c r="BM153" s="142" t="s">
        <v>1146</v>
      </c>
    </row>
    <row r="154" spans="2:65" s="1" customFormat="1" ht="48">
      <c r="B154" s="32"/>
      <c r="D154" s="145" t="s">
        <v>1131</v>
      </c>
      <c r="F154" s="186" t="s">
        <v>1147</v>
      </c>
      <c r="I154" s="187"/>
      <c r="L154" s="32"/>
      <c r="M154" s="188"/>
      <c r="T154" s="56"/>
      <c r="AT154" s="17" t="s">
        <v>1131</v>
      </c>
      <c r="AU154" s="17" t="s">
        <v>85</v>
      </c>
    </row>
    <row r="155" spans="2:65" s="1" customFormat="1" ht="16.5" customHeight="1">
      <c r="B155" s="32"/>
      <c r="C155" s="172" t="s">
        <v>245</v>
      </c>
      <c r="D155" s="172" t="s">
        <v>449</v>
      </c>
      <c r="E155" s="173" t="s">
        <v>1148</v>
      </c>
      <c r="F155" s="174" t="s">
        <v>1149</v>
      </c>
      <c r="G155" s="175" t="s">
        <v>1129</v>
      </c>
      <c r="H155" s="176">
        <v>24</v>
      </c>
      <c r="I155" s="177"/>
      <c r="J155" s="176">
        <f>ROUND(I155*H155,2)</f>
        <v>0</v>
      </c>
      <c r="K155" s="174" t="s">
        <v>1</v>
      </c>
      <c r="L155" s="178"/>
      <c r="M155" s="179" t="s">
        <v>1</v>
      </c>
      <c r="N155" s="180" t="s">
        <v>40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277</v>
      </c>
      <c r="AT155" s="142" t="s">
        <v>449</v>
      </c>
      <c r="AU155" s="142" t="s">
        <v>85</v>
      </c>
      <c r="AY155" s="17" t="s">
        <v>145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83</v>
      </c>
      <c r="BK155" s="143">
        <f>ROUND(I155*H155,2)</f>
        <v>0</v>
      </c>
      <c r="BL155" s="17" t="s">
        <v>214</v>
      </c>
      <c r="BM155" s="142" t="s">
        <v>1150</v>
      </c>
    </row>
    <row r="156" spans="2:65" s="1" customFormat="1" ht="48">
      <c r="B156" s="32"/>
      <c r="D156" s="145" t="s">
        <v>1131</v>
      </c>
      <c r="F156" s="186" t="s">
        <v>1147</v>
      </c>
      <c r="I156" s="187"/>
      <c r="L156" s="32"/>
      <c r="M156" s="188"/>
      <c r="T156" s="56"/>
      <c r="AT156" s="17" t="s">
        <v>1131</v>
      </c>
      <c r="AU156" s="17" t="s">
        <v>85</v>
      </c>
    </row>
    <row r="157" spans="2:65" s="1" customFormat="1" ht="24.15" customHeight="1">
      <c r="B157" s="32"/>
      <c r="C157" s="132" t="s">
        <v>249</v>
      </c>
      <c r="D157" s="132" t="s">
        <v>147</v>
      </c>
      <c r="E157" s="133" t="s">
        <v>1151</v>
      </c>
      <c r="F157" s="134" t="s">
        <v>1152</v>
      </c>
      <c r="G157" s="135" t="s">
        <v>568</v>
      </c>
      <c r="H157" s="136">
        <v>825</v>
      </c>
      <c r="I157" s="137"/>
      <c r="J157" s="136">
        <f t="shared" ref="J157:J163" si="20">ROUND(I157*H157,2)</f>
        <v>0</v>
      </c>
      <c r="K157" s="134" t="s">
        <v>151</v>
      </c>
      <c r="L157" s="32"/>
      <c r="M157" s="138" t="s">
        <v>1</v>
      </c>
      <c r="N157" s="139" t="s">
        <v>40</v>
      </c>
      <c r="P157" s="140">
        <f t="shared" ref="P157:P163" si="21">O157*H157</f>
        <v>0</v>
      </c>
      <c r="Q157" s="140">
        <v>0</v>
      </c>
      <c r="R157" s="140">
        <f t="shared" ref="R157:R163" si="22">Q157*H157</f>
        <v>0</v>
      </c>
      <c r="S157" s="140">
        <v>0</v>
      </c>
      <c r="T157" s="141">
        <f t="shared" ref="T157:T163" si="23">S157*H157</f>
        <v>0</v>
      </c>
      <c r="AR157" s="142" t="s">
        <v>214</v>
      </c>
      <c r="AT157" s="142" t="s">
        <v>147</v>
      </c>
      <c r="AU157" s="142" t="s">
        <v>85</v>
      </c>
      <c r="AY157" s="17" t="s">
        <v>145</v>
      </c>
      <c r="BE157" s="143">
        <f t="shared" ref="BE157:BE163" si="24">IF(N157="základní",J157,0)</f>
        <v>0</v>
      </c>
      <c r="BF157" s="143">
        <f t="shared" ref="BF157:BF163" si="25">IF(N157="snížená",J157,0)</f>
        <v>0</v>
      </c>
      <c r="BG157" s="143">
        <f t="shared" ref="BG157:BG163" si="26">IF(N157="zákl. přenesená",J157,0)</f>
        <v>0</v>
      </c>
      <c r="BH157" s="143">
        <f t="shared" ref="BH157:BH163" si="27">IF(N157="sníž. přenesená",J157,0)</f>
        <v>0</v>
      </c>
      <c r="BI157" s="143">
        <f t="shared" ref="BI157:BI163" si="28">IF(N157="nulová",J157,0)</f>
        <v>0</v>
      </c>
      <c r="BJ157" s="17" t="s">
        <v>83</v>
      </c>
      <c r="BK157" s="143">
        <f t="shared" ref="BK157:BK163" si="29">ROUND(I157*H157,2)</f>
        <v>0</v>
      </c>
      <c r="BL157" s="17" t="s">
        <v>214</v>
      </c>
      <c r="BM157" s="142" t="s">
        <v>1153</v>
      </c>
    </row>
    <row r="158" spans="2:65" s="1" customFormat="1" ht="16.5" customHeight="1">
      <c r="B158" s="32"/>
      <c r="C158" s="172" t="s">
        <v>253</v>
      </c>
      <c r="D158" s="172" t="s">
        <v>449</v>
      </c>
      <c r="E158" s="173" t="s">
        <v>1154</v>
      </c>
      <c r="F158" s="174" t="s">
        <v>1155</v>
      </c>
      <c r="G158" s="175" t="s">
        <v>494</v>
      </c>
      <c r="H158" s="176">
        <v>792</v>
      </c>
      <c r="I158" s="177"/>
      <c r="J158" s="176">
        <f t="shared" si="20"/>
        <v>0</v>
      </c>
      <c r="K158" s="174" t="s">
        <v>151</v>
      </c>
      <c r="L158" s="178"/>
      <c r="M158" s="179" t="s">
        <v>1</v>
      </c>
      <c r="N158" s="180" t="s">
        <v>40</v>
      </c>
      <c r="P158" s="140">
        <f t="shared" si="21"/>
        <v>0</v>
      </c>
      <c r="Q158" s="140">
        <v>1E-3</v>
      </c>
      <c r="R158" s="140">
        <f t="shared" si="22"/>
        <v>0.79200000000000004</v>
      </c>
      <c r="S158" s="140">
        <v>0</v>
      </c>
      <c r="T158" s="141">
        <f t="shared" si="23"/>
        <v>0</v>
      </c>
      <c r="AR158" s="142" t="s">
        <v>277</v>
      </c>
      <c r="AT158" s="142" t="s">
        <v>449</v>
      </c>
      <c r="AU158" s="142" t="s">
        <v>85</v>
      </c>
      <c r="AY158" s="17" t="s">
        <v>145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7" t="s">
        <v>83</v>
      </c>
      <c r="BK158" s="143">
        <f t="shared" si="29"/>
        <v>0</v>
      </c>
      <c r="BL158" s="17" t="s">
        <v>214</v>
      </c>
      <c r="BM158" s="142" t="s">
        <v>1156</v>
      </c>
    </row>
    <row r="159" spans="2:65" s="1" customFormat="1" ht="24.15" customHeight="1">
      <c r="B159" s="32"/>
      <c r="C159" s="132" t="s">
        <v>257</v>
      </c>
      <c r="D159" s="132" t="s">
        <v>147</v>
      </c>
      <c r="E159" s="133" t="s">
        <v>1157</v>
      </c>
      <c r="F159" s="134" t="s">
        <v>1158</v>
      </c>
      <c r="G159" s="135" t="s">
        <v>568</v>
      </c>
      <c r="H159" s="136">
        <v>127</v>
      </c>
      <c r="I159" s="137"/>
      <c r="J159" s="136">
        <f t="shared" si="20"/>
        <v>0</v>
      </c>
      <c r="K159" s="134" t="s">
        <v>151</v>
      </c>
      <c r="L159" s="32"/>
      <c r="M159" s="138" t="s">
        <v>1</v>
      </c>
      <c r="N159" s="139" t="s">
        <v>40</v>
      </c>
      <c r="P159" s="140">
        <f t="shared" si="21"/>
        <v>0</v>
      </c>
      <c r="Q159" s="140">
        <v>0</v>
      </c>
      <c r="R159" s="140">
        <f t="shared" si="22"/>
        <v>0</v>
      </c>
      <c r="S159" s="140">
        <v>0</v>
      </c>
      <c r="T159" s="141">
        <f t="shared" si="23"/>
        <v>0</v>
      </c>
      <c r="AR159" s="142" t="s">
        <v>214</v>
      </c>
      <c r="AT159" s="142" t="s">
        <v>147</v>
      </c>
      <c r="AU159" s="142" t="s">
        <v>85</v>
      </c>
      <c r="AY159" s="17" t="s">
        <v>145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7" t="s">
        <v>83</v>
      </c>
      <c r="BK159" s="143">
        <f t="shared" si="29"/>
        <v>0</v>
      </c>
      <c r="BL159" s="17" t="s">
        <v>214</v>
      </c>
      <c r="BM159" s="142" t="s">
        <v>1159</v>
      </c>
    </row>
    <row r="160" spans="2:65" s="1" customFormat="1" ht="16.5" customHeight="1">
      <c r="B160" s="32"/>
      <c r="C160" s="172" t="s">
        <v>261</v>
      </c>
      <c r="D160" s="172" t="s">
        <v>449</v>
      </c>
      <c r="E160" s="173" t="s">
        <v>1160</v>
      </c>
      <c r="F160" s="174" t="s">
        <v>1161</v>
      </c>
      <c r="G160" s="175" t="s">
        <v>494</v>
      </c>
      <c r="H160" s="176">
        <v>50</v>
      </c>
      <c r="I160" s="177"/>
      <c r="J160" s="176">
        <f t="shared" si="20"/>
        <v>0</v>
      </c>
      <c r="K160" s="174" t="s">
        <v>151</v>
      </c>
      <c r="L160" s="178"/>
      <c r="M160" s="179" t="s">
        <v>1</v>
      </c>
      <c r="N160" s="180" t="s">
        <v>40</v>
      </c>
      <c r="P160" s="140">
        <f t="shared" si="21"/>
        <v>0</v>
      </c>
      <c r="Q160" s="140">
        <v>1E-3</v>
      </c>
      <c r="R160" s="140">
        <f t="shared" si="22"/>
        <v>0.05</v>
      </c>
      <c r="S160" s="140">
        <v>0</v>
      </c>
      <c r="T160" s="141">
        <f t="shared" si="23"/>
        <v>0</v>
      </c>
      <c r="AR160" s="142" t="s">
        <v>277</v>
      </c>
      <c r="AT160" s="142" t="s">
        <v>449</v>
      </c>
      <c r="AU160" s="142" t="s">
        <v>85</v>
      </c>
      <c r="AY160" s="17" t="s">
        <v>145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7" t="s">
        <v>83</v>
      </c>
      <c r="BK160" s="143">
        <f t="shared" si="29"/>
        <v>0</v>
      </c>
      <c r="BL160" s="17" t="s">
        <v>214</v>
      </c>
      <c r="BM160" s="142" t="s">
        <v>1162</v>
      </c>
    </row>
    <row r="161" spans="2:65" s="1" customFormat="1" ht="16.5" customHeight="1">
      <c r="B161" s="32"/>
      <c r="C161" s="132" t="s">
        <v>265</v>
      </c>
      <c r="D161" s="132" t="s">
        <v>147</v>
      </c>
      <c r="E161" s="133" t="s">
        <v>1163</v>
      </c>
      <c r="F161" s="134" t="s">
        <v>1164</v>
      </c>
      <c r="G161" s="135" t="s">
        <v>160</v>
      </c>
      <c r="H161" s="136">
        <v>88</v>
      </c>
      <c r="I161" s="137"/>
      <c r="J161" s="136">
        <f t="shared" si="20"/>
        <v>0</v>
      </c>
      <c r="K161" s="134" t="s">
        <v>151</v>
      </c>
      <c r="L161" s="32"/>
      <c r="M161" s="138" t="s">
        <v>1</v>
      </c>
      <c r="N161" s="139" t="s">
        <v>40</v>
      </c>
      <c r="P161" s="140">
        <f t="shared" si="21"/>
        <v>0</v>
      </c>
      <c r="Q161" s="140">
        <v>0</v>
      </c>
      <c r="R161" s="140">
        <f t="shared" si="22"/>
        <v>0</v>
      </c>
      <c r="S161" s="140">
        <v>0</v>
      </c>
      <c r="T161" s="141">
        <f t="shared" si="23"/>
        <v>0</v>
      </c>
      <c r="AR161" s="142" t="s">
        <v>214</v>
      </c>
      <c r="AT161" s="142" t="s">
        <v>147</v>
      </c>
      <c r="AU161" s="142" t="s">
        <v>85</v>
      </c>
      <c r="AY161" s="17" t="s">
        <v>145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7" t="s">
        <v>83</v>
      </c>
      <c r="BK161" s="143">
        <f t="shared" si="29"/>
        <v>0</v>
      </c>
      <c r="BL161" s="17" t="s">
        <v>214</v>
      </c>
      <c r="BM161" s="142" t="s">
        <v>1165</v>
      </c>
    </row>
    <row r="162" spans="2:65" s="1" customFormat="1" ht="16.5" customHeight="1">
      <c r="B162" s="32"/>
      <c r="C162" s="172" t="s">
        <v>269</v>
      </c>
      <c r="D162" s="172" t="s">
        <v>449</v>
      </c>
      <c r="E162" s="173" t="s">
        <v>1166</v>
      </c>
      <c r="F162" s="174" t="s">
        <v>1167</v>
      </c>
      <c r="G162" s="175" t="s">
        <v>160</v>
      </c>
      <c r="H162" s="176">
        <v>50</v>
      </c>
      <c r="I162" s="177"/>
      <c r="J162" s="176">
        <f t="shared" si="20"/>
        <v>0</v>
      </c>
      <c r="K162" s="174" t="s">
        <v>151</v>
      </c>
      <c r="L162" s="178"/>
      <c r="M162" s="179" t="s">
        <v>1</v>
      </c>
      <c r="N162" s="180" t="s">
        <v>40</v>
      </c>
      <c r="P162" s="140">
        <f t="shared" si="21"/>
        <v>0</v>
      </c>
      <c r="Q162" s="140">
        <v>2.2000000000000001E-4</v>
      </c>
      <c r="R162" s="140">
        <f t="shared" si="22"/>
        <v>1.1000000000000001E-2</v>
      </c>
      <c r="S162" s="140">
        <v>0</v>
      </c>
      <c r="T162" s="141">
        <f t="shared" si="23"/>
        <v>0</v>
      </c>
      <c r="AR162" s="142" t="s">
        <v>277</v>
      </c>
      <c r="AT162" s="142" t="s">
        <v>449</v>
      </c>
      <c r="AU162" s="142" t="s">
        <v>85</v>
      </c>
      <c r="AY162" s="17" t="s">
        <v>145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7" t="s">
        <v>83</v>
      </c>
      <c r="BK162" s="143">
        <f t="shared" si="29"/>
        <v>0</v>
      </c>
      <c r="BL162" s="17" t="s">
        <v>214</v>
      </c>
      <c r="BM162" s="142" t="s">
        <v>1168</v>
      </c>
    </row>
    <row r="163" spans="2:65" s="1" customFormat="1" ht="16.5" customHeight="1">
      <c r="B163" s="32"/>
      <c r="C163" s="172" t="s">
        <v>273</v>
      </c>
      <c r="D163" s="172" t="s">
        <v>449</v>
      </c>
      <c r="E163" s="173" t="s">
        <v>1169</v>
      </c>
      <c r="F163" s="174" t="s">
        <v>1170</v>
      </c>
      <c r="G163" s="175" t="s">
        <v>160</v>
      </c>
      <c r="H163" s="176">
        <v>38</v>
      </c>
      <c r="I163" s="177"/>
      <c r="J163" s="176">
        <f t="shared" si="20"/>
        <v>0</v>
      </c>
      <c r="K163" s="174" t="s">
        <v>151</v>
      </c>
      <c r="L163" s="178"/>
      <c r="M163" s="179" t="s">
        <v>1</v>
      </c>
      <c r="N163" s="180" t="s">
        <v>40</v>
      </c>
      <c r="P163" s="140">
        <f t="shared" si="21"/>
        <v>0</v>
      </c>
      <c r="Q163" s="140">
        <v>1.3999999999999999E-4</v>
      </c>
      <c r="R163" s="140">
        <f t="shared" si="22"/>
        <v>5.3199999999999992E-3</v>
      </c>
      <c r="S163" s="140">
        <v>0</v>
      </c>
      <c r="T163" s="141">
        <f t="shared" si="23"/>
        <v>0</v>
      </c>
      <c r="AR163" s="142" t="s">
        <v>277</v>
      </c>
      <c r="AT163" s="142" t="s">
        <v>449</v>
      </c>
      <c r="AU163" s="142" t="s">
        <v>85</v>
      </c>
      <c r="AY163" s="17" t="s">
        <v>145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7" t="s">
        <v>83</v>
      </c>
      <c r="BK163" s="143">
        <f t="shared" si="29"/>
        <v>0</v>
      </c>
      <c r="BL163" s="17" t="s">
        <v>214</v>
      </c>
      <c r="BM163" s="142" t="s">
        <v>1171</v>
      </c>
    </row>
    <row r="164" spans="2:65" s="11" customFormat="1" ht="25.95" customHeight="1">
      <c r="B164" s="120"/>
      <c r="D164" s="121" t="s">
        <v>74</v>
      </c>
      <c r="E164" s="122" t="s">
        <v>449</v>
      </c>
      <c r="F164" s="122" t="s">
        <v>1053</v>
      </c>
      <c r="I164" s="123"/>
      <c r="J164" s="124">
        <f>BK164</f>
        <v>0</v>
      </c>
      <c r="L164" s="120"/>
      <c r="M164" s="125"/>
      <c r="P164" s="126">
        <f>P165+P190</f>
        <v>0</v>
      </c>
      <c r="R164" s="126">
        <f>R165+R190</f>
        <v>1.0936999999999999</v>
      </c>
      <c r="T164" s="127">
        <f>T165+T190</f>
        <v>0</v>
      </c>
      <c r="AR164" s="121" t="s">
        <v>157</v>
      </c>
      <c r="AT164" s="128" t="s">
        <v>74</v>
      </c>
      <c r="AU164" s="128" t="s">
        <v>75</v>
      </c>
      <c r="AY164" s="121" t="s">
        <v>145</v>
      </c>
      <c r="BK164" s="129">
        <f>BK165+BK190</f>
        <v>0</v>
      </c>
    </row>
    <row r="165" spans="2:65" s="11" customFormat="1" ht="22.8" customHeight="1">
      <c r="B165" s="120"/>
      <c r="D165" s="121" t="s">
        <v>74</v>
      </c>
      <c r="E165" s="130" t="s">
        <v>1172</v>
      </c>
      <c r="F165" s="130" t="s">
        <v>1173</v>
      </c>
      <c r="I165" s="123"/>
      <c r="J165" s="131">
        <f>BK165</f>
        <v>0</v>
      </c>
      <c r="L165" s="120"/>
      <c r="M165" s="125"/>
      <c r="P165" s="126">
        <f>SUM(P166:P189)</f>
        <v>0</v>
      </c>
      <c r="R165" s="126">
        <f>SUM(R166:R189)</f>
        <v>0.93599999999999994</v>
      </c>
      <c r="T165" s="127">
        <f>SUM(T166:T189)</f>
        <v>0</v>
      </c>
      <c r="AR165" s="121" t="s">
        <v>157</v>
      </c>
      <c r="AT165" s="128" t="s">
        <v>74</v>
      </c>
      <c r="AU165" s="128" t="s">
        <v>83</v>
      </c>
      <c r="AY165" s="121" t="s">
        <v>145</v>
      </c>
      <c r="BK165" s="129">
        <f>SUM(BK166:BK189)</f>
        <v>0</v>
      </c>
    </row>
    <row r="166" spans="2:65" s="1" customFormat="1" ht="16.5" customHeight="1">
      <c r="B166" s="32"/>
      <c r="C166" s="132" t="s">
        <v>277</v>
      </c>
      <c r="D166" s="132" t="s">
        <v>147</v>
      </c>
      <c r="E166" s="133" t="s">
        <v>1174</v>
      </c>
      <c r="F166" s="134" t="s">
        <v>1175</v>
      </c>
      <c r="G166" s="135" t="s">
        <v>160</v>
      </c>
      <c r="H166" s="136">
        <v>18</v>
      </c>
      <c r="I166" s="137"/>
      <c r="J166" s="136">
        <f t="shared" ref="J166:J171" si="30">ROUND(I166*H166,2)</f>
        <v>0</v>
      </c>
      <c r="K166" s="134" t="s">
        <v>151</v>
      </c>
      <c r="L166" s="32"/>
      <c r="M166" s="138" t="s">
        <v>1</v>
      </c>
      <c r="N166" s="139" t="s">
        <v>40</v>
      </c>
      <c r="P166" s="140">
        <f t="shared" ref="P166:P171" si="31">O166*H166</f>
        <v>0</v>
      </c>
      <c r="Q166" s="140">
        <v>0</v>
      </c>
      <c r="R166" s="140">
        <f t="shared" ref="R166:R171" si="32">Q166*H166</f>
        <v>0</v>
      </c>
      <c r="S166" s="140">
        <v>0</v>
      </c>
      <c r="T166" s="141">
        <f t="shared" ref="T166:T171" si="33">S166*H166</f>
        <v>0</v>
      </c>
      <c r="AR166" s="142" t="s">
        <v>498</v>
      </c>
      <c r="AT166" s="142" t="s">
        <v>147</v>
      </c>
      <c r="AU166" s="142" t="s">
        <v>85</v>
      </c>
      <c r="AY166" s="17" t="s">
        <v>145</v>
      </c>
      <c r="BE166" s="143">
        <f t="shared" ref="BE166:BE171" si="34">IF(N166="základní",J166,0)</f>
        <v>0</v>
      </c>
      <c r="BF166" s="143">
        <f t="shared" ref="BF166:BF171" si="35">IF(N166="snížená",J166,0)</f>
        <v>0</v>
      </c>
      <c r="BG166" s="143">
        <f t="shared" ref="BG166:BG171" si="36">IF(N166="zákl. přenesená",J166,0)</f>
        <v>0</v>
      </c>
      <c r="BH166" s="143">
        <f t="shared" ref="BH166:BH171" si="37">IF(N166="sníž. přenesená",J166,0)</f>
        <v>0</v>
      </c>
      <c r="BI166" s="143">
        <f t="shared" ref="BI166:BI171" si="38">IF(N166="nulová",J166,0)</f>
        <v>0</v>
      </c>
      <c r="BJ166" s="17" t="s">
        <v>83</v>
      </c>
      <c r="BK166" s="143">
        <f t="shared" ref="BK166:BK171" si="39">ROUND(I166*H166,2)</f>
        <v>0</v>
      </c>
      <c r="BL166" s="17" t="s">
        <v>498</v>
      </c>
      <c r="BM166" s="142" t="s">
        <v>1176</v>
      </c>
    </row>
    <row r="167" spans="2:65" s="1" customFormat="1" ht="16.5" customHeight="1">
      <c r="B167" s="32"/>
      <c r="C167" s="172" t="s">
        <v>281</v>
      </c>
      <c r="D167" s="172" t="s">
        <v>449</v>
      </c>
      <c r="E167" s="173" t="s">
        <v>1177</v>
      </c>
      <c r="F167" s="174" t="s">
        <v>1178</v>
      </c>
      <c r="G167" s="175" t="s">
        <v>160</v>
      </c>
      <c r="H167" s="176">
        <v>18</v>
      </c>
      <c r="I167" s="177"/>
      <c r="J167" s="176">
        <f t="shared" si="30"/>
        <v>0</v>
      </c>
      <c r="K167" s="174" t="s">
        <v>151</v>
      </c>
      <c r="L167" s="178"/>
      <c r="M167" s="179" t="s">
        <v>1</v>
      </c>
      <c r="N167" s="180" t="s">
        <v>40</v>
      </c>
      <c r="P167" s="140">
        <f t="shared" si="31"/>
        <v>0</v>
      </c>
      <c r="Q167" s="140">
        <v>5.1999999999999998E-2</v>
      </c>
      <c r="R167" s="140">
        <f t="shared" si="32"/>
        <v>0.93599999999999994</v>
      </c>
      <c r="S167" s="140">
        <v>0</v>
      </c>
      <c r="T167" s="141">
        <f t="shared" si="33"/>
        <v>0</v>
      </c>
      <c r="AR167" s="142" t="s">
        <v>855</v>
      </c>
      <c r="AT167" s="142" t="s">
        <v>449</v>
      </c>
      <c r="AU167" s="142" t="s">
        <v>85</v>
      </c>
      <c r="AY167" s="17" t="s">
        <v>145</v>
      </c>
      <c r="BE167" s="143">
        <f t="shared" si="34"/>
        <v>0</v>
      </c>
      <c r="BF167" s="143">
        <f t="shared" si="35"/>
        <v>0</v>
      </c>
      <c r="BG167" s="143">
        <f t="shared" si="36"/>
        <v>0</v>
      </c>
      <c r="BH167" s="143">
        <f t="shared" si="37"/>
        <v>0</v>
      </c>
      <c r="BI167" s="143">
        <f t="shared" si="38"/>
        <v>0</v>
      </c>
      <c r="BJ167" s="17" t="s">
        <v>83</v>
      </c>
      <c r="BK167" s="143">
        <f t="shared" si="39"/>
        <v>0</v>
      </c>
      <c r="BL167" s="17" t="s">
        <v>855</v>
      </c>
      <c r="BM167" s="142" t="s">
        <v>1179</v>
      </c>
    </row>
    <row r="168" spans="2:65" s="1" customFormat="1" ht="16.5" customHeight="1">
      <c r="B168" s="32"/>
      <c r="C168" s="172" t="s">
        <v>285</v>
      </c>
      <c r="D168" s="172" t="s">
        <v>449</v>
      </c>
      <c r="E168" s="173" t="s">
        <v>1180</v>
      </c>
      <c r="F168" s="174" t="s">
        <v>1181</v>
      </c>
      <c r="G168" s="175" t="s">
        <v>160</v>
      </c>
      <c r="H168" s="176">
        <v>18</v>
      </c>
      <c r="I168" s="177"/>
      <c r="J168" s="176">
        <f t="shared" si="30"/>
        <v>0</v>
      </c>
      <c r="K168" s="174" t="s">
        <v>1</v>
      </c>
      <c r="L168" s="178"/>
      <c r="M168" s="179" t="s">
        <v>1</v>
      </c>
      <c r="N168" s="180" t="s">
        <v>40</v>
      </c>
      <c r="P168" s="140">
        <f t="shared" si="31"/>
        <v>0</v>
      </c>
      <c r="Q168" s="140">
        <v>0</v>
      </c>
      <c r="R168" s="140">
        <f t="shared" si="32"/>
        <v>0</v>
      </c>
      <c r="S168" s="140">
        <v>0</v>
      </c>
      <c r="T168" s="141">
        <f t="shared" si="33"/>
        <v>0</v>
      </c>
      <c r="AR168" s="142" t="s">
        <v>855</v>
      </c>
      <c r="AT168" s="142" t="s">
        <v>449</v>
      </c>
      <c r="AU168" s="142" t="s">
        <v>85</v>
      </c>
      <c r="AY168" s="17" t="s">
        <v>145</v>
      </c>
      <c r="BE168" s="143">
        <f t="shared" si="34"/>
        <v>0</v>
      </c>
      <c r="BF168" s="143">
        <f t="shared" si="35"/>
        <v>0</v>
      </c>
      <c r="BG168" s="143">
        <f t="shared" si="36"/>
        <v>0</v>
      </c>
      <c r="BH168" s="143">
        <f t="shared" si="37"/>
        <v>0</v>
      </c>
      <c r="BI168" s="143">
        <f t="shared" si="38"/>
        <v>0</v>
      </c>
      <c r="BJ168" s="17" t="s">
        <v>83</v>
      </c>
      <c r="BK168" s="143">
        <f t="shared" si="39"/>
        <v>0</v>
      </c>
      <c r="BL168" s="17" t="s">
        <v>855</v>
      </c>
      <c r="BM168" s="142" t="s">
        <v>1182</v>
      </c>
    </row>
    <row r="169" spans="2:65" s="1" customFormat="1" ht="24.15" customHeight="1">
      <c r="B169" s="32"/>
      <c r="C169" s="132" t="s">
        <v>289</v>
      </c>
      <c r="D169" s="132" t="s">
        <v>147</v>
      </c>
      <c r="E169" s="133" t="s">
        <v>1183</v>
      </c>
      <c r="F169" s="134" t="s">
        <v>1184</v>
      </c>
      <c r="G169" s="135" t="s">
        <v>160</v>
      </c>
      <c r="H169" s="136">
        <v>20</v>
      </c>
      <c r="I169" s="137"/>
      <c r="J169" s="136">
        <f t="shared" si="30"/>
        <v>0</v>
      </c>
      <c r="K169" s="134" t="s">
        <v>151</v>
      </c>
      <c r="L169" s="32"/>
      <c r="M169" s="138" t="s">
        <v>1</v>
      </c>
      <c r="N169" s="139" t="s">
        <v>40</v>
      </c>
      <c r="P169" s="140">
        <f t="shared" si="31"/>
        <v>0</v>
      </c>
      <c r="Q169" s="140">
        <v>0</v>
      </c>
      <c r="R169" s="140">
        <f t="shared" si="32"/>
        <v>0</v>
      </c>
      <c r="S169" s="140">
        <v>0</v>
      </c>
      <c r="T169" s="141">
        <f t="shared" si="33"/>
        <v>0</v>
      </c>
      <c r="AR169" s="142" t="s">
        <v>498</v>
      </c>
      <c r="AT169" s="142" t="s">
        <v>147</v>
      </c>
      <c r="AU169" s="142" t="s">
        <v>85</v>
      </c>
      <c r="AY169" s="17" t="s">
        <v>145</v>
      </c>
      <c r="BE169" s="143">
        <f t="shared" si="34"/>
        <v>0</v>
      </c>
      <c r="BF169" s="143">
        <f t="shared" si="35"/>
        <v>0</v>
      </c>
      <c r="BG169" s="143">
        <f t="shared" si="36"/>
        <v>0</v>
      </c>
      <c r="BH169" s="143">
        <f t="shared" si="37"/>
        <v>0</v>
      </c>
      <c r="BI169" s="143">
        <f t="shared" si="38"/>
        <v>0</v>
      </c>
      <c r="BJ169" s="17" t="s">
        <v>83</v>
      </c>
      <c r="BK169" s="143">
        <f t="shared" si="39"/>
        <v>0</v>
      </c>
      <c r="BL169" s="17" t="s">
        <v>498</v>
      </c>
      <c r="BM169" s="142" t="s">
        <v>1185</v>
      </c>
    </row>
    <row r="170" spans="2:65" s="1" customFormat="1" ht="16.5" customHeight="1">
      <c r="B170" s="32"/>
      <c r="C170" s="172" t="s">
        <v>293</v>
      </c>
      <c r="D170" s="172" t="s">
        <v>449</v>
      </c>
      <c r="E170" s="173" t="s">
        <v>1186</v>
      </c>
      <c r="F170" s="174" t="s">
        <v>1187</v>
      </c>
      <c r="G170" s="175" t="s">
        <v>1129</v>
      </c>
      <c r="H170" s="176">
        <v>14</v>
      </c>
      <c r="I170" s="177"/>
      <c r="J170" s="176">
        <f t="shared" si="30"/>
        <v>0</v>
      </c>
      <c r="K170" s="174" t="s">
        <v>1</v>
      </c>
      <c r="L170" s="178"/>
      <c r="M170" s="179" t="s">
        <v>1</v>
      </c>
      <c r="N170" s="180" t="s">
        <v>40</v>
      </c>
      <c r="P170" s="140">
        <f t="shared" si="31"/>
        <v>0</v>
      </c>
      <c r="Q170" s="140">
        <v>0</v>
      </c>
      <c r="R170" s="140">
        <f t="shared" si="32"/>
        <v>0</v>
      </c>
      <c r="S170" s="140">
        <v>0</v>
      </c>
      <c r="T170" s="141">
        <f t="shared" si="33"/>
        <v>0</v>
      </c>
      <c r="AR170" s="142" t="s">
        <v>1188</v>
      </c>
      <c r="AT170" s="142" t="s">
        <v>449</v>
      </c>
      <c r="AU170" s="142" t="s">
        <v>85</v>
      </c>
      <c r="AY170" s="17" t="s">
        <v>145</v>
      </c>
      <c r="BE170" s="143">
        <f t="shared" si="34"/>
        <v>0</v>
      </c>
      <c r="BF170" s="143">
        <f t="shared" si="35"/>
        <v>0</v>
      </c>
      <c r="BG170" s="143">
        <f t="shared" si="36"/>
        <v>0</v>
      </c>
      <c r="BH170" s="143">
        <f t="shared" si="37"/>
        <v>0</v>
      </c>
      <c r="BI170" s="143">
        <f t="shared" si="38"/>
        <v>0</v>
      </c>
      <c r="BJ170" s="17" t="s">
        <v>83</v>
      </c>
      <c r="BK170" s="143">
        <f t="shared" si="39"/>
        <v>0</v>
      </c>
      <c r="BL170" s="17" t="s">
        <v>498</v>
      </c>
      <c r="BM170" s="142" t="s">
        <v>1189</v>
      </c>
    </row>
    <row r="171" spans="2:65" s="1" customFormat="1" ht="16.5" customHeight="1">
      <c r="B171" s="32"/>
      <c r="C171" s="172" t="s">
        <v>297</v>
      </c>
      <c r="D171" s="172" t="s">
        <v>449</v>
      </c>
      <c r="E171" s="173" t="s">
        <v>1190</v>
      </c>
      <c r="F171" s="174" t="s">
        <v>1191</v>
      </c>
      <c r="G171" s="175" t="s">
        <v>1129</v>
      </c>
      <c r="H171" s="176">
        <v>6</v>
      </c>
      <c r="I171" s="177"/>
      <c r="J171" s="176">
        <f t="shared" si="30"/>
        <v>0</v>
      </c>
      <c r="K171" s="174" t="s">
        <v>1</v>
      </c>
      <c r="L171" s="178"/>
      <c r="M171" s="179" t="s">
        <v>1</v>
      </c>
      <c r="N171" s="180" t="s">
        <v>40</v>
      </c>
      <c r="P171" s="140">
        <f t="shared" si="31"/>
        <v>0</v>
      </c>
      <c r="Q171" s="140">
        <v>0</v>
      </c>
      <c r="R171" s="140">
        <f t="shared" si="32"/>
        <v>0</v>
      </c>
      <c r="S171" s="140">
        <v>0</v>
      </c>
      <c r="T171" s="141">
        <f t="shared" si="33"/>
        <v>0</v>
      </c>
      <c r="AR171" s="142" t="s">
        <v>1188</v>
      </c>
      <c r="AT171" s="142" t="s">
        <v>449</v>
      </c>
      <c r="AU171" s="142" t="s">
        <v>85</v>
      </c>
      <c r="AY171" s="17" t="s">
        <v>145</v>
      </c>
      <c r="BE171" s="143">
        <f t="shared" si="34"/>
        <v>0</v>
      </c>
      <c r="BF171" s="143">
        <f t="shared" si="35"/>
        <v>0</v>
      </c>
      <c r="BG171" s="143">
        <f t="shared" si="36"/>
        <v>0</v>
      </c>
      <c r="BH171" s="143">
        <f t="shared" si="37"/>
        <v>0</v>
      </c>
      <c r="BI171" s="143">
        <f t="shared" si="38"/>
        <v>0</v>
      </c>
      <c r="BJ171" s="17" t="s">
        <v>83</v>
      </c>
      <c r="BK171" s="143">
        <f t="shared" si="39"/>
        <v>0</v>
      </c>
      <c r="BL171" s="17" t="s">
        <v>498</v>
      </c>
      <c r="BM171" s="142" t="s">
        <v>1192</v>
      </c>
    </row>
    <row r="172" spans="2:65" s="1" customFormat="1" ht="28.8">
      <c r="B172" s="32"/>
      <c r="D172" s="145" t="s">
        <v>1131</v>
      </c>
      <c r="F172" s="186" t="s">
        <v>1193</v>
      </c>
      <c r="I172" s="187"/>
      <c r="L172" s="32"/>
      <c r="M172" s="188"/>
      <c r="T172" s="56"/>
      <c r="AT172" s="17" t="s">
        <v>1131</v>
      </c>
      <c r="AU172" s="17" t="s">
        <v>85</v>
      </c>
    </row>
    <row r="173" spans="2:65" s="1" customFormat="1" ht="16.5" customHeight="1">
      <c r="B173" s="32"/>
      <c r="C173" s="172" t="s">
        <v>301</v>
      </c>
      <c r="D173" s="172" t="s">
        <v>449</v>
      </c>
      <c r="E173" s="173" t="s">
        <v>1194</v>
      </c>
      <c r="F173" s="174" t="s">
        <v>1195</v>
      </c>
      <c r="G173" s="175" t="s">
        <v>160</v>
      </c>
      <c r="H173" s="176">
        <v>20</v>
      </c>
      <c r="I173" s="177"/>
      <c r="J173" s="176">
        <f t="shared" ref="J173:J186" si="40">ROUND(I173*H173,2)</f>
        <v>0</v>
      </c>
      <c r="K173" s="174" t="s">
        <v>1</v>
      </c>
      <c r="L173" s="178"/>
      <c r="M173" s="179" t="s">
        <v>1</v>
      </c>
      <c r="N173" s="180" t="s">
        <v>40</v>
      </c>
      <c r="P173" s="140">
        <f t="shared" ref="P173:P186" si="41">O173*H173</f>
        <v>0</v>
      </c>
      <c r="Q173" s="140">
        <v>0</v>
      </c>
      <c r="R173" s="140">
        <f t="shared" ref="R173:R186" si="42">Q173*H173</f>
        <v>0</v>
      </c>
      <c r="S173" s="140">
        <v>0</v>
      </c>
      <c r="T173" s="141">
        <f t="shared" ref="T173:T186" si="43">S173*H173</f>
        <v>0</v>
      </c>
      <c r="AR173" s="142" t="s">
        <v>1188</v>
      </c>
      <c r="AT173" s="142" t="s">
        <v>449</v>
      </c>
      <c r="AU173" s="142" t="s">
        <v>85</v>
      </c>
      <c r="AY173" s="17" t="s">
        <v>145</v>
      </c>
      <c r="BE173" s="143">
        <f t="shared" ref="BE173:BE186" si="44">IF(N173="základní",J173,0)</f>
        <v>0</v>
      </c>
      <c r="BF173" s="143">
        <f t="shared" ref="BF173:BF186" si="45">IF(N173="snížená",J173,0)</f>
        <v>0</v>
      </c>
      <c r="BG173" s="143">
        <f t="shared" ref="BG173:BG186" si="46">IF(N173="zákl. přenesená",J173,0)</f>
        <v>0</v>
      </c>
      <c r="BH173" s="143">
        <f t="shared" ref="BH173:BH186" si="47">IF(N173="sníž. přenesená",J173,0)</f>
        <v>0</v>
      </c>
      <c r="BI173" s="143">
        <f t="shared" ref="BI173:BI186" si="48">IF(N173="nulová",J173,0)</f>
        <v>0</v>
      </c>
      <c r="BJ173" s="17" t="s">
        <v>83</v>
      </c>
      <c r="BK173" s="143">
        <f t="shared" ref="BK173:BK186" si="49">ROUND(I173*H173,2)</f>
        <v>0</v>
      </c>
      <c r="BL173" s="17" t="s">
        <v>498</v>
      </c>
      <c r="BM173" s="142" t="s">
        <v>1196</v>
      </c>
    </row>
    <row r="174" spans="2:65" s="1" customFormat="1" ht="24.15" customHeight="1">
      <c r="B174" s="32"/>
      <c r="C174" s="132" t="s">
        <v>305</v>
      </c>
      <c r="D174" s="132" t="s">
        <v>147</v>
      </c>
      <c r="E174" s="133" t="s">
        <v>1197</v>
      </c>
      <c r="F174" s="134" t="s">
        <v>1198</v>
      </c>
      <c r="G174" s="135" t="s">
        <v>160</v>
      </c>
      <c r="H174" s="136">
        <v>5</v>
      </c>
      <c r="I174" s="137"/>
      <c r="J174" s="136">
        <f t="shared" si="40"/>
        <v>0</v>
      </c>
      <c r="K174" s="134" t="s">
        <v>151</v>
      </c>
      <c r="L174" s="32"/>
      <c r="M174" s="138" t="s">
        <v>1</v>
      </c>
      <c r="N174" s="139" t="s">
        <v>40</v>
      </c>
      <c r="P174" s="140">
        <f t="shared" si="41"/>
        <v>0</v>
      </c>
      <c r="Q174" s="140">
        <v>0</v>
      </c>
      <c r="R174" s="140">
        <f t="shared" si="42"/>
        <v>0</v>
      </c>
      <c r="S174" s="140">
        <v>0</v>
      </c>
      <c r="T174" s="141">
        <f t="shared" si="43"/>
        <v>0</v>
      </c>
      <c r="AR174" s="142" t="s">
        <v>498</v>
      </c>
      <c r="AT174" s="142" t="s">
        <v>147</v>
      </c>
      <c r="AU174" s="142" t="s">
        <v>85</v>
      </c>
      <c r="AY174" s="17" t="s">
        <v>145</v>
      </c>
      <c r="BE174" s="143">
        <f t="shared" si="44"/>
        <v>0</v>
      </c>
      <c r="BF174" s="143">
        <f t="shared" si="45"/>
        <v>0</v>
      </c>
      <c r="BG174" s="143">
        <f t="shared" si="46"/>
        <v>0</v>
      </c>
      <c r="BH174" s="143">
        <f t="shared" si="47"/>
        <v>0</v>
      </c>
      <c r="BI174" s="143">
        <f t="shared" si="48"/>
        <v>0</v>
      </c>
      <c r="BJ174" s="17" t="s">
        <v>83</v>
      </c>
      <c r="BK174" s="143">
        <f t="shared" si="49"/>
        <v>0</v>
      </c>
      <c r="BL174" s="17" t="s">
        <v>498</v>
      </c>
      <c r="BM174" s="142" t="s">
        <v>1199</v>
      </c>
    </row>
    <row r="175" spans="2:65" s="1" customFormat="1" ht="16.5" customHeight="1">
      <c r="B175" s="32"/>
      <c r="C175" s="172" t="s">
        <v>309</v>
      </c>
      <c r="D175" s="172" t="s">
        <v>449</v>
      </c>
      <c r="E175" s="173" t="s">
        <v>1200</v>
      </c>
      <c r="F175" s="174" t="s">
        <v>1201</v>
      </c>
      <c r="G175" s="175" t="s">
        <v>1129</v>
      </c>
      <c r="H175" s="176">
        <v>5</v>
      </c>
      <c r="I175" s="177"/>
      <c r="J175" s="176">
        <f t="shared" si="40"/>
        <v>0</v>
      </c>
      <c r="K175" s="174" t="s">
        <v>1</v>
      </c>
      <c r="L175" s="178"/>
      <c r="M175" s="179" t="s">
        <v>1</v>
      </c>
      <c r="N175" s="180" t="s">
        <v>40</v>
      </c>
      <c r="P175" s="140">
        <f t="shared" si="41"/>
        <v>0</v>
      </c>
      <c r="Q175" s="140">
        <v>0</v>
      </c>
      <c r="R175" s="140">
        <f t="shared" si="42"/>
        <v>0</v>
      </c>
      <c r="S175" s="140">
        <v>0</v>
      </c>
      <c r="T175" s="141">
        <f t="shared" si="43"/>
        <v>0</v>
      </c>
      <c r="AR175" s="142" t="s">
        <v>1188</v>
      </c>
      <c r="AT175" s="142" t="s">
        <v>449</v>
      </c>
      <c r="AU175" s="142" t="s">
        <v>85</v>
      </c>
      <c r="AY175" s="17" t="s">
        <v>145</v>
      </c>
      <c r="BE175" s="143">
        <f t="shared" si="44"/>
        <v>0</v>
      </c>
      <c r="BF175" s="143">
        <f t="shared" si="45"/>
        <v>0</v>
      </c>
      <c r="BG175" s="143">
        <f t="shared" si="46"/>
        <v>0</v>
      </c>
      <c r="BH175" s="143">
        <f t="shared" si="47"/>
        <v>0</v>
      </c>
      <c r="BI175" s="143">
        <f t="shared" si="48"/>
        <v>0</v>
      </c>
      <c r="BJ175" s="17" t="s">
        <v>83</v>
      </c>
      <c r="BK175" s="143">
        <f t="shared" si="49"/>
        <v>0</v>
      </c>
      <c r="BL175" s="17" t="s">
        <v>498</v>
      </c>
      <c r="BM175" s="142" t="s">
        <v>1202</v>
      </c>
    </row>
    <row r="176" spans="2:65" s="1" customFormat="1" ht="24.15" customHeight="1">
      <c r="B176" s="32"/>
      <c r="C176" s="132" t="s">
        <v>313</v>
      </c>
      <c r="D176" s="132" t="s">
        <v>147</v>
      </c>
      <c r="E176" s="133" t="s">
        <v>1203</v>
      </c>
      <c r="F176" s="134" t="s">
        <v>1204</v>
      </c>
      <c r="G176" s="135" t="s">
        <v>160</v>
      </c>
      <c r="H176" s="136">
        <v>2</v>
      </c>
      <c r="I176" s="137"/>
      <c r="J176" s="136">
        <f t="shared" si="40"/>
        <v>0</v>
      </c>
      <c r="K176" s="134" t="s">
        <v>151</v>
      </c>
      <c r="L176" s="32"/>
      <c r="M176" s="138" t="s">
        <v>1</v>
      </c>
      <c r="N176" s="139" t="s">
        <v>40</v>
      </c>
      <c r="P176" s="140">
        <f t="shared" si="41"/>
        <v>0</v>
      </c>
      <c r="Q176" s="140">
        <v>0</v>
      </c>
      <c r="R176" s="140">
        <f t="shared" si="42"/>
        <v>0</v>
      </c>
      <c r="S176" s="140">
        <v>0</v>
      </c>
      <c r="T176" s="141">
        <f t="shared" si="43"/>
        <v>0</v>
      </c>
      <c r="AR176" s="142" t="s">
        <v>498</v>
      </c>
      <c r="AT176" s="142" t="s">
        <v>147</v>
      </c>
      <c r="AU176" s="142" t="s">
        <v>85</v>
      </c>
      <c r="AY176" s="17" t="s">
        <v>145</v>
      </c>
      <c r="BE176" s="143">
        <f t="shared" si="44"/>
        <v>0</v>
      </c>
      <c r="BF176" s="143">
        <f t="shared" si="45"/>
        <v>0</v>
      </c>
      <c r="BG176" s="143">
        <f t="shared" si="46"/>
        <v>0</v>
      </c>
      <c r="BH176" s="143">
        <f t="shared" si="47"/>
        <v>0</v>
      </c>
      <c r="BI176" s="143">
        <f t="shared" si="48"/>
        <v>0</v>
      </c>
      <c r="BJ176" s="17" t="s">
        <v>83</v>
      </c>
      <c r="BK176" s="143">
        <f t="shared" si="49"/>
        <v>0</v>
      </c>
      <c r="BL176" s="17" t="s">
        <v>498</v>
      </c>
      <c r="BM176" s="142" t="s">
        <v>1205</v>
      </c>
    </row>
    <row r="177" spans="2:65" s="1" customFormat="1" ht="16.5" customHeight="1">
      <c r="B177" s="32"/>
      <c r="C177" s="172" t="s">
        <v>317</v>
      </c>
      <c r="D177" s="172" t="s">
        <v>449</v>
      </c>
      <c r="E177" s="173" t="s">
        <v>1206</v>
      </c>
      <c r="F177" s="174" t="s">
        <v>1207</v>
      </c>
      <c r="G177" s="175" t="s">
        <v>1129</v>
      </c>
      <c r="H177" s="176">
        <v>2</v>
      </c>
      <c r="I177" s="177"/>
      <c r="J177" s="176">
        <f t="shared" si="40"/>
        <v>0</v>
      </c>
      <c r="K177" s="174" t="s">
        <v>1</v>
      </c>
      <c r="L177" s="178"/>
      <c r="M177" s="179" t="s">
        <v>1</v>
      </c>
      <c r="N177" s="180" t="s">
        <v>40</v>
      </c>
      <c r="P177" s="140">
        <f t="shared" si="41"/>
        <v>0</v>
      </c>
      <c r="Q177" s="140">
        <v>0</v>
      </c>
      <c r="R177" s="140">
        <f t="shared" si="42"/>
        <v>0</v>
      </c>
      <c r="S177" s="140">
        <v>0</v>
      </c>
      <c r="T177" s="141">
        <f t="shared" si="43"/>
        <v>0</v>
      </c>
      <c r="AR177" s="142" t="s">
        <v>1188</v>
      </c>
      <c r="AT177" s="142" t="s">
        <v>449</v>
      </c>
      <c r="AU177" s="142" t="s">
        <v>85</v>
      </c>
      <c r="AY177" s="17" t="s">
        <v>145</v>
      </c>
      <c r="BE177" s="143">
        <f t="shared" si="44"/>
        <v>0</v>
      </c>
      <c r="BF177" s="143">
        <f t="shared" si="45"/>
        <v>0</v>
      </c>
      <c r="BG177" s="143">
        <f t="shared" si="46"/>
        <v>0</v>
      </c>
      <c r="BH177" s="143">
        <f t="shared" si="47"/>
        <v>0</v>
      </c>
      <c r="BI177" s="143">
        <f t="shared" si="48"/>
        <v>0</v>
      </c>
      <c r="BJ177" s="17" t="s">
        <v>83</v>
      </c>
      <c r="BK177" s="143">
        <f t="shared" si="49"/>
        <v>0</v>
      </c>
      <c r="BL177" s="17" t="s">
        <v>498</v>
      </c>
      <c r="BM177" s="142" t="s">
        <v>1208</v>
      </c>
    </row>
    <row r="178" spans="2:65" s="1" customFormat="1" ht="24.15" customHeight="1">
      <c r="B178" s="32"/>
      <c r="C178" s="132" t="s">
        <v>321</v>
      </c>
      <c r="D178" s="132" t="s">
        <v>147</v>
      </c>
      <c r="E178" s="133" t="s">
        <v>1209</v>
      </c>
      <c r="F178" s="134" t="s">
        <v>1210</v>
      </c>
      <c r="G178" s="135" t="s">
        <v>160</v>
      </c>
      <c r="H178" s="136">
        <v>14</v>
      </c>
      <c r="I178" s="137"/>
      <c r="J178" s="136">
        <f t="shared" si="40"/>
        <v>0</v>
      </c>
      <c r="K178" s="134" t="s">
        <v>151</v>
      </c>
      <c r="L178" s="32"/>
      <c r="M178" s="138" t="s">
        <v>1</v>
      </c>
      <c r="N178" s="139" t="s">
        <v>40</v>
      </c>
      <c r="P178" s="140">
        <f t="shared" si="41"/>
        <v>0</v>
      </c>
      <c r="Q178" s="140">
        <v>0</v>
      </c>
      <c r="R178" s="140">
        <f t="shared" si="42"/>
        <v>0</v>
      </c>
      <c r="S178" s="140">
        <v>0</v>
      </c>
      <c r="T178" s="141">
        <f t="shared" si="43"/>
        <v>0</v>
      </c>
      <c r="AR178" s="142" t="s">
        <v>498</v>
      </c>
      <c r="AT178" s="142" t="s">
        <v>147</v>
      </c>
      <c r="AU178" s="142" t="s">
        <v>85</v>
      </c>
      <c r="AY178" s="17" t="s">
        <v>145</v>
      </c>
      <c r="BE178" s="143">
        <f t="shared" si="44"/>
        <v>0</v>
      </c>
      <c r="BF178" s="143">
        <f t="shared" si="45"/>
        <v>0</v>
      </c>
      <c r="BG178" s="143">
        <f t="shared" si="46"/>
        <v>0</v>
      </c>
      <c r="BH178" s="143">
        <f t="shared" si="47"/>
        <v>0</v>
      </c>
      <c r="BI178" s="143">
        <f t="shared" si="48"/>
        <v>0</v>
      </c>
      <c r="BJ178" s="17" t="s">
        <v>83</v>
      </c>
      <c r="BK178" s="143">
        <f t="shared" si="49"/>
        <v>0</v>
      </c>
      <c r="BL178" s="17" t="s">
        <v>498</v>
      </c>
      <c r="BM178" s="142" t="s">
        <v>1211</v>
      </c>
    </row>
    <row r="179" spans="2:65" s="1" customFormat="1" ht="16.5" customHeight="1">
      <c r="B179" s="32"/>
      <c r="C179" s="172" t="s">
        <v>327</v>
      </c>
      <c r="D179" s="172" t="s">
        <v>449</v>
      </c>
      <c r="E179" s="173" t="s">
        <v>1212</v>
      </c>
      <c r="F179" s="174" t="s">
        <v>1213</v>
      </c>
      <c r="G179" s="175" t="s">
        <v>160</v>
      </c>
      <c r="H179" s="176">
        <v>4</v>
      </c>
      <c r="I179" s="177"/>
      <c r="J179" s="176">
        <f t="shared" si="40"/>
        <v>0</v>
      </c>
      <c r="K179" s="174" t="s">
        <v>1</v>
      </c>
      <c r="L179" s="178"/>
      <c r="M179" s="179" t="s">
        <v>1</v>
      </c>
      <c r="N179" s="180" t="s">
        <v>40</v>
      </c>
      <c r="P179" s="140">
        <f t="shared" si="41"/>
        <v>0</v>
      </c>
      <c r="Q179" s="140">
        <v>0</v>
      </c>
      <c r="R179" s="140">
        <f t="shared" si="42"/>
        <v>0</v>
      </c>
      <c r="S179" s="140">
        <v>0</v>
      </c>
      <c r="T179" s="141">
        <f t="shared" si="43"/>
        <v>0</v>
      </c>
      <c r="AR179" s="142" t="s">
        <v>1188</v>
      </c>
      <c r="AT179" s="142" t="s">
        <v>449</v>
      </c>
      <c r="AU179" s="142" t="s">
        <v>85</v>
      </c>
      <c r="AY179" s="17" t="s">
        <v>145</v>
      </c>
      <c r="BE179" s="143">
        <f t="shared" si="44"/>
        <v>0</v>
      </c>
      <c r="BF179" s="143">
        <f t="shared" si="45"/>
        <v>0</v>
      </c>
      <c r="BG179" s="143">
        <f t="shared" si="46"/>
        <v>0</v>
      </c>
      <c r="BH179" s="143">
        <f t="shared" si="47"/>
        <v>0</v>
      </c>
      <c r="BI179" s="143">
        <f t="shared" si="48"/>
        <v>0</v>
      </c>
      <c r="BJ179" s="17" t="s">
        <v>83</v>
      </c>
      <c r="BK179" s="143">
        <f t="shared" si="49"/>
        <v>0</v>
      </c>
      <c r="BL179" s="17" t="s">
        <v>498</v>
      </c>
      <c r="BM179" s="142" t="s">
        <v>1214</v>
      </c>
    </row>
    <row r="180" spans="2:65" s="1" customFormat="1" ht="16.5" customHeight="1">
      <c r="B180" s="32"/>
      <c r="C180" s="172" t="s">
        <v>358</v>
      </c>
      <c r="D180" s="172" t="s">
        <v>449</v>
      </c>
      <c r="E180" s="173" t="s">
        <v>1215</v>
      </c>
      <c r="F180" s="174" t="s">
        <v>1216</v>
      </c>
      <c r="G180" s="175" t="s">
        <v>160</v>
      </c>
      <c r="H180" s="176">
        <v>10</v>
      </c>
      <c r="I180" s="177"/>
      <c r="J180" s="176">
        <f t="shared" si="40"/>
        <v>0</v>
      </c>
      <c r="K180" s="174" t="s">
        <v>1</v>
      </c>
      <c r="L180" s="178"/>
      <c r="M180" s="179" t="s">
        <v>1</v>
      </c>
      <c r="N180" s="180" t="s">
        <v>40</v>
      </c>
      <c r="P180" s="140">
        <f t="shared" si="41"/>
        <v>0</v>
      </c>
      <c r="Q180" s="140">
        <v>0</v>
      </c>
      <c r="R180" s="140">
        <f t="shared" si="42"/>
        <v>0</v>
      </c>
      <c r="S180" s="140">
        <v>0</v>
      </c>
      <c r="T180" s="141">
        <f t="shared" si="43"/>
        <v>0</v>
      </c>
      <c r="AR180" s="142" t="s">
        <v>1188</v>
      </c>
      <c r="AT180" s="142" t="s">
        <v>449</v>
      </c>
      <c r="AU180" s="142" t="s">
        <v>85</v>
      </c>
      <c r="AY180" s="17" t="s">
        <v>145</v>
      </c>
      <c r="BE180" s="143">
        <f t="shared" si="44"/>
        <v>0</v>
      </c>
      <c r="BF180" s="143">
        <f t="shared" si="45"/>
        <v>0</v>
      </c>
      <c r="BG180" s="143">
        <f t="shared" si="46"/>
        <v>0</v>
      </c>
      <c r="BH180" s="143">
        <f t="shared" si="47"/>
        <v>0</v>
      </c>
      <c r="BI180" s="143">
        <f t="shared" si="48"/>
        <v>0</v>
      </c>
      <c r="BJ180" s="17" t="s">
        <v>83</v>
      </c>
      <c r="BK180" s="143">
        <f t="shared" si="49"/>
        <v>0</v>
      </c>
      <c r="BL180" s="17" t="s">
        <v>498</v>
      </c>
      <c r="BM180" s="142" t="s">
        <v>1217</v>
      </c>
    </row>
    <row r="181" spans="2:65" s="1" customFormat="1" ht="16.5" customHeight="1">
      <c r="B181" s="32"/>
      <c r="C181" s="172" t="s">
        <v>374</v>
      </c>
      <c r="D181" s="172" t="s">
        <v>449</v>
      </c>
      <c r="E181" s="173" t="s">
        <v>1218</v>
      </c>
      <c r="F181" s="174" t="s">
        <v>1219</v>
      </c>
      <c r="G181" s="175" t="s">
        <v>160</v>
      </c>
      <c r="H181" s="176">
        <v>6</v>
      </c>
      <c r="I181" s="177"/>
      <c r="J181" s="176">
        <f t="shared" si="40"/>
        <v>0</v>
      </c>
      <c r="K181" s="174" t="s">
        <v>1</v>
      </c>
      <c r="L181" s="178"/>
      <c r="M181" s="179" t="s">
        <v>1</v>
      </c>
      <c r="N181" s="180" t="s">
        <v>40</v>
      </c>
      <c r="P181" s="140">
        <f t="shared" si="41"/>
        <v>0</v>
      </c>
      <c r="Q181" s="140">
        <v>0</v>
      </c>
      <c r="R181" s="140">
        <f t="shared" si="42"/>
        <v>0</v>
      </c>
      <c r="S181" s="140">
        <v>0</v>
      </c>
      <c r="T181" s="141">
        <f t="shared" si="43"/>
        <v>0</v>
      </c>
      <c r="AR181" s="142" t="s">
        <v>1188</v>
      </c>
      <c r="AT181" s="142" t="s">
        <v>449</v>
      </c>
      <c r="AU181" s="142" t="s">
        <v>85</v>
      </c>
      <c r="AY181" s="17" t="s">
        <v>145</v>
      </c>
      <c r="BE181" s="143">
        <f t="shared" si="44"/>
        <v>0</v>
      </c>
      <c r="BF181" s="143">
        <f t="shared" si="45"/>
        <v>0</v>
      </c>
      <c r="BG181" s="143">
        <f t="shared" si="46"/>
        <v>0</v>
      </c>
      <c r="BH181" s="143">
        <f t="shared" si="47"/>
        <v>0</v>
      </c>
      <c r="BI181" s="143">
        <f t="shared" si="48"/>
        <v>0</v>
      </c>
      <c r="BJ181" s="17" t="s">
        <v>83</v>
      </c>
      <c r="BK181" s="143">
        <f t="shared" si="49"/>
        <v>0</v>
      </c>
      <c r="BL181" s="17" t="s">
        <v>498</v>
      </c>
      <c r="BM181" s="142" t="s">
        <v>1220</v>
      </c>
    </row>
    <row r="182" spans="2:65" s="1" customFormat="1" ht="16.5" customHeight="1">
      <c r="B182" s="32"/>
      <c r="C182" s="172" t="s">
        <v>388</v>
      </c>
      <c r="D182" s="172" t="s">
        <v>449</v>
      </c>
      <c r="E182" s="173" t="s">
        <v>1221</v>
      </c>
      <c r="F182" s="174" t="s">
        <v>1222</v>
      </c>
      <c r="G182" s="175" t="s">
        <v>160</v>
      </c>
      <c r="H182" s="176">
        <v>38</v>
      </c>
      <c r="I182" s="177"/>
      <c r="J182" s="176">
        <f t="shared" si="40"/>
        <v>0</v>
      </c>
      <c r="K182" s="174" t="s">
        <v>1</v>
      </c>
      <c r="L182" s="178"/>
      <c r="M182" s="179" t="s">
        <v>1</v>
      </c>
      <c r="N182" s="180" t="s">
        <v>40</v>
      </c>
      <c r="P182" s="140">
        <f t="shared" si="41"/>
        <v>0</v>
      </c>
      <c r="Q182" s="140">
        <v>0</v>
      </c>
      <c r="R182" s="140">
        <f t="shared" si="42"/>
        <v>0</v>
      </c>
      <c r="S182" s="140">
        <v>0</v>
      </c>
      <c r="T182" s="141">
        <f t="shared" si="43"/>
        <v>0</v>
      </c>
      <c r="AR182" s="142" t="s">
        <v>1188</v>
      </c>
      <c r="AT182" s="142" t="s">
        <v>449</v>
      </c>
      <c r="AU182" s="142" t="s">
        <v>85</v>
      </c>
      <c r="AY182" s="17" t="s">
        <v>145</v>
      </c>
      <c r="BE182" s="143">
        <f t="shared" si="44"/>
        <v>0</v>
      </c>
      <c r="BF182" s="143">
        <f t="shared" si="45"/>
        <v>0</v>
      </c>
      <c r="BG182" s="143">
        <f t="shared" si="46"/>
        <v>0</v>
      </c>
      <c r="BH182" s="143">
        <f t="shared" si="47"/>
        <v>0</v>
      </c>
      <c r="BI182" s="143">
        <f t="shared" si="48"/>
        <v>0</v>
      </c>
      <c r="BJ182" s="17" t="s">
        <v>83</v>
      </c>
      <c r="BK182" s="143">
        <f t="shared" si="49"/>
        <v>0</v>
      </c>
      <c r="BL182" s="17" t="s">
        <v>498</v>
      </c>
      <c r="BM182" s="142" t="s">
        <v>1223</v>
      </c>
    </row>
    <row r="183" spans="2:65" s="1" customFormat="1" ht="16.5" customHeight="1">
      <c r="B183" s="32"/>
      <c r="C183" s="132" t="s">
        <v>398</v>
      </c>
      <c r="D183" s="132" t="s">
        <v>147</v>
      </c>
      <c r="E183" s="133" t="s">
        <v>1224</v>
      </c>
      <c r="F183" s="134" t="s">
        <v>1225</v>
      </c>
      <c r="G183" s="135" t="s">
        <v>160</v>
      </c>
      <c r="H183" s="136">
        <v>43</v>
      </c>
      <c r="I183" s="137"/>
      <c r="J183" s="136">
        <f t="shared" si="40"/>
        <v>0</v>
      </c>
      <c r="K183" s="134" t="s">
        <v>151</v>
      </c>
      <c r="L183" s="32"/>
      <c r="M183" s="138" t="s">
        <v>1</v>
      </c>
      <c r="N183" s="139" t="s">
        <v>40</v>
      </c>
      <c r="P183" s="140">
        <f t="shared" si="41"/>
        <v>0</v>
      </c>
      <c r="Q183" s="140">
        <v>0</v>
      </c>
      <c r="R183" s="140">
        <f t="shared" si="42"/>
        <v>0</v>
      </c>
      <c r="S183" s="140">
        <v>0</v>
      </c>
      <c r="T183" s="141">
        <f t="shared" si="43"/>
        <v>0</v>
      </c>
      <c r="AR183" s="142" t="s">
        <v>498</v>
      </c>
      <c r="AT183" s="142" t="s">
        <v>147</v>
      </c>
      <c r="AU183" s="142" t="s">
        <v>85</v>
      </c>
      <c r="AY183" s="17" t="s">
        <v>145</v>
      </c>
      <c r="BE183" s="143">
        <f t="shared" si="44"/>
        <v>0</v>
      </c>
      <c r="BF183" s="143">
        <f t="shared" si="45"/>
        <v>0</v>
      </c>
      <c r="BG183" s="143">
        <f t="shared" si="46"/>
        <v>0</v>
      </c>
      <c r="BH183" s="143">
        <f t="shared" si="47"/>
        <v>0</v>
      </c>
      <c r="BI183" s="143">
        <f t="shared" si="48"/>
        <v>0</v>
      </c>
      <c r="BJ183" s="17" t="s">
        <v>83</v>
      </c>
      <c r="BK183" s="143">
        <f t="shared" si="49"/>
        <v>0</v>
      </c>
      <c r="BL183" s="17" t="s">
        <v>498</v>
      </c>
      <c r="BM183" s="142" t="s">
        <v>1226</v>
      </c>
    </row>
    <row r="184" spans="2:65" s="1" customFormat="1" ht="16.5" customHeight="1">
      <c r="B184" s="32"/>
      <c r="C184" s="172" t="s">
        <v>402</v>
      </c>
      <c r="D184" s="172" t="s">
        <v>449</v>
      </c>
      <c r="E184" s="173" t="s">
        <v>1227</v>
      </c>
      <c r="F184" s="174" t="s">
        <v>1228</v>
      </c>
      <c r="G184" s="175" t="s">
        <v>160</v>
      </c>
      <c r="H184" s="176">
        <v>43</v>
      </c>
      <c r="I184" s="177"/>
      <c r="J184" s="176">
        <f t="shared" si="40"/>
        <v>0</v>
      </c>
      <c r="K184" s="174" t="s">
        <v>1</v>
      </c>
      <c r="L184" s="178"/>
      <c r="M184" s="179" t="s">
        <v>1</v>
      </c>
      <c r="N184" s="180" t="s">
        <v>40</v>
      </c>
      <c r="P184" s="140">
        <f t="shared" si="41"/>
        <v>0</v>
      </c>
      <c r="Q184" s="140">
        <v>0</v>
      </c>
      <c r="R184" s="140">
        <f t="shared" si="42"/>
        <v>0</v>
      </c>
      <c r="S184" s="140">
        <v>0</v>
      </c>
      <c r="T184" s="141">
        <f t="shared" si="43"/>
        <v>0</v>
      </c>
      <c r="AR184" s="142" t="s">
        <v>1188</v>
      </c>
      <c r="AT184" s="142" t="s">
        <v>449</v>
      </c>
      <c r="AU184" s="142" t="s">
        <v>85</v>
      </c>
      <c r="AY184" s="17" t="s">
        <v>145</v>
      </c>
      <c r="BE184" s="143">
        <f t="shared" si="44"/>
        <v>0</v>
      </c>
      <c r="BF184" s="143">
        <f t="shared" si="45"/>
        <v>0</v>
      </c>
      <c r="BG184" s="143">
        <f t="shared" si="46"/>
        <v>0</v>
      </c>
      <c r="BH184" s="143">
        <f t="shared" si="47"/>
        <v>0</v>
      </c>
      <c r="BI184" s="143">
        <f t="shared" si="48"/>
        <v>0</v>
      </c>
      <c r="BJ184" s="17" t="s">
        <v>83</v>
      </c>
      <c r="BK184" s="143">
        <f t="shared" si="49"/>
        <v>0</v>
      </c>
      <c r="BL184" s="17" t="s">
        <v>498</v>
      </c>
      <c r="BM184" s="142" t="s">
        <v>1229</v>
      </c>
    </row>
    <row r="185" spans="2:65" s="1" customFormat="1" ht="16.5" customHeight="1">
      <c r="B185" s="32"/>
      <c r="C185" s="132" t="s">
        <v>406</v>
      </c>
      <c r="D185" s="132" t="s">
        <v>147</v>
      </c>
      <c r="E185" s="133" t="s">
        <v>1230</v>
      </c>
      <c r="F185" s="134" t="s">
        <v>1231</v>
      </c>
      <c r="G185" s="135" t="s">
        <v>1232</v>
      </c>
      <c r="H185" s="136">
        <v>68</v>
      </c>
      <c r="I185" s="137"/>
      <c r="J185" s="136">
        <f t="shared" si="40"/>
        <v>0</v>
      </c>
      <c r="K185" s="134" t="s">
        <v>1</v>
      </c>
      <c r="L185" s="32"/>
      <c r="M185" s="138" t="s">
        <v>1</v>
      </c>
      <c r="N185" s="139" t="s">
        <v>40</v>
      </c>
      <c r="P185" s="140">
        <f t="shared" si="41"/>
        <v>0</v>
      </c>
      <c r="Q185" s="140">
        <v>0</v>
      </c>
      <c r="R185" s="140">
        <f t="shared" si="42"/>
        <v>0</v>
      </c>
      <c r="S185" s="140">
        <v>0</v>
      </c>
      <c r="T185" s="141">
        <f t="shared" si="43"/>
        <v>0</v>
      </c>
      <c r="AR185" s="142" t="s">
        <v>1233</v>
      </c>
      <c r="AT185" s="142" t="s">
        <v>147</v>
      </c>
      <c r="AU185" s="142" t="s">
        <v>85</v>
      </c>
      <c r="AY185" s="17" t="s">
        <v>145</v>
      </c>
      <c r="BE185" s="143">
        <f t="shared" si="44"/>
        <v>0</v>
      </c>
      <c r="BF185" s="143">
        <f t="shared" si="45"/>
        <v>0</v>
      </c>
      <c r="BG185" s="143">
        <f t="shared" si="46"/>
        <v>0</v>
      </c>
      <c r="BH185" s="143">
        <f t="shared" si="47"/>
        <v>0</v>
      </c>
      <c r="BI185" s="143">
        <f t="shared" si="48"/>
        <v>0</v>
      </c>
      <c r="BJ185" s="17" t="s">
        <v>83</v>
      </c>
      <c r="BK185" s="143">
        <f t="shared" si="49"/>
        <v>0</v>
      </c>
      <c r="BL185" s="17" t="s">
        <v>1233</v>
      </c>
      <c r="BM185" s="142" t="s">
        <v>1234</v>
      </c>
    </row>
    <row r="186" spans="2:65" s="1" customFormat="1" ht="16.5" customHeight="1">
      <c r="B186" s="32"/>
      <c r="C186" s="132" t="s">
        <v>410</v>
      </c>
      <c r="D186" s="132" t="s">
        <v>147</v>
      </c>
      <c r="E186" s="133" t="s">
        <v>1235</v>
      </c>
      <c r="F186" s="134" t="s">
        <v>1236</v>
      </c>
      <c r="G186" s="135" t="s">
        <v>1237</v>
      </c>
      <c r="H186" s="136">
        <v>1</v>
      </c>
      <c r="I186" s="137"/>
      <c r="J186" s="136">
        <f t="shared" si="40"/>
        <v>0</v>
      </c>
      <c r="K186" s="134" t="s">
        <v>1</v>
      </c>
      <c r="L186" s="32"/>
      <c r="M186" s="138" t="s">
        <v>1</v>
      </c>
      <c r="N186" s="139" t="s">
        <v>40</v>
      </c>
      <c r="P186" s="140">
        <f t="shared" si="41"/>
        <v>0</v>
      </c>
      <c r="Q186" s="140">
        <v>0</v>
      </c>
      <c r="R186" s="140">
        <f t="shared" si="42"/>
        <v>0</v>
      </c>
      <c r="S186" s="140">
        <v>0</v>
      </c>
      <c r="T186" s="141">
        <f t="shared" si="43"/>
        <v>0</v>
      </c>
      <c r="AR186" s="142" t="s">
        <v>1233</v>
      </c>
      <c r="AT186" s="142" t="s">
        <v>147</v>
      </c>
      <c r="AU186" s="142" t="s">
        <v>85</v>
      </c>
      <c r="AY186" s="17" t="s">
        <v>145</v>
      </c>
      <c r="BE186" s="143">
        <f t="shared" si="44"/>
        <v>0</v>
      </c>
      <c r="BF186" s="143">
        <f t="shared" si="45"/>
        <v>0</v>
      </c>
      <c r="BG186" s="143">
        <f t="shared" si="46"/>
        <v>0</v>
      </c>
      <c r="BH186" s="143">
        <f t="shared" si="47"/>
        <v>0</v>
      </c>
      <c r="BI186" s="143">
        <f t="shared" si="48"/>
        <v>0</v>
      </c>
      <c r="BJ186" s="17" t="s">
        <v>83</v>
      </c>
      <c r="BK186" s="143">
        <f t="shared" si="49"/>
        <v>0</v>
      </c>
      <c r="BL186" s="17" t="s">
        <v>1233</v>
      </c>
      <c r="BM186" s="142" t="s">
        <v>1238</v>
      </c>
    </row>
    <row r="187" spans="2:65" s="1" customFormat="1" ht="19.2">
      <c r="B187" s="32"/>
      <c r="D187" s="145" t="s">
        <v>1131</v>
      </c>
      <c r="F187" s="186" t="s">
        <v>1239</v>
      </c>
      <c r="I187" s="187"/>
      <c r="L187" s="32"/>
      <c r="M187" s="188"/>
      <c r="T187" s="56"/>
      <c r="AT187" s="17" t="s">
        <v>1131</v>
      </c>
      <c r="AU187" s="17" t="s">
        <v>85</v>
      </c>
    </row>
    <row r="188" spans="2:65" s="1" customFormat="1" ht="16.5" customHeight="1">
      <c r="B188" s="32"/>
      <c r="C188" s="132" t="s">
        <v>421</v>
      </c>
      <c r="D188" s="132" t="s">
        <v>147</v>
      </c>
      <c r="E188" s="133" t="s">
        <v>1240</v>
      </c>
      <c r="F188" s="134" t="s">
        <v>1241</v>
      </c>
      <c r="G188" s="135" t="s">
        <v>1237</v>
      </c>
      <c r="H188" s="136">
        <v>1</v>
      </c>
      <c r="I188" s="137"/>
      <c r="J188" s="136">
        <f>ROUND(I188*H188,2)</f>
        <v>0</v>
      </c>
      <c r="K188" s="134" t="s">
        <v>1</v>
      </c>
      <c r="L188" s="32"/>
      <c r="M188" s="138" t="s">
        <v>1</v>
      </c>
      <c r="N188" s="139" t="s">
        <v>40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1233</v>
      </c>
      <c r="AT188" s="142" t="s">
        <v>147</v>
      </c>
      <c r="AU188" s="142" t="s">
        <v>85</v>
      </c>
      <c r="AY188" s="17" t="s">
        <v>145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83</v>
      </c>
      <c r="BK188" s="143">
        <f>ROUND(I188*H188,2)</f>
        <v>0</v>
      </c>
      <c r="BL188" s="17" t="s">
        <v>1233</v>
      </c>
      <c r="BM188" s="142" t="s">
        <v>1242</v>
      </c>
    </row>
    <row r="189" spans="2:65" s="1" customFormat="1" ht="28.8">
      <c r="B189" s="32"/>
      <c r="D189" s="145" t="s">
        <v>1131</v>
      </c>
      <c r="F189" s="186" t="s">
        <v>1243</v>
      </c>
      <c r="I189" s="187"/>
      <c r="L189" s="32"/>
      <c r="M189" s="188"/>
      <c r="T189" s="56"/>
      <c r="AT189" s="17" t="s">
        <v>1131</v>
      </c>
      <c r="AU189" s="17" t="s">
        <v>85</v>
      </c>
    </row>
    <row r="190" spans="2:65" s="11" customFormat="1" ht="22.8" customHeight="1">
      <c r="B190" s="120"/>
      <c r="D190" s="121" t="s">
        <v>74</v>
      </c>
      <c r="E190" s="130" t="s">
        <v>1244</v>
      </c>
      <c r="F190" s="130" t="s">
        <v>1245</v>
      </c>
      <c r="I190" s="123"/>
      <c r="J190" s="131">
        <f>BK190</f>
        <v>0</v>
      </c>
      <c r="L190" s="120"/>
      <c r="M190" s="125"/>
      <c r="P190" s="126">
        <f>SUM(P191:P203)</f>
        <v>0</v>
      </c>
      <c r="R190" s="126">
        <f>SUM(R191:R203)</f>
        <v>0.15770000000000001</v>
      </c>
      <c r="T190" s="127">
        <f>SUM(T191:T203)</f>
        <v>0</v>
      </c>
      <c r="AR190" s="121" t="s">
        <v>157</v>
      </c>
      <c r="AT190" s="128" t="s">
        <v>74</v>
      </c>
      <c r="AU190" s="128" t="s">
        <v>83</v>
      </c>
      <c r="AY190" s="121" t="s">
        <v>145</v>
      </c>
      <c r="BK190" s="129">
        <f>SUM(BK191:BK203)</f>
        <v>0</v>
      </c>
    </row>
    <row r="191" spans="2:65" s="1" customFormat="1" ht="33" customHeight="1">
      <c r="B191" s="32"/>
      <c r="C191" s="132" t="s">
        <v>426</v>
      </c>
      <c r="D191" s="132" t="s">
        <v>147</v>
      </c>
      <c r="E191" s="133" t="s">
        <v>1246</v>
      </c>
      <c r="F191" s="134" t="s">
        <v>1247</v>
      </c>
      <c r="G191" s="135" t="s">
        <v>160</v>
      </c>
      <c r="H191" s="136">
        <v>38</v>
      </c>
      <c r="I191" s="137"/>
      <c r="J191" s="136">
        <f>ROUND(I191*H191,2)</f>
        <v>0</v>
      </c>
      <c r="K191" s="134" t="s">
        <v>1</v>
      </c>
      <c r="L191" s="32"/>
      <c r="M191" s="138" t="s">
        <v>1</v>
      </c>
      <c r="N191" s="139" t="s">
        <v>40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498</v>
      </c>
      <c r="AT191" s="142" t="s">
        <v>147</v>
      </c>
      <c r="AU191" s="142" t="s">
        <v>85</v>
      </c>
      <c r="AY191" s="17" t="s">
        <v>145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83</v>
      </c>
      <c r="BK191" s="143">
        <f>ROUND(I191*H191,2)</f>
        <v>0</v>
      </c>
      <c r="BL191" s="17" t="s">
        <v>498</v>
      </c>
      <c r="BM191" s="142" t="s">
        <v>1248</v>
      </c>
    </row>
    <row r="192" spans="2:65" s="1" customFormat="1" ht="57.6">
      <c r="B192" s="32"/>
      <c r="D192" s="145" t="s">
        <v>1131</v>
      </c>
      <c r="F192" s="186" t="s">
        <v>1249</v>
      </c>
      <c r="I192" s="187"/>
      <c r="L192" s="32"/>
      <c r="M192" s="188"/>
      <c r="T192" s="56"/>
      <c r="AT192" s="17" t="s">
        <v>1131</v>
      </c>
      <c r="AU192" s="17" t="s">
        <v>85</v>
      </c>
    </row>
    <row r="193" spans="2:65" s="1" customFormat="1" ht="24.15" customHeight="1">
      <c r="B193" s="32"/>
      <c r="C193" s="132" t="s">
        <v>432</v>
      </c>
      <c r="D193" s="132" t="s">
        <v>147</v>
      </c>
      <c r="E193" s="133" t="s">
        <v>1250</v>
      </c>
      <c r="F193" s="134" t="s">
        <v>1251</v>
      </c>
      <c r="G193" s="135" t="s">
        <v>160</v>
      </c>
      <c r="H193" s="136">
        <v>3</v>
      </c>
      <c r="I193" s="137"/>
      <c r="J193" s="136">
        <f>ROUND(I193*H193,2)</f>
        <v>0</v>
      </c>
      <c r="K193" s="134" t="s">
        <v>1</v>
      </c>
      <c r="L193" s="32"/>
      <c r="M193" s="138" t="s">
        <v>1</v>
      </c>
      <c r="N193" s="139" t="s">
        <v>40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498</v>
      </c>
      <c r="AT193" s="142" t="s">
        <v>147</v>
      </c>
      <c r="AU193" s="142" t="s">
        <v>85</v>
      </c>
      <c r="AY193" s="17" t="s">
        <v>145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83</v>
      </c>
      <c r="BK193" s="143">
        <f>ROUND(I193*H193,2)</f>
        <v>0</v>
      </c>
      <c r="BL193" s="17" t="s">
        <v>498</v>
      </c>
      <c r="BM193" s="142" t="s">
        <v>1252</v>
      </c>
    </row>
    <row r="194" spans="2:65" s="1" customFormat="1" ht="57.6">
      <c r="B194" s="32"/>
      <c r="D194" s="145" t="s">
        <v>1131</v>
      </c>
      <c r="F194" s="186" t="s">
        <v>1253</v>
      </c>
      <c r="I194" s="187"/>
      <c r="L194" s="32"/>
      <c r="M194" s="188"/>
      <c r="T194" s="56"/>
      <c r="AT194" s="17" t="s">
        <v>1131</v>
      </c>
      <c r="AU194" s="17" t="s">
        <v>85</v>
      </c>
    </row>
    <row r="195" spans="2:65" s="1" customFormat="1" ht="24.15" customHeight="1">
      <c r="B195" s="32"/>
      <c r="C195" s="132" t="s">
        <v>436</v>
      </c>
      <c r="D195" s="132" t="s">
        <v>147</v>
      </c>
      <c r="E195" s="133" t="s">
        <v>1254</v>
      </c>
      <c r="F195" s="134" t="s">
        <v>1255</v>
      </c>
      <c r="G195" s="135" t="s">
        <v>324</v>
      </c>
      <c r="H195" s="136">
        <v>25</v>
      </c>
      <c r="I195" s="137"/>
      <c r="J195" s="136">
        <f>ROUND(I195*H195,2)</f>
        <v>0</v>
      </c>
      <c r="K195" s="134" t="s">
        <v>151</v>
      </c>
      <c r="L195" s="32"/>
      <c r="M195" s="138" t="s">
        <v>1</v>
      </c>
      <c r="N195" s="139" t="s">
        <v>40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498</v>
      </c>
      <c r="AT195" s="142" t="s">
        <v>147</v>
      </c>
      <c r="AU195" s="142" t="s">
        <v>85</v>
      </c>
      <c r="AY195" s="17" t="s">
        <v>145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83</v>
      </c>
      <c r="BK195" s="143">
        <f>ROUND(I195*H195,2)</f>
        <v>0</v>
      </c>
      <c r="BL195" s="17" t="s">
        <v>498</v>
      </c>
      <c r="BM195" s="142" t="s">
        <v>1256</v>
      </c>
    </row>
    <row r="196" spans="2:65" s="1" customFormat="1" ht="16.5" customHeight="1">
      <c r="B196" s="32"/>
      <c r="C196" s="172" t="s">
        <v>442</v>
      </c>
      <c r="D196" s="172" t="s">
        <v>449</v>
      </c>
      <c r="E196" s="173" t="s">
        <v>1257</v>
      </c>
      <c r="F196" s="174" t="s">
        <v>1258</v>
      </c>
      <c r="G196" s="175" t="s">
        <v>568</v>
      </c>
      <c r="H196" s="176">
        <v>38</v>
      </c>
      <c r="I196" s="177"/>
      <c r="J196" s="176">
        <f>ROUND(I196*H196,2)</f>
        <v>0</v>
      </c>
      <c r="K196" s="174" t="s">
        <v>151</v>
      </c>
      <c r="L196" s="178"/>
      <c r="M196" s="179" t="s">
        <v>1</v>
      </c>
      <c r="N196" s="180" t="s">
        <v>40</v>
      </c>
      <c r="P196" s="140">
        <f>O196*H196</f>
        <v>0</v>
      </c>
      <c r="Q196" s="140">
        <v>4.15E-3</v>
      </c>
      <c r="R196" s="140">
        <f>Q196*H196</f>
        <v>0.15770000000000001</v>
      </c>
      <c r="S196" s="140">
        <v>0</v>
      </c>
      <c r="T196" s="141">
        <f>S196*H196</f>
        <v>0</v>
      </c>
      <c r="AR196" s="142" t="s">
        <v>855</v>
      </c>
      <c r="AT196" s="142" t="s">
        <v>449</v>
      </c>
      <c r="AU196" s="142" t="s">
        <v>85</v>
      </c>
      <c r="AY196" s="17" t="s">
        <v>145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83</v>
      </c>
      <c r="BK196" s="143">
        <f>ROUND(I196*H196,2)</f>
        <v>0</v>
      </c>
      <c r="BL196" s="17" t="s">
        <v>855</v>
      </c>
      <c r="BM196" s="142" t="s">
        <v>1259</v>
      </c>
    </row>
    <row r="197" spans="2:65" s="1" customFormat="1" ht="24.15" customHeight="1">
      <c r="B197" s="32"/>
      <c r="C197" s="132" t="s">
        <v>448</v>
      </c>
      <c r="D197" s="132" t="s">
        <v>147</v>
      </c>
      <c r="E197" s="133" t="s">
        <v>1260</v>
      </c>
      <c r="F197" s="134" t="s">
        <v>1261</v>
      </c>
      <c r="G197" s="135" t="s">
        <v>568</v>
      </c>
      <c r="H197" s="136">
        <v>900</v>
      </c>
      <c r="I197" s="137"/>
      <c r="J197" s="136">
        <f>ROUND(I197*H197,2)</f>
        <v>0</v>
      </c>
      <c r="K197" s="134" t="s">
        <v>151</v>
      </c>
      <c r="L197" s="32"/>
      <c r="M197" s="138" t="s">
        <v>1</v>
      </c>
      <c r="N197" s="139" t="s">
        <v>40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498</v>
      </c>
      <c r="AT197" s="142" t="s">
        <v>147</v>
      </c>
      <c r="AU197" s="142" t="s">
        <v>85</v>
      </c>
      <c r="AY197" s="17" t="s">
        <v>145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7" t="s">
        <v>83</v>
      </c>
      <c r="BK197" s="143">
        <f>ROUND(I197*H197,2)</f>
        <v>0</v>
      </c>
      <c r="BL197" s="17" t="s">
        <v>498</v>
      </c>
      <c r="BM197" s="142" t="s">
        <v>1262</v>
      </c>
    </row>
    <row r="198" spans="2:65" s="1" customFormat="1" ht="48">
      <c r="B198" s="32"/>
      <c r="D198" s="145" t="s">
        <v>1131</v>
      </c>
      <c r="F198" s="186" t="s">
        <v>1263</v>
      </c>
      <c r="I198" s="187"/>
      <c r="L198" s="32"/>
      <c r="M198" s="188"/>
      <c r="T198" s="56"/>
      <c r="AT198" s="17" t="s">
        <v>1131</v>
      </c>
      <c r="AU198" s="17" t="s">
        <v>85</v>
      </c>
    </row>
    <row r="199" spans="2:65" s="1" customFormat="1" ht="24.15" customHeight="1">
      <c r="B199" s="32"/>
      <c r="C199" s="132" t="s">
        <v>457</v>
      </c>
      <c r="D199" s="132" t="s">
        <v>147</v>
      </c>
      <c r="E199" s="133" t="s">
        <v>1264</v>
      </c>
      <c r="F199" s="134" t="s">
        <v>1265</v>
      </c>
      <c r="G199" s="135" t="s">
        <v>568</v>
      </c>
      <c r="H199" s="136">
        <v>900</v>
      </c>
      <c r="I199" s="137"/>
      <c r="J199" s="136">
        <f>ROUND(I199*H199,2)</f>
        <v>0</v>
      </c>
      <c r="K199" s="134" t="s">
        <v>151</v>
      </c>
      <c r="L199" s="32"/>
      <c r="M199" s="138" t="s">
        <v>1</v>
      </c>
      <c r="N199" s="139" t="s">
        <v>40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498</v>
      </c>
      <c r="AT199" s="142" t="s">
        <v>147</v>
      </c>
      <c r="AU199" s="142" t="s">
        <v>85</v>
      </c>
      <c r="AY199" s="17" t="s">
        <v>145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7" t="s">
        <v>83</v>
      </c>
      <c r="BK199" s="143">
        <f>ROUND(I199*H199,2)</f>
        <v>0</v>
      </c>
      <c r="BL199" s="17" t="s">
        <v>498</v>
      </c>
      <c r="BM199" s="142" t="s">
        <v>1266</v>
      </c>
    </row>
    <row r="200" spans="2:65" s="1" customFormat="1" ht="38.4">
      <c r="B200" s="32"/>
      <c r="D200" s="145" t="s">
        <v>1131</v>
      </c>
      <c r="F200" s="186" t="s">
        <v>1267</v>
      </c>
      <c r="I200" s="187"/>
      <c r="L200" s="32"/>
      <c r="M200" s="188"/>
      <c r="T200" s="56"/>
      <c r="AT200" s="17" t="s">
        <v>1131</v>
      </c>
      <c r="AU200" s="17" t="s">
        <v>85</v>
      </c>
    </row>
    <row r="201" spans="2:65" s="1" customFormat="1" ht="21.75" customHeight="1">
      <c r="B201" s="32"/>
      <c r="C201" s="172" t="s">
        <v>466</v>
      </c>
      <c r="D201" s="172" t="s">
        <v>449</v>
      </c>
      <c r="E201" s="173" t="s">
        <v>1268</v>
      </c>
      <c r="F201" s="174" t="s">
        <v>1269</v>
      </c>
      <c r="G201" s="175" t="s">
        <v>1232</v>
      </c>
      <c r="H201" s="176">
        <v>10</v>
      </c>
      <c r="I201" s="177"/>
      <c r="J201" s="176">
        <f>ROUND(I201*H201,2)</f>
        <v>0</v>
      </c>
      <c r="K201" s="174" t="s">
        <v>1</v>
      </c>
      <c r="L201" s="178"/>
      <c r="M201" s="179" t="s">
        <v>1</v>
      </c>
      <c r="N201" s="180" t="s">
        <v>40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1188</v>
      </c>
      <c r="AT201" s="142" t="s">
        <v>449</v>
      </c>
      <c r="AU201" s="142" t="s">
        <v>85</v>
      </c>
      <c r="AY201" s="17" t="s">
        <v>145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83</v>
      </c>
      <c r="BK201" s="143">
        <f>ROUND(I201*H201,2)</f>
        <v>0</v>
      </c>
      <c r="BL201" s="17" t="s">
        <v>498</v>
      </c>
      <c r="BM201" s="142" t="s">
        <v>1270</v>
      </c>
    </row>
    <row r="202" spans="2:65" s="1" customFormat="1" ht="24.15" customHeight="1">
      <c r="B202" s="32"/>
      <c r="C202" s="132" t="s">
        <v>475</v>
      </c>
      <c r="D202" s="132" t="s">
        <v>147</v>
      </c>
      <c r="E202" s="133" t="s">
        <v>1271</v>
      </c>
      <c r="F202" s="134" t="s">
        <v>1272</v>
      </c>
      <c r="G202" s="135" t="s">
        <v>568</v>
      </c>
      <c r="H202" s="136">
        <v>900</v>
      </c>
      <c r="I202" s="137"/>
      <c r="J202" s="136">
        <f>ROUND(I202*H202,2)</f>
        <v>0</v>
      </c>
      <c r="K202" s="134" t="s">
        <v>151</v>
      </c>
      <c r="L202" s="32"/>
      <c r="M202" s="138" t="s">
        <v>1</v>
      </c>
      <c r="N202" s="139" t="s">
        <v>40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498</v>
      </c>
      <c r="AT202" s="142" t="s">
        <v>147</v>
      </c>
      <c r="AU202" s="142" t="s">
        <v>85</v>
      </c>
      <c r="AY202" s="17" t="s">
        <v>145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7" t="s">
        <v>83</v>
      </c>
      <c r="BK202" s="143">
        <f>ROUND(I202*H202,2)</f>
        <v>0</v>
      </c>
      <c r="BL202" s="17" t="s">
        <v>498</v>
      </c>
      <c r="BM202" s="142" t="s">
        <v>1273</v>
      </c>
    </row>
    <row r="203" spans="2:65" s="1" customFormat="1" ht="38.4">
      <c r="B203" s="32"/>
      <c r="D203" s="145" t="s">
        <v>1131</v>
      </c>
      <c r="F203" s="186" t="s">
        <v>1274</v>
      </c>
      <c r="I203" s="187"/>
      <c r="L203" s="32"/>
      <c r="M203" s="188"/>
      <c r="T203" s="56"/>
      <c r="AT203" s="17" t="s">
        <v>1131</v>
      </c>
      <c r="AU203" s="17" t="s">
        <v>85</v>
      </c>
    </row>
    <row r="204" spans="2:65" s="11" customFormat="1" ht="25.95" customHeight="1">
      <c r="B204" s="120"/>
      <c r="D204" s="121" t="s">
        <v>74</v>
      </c>
      <c r="E204" s="122" t="s">
        <v>1275</v>
      </c>
      <c r="F204" s="122" t="s">
        <v>1276</v>
      </c>
      <c r="I204" s="123"/>
      <c r="J204" s="124">
        <f>BK204</f>
        <v>0</v>
      </c>
      <c r="L204" s="120"/>
      <c r="M204" s="125"/>
      <c r="P204" s="126">
        <f>P205</f>
        <v>0</v>
      </c>
      <c r="R204" s="126">
        <f>R205</f>
        <v>0</v>
      </c>
      <c r="T204" s="127">
        <f>T205</f>
        <v>0</v>
      </c>
      <c r="AR204" s="121" t="s">
        <v>165</v>
      </c>
      <c r="AT204" s="128" t="s">
        <v>74</v>
      </c>
      <c r="AU204" s="128" t="s">
        <v>75</v>
      </c>
      <c r="AY204" s="121" t="s">
        <v>145</v>
      </c>
      <c r="BK204" s="129">
        <f>BK205</f>
        <v>0</v>
      </c>
    </row>
    <row r="205" spans="2:65" s="11" customFormat="1" ht="22.8" customHeight="1">
      <c r="B205" s="120"/>
      <c r="D205" s="121" t="s">
        <v>74</v>
      </c>
      <c r="E205" s="130" t="s">
        <v>1277</v>
      </c>
      <c r="F205" s="130" t="s">
        <v>1278</v>
      </c>
      <c r="I205" s="123"/>
      <c r="J205" s="131">
        <f>BK205</f>
        <v>0</v>
      </c>
      <c r="L205" s="120"/>
      <c r="M205" s="125"/>
      <c r="P205" s="126">
        <f>P206</f>
        <v>0</v>
      </c>
      <c r="R205" s="126">
        <f>R206</f>
        <v>0</v>
      </c>
      <c r="T205" s="127">
        <f>T206</f>
        <v>0</v>
      </c>
      <c r="AR205" s="121" t="s">
        <v>165</v>
      </c>
      <c r="AT205" s="128" t="s">
        <v>74</v>
      </c>
      <c r="AU205" s="128" t="s">
        <v>83</v>
      </c>
      <c r="AY205" s="121" t="s">
        <v>145</v>
      </c>
      <c r="BK205" s="129">
        <f>BK206</f>
        <v>0</v>
      </c>
    </row>
    <row r="206" spans="2:65" s="1" customFormat="1" ht="16.5" customHeight="1">
      <c r="B206" s="32"/>
      <c r="C206" s="132" t="s">
        <v>480</v>
      </c>
      <c r="D206" s="132" t="s">
        <v>147</v>
      </c>
      <c r="E206" s="133" t="s">
        <v>1279</v>
      </c>
      <c r="F206" s="134" t="s">
        <v>1280</v>
      </c>
      <c r="G206" s="135" t="s">
        <v>1281</v>
      </c>
      <c r="H206" s="136">
        <v>1</v>
      </c>
      <c r="I206" s="137"/>
      <c r="J206" s="136">
        <f>ROUND(I206*H206,2)</f>
        <v>0</v>
      </c>
      <c r="K206" s="134" t="s">
        <v>151</v>
      </c>
      <c r="L206" s="32"/>
      <c r="M206" s="181" t="s">
        <v>1</v>
      </c>
      <c r="N206" s="182" t="s">
        <v>40</v>
      </c>
      <c r="O206" s="183"/>
      <c r="P206" s="184">
        <f>O206*H206</f>
        <v>0</v>
      </c>
      <c r="Q206" s="184">
        <v>0</v>
      </c>
      <c r="R206" s="184">
        <f>Q206*H206</f>
        <v>0</v>
      </c>
      <c r="S206" s="184">
        <v>0</v>
      </c>
      <c r="T206" s="185">
        <f>S206*H206</f>
        <v>0</v>
      </c>
      <c r="AR206" s="142" t="s">
        <v>1233</v>
      </c>
      <c r="AT206" s="142" t="s">
        <v>147</v>
      </c>
      <c r="AU206" s="142" t="s">
        <v>85</v>
      </c>
      <c r="AY206" s="17" t="s">
        <v>145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83</v>
      </c>
      <c r="BK206" s="143">
        <f>ROUND(I206*H206,2)</f>
        <v>0</v>
      </c>
      <c r="BL206" s="17" t="s">
        <v>1233</v>
      </c>
      <c r="BM206" s="142" t="s">
        <v>1282</v>
      </c>
    </row>
    <row r="207" spans="2:65" s="1" customFormat="1" ht="6.9" customHeight="1">
      <c r="B207" s="44"/>
      <c r="C207" s="45"/>
      <c r="D207" s="45"/>
      <c r="E207" s="45"/>
      <c r="F207" s="45"/>
      <c r="G207" s="45"/>
      <c r="H207" s="45"/>
      <c r="I207" s="45"/>
      <c r="J207" s="45"/>
      <c r="K207" s="45"/>
      <c r="L207" s="32"/>
    </row>
  </sheetData>
  <sheetProtection algorithmName="SHA-512" hashValue="r2FYAU8+UqVTN9hZmeKwcbGhXNttrGOG+NeLYIFnl54K3fV+eCUO6DUTw/745HW5A2Lbjzb3P2AUQVjQzT47rg==" saltValue="NXSRJQUnhDosTM84NYctk78O5cDVnnWO2OvdpyPO4bCZGP7H+nko/TMJL4fTww8u3tMRD0jPO98bhvWPmZ3zTg==" spinCount="100000" sheet="1" objects="1" scenarios="1" formatColumns="0" formatRows="0" autoFilter="0"/>
  <autoFilter ref="C122:K206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2"/>
  <sheetViews>
    <sheetView showGridLines="0" tabSelected="1" topLeftCell="A105" workbookViewId="0">
      <selection activeCell="E110" sqref="E110:H110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7" t="s">
        <v>91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" customHeight="1">
      <c r="B4" s="20"/>
      <c r="D4" s="21" t="s">
        <v>95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27" t="str">
        <f>'Rekapitulace stavby'!K6</f>
        <v>Buštěhrad, revitalizace sportovního areálu</v>
      </c>
      <c r="F7" s="228"/>
      <c r="G7" s="228"/>
      <c r="H7" s="228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189" t="s">
        <v>1283</v>
      </c>
      <c r="F9" s="229"/>
      <c r="G9" s="229"/>
      <c r="H9" s="229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2" t="str">
        <f>'Rekapitulace stavby'!AN8</f>
        <v>14. 8. 2023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0" t="str">
        <f>'Rekapitulace stavby'!E14</f>
        <v>Vyplň údaj</v>
      </c>
      <c r="F18" s="211"/>
      <c r="G18" s="211"/>
      <c r="H18" s="211"/>
      <c r="I18" s="27" t="s">
        <v>26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89"/>
      <c r="E27" s="216" t="s">
        <v>1</v>
      </c>
      <c r="F27" s="216"/>
      <c r="G27" s="216"/>
      <c r="H27" s="216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35</v>
      </c>
      <c r="J30" s="66">
        <f>ROUND(J118,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5" t="s">
        <v>39</v>
      </c>
      <c r="E33" s="27" t="s">
        <v>40</v>
      </c>
      <c r="F33" s="91">
        <f>ROUND((SUM(BE118:BE121)),  2)</f>
        <v>0</v>
      </c>
      <c r="I33" s="92">
        <v>0.21</v>
      </c>
      <c r="J33" s="91">
        <f>ROUND(((SUM(BE118:BE121))*I33),  2)</f>
        <v>0</v>
      </c>
      <c r="L33" s="32"/>
    </row>
    <row r="34" spans="2:12" s="1" customFormat="1" ht="14.4" customHeight="1">
      <c r="B34" s="32"/>
      <c r="E34" s="27" t="s">
        <v>41</v>
      </c>
      <c r="F34" s="91">
        <f>ROUND((SUM(BF118:BF121)),  2)</f>
        <v>0</v>
      </c>
      <c r="I34" s="92">
        <v>0.15</v>
      </c>
      <c r="J34" s="91">
        <f>ROUND(((SUM(BF118:BF121))*I34),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1">
        <f>ROUND((SUM(BG118:BG121)),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1">
        <f>ROUND((SUM(BH118:BH121)),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91">
        <f>ROUND((SUM(BI118:BI121)),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45</v>
      </c>
      <c r="E39" s="57"/>
      <c r="F39" s="57"/>
      <c r="G39" s="95" t="s">
        <v>46</v>
      </c>
      <c r="H39" s="96" t="s">
        <v>47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50</v>
      </c>
      <c r="E61" s="34"/>
      <c r="F61" s="99" t="s">
        <v>51</v>
      </c>
      <c r="G61" s="43" t="s">
        <v>50</v>
      </c>
      <c r="H61" s="34"/>
      <c r="I61" s="34"/>
      <c r="J61" s="100" t="s">
        <v>51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50</v>
      </c>
      <c r="E76" s="34"/>
      <c r="F76" s="99" t="s">
        <v>51</v>
      </c>
      <c r="G76" s="43" t="s">
        <v>50</v>
      </c>
      <c r="H76" s="34"/>
      <c r="I76" s="34"/>
      <c r="J76" s="100" t="s">
        <v>51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98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27" t="str">
        <f>E7</f>
        <v>Buštěhrad, revitalizace sportovního areálu</v>
      </c>
      <c r="F85" s="228"/>
      <c r="G85" s="228"/>
      <c r="H85" s="228"/>
      <c r="L85" s="32"/>
    </row>
    <row r="86" spans="2:47" s="1" customFormat="1" ht="12" customHeight="1">
      <c r="B86" s="32"/>
      <c r="C86" s="27" t="s">
        <v>96</v>
      </c>
      <c r="L86" s="32"/>
    </row>
    <row r="87" spans="2:47" s="1" customFormat="1" ht="16.5" customHeight="1">
      <c r="B87" s="32"/>
      <c r="E87" s="189" t="str">
        <f>E9</f>
        <v>03 - SO 801 - Sadové úpravy</v>
      </c>
      <c r="F87" s="229"/>
      <c r="G87" s="229"/>
      <c r="H87" s="229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2" t="str">
        <f>IF(J12="","",J12)</f>
        <v>14. 8. 2023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23</v>
      </c>
      <c r="F91" s="25" t="str">
        <f>E15</f>
        <v>Město Buštěhrad</v>
      </c>
      <c r="I91" s="27" t="s">
        <v>29</v>
      </c>
      <c r="J91" s="30" t="str">
        <f>E21</f>
        <v>NOZA s.r.o.Kladno</v>
      </c>
      <c r="L91" s="32"/>
    </row>
    <row r="92" spans="2:47" s="1" customFormat="1" ht="25.6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Neubauerová Soňa, SK-Projekt Ostrov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99</v>
      </c>
      <c r="D94" s="93"/>
      <c r="E94" s="93"/>
      <c r="F94" s="93"/>
      <c r="G94" s="93"/>
      <c r="H94" s="93"/>
      <c r="I94" s="93"/>
      <c r="J94" s="102" t="s">
        <v>100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101</v>
      </c>
      <c r="J96" s="66">
        <f>J118</f>
        <v>0</v>
      </c>
      <c r="L96" s="32"/>
      <c r="AU96" s="17" t="s">
        <v>102</v>
      </c>
    </row>
    <row r="97" spans="2:12" s="8" customFormat="1" ht="24.9" customHeight="1">
      <c r="B97" s="104"/>
      <c r="D97" s="105" t="s">
        <v>103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9" customFormat="1" ht="19.95" customHeight="1">
      <c r="B98" s="108"/>
      <c r="D98" s="109" t="s">
        <v>1284</v>
      </c>
      <c r="E98" s="110"/>
      <c r="F98" s="110"/>
      <c r="G98" s="110"/>
      <c r="H98" s="110"/>
      <c r="I98" s="110"/>
      <c r="J98" s="111">
        <f>J120</f>
        <v>0</v>
      </c>
      <c r="L98" s="108"/>
    </row>
    <row r="99" spans="2:12" s="1" customFormat="1" ht="21.75" customHeight="1">
      <c r="B99" s="32"/>
      <c r="L99" s="32"/>
    </row>
    <row r="100" spans="2:12" s="1" customFormat="1" ht="6.9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" customHeight="1">
      <c r="B105" s="32"/>
      <c r="C105" s="21" t="s">
        <v>130</v>
      </c>
      <c r="L105" s="32"/>
    </row>
    <row r="106" spans="2:12" s="1" customFormat="1" ht="6.9" customHeight="1">
      <c r="B106" s="32"/>
      <c r="L106" s="32"/>
    </row>
    <row r="107" spans="2:12" s="1" customFormat="1" ht="12" customHeight="1">
      <c r="B107" s="32"/>
      <c r="C107" s="27" t="s">
        <v>15</v>
      </c>
      <c r="L107" s="32"/>
    </row>
    <row r="108" spans="2:12" s="1" customFormat="1" ht="16.5" customHeight="1">
      <c r="B108" s="32"/>
      <c r="E108" s="227" t="str">
        <f>E7</f>
        <v>Buštěhrad, revitalizace sportovního areálu</v>
      </c>
      <c r="F108" s="228"/>
      <c r="G108" s="228"/>
      <c r="H108" s="228"/>
      <c r="L108" s="32"/>
    </row>
    <row r="109" spans="2:12" s="1" customFormat="1" ht="12" customHeight="1">
      <c r="B109" s="32"/>
      <c r="C109" s="27" t="s">
        <v>96</v>
      </c>
      <c r="L109" s="32"/>
    </row>
    <row r="110" spans="2:12" s="1" customFormat="1" ht="16.5" customHeight="1">
      <c r="B110" s="32"/>
      <c r="E110" s="189" t="str">
        <f>E9</f>
        <v>03 - SO 801 - Sadové úpravy</v>
      </c>
      <c r="F110" s="229"/>
      <c r="G110" s="229"/>
      <c r="H110" s="229"/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19</v>
      </c>
      <c r="F112" s="25" t="str">
        <f>F12</f>
        <v xml:space="preserve"> </v>
      </c>
      <c r="I112" s="27" t="s">
        <v>21</v>
      </c>
      <c r="J112" s="52" t="str">
        <f>IF(J12="","",J12)</f>
        <v>14. 8. 2023</v>
      </c>
      <c r="L112" s="32"/>
    </row>
    <row r="113" spans="2:65" s="1" customFormat="1" ht="6.9" customHeight="1">
      <c r="B113" s="32"/>
      <c r="L113" s="32"/>
    </row>
    <row r="114" spans="2:65" s="1" customFormat="1" ht="15.15" customHeight="1">
      <c r="B114" s="32"/>
      <c r="C114" s="27" t="s">
        <v>23</v>
      </c>
      <c r="F114" s="25" t="str">
        <f>E15</f>
        <v>Město Buštěhrad</v>
      </c>
      <c r="I114" s="27" t="s">
        <v>29</v>
      </c>
      <c r="J114" s="30" t="str">
        <f>E21</f>
        <v>NOZA s.r.o.Kladno</v>
      </c>
      <c r="L114" s="32"/>
    </row>
    <row r="115" spans="2:65" s="1" customFormat="1" ht="25.65" customHeight="1">
      <c r="B115" s="32"/>
      <c r="C115" s="27" t="s">
        <v>27</v>
      </c>
      <c r="F115" s="25" t="str">
        <f>IF(E18="","",E18)</f>
        <v>Vyplň údaj</v>
      </c>
      <c r="I115" s="27" t="s">
        <v>32</v>
      </c>
      <c r="J115" s="30" t="str">
        <f>E24</f>
        <v>Neubauerová Soňa, SK-Projekt Ostrov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2"/>
      <c r="C117" s="113" t="s">
        <v>131</v>
      </c>
      <c r="D117" s="114" t="s">
        <v>60</v>
      </c>
      <c r="E117" s="114" t="s">
        <v>56</v>
      </c>
      <c r="F117" s="114" t="s">
        <v>57</v>
      </c>
      <c r="G117" s="114" t="s">
        <v>132</v>
      </c>
      <c r="H117" s="114" t="s">
        <v>133</v>
      </c>
      <c r="I117" s="114" t="s">
        <v>134</v>
      </c>
      <c r="J117" s="114" t="s">
        <v>100</v>
      </c>
      <c r="K117" s="115" t="s">
        <v>135</v>
      </c>
      <c r="L117" s="112"/>
      <c r="M117" s="59" t="s">
        <v>1</v>
      </c>
      <c r="N117" s="60" t="s">
        <v>39</v>
      </c>
      <c r="O117" s="60" t="s">
        <v>136</v>
      </c>
      <c r="P117" s="60" t="s">
        <v>137</v>
      </c>
      <c r="Q117" s="60" t="s">
        <v>138</v>
      </c>
      <c r="R117" s="60" t="s">
        <v>139</v>
      </c>
      <c r="S117" s="60" t="s">
        <v>140</v>
      </c>
      <c r="T117" s="61" t="s">
        <v>141</v>
      </c>
    </row>
    <row r="118" spans="2:65" s="1" customFormat="1" ht="22.8" customHeight="1">
      <c r="B118" s="32"/>
      <c r="C118" s="64" t="s">
        <v>142</v>
      </c>
      <c r="J118" s="116">
        <f>BK118</f>
        <v>0</v>
      </c>
      <c r="L118" s="32"/>
      <c r="M118" s="62"/>
      <c r="N118" s="53"/>
      <c r="O118" s="53"/>
      <c r="P118" s="117">
        <f>P119</f>
        <v>0</v>
      </c>
      <c r="Q118" s="53"/>
      <c r="R118" s="117">
        <f>R119</f>
        <v>0</v>
      </c>
      <c r="S118" s="53"/>
      <c r="T118" s="118">
        <f>T119</f>
        <v>0</v>
      </c>
      <c r="AT118" s="17" t="s">
        <v>74</v>
      </c>
      <c r="AU118" s="17" t="s">
        <v>102</v>
      </c>
      <c r="BK118" s="119">
        <f>BK119</f>
        <v>0</v>
      </c>
    </row>
    <row r="119" spans="2:65" s="11" customFormat="1" ht="25.95" customHeight="1">
      <c r="B119" s="120"/>
      <c r="D119" s="121" t="s">
        <v>74</v>
      </c>
      <c r="E119" s="122" t="s">
        <v>143</v>
      </c>
      <c r="F119" s="122" t="s">
        <v>144</v>
      </c>
      <c r="I119" s="123"/>
      <c r="J119" s="124">
        <f>BK119</f>
        <v>0</v>
      </c>
      <c r="L119" s="120"/>
      <c r="M119" s="125"/>
      <c r="P119" s="126">
        <f>P120</f>
        <v>0</v>
      </c>
      <c r="R119" s="126">
        <f>R120</f>
        <v>0</v>
      </c>
      <c r="T119" s="127">
        <f>T120</f>
        <v>0</v>
      </c>
      <c r="AR119" s="121" t="s">
        <v>83</v>
      </c>
      <c r="AT119" s="128" t="s">
        <v>74</v>
      </c>
      <c r="AU119" s="128" t="s">
        <v>75</v>
      </c>
      <c r="AY119" s="121" t="s">
        <v>145</v>
      </c>
      <c r="BK119" s="129">
        <f>BK120</f>
        <v>0</v>
      </c>
    </row>
    <row r="120" spans="2:65" s="11" customFormat="1" ht="22.8" customHeight="1">
      <c r="B120" s="120"/>
      <c r="D120" s="121" t="s">
        <v>74</v>
      </c>
      <c r="E120" s="130" t="s">
        <v>1285</v>
      </c>
      <c r="F120" s="130" t="s">
        <v>1286</v>
      </c>
      <c r="I120" s="123"/>
      <c r="J120" s="131">
        <f>BK120</f>
        <v>0</v>
      </c>
      <c r="L120" s="120"/>
      <c r="M120" s="125"/>
      <c r="P120" s="126">
        <f>P121</f>
        <v>0</v>
      </c>
      <c r="R120" s="126">
        <f>R121</f>
        <v>0</v>
      </c>
      <c r="T120" s="127">
        <f>T121</f>
        <v>0</v>
      </c>
      <c r="AR120" s="121" t="s">
        <v>83</v>
      </c>
      <c r="AT120" s="128" t="s">
        <v>74</v>
      </c>
      <c r="AU120" s="128" t="s">
        <v>83</v>
      </c>
      <c r="AY120" s="121" t="s">
        <v>145</v>
      </c>
      <c r="BK120" s="129">
        <f>BK121</f>
        <v>0</v>
      </c>
    </row>
    <row r="121" spans="2:65" s="1" customFormat="1" ht="21.75" customHeight="1">
      <c r="B121" s="32"/>
      <c r="C121" s="132" t="s">
        <v>83</v>
      </c>
      <c r="D121" s="132" t="s">
        <v>147</v>
      </c>
      <c r="E121" s="133" t="s">
        <v>1287</v>
      </c>
      <c r="F121" s="134" t="s">
        <v>1288</v>
      </c>
      <c r="G121" s="135" t="s">
        <v>873</v>
      </c>
      <c r="H121" s="136">
        <v>1</v>
      </c>
      <c r="I121" s="137">
        <v>0</v>
      </c>
      <c r="J121" s="136">
        <f>ROUND(I121*H121,2)</f>
        <v>0</v>
      </c>
      <c r="K121" s="134" t="s">
        <v>1</v>
      </c>
      <c r="L121" s="32"/>
      <c r="M121" s="181" t="s">
        <v>1</v>
      </c>
      <c r="N121" s="182" t="s">
        <v>40</v>
      </c>
      <c r="O121" s="183"/>
      <c r="P121" s="184">
        <f>O121*H121</f>
        <v>0</v>
      </c>
      <c r="Q121" s="184">
        <v>0</v>
      </c>
      <c r="R121" s="184">
        <f>Q121*H121</f>
        <v>0</v>
      </c>
      <c r="S121" s="184">
        <v>0</v>
      </c>
      <c r="T121" s="185">
        <f>S121*H121</f>
        <v>0</v>
      </c>
      <c r="AR121" s="142" t="s">
        <v>152</v>
      </c>
      <c r="AT121" s="142" t="s">
        <v>147</v>
      </c>
      <c r="AU121" s="142" t="s">
        <v>85</v>
      </c>
      <c r="AY121" s="17" t="s">
        <v>145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83</v>
      </c>
      <c r="BK121" s="143">
        <f>ROUND(I121*H121,2)</f>
        <v>0</v>
      </c>
      <c r="BL121" s="17" t="s">
        <v>152</v>
      </c>
      <c r="BM121" s="142" t="s">
        <v>1289</v>
      </c>
    </row>
    <row r="122" spans="2:65" s="1" customFormat="1" ht="6.9" customHeight="1"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32"/>
    </row>
  </sheetData>
  <sheetProtection algorithmName="SHA-512" hashValue="VqSbPQKuuOT4TEYsGiNj5e61qAY0ikoyxew8XqLc7FWGosjrMVjb9G7vk8d7AjcLgKY6REsgars/JwYIaoziAA==" saltValue="kRKqoqJzswMd+BStGjd1UonLLiT+9lMTiJowtFOVOE0BkYKCUXY7bQeVaQgLfLWej3SmWdCGgkNBlwks66pf/Q==" spinCount="100000" sheet="1" objects="1" scenarios="1" formatColumns="0" formatRows="0" autoFilter="0"/>
  <autoFilter ref="C117:K121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7" t="s">
        <v>94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" customHeight="1">
      <c r="B4" s="20"/>
      <c r="D4" s="21" t="s">
        <v>95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27" t="str">
        <f>'Rekapitulace stavby'!K6</f>
        <v>Buštěhrad, revitalizace sportovního areálu</v>
      </c>
      <c r="F7" s="228"/>
      <c r="G7" s="228"/>
      <c r="H7" s="228"/>
      <c r="L7" s="20"/>
    </row>
    <row r="8" spans="2:46" s="1" customFormat="1" ht="12" customHeight="1">
      <c r="B8" s="32"/>
      <c r="D8" s="27" t="s">
        <v>96</v>
      </c>
      <c r="L8" s="32"/>
    </row>
    <row r="9" spans="2:46" s="1" customFormat="1" ht="16.5" customHeight="1">
      <c r="B9" s="32"/>
      <c r="E9" s="189" t="s">
        <v>1290</v>
      </c>
      <c r="F9" s="229"/>
      <c r="G9" s="229"/>
      <c r="H9" s="229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2" t="str">
        <f>'Rekapitulace stavby'!AN8</f>
        <v>14. 8. 2023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0" t="str">
        <f>'Rekapitulace stavby'!E14</f>
        <v>Vyplň údaj</v>
      </c>
      <c r="F18" s="211"/>
      <c r="G18" s="211"/>
      <c r="H18" s="211"/>
      <c r="I18" s="27" t="s">
        <v>26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89"/>
      <c r="E27" s="216" t="s">
        <v>1</v>
      </c>
      <c r="F27" s="216"/>
      <c r="G27" s="216"/>
      <c r="H27" s="216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35</v>
      </c>
      <c r="J30" s="66">
        <f>ROUND(J117,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5" t="s">
        <v>39</v>
      </c>
      <c r="E33" s="27" t="s">
        <v>40</v>
      </c>
      <c r="F33" s="91">
        <f>ROUND((SUM(BE117:BE128)),  2)</f>
        <v>0</v>
      </c>
      <c r="I33" s="92">
        <v>0.21</v>
      </c>
      <c r="J33" s="91">
        <f>ROUND(((SUM(BE117:BE128))*I33),  2)</f>
        <v>0</v>
      </c>
      <c r="L33" s="32"/>
    </row>
    <row r="34" spans="2:12" s="1" customFormat="1" ht="14.4" customHeight="1">
      <c r="B34" s="32"/>
      <c r="E34" s="27" t="s">
        <v>41</v>
      </c>
      <c r="F34" s="91">
        <f>ROUND((SUM(BF117:BF128)),  2)</f>
        <v>0</v>
      </c>
      <c r="I34" s="92">
        <v>0.15</v>
      </c>
      <c r="J34" s="91">
        <f>ROUND(((SUM(BF117:BF128))*I34),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1">
        <f>ROUND((SUM(BG117:BG128)),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1">
        <f>ROUND((SUM(BH117:BH128)),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91">
        <f>ROUND((SUM(BI117:BI128)),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45</v>
      </c>
      <c r="E39" s="57"/>
      <c r="F39" s="57"/>
      <c r="G39" s="95" t="s">
        <v>46</v>
      </c>
      <c r="H39" s="96" t="s">
        <v>47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50</v>
      </c>
      <c r="E61" s="34"/>
      <c r="F61" s="99" t="s">
        <v>51</v>
      </c>
      <c r="G61" s="43" t="s">
        <v>50</v>
      </c>
      <c r="H61" s="34"/>
      <c r="I61" s="34"/>
      <c r="J61" s="100" t="s">
        <v>51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50</v>
      </c>
      <c r="E76" s="34"/>
      <c r="F76" s="99" t="s">
        <v>51</v>
      </c>
      <c r="G76" s="43" t="s">
        <v>50</v>
      </c>
      <c r="H76" s="34"/>
      <c r="I76" s="34"/>
      <c r="J76" s="100" t="s">
        <v>51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98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27" t="str">
        <f>E7</f>
        <v>Buštěhrad, revitalizace sportovního areálu</v>
      </c>
      <c r="F85" s="228"/>
      <c r="G85" s="228"/>
      <c r="H85" s="228"/>
      <c r="L85" s="32"/>
    </row>
    <row r="86" spans="2:47" s="1" customFormat="1" ht="12" customHeight="1">
      <c r="B86" s="32"/>
      <c r="C86" s="27" t="s">
        <v>96</v>
      </c>
      <c r="L86" s="32"/>
    </row>
    <row r="87" spans="2:47" s="1" customFormat="1" ht="16.5" customHeight="1">
      <c r="B87" s="32"/>
      <c r="E87" s="189" t="str">
        <f>E9</f>
        <v>04 - Vedlejší náklady</v>
      </c>
      <c r="F87" s="229"/>
      <c r="G87" s="229"/>
      <c r="H87" s="229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2" t="str">
        <f>IF(J12="","",J12)</f>
        <v>14. 8. 2023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23</v>
      </c>
      <c r="F91" s="25" t="str">
        <f>E15</f>
        <v>Město Buštěhrad</v>
      </c>
      <c r="I91" s="27" t="s">
        <v>29</v>
      </c>
      <c r="J91" s="30" t="str">
        <f>E21</f>
        <v>NOZA s.r.o.Kladno</v>
      </c>
      <c r="L91" s="32"/>
    </row>
    <row r="92" spans="2:47" s="1" customFormat="1" ht="25.6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Neubauerová Soňa, SK-Projekt Ostrov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99</v>
      </c>
      <c r="D94" s="93"/>
      <c r="E94" s="93"/>
      <c r="F94" s="93"/>
      <c r="G94" s="93"/>
      <c r="H94" s="93"/>
      <c r="I94" s="93"/>
      <c r="J94" s="102" t="s">
        <v>100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101</v>
      </c>
      <c r="J96" s="66">
        <f>J117</f>
        <v>0</v>
      </c>
      <c r="L96" s="32"/>
      <c r="AU96" s="17" t="s">
        <v>102</v>
      </c>
    </row>
    <row r="97" spans="2:12" s="8" customFormat="1" ht="24.9" customHeight="1">
      <c r="B97" s="104"/>
      <c r="D97" s="105" t="s">
        <v>1066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customHeight="1">
      <c r="B98" s="32"/>
      <c r="L98" s="32"/>
    </row>
    <row r="99" spans="2:12" s="1" customFormat="1" ht="6.9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>
      <c r="B104" s="32"/>
      <c r="C104" s="21" t="s">
        <v>130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15</v>
      </c>
      <c r="L106" s="32"/>
    </row>
    <row r="107" spans="2:12" s="1" customFormat="1" ht="16.5" customHeight="1">
      <c r="B107" s="32"/>
      <c r="E107" s="227" t="str">
        <f>E7</f>
        <v>Buštěhrad, revitalizace sportovního areálu</v>
      </c>
      <c r="F107" s="228"/>
      <c r="G107" s="228"/>
      <c r="H107" s="228"/>
      <c r="L107" s="32"/>
    </row>
    <row r="108" spans="2:12" s="1" customFormat="1" ht="12" customHeight="1">
      <c r="B108" s="32"/>
      <c r="C108" s="27" t="s">
        <v>96</v>
      </c>
      <c r="L108" s="32"/>
    </row>
    <row r="109" spans="2:12" s="1" customFormat="1" ht="16.5" customHeight="1">
      <c r="B109" s="32"/>
      <c r="E109" s="189" t="str">
        <f>E9</f>
        <v>04 - Vedlejší náklady</v>
      </c>
      <c r="F109" s="229"/>
      <c r="G109" s="229"/>
      <c r="H109" s="229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19</v>
      </c>
      <c r="F111" s="25" t="str">
        <f>F12</f>
        <v xml:space="preserve"> </v>
      </c>
      <c r="I111" s="27" t="s">
        <v>21</v>
      </c>
      <c r="J111" s="52" t="str">
        <f>IF(J12="","",J12)</f>
        <v>14. 8. 2023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23</v>
      </c>
      <c r="F113" s="25" t="str">
        <f>E15</f>
        <v>Město Buštěhrad</v>
      </c>
      <c r="I113" s="27" t="s">
        <v>29</v>
      </c>
      <c r="J113" s="30" t="str">
        <f>E21</f>
        <v>NOZA s.r.o.Kladno</v>
      </c>
      <c r="L113" s="32"/>
    </row>
    <row r="114" spans="2:65" s="1" customFormat="1" ht="25.65" customHeight="1">
      <c r="B114" s="32"/>
      <c r="C114" s="27" t="s">
        <v>27</v>
      </c>
      <c r="F114" s="25" t="str">
        <f>IF(E18="","",E18)</f>
        <v>Vyplň údaj</v>
      </c>
      <c r="I114" s="27" t="s">
        <v>32</v>
      </c>
      <c r="J114" s="30" t="str">
        <f>E24</f>
        <v>Neubauerová Soňa, SK-Projekt Ostrov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2"/>
      <c r="C116" s="113" t="s">
        <v>131</v>
      </c>
      <c r="D116" s="114" t="s">
        <v>60</v>
      </c>
      <c r="E116" s="114" t="s">
        <v>56</v>
      </c>
      <c r="F116" s="114" t="s">
        <v>57</v>
      </c>
      <c r="G116" s="114" t="s">
        <v>132</v>
      </c>
      <c r="H116" s="114" t="s">
        <v>133</v>
      </c>
      <c r="I116" s="114" t="s">
        <v>134</v>
      </c>
      <c r="J116" s="114" t="s">
        <v>100</v>
      </c>
      <c r="K116" s="115" t="s">
        <v>135</v>
      </c>
      <c r="L116" s="112"/>
      <c r="M116" s="59" t="s">
        <v>1</v>
      </c>
      <c r="N116" s="60" t="s">
        <v>39</v>
      </c>
      <c r="O116" s="60" t="s">
        <v>136</v>
      </c>
      <c r="P116" s="60" t="s">
        <v>137</v>
      </c>
      <c r="Q116" s="60" t="s">
        <v>138</v>
      </c>
      <c r="R116" s="60" t="s">
        <v>139</v>
      </c>
      <c r="S116" s="60" t="s">
        <v>140</v>
      </c>
      <c r="T116" s="61" t="s">
        <v>141</v>
      </c>
    </row>
    <row r="117" spans="2:65" s="1" customFormat="1" ht="22.8" customHeight="1">
      <c r="B117" s="32"/>
      <c r="C117" s="64" t="s">
        <v>142</v>
      </c>
      <c r="J117" s="116">
        <f>BK117</f>
        <v>0</v>
      </c>
      <c r="L117" s="32"/>
      <c r="M117" s="62"/>
      <c r="N117" s="53"/>
      <c r="O117" s="53"/>
      <c r="P117" s="117">
        <f>P118</f>
        <v>0</v>
      </c>
      <c r="Q117" s="53"/>
      <c r="R117" s="117">
        <f>R118</f>
        <v>0</v>
      </c>
      <c r="S117" s="53"/>
      <c r="T117" s="118">
        <f>T118</f>
        <v>0</v>
      </c>
      <c r="AT117" s="17" t="s">
        <v>74</v>
      </c>
      <c r="AU117" s="17" t="s">
        <v>102</v>
      </c>
      <c r="BK117" s="119">
        <f>BK118</f>
        <v>0</v>
      </c>
    </row>
    <row r="118" spans="2:65" s="11" customFormat="1" ht="25.95" customHeight="1">
      <c r="B118" s="120"/>
      <c r="D118" s="121" t="s">
        <v>74</v>
      </c>
      <c r="E118" s="122" t="s">
        <v>1275</v>
      </c>
      <c r="F118" s="122" t="s">
        <v>1276</v>
      </c>
      <c r="I118" s="123"/>
      <c r="J118" s="124">
        <f>BK118</f>
        <v>0</v>
      </c>
      <c r="L118" s="120"/>
      <c r="M118" s="125"/>
      <c r="P118" s="126">
        <f>SUM(P119:P128)</f>
        <v>0</v>
      </c>
      <c r="R118" s="126">
        <f>SUM(R119:R128)</f>
        <v>0</v>
      </c>
      <c r="T118" s="127">
        <f>SUM(T119:T128)</f>
        <v>0</v>
      </c>
      <c r="AR118" s="121" t="s">
        <v>165</v>
      </c>
      <c r="AT118" s="128" t="s">
        <v>74</v>
      </c>
      <c r="AU118" s="128" t="s">
        <v>75</v>
      </c>
      <c r="AY118" s="121" t="s">
        <v>145</v>
      </c>
      <c r="BK118" s="129">
        <f>SUM(BK119:BK128)</f>
        <v>0</v>
      </c>
    </row>
    <row r="119" spans="2:65" s="1" customFormat="1" ht="24.15" customHeight="1">
      <c r="B119" s="32"/>
      <c r="C119" s="132" t="s">
        <v>83</v>
      </c>
      <c r="D119" s="132" t="s">
        <v>147</v>
      </c>
      <c r="E119" s="133" t="s">
        <v>1291</v>
      </c>
      <c r="F119" s="134" t="s">
        <v>1292</v>
      </c>
      <c r="G119" s="135" t="s">
        <v>1293</v>
      </c>
      <c r="H119" s="136">
        <v>1</v>
      </c>
      <c r="I119" s="137"/>
      <c r="J119" s="136">
        <f t="shared" ref="J119:J124" si="0">ROUND(I119*H119,2)</f>
        <v>0</v>
      </c>
      <c r="K119" s="134" t="s">
        <v>1</v>
      </c>
      <c r="L119" s="32"/>
      <c r="M119" s="138" t="s">
        <v>1</v>
      </c>
      <c r="N119" s="139" t="s">
        <v>40</v>
      </c>
      <c r="P119" s="140">
        <f t="shared" ref="P119:P124" si="1">O119*H119</f>
        <v>0</v>
      </c>
      <c r="Q119" s="140">
        <v>0</v>
      </c>
      <c r="R119" s="140">
        <f t="shared" ref="R119:R124" si="2">Q119*H119</f>
        <v>0</v>
      </c>
      <c r="S119" s="140">
        <v>0</v>
      </c>
      <c r="T119" s="141">
        <f t="shared" ref="T119:T124" si="3">S119*H119</f>
        <v>0</v>
      </c>
      <c r="AR119" s="142" t="s">
        <v>1233</v>
      </c>
      <c r="AT119" s="142" t="s">
        <v>147</v>
      </c>
      <c r="AU119" s="142" t="s">
        <v>83</v>
      </c>
      <c r="AY119" s="17" t="s">
        <v>145</v>
      </c>
      <c r="BE119" s="143">
        <f t="shared" ref="BE119:BE124" si="4">IF(N119="základní",J119,0)</f>
        <v>0</v>
      </c>
      <c r="BF119" s="143">
        <f t="shared" ref="BF119:BF124" si="5">IF(N119="snížená",J119,0)</f>
        <v>0</v>
      </c>
      <c r="BG119" s="143">
        <f t="shared" ref="BG119:BG124" si="6">IF(N119="zákl. přenesená",J119,0)</f>
        <v>0</v>
      </c>
      <c r="BH119" s="143">
        <f t="shared" ref="BH119:BH124" si="7">IF(N119="sníž. přenesená",J119,0)</f>
        <v>0</v>
      </c>
      <c r="BI119" s="143">
        <f t="shared" ref="BI119:BI124" si="8">IF(N119="nulová",J119,0)</f>
        <v>0</v>
      </c>
      <c r="BJ119" s="17" t="s">
        <v>83</v>
      </c>
      <c r="BK119" s="143">
        <f t="shared" ref="BK119:BK124" si="9">ROUND(I119*H119,2)</f>
        <v>0</v>
      </c>
      <c r="BL119" s="17" t="s">
        <v>1233</v>
      </c>
      <c r="BM119" s="142" t="s">
        <v>1294</v>
      </c>
    </row>
    <row r="120" spans="2:65" s="1" customFormat="1" ht="21.75" customHeight="1">
      <c r="B120" s="32"/>
      <c r="C120" s="132" t="s">
        <v>85</v>
      </c>
      <c r="D120" s="132" t="s">
        <v>147</v>
      </c>
      <c r="E120" s="133" t="s">
        <v>1295</v>
      </c>
      <c r="F120" s="134" t="s">
        <v>1296</v>
      </c>
      <c r="G120" s="135" t="s">
        <v>1293</v>
      </c>
      <c r="H120" s="136">
        <v>1</v>
      </c>
      <c r="I120" s="137"/>
      <c r="J120" s="136">
        <f t="shared" si="0"/>
        <v>0</v>
      </c>
      <c r="K120" s="134" t="s">
        <v>1</v>
      </c>
      <c r="L120" s="32"/>
      <c r="M120" s="138" t="s">
        <v>1</v>
      </c>
      <c r="N120" s="139" t="s">
        <v>40</v>
      </c>
      <c r="P120" s="140">
        <f t="shared" si="1"/>
        <v>0</v>
      </c>
      <c r="Q120" s="140">
        <v>0</v>
      </c>
      <c r="R120" s="140">
        <f t="shared" si="2"/>
        <v>0</v>
      </c>
      <c r="S120" s="140">
        <v>0</v>
      </c>
      <c r="T120" s="141">
        <f t="shared" si="3"/>
        <v>0</v>
      </c>
      <c r="AR120" s="142" t="s">
        <v>1233</v>
      </c>
      <c r="AT120" s="142" t="s">
        <v>147</v>
      </c>
      <c r="AU120" s="142" t="s">
        <v>83</v>
      </c>
      <c r="AY120" s="17" t="s">
        <v>145</v>
      </c>
      <c r="BE120" s="143">
        <f t="shared" si="4"/>
        <v>0</v>
      </c>
      <c r="BF120" s="143">
        <f t="shared" si="5"/>
        <v>0</v>
      </c>
      <c r="BG120" s="143">
        <f t="shared" si="6"/>
        <v>0</v>
      </c>
      <c r="BH120" s="143">
        <f t="shared" si="7"/>
        <v>0</v>
      </c>
      <c r="BI120" s="143">
        <f t="shared" si="8"/>
        <v>0</v>
      </c>
      <c r="BJ120" s="17" t="s">
        <v>83</v>
      </c>
      <c r="BK120" s="143">
        <f t="shared" si="9"/>
        <v>0</v>
      </c>
      <c r="BL120" s="17" t="s">
        <v>1233</v>
      </c>
      <c r="BM120" s="142" t="s">
        <v>1297</v>
      </c>
    </row>
    <row r="121" spans="2:65" s="1" customFormat="1" ht="16.5" customHeight="1">
      <c r="B121" s="32"/>
      <c r="C121" s="132" t="s">
        <v>157</v>
      </c>
      <c r="D121" s="132" t="s">
        <v>147</v>
      </c>
      <c r="E121" s="133" t="s">
        <v>1298</v>
      </c>
      <c r="F121" s="134" t="s">
        <v>1299</v>
      </c>
      <c r="G121" s="135" t="s">
        <v>1293</v>
      </c>
      <c r="H121" s="136">
        <v>1</v>
      </c>
      <c r="I121" s="137"/>
      <c r="J121" s="136">
        <f t="shared" si="0"/>
        <v>0</v>
      </c>
      <c r="K121" s="134" t="s">
        <v>1</v>
      </c>
      <c r="L121" s="32"/>
      <c r="M121" s="138" t="s">
        <v>1</v>
      </c>
      <c r="N121" s="139" t="s">
        <v>40</v>
      </c>
      <c r="P121" s="140">
        <f t="shared" si="1"/>
        <v>0</v>
      </c>
      <c r="Q121" s="140">
        <v>0</v>
      </c>
      <c r="R121" s="140">
        <f t="shared" si="2"/>
        <v>0</v>
      </c>
      <c r="S121" s="140">
        <v>0</v>
      </c>
      <c r="T121" s="141">
        <f t="shared" si="3"/>
        <v>0</v>
      </c>
      <c r="AR121" s="142" t="s">
        <v>1233</v>
      </c>
      <c r="AT121" s="142" t="s">
        <v>147</v>
      </c>
      <c r="AU121" s="142" t="s">
        <v>83</v>
      </c>
      <c r="AY121" s="17" t="s">
        <v>145</v>
      </c>
      <c r="BE121" s="143">
        <f t="shared" si="4"/>
        <v>0</v>
      </c>
      <c r="BF121" s="143">
        <f t="shared" si="5"/>
        <v>0</v>
      </c>
      <c r="BG121" s="143">
        <f t="shared" si="6"/>
        <v>0</v>
      </c>
      <c r="BH121" s="143">
        <f t="shared" si="7"/>
        <v>0</v>
      </c>
      <c r="BI121" s="143">
        <f t="shared" si="8"/>
        <v>0</v>
      </c>
      <c r="BJ121" s="17" t="s">
        <v>83</v>
      </c>
      <c r="BK121" s="143">
        <f t="shared" si="9"/>
        <v>0</v>
      </c>
      <c r="BL121" s="17" t="s">
        <v>1233</v>
      </c>
      <c r="BM121" s="142" t="s">
        <v>1300</v>
      </c>
    </row>
    <row r="122" spans="2:65" s="1" customFormat="1" ht="16.5" customHeight="1">
      <c r="B122" s="32"/>
      <c r="C122" s="132" t="s">
        <v>152</v>
      </c>
      <c r="D122" s="132" t="s">
        <v>147</v>
      </c>
      <c r="E122" s="133" t="s">
        <v>1301</v>
      </c>
      <c r="F122" s="134" t="s">
        <v>1302</v>
      </c>
      <c r="G122" s="135" t="s">
        <v>1293</v>
      </c>
      <c r="H122" s="136">
        <v>1</v>
      </c>
      <c r="I122" s="137"/>
      <c r="J122" s="136">
        <f t="shared" si="0"/>
        <v>0</v>
      </c>
      <c r="K122" s="134" t="s">
        <v>1</v>
      </c>
      <c r="L122" s="32"/>
      <c r="M122" s="138" t="s">
        <v>1</v>
      </c>
      <c r="N122" s="139" t="s">
        <v>40</v>
      </c>
      <c r="P122" s="140">
        <f t="shared" si="1"/>
        <v>0</v>
      </c>
      <c r="Q122" s="140">
        <v>0</v>
      </c>
      <c r="R122" s="140">
        <f t="shared" si="2"/>
        <v>0</v>
      </c>
      <c r="S122" s="140">
        <v>0</v>
      </c>
      <c r="T122" s="141">
        <f t="shared" si="3"/>
        <v>0</v>
      </c>
      <c r="AR122" s="142" t="s">
        <v>1233</v>
      </c>
      <c r="AT122" s="142" t="s">
        <v>147</v>
      </c>
      <c r="AU122" s="142" t="s">
        <v>83</v>
      </c>
      <c r="AY122" s="17" t="s">
        <v>145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7" t="s">
        <v>83</v>
      </c>
      <c r="BK122" s="143">
        <f t="shared" si="9"/>
        <v>0</v>
      </c>
      <c r="BL122" s="17" t="s">
        <v>1233</v>
      </c>
      <c r="BM122" s="142" t="s">
        <v>1303</v>
      </c>
    </row>
    <row r="123" spans="2:65" s="1" customFormat="1" ht="16.5" customHeight="1">
      <c r="B123" s="32"/>
      <c r="C123" s="132" t="s">
        <v>165</v>
      </c>
      <c r="D123" s="132" t="s">
        <v>147</v>
      </c>
      <c r="E123" s="133" t="s">
        <v>1304</v>
      </c>
      <c r="F123" s="134" t="s">
        <v>1305</v>
      </c>
      <c r="G123" s="135" t="s">
        <v>1293</v>
      </c>
      <c r="H123" s="136">
        <v>1</v>
      </c>
      <c r="I123" s="137"/>
      <c r="J123" s="136">
        <f t="shared" si="0"/>
        <v>0</v>
      </c>
      <c r="K123" s="134" t="s">
        <v>1</v>
      </c>
      <c r="L123" s="32"/>
      <c r="M123" s="138" t="s">
        <v>1</v>
      </c>
      <c r="N123" s="139" t="s">
        <v>40</v>
      </c>
      <c r="P123" s="140">
        <f t="shared" si="1"/>
        <v>0</v>
      </c>
      <c r="Q123" s="140">
        <v>0</v>
      </c>
      <c r="R123" s="140">
        <f t="shared" si="2"/>
        <v>0</v>
      </c>
      <c r="S123" s="140">
        <v>0</v>
      </c>
      <c r="T123" s="141">
        <f t="shared" si="3"/>
        <v>0</v>
      </c>
      <c r="AR123" s="142" t="s">
        <v>1233</v>
      </c>
      <c r="AT123" s="142" t="s">
        <v>147</v>
      </c>
      <c r="AU123" s="142" t="s">
        <v>83</v>
      </c>
      <c r="AY123" s="17" t="s">
        <v>145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7" t="s">
        <v>83</v>
      </c>
      <c r="BK123" s="143">
        <f t="shared" si="9"/>
        <v>0</v>
      </c>
      <c r="BL123" s="17" t="s">
        <v>1233</v>
      </c>
      <c r="BM123" s="142" t="s">
        <v>1306</v>
      </c>
    </row>
    <row r="124" spans="2:65" s="1" customFormat="1" ht="37.799999999999997" customHeight="1">
      <c r="B124" s="32"/>
      <c r="C124" s="132" t="s">
        <v>169</v>
      </c>
      <c r="D124" s="132" t="s">
        <v>147</v>
      </c>
      <c r="E124" s="133" t="s">
        <v>1307</v>
      </c>
      <c r="F124" s="134" t="s">
        <v>1308</v>
      </c>
      <c r="G124" s="135" t="s">
        <v>1293</v>
      </c>
      <c r="H124" s="136">
        <v>1</v>
      </c>
      <c r="I124" s="137"/>
      <c r="J124" s="136">
        <f t="shared" si="0"/>
        <v>0</v>
      </c>
      <c r="K124" s="134" t="s">
        <v>1</v>
      </c>
      <c r="L124" s="32"/>
      <c r="M124" s="138" t="s">
        <v>1</v>
      </c>
      <c r="N124" s="139" t="s">
        <v>40</v>
      </c>
      <c r="P124" s="140">
        <f t="shared" si="1"/>
        <v>0</v>
      </c>
      <c r="Q124" s="140">
        <v>0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1233</v>
      </c>
      <c r="AT124" s="142" t="s">
        <v>147</v>
      </c>
      <c r="AU124" s="142" t="s">
        <v>83</v>
      </c>
      <c r="AY124" s="17" t="s">
        <v>145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7" t="s">
        <v>83</v>
      </c>
      <c r="BK124" s="143">
        <f t="shared" si="9"/>
        <v>0</v>
      </c>
      <c r="BL124" s="17" t="s">
        <v>1233</v>
      </c>
      <c r="BM124" s="142" t="s">
        <v>1309</v>
      </c>
    </row>
    <row r="125" spans="2:65" s="1" customFormat="1" ht="19.2">
      <c r="B125" s="32"/>
      <c r="D125" s="145" t="s">
        <v>1131</v>
      </c>
      <c r="F125" s="186" t="s">
        <v>1310</v>
      </c>
      <c r="I125" s="187"/>
      <c r="L125" s="32"/>
      <c r="M125" s="188"/>
      <c r="T125" s="56"/>
      <c r="AT125" s="17" t="s">
        <v>1131</v>
      </c>
      <c r="AU125" s="17" t="s">
        <v>83</v>
      </c>
    </row>
    <row r="126" spans="2:65" s="1" customFormat="1" ht="16.5" customHeight="1">
      <c r="B126" s="32"/>
      <c r="C126" s="132" t="s">
        <v>173</v>
      </c>
      <c r="D126" s="132" t="s">
        <v>147</v>
      </c>
      <c r="E126" s="133" t="s">
        <v>1311</v>
      </c>
      <c r="F126" s="134" t="s">
        <v>1312</v>
      </c>
      <c r="G126" s="135" t="s">
        <v>1293</v>
      </c>
      <c r="H126" s="136">
        <v>1</v>
      </c>
      <c r="I126" s="137"/>
      <c r="J126" s="136">
        <f>ROUND(I126*H126,2)</f>
        <v>0</v>
      </c>
      <c r="K126" s="134" t="s">
        <v>1</v>
      </c>
      <c r="L126" s="32"/>
      <c r="M126" s="138" t="s">
        <v>1</v>
      </c>
      <c r="N126" s="139" t="s">
        <v>40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1233</v>
      </c>
      <c r="AT126" s="142" t="s">
        <v>147</v>
      </c>
      <c r="AU126" s="142" t="s">
        <v>83</v>
      </c>
      <c r="AY126" s="17" t="s">
        <v>145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83</v>
      </c>
      <c r="BK126" s="143">
        <f>ROUND(I126*H126,2)</f>
        <v>0</v>
      </c>
      <c r="BL126" s="17" t="s">
        <v>1233</v>
      </c>
      <c r="BM126" s="142" t="s">
        <v>1313</v>
      </c>
    </row>
    <row r="127" spans="2:65" s="1" customFormat="1" ht="16.5" customHeight="1">
      <c r="B127" s="32"/>
      <c r="C127" s="132" t="s">
        <v>177</v>
      </c>
      <c r="D127" s="132" t="s">
        <v>147</v>
      </c>
      <c r="E127" s="133" t="s">
        <v>1314</v>
      </c>
      <c r="F127" s="134" t="s">
        <v>1315</v>
      </c>
      <c r="G127" s="135" t="s">
        <v>1293</v>
      </c>
      <c r="H127" s="136">
        <v>1</v>
      </c>
      <c r="I127" s="137"/>
      <c r="J127" s="136">
        <f>ROUND(I127*H127,2)</f>
        <v>0</v>
      </c>
      <c r="K127" s="134" t="s">
        <v>1</v>
      </c>
      <c r="L127" s="32"/>
      <c r="M127" s="138" t="s">
        <v>1</v>
      </c>
      <c r="N127" s="139" t="s">
        <v>40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1233</v>
      </c>
      <c r="AT127" s="142" t="s">
        <v>147</v>
      </c>
      <c r="AU127" s="142" t="s">
        <v>83</v>
      </c>
      <c r="AY127" s="17" t="s">
        <v>145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83</v>
      </c>
      <c r="BK127" s="143">
        <f>ROUND(I127*H127,2)</f>
        <v>0</v>
      </c>
      <c r="BL127" s="17" t="s">
        <v>1233</v>
      </c>
      <c r="BM127" s="142" t="s">
        <v>1316</v>
      </c>
    </row>
    <row r="128" spans="2:65" s="1" customFormat="1" ht="24.15" customHeight="1">
      <c r="B128" s="32"/>
      <c r="C128" s="132" t="s">
        <v>183</v>
      </c>
      <c r="D128" s="132" t="s">
        <v>147</v>
      </c>
      <c r="E128" s="133" t="s">
        <v>1317</v>
      </c>
      <c r="F128" s="134" t="s">
        <v>1318</v>
      </c>
      <c r="G128" s="135" t="s">
        <v>1293</v>
      </c>
      <c r="H128" s="136">
        <v>1</v>
      </c>
      <c r="I128" s="137"/>
      <c r="J128" s="136">
        <f>ROUND(I128*H128,2)</f>
        <v>0</v>
      </c>
      <c r="K128" s="134" t="s">
        <v>1</v>
      </c>
      <c r="L128" s="32"/>
      <c r="M128" s="181" t="s">
        <v>1</v>
      </c>
      <c r="N128" s="182" t="s">
        <v>40</v>
      </c>
      <c r="O128" s="183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AR128" s="142" t="s">
        <v>1233</v>
      </c>
      <c r="AT128" s="142" t="s">
        <v>147</v>
      </c>
      <c r="AU128" s="142" t="s">
        <v>83</v>
      </c>
      <c r="AY128" s="17" t="s">
        <v>145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83</v>
      </c>
      <c r="BK128" s="143">
        <f>ROUND(I128*H128,2)</f>
        <v>0</v>
      </c>
      <c r="BL128" s="17" t="s">
        <v>1233</v>
      </c>
      <c r="BM128" s="142" t="s">
        <v>1319</v>
      </c>
    </row>
    <row r="129" spans="2:12" s="1" customFormat="1" ht="6.9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sheetProtection algorithmName="SHA-512" hashValue="M5Qfqkwx29zuUMgUcYnMg9Zt37HlHqpBUAbkkqKXAn6STwdwGPrECvZCRUpMcgCYW8l0nQFv7zPOg03ydsuX5A==" saltValue="gY9lLwxmzPHeIY+IJ9KfXFCaGP/cNdXNoV8fKAldWoz6v3n0dYh8ysW+mSv2W9lu1onU++Isk66DRJ2qjASQfg==" spinCount="100000" sheet="1" objects="1" scenarios="1" formatColumns="0" formatRows="0" autoFilter="0"/>
  <autoFilter ref="C116:K128" xr:uid="{00000000-0009-0000-0000-000004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01 - SO 101 - Dopravní ře...</vt:lpstr>
      <vt:lpstr>02 - SO 401 - Oprava osvě...</vt:lpstr>
      <vt:lpstr>03 - SO 801 - Sadové úpravy</vt:lpstr>
      <vt:lpstr>04 - Vedlejší náklady</vt:lpstr>
      <vt:lpstr>'01 - SO 101 - Dopravní ře...'!Názvy_tisku</vt:lpstr>
      <vt:lpstr>'02 - SO 401 - Oprava osvě...'!Názvy_tisku</vt:lpstr>
      <vt:lpstr>'03 - SO 801 - Sadové úpravy'!Názvy_tisku</vt:lpstr>
      <vt:lpstr>'04 - Vedlejší náklady'!Názvy_tisku</vt:lpstr>
      <vt:lpstr>'Rekapitulace stavby'!Názvy_tisku</vt:lpstr>
      <vt:lpstr>'01 - SO 101 - Dopravní ře...'!Oblast_tisku</vt:lpstr>
      <vt:lpstr>'02 - SO 401 - Oprava osvě...'!Oblast_tisku</vt:lpstr>
      <vt:lpstr>'03 - SO 801 - Sadové úpravy'!Oblast_tisku</vt:lpstr>
      <vt:lpstr>'04 - Vedlejší náklady'!Oblast_tisku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SN-PC\SN</dc:creator>
  <cp:lastModifiedBy>Martin Lapeš</cp:lastModifiedBy>
  <dcterms:created xsi:type="dcterms:W3CDTF">2023-08-15T08:22:16Z</dcterms:created>
  <dcterms:modified xsi:type="dcterms:W3CDTF">2023-10-10T12:10:46Z</dcterms:modified>
</cp:coreProperties>
</file>