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MŠ Vedrovice\"/>
    </mc:Choice>
  </mc:AlternateContent>
  <xr:revisionPtr revIDLastSave="0" documentId="8_{39B0E9FD-7F7B-407D-97C9-B443525DE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309_01_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2309_01_1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2309_01_1 Pol'!$A$1:$Y$33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I53" i="1"/>
  <c r="G42" i="1"/>
  <c r="H42" i="1" s="1"/>
  <c r="I42" i="1" s="1"/>
  <c r="F42" i="1"/>
  <c r="G41" i="1"/>
  <c r="H41" i="1" s="1"/>
  <c r="I41" i="1" s="1"/>
  <c r="F41" i="1"/>
  <c r="G39" i="1"/>
  <c r="F39" i="1"/>
  <c r="G32" i="12"/>
  <c r="O8" i="12"/>
  <c r="G9" i="12"/>
  <c r="I9" i="12"/>
  <c r="I8" i="12" s="1"/>
  <c r="K9" i="12"/>
  <c r="K8" i="12" s="1"/>
  <c r="M9" i="12"/>
  <c r="O9" i="12"/>
  <c r="Q9" i="12"/>
  <c r="Q8" i="12" s="1"/>
  <c r="V9" i="12"/>
  <c r="G12" i="12"/>
  <c r="G8" i="12" s="1"/>
  <c r="I12" i="12"/>
  <c r="K12" i="12"/>
  <c r="O12" i="12"/>
  <c r="Q12" i="12"/>
  <c r="V12" i="12"/>
  <c r="V8" i="12" s="1"/>
  <c r="G15" i="12"/>
  <c r="I15" i="12"/>
  <c r="G16" i="12"/>
  <c r="M16" i="12" s="1"/>
  <c r="M15" i="12" s="1"/>
  <c r="I16" i="12"/>
  <c r="K16" i="12"/>
  <c r="K15" i="12" s="1"/>
  <c r="O16" i="12"/>
  <c r="O15" i="12" s="1"/>
  <c r="Q16" i="12"/>
  <c r="Q15" i="12" s="1"/>
  <c r="V16" i="12"/>
  <c r="V15" i="12" s="1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4" i="12"/>
  <c r="I24" i="12"/>
  <c r="K24" i="12"/>
  <c r="M24" i="12"/>
  <c r="O24" i="12"/>
  <c r="Q24" i="12"/>
  <c r="V24" i="12"/>
  <c r="G28" i="12"/>
  <c r="M28" i="12" s="1"/>
  <c r="I28" i="12"/>
  <c r="K28" i="12"/>
  <c r="O28" i="12"/>
  <c r="Q28" i="12"/>
  <c r="V28" i="12"/>
  <c r="AE32" i="12"/>
  <c r="AF32" i="12"/>
  <c r="I20" i="1"/>
  <c r="I19" i="1"/>
  <c r="I18" i="1"/>
  <c r="I17" i="1"/>
  <c r="I16" i="1"/>
  <c r="I55" i="1"/>
  <c r="J54" i="1"/>
  <c r="J53" i="1"/>
  <c r="J55" i="1" s="1"/>
  <c r="F43" i="1"/>
  <c r="G23" i="1" s="1"/>
  <c r="G43" i="1"/>
  <c r="G25" i="1" s="1"/>
  <c r="A25" i="1" s="1"/>
  <c r="H43" i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A26" i="1" l="1"/>
  <c r="G26" i="1"/>
  <c r="A23" i="1"/>
  <c r="G28" i="1"/>
  <c r="M12" i="12"/>
  <c r="M8" i="12" s="1"/>
  <c r="I21" i="1"/>
  <c r="J39" i="1"/>
  <c r="J43" i="1" s="1"/>
  <c r="J42" i="1"/>
  <c r="J41" i="1"/>
  <c r="A24" i="1" l="1"/>
  <c r="G24" i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0942503-9FA4-433B-BBE4-C392CAD4564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C44F65A-1BB0-451A-924F-D03B5B0B9E1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<sst xmlns="http://schemas.openxmlformats.org/spreadsheetml/2006/main" count="231" uniqueCount="143">
  <si>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</si>
  <si>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</si>
  <si>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</si>
  <si>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</si>
  <si>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</si>
  <si>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</si>
  <si>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</si>
  <si>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</si>
  <si>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</si>
  <si>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</si>
  <si>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</si>
  <si>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</si>
  <si>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</si>
  <si>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</si>
  <si>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</si>
  <si>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</si>
  <si>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</si>
  <si>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</si>
  <si>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</si>
  <si>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</si>
  <si>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</si>
  <si>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</si>
  <si>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</si>
  <si>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</si>
  <si>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</si>
  <si>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</si>
  <si>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</si>
  <si>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</si>
  <si>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</si>
  <si>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</si>
  <si>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</si>
  <si>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</si>
  <si>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</si>
  <si>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</si>
  <si>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</si>
  <si>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</si>
  <si>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</si>
  <si>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</si>
  <si>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</si>
  <si>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</si>
  <si>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</si>
  <si>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</si>
  <si>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</si>
  <si>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</si>
  <si>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dodatek č.1 ze dne 11.5.2023</t>
  </si>
  <si>
    <t>01</t>
  </si>
  <si>
    <t>Stavební část</t>
  </si>
  <si>
    <t>Objekt:</t>
  </si>
  <si>
    <t>Rozpočet:</t>
  </si>
  <si>
    <t>2023/09</t>
  </si>
  <si>
    <t>Stavební úpravy MŠ Vedrovice</t>
  </si>
  <si>
    <t>Obec Vedrovice</t>
  </si>
  <si>
    <t>326</t>
  </si>
  <si>
    <t>Vedrovice</t>
  </si>
  <si>
    <t>67175</t>
  </si>
  <si>
    <t>00293741</t>
  </si>
  <si>
    <t>11.5.2023</t>
  </si>
  <si>
    <t>Stavba</t>
  </si>
  <si>
    <t>Stavební objekt</t>
  </si>
  <si>
    <t>Celkem za stavbu</t>
  </si>
  <si>
    <t>CZK</t>
  </si>
  <si>
    <t>#POPS</t>
  </si>
  <si>
    <t>Popis stavby: 2023/09 - Stavební úpravy MŠ Vedrovice</t>
  </si>
  <si>
    <t>#POPO</t>
  </si>
  <si>
    <t>Popis objektu: 01 - Stavební část</t>
  </si>
  <si>
    <t>#POPR</t>
  </si>
  <si>
    <t>Popis rozpočtu: 1 - dodatek č.1 ze dne 11.5.2023</t>
  </si>
  <si>
    <t>Rekapitulace dílů</t>
  </si>
  <si>
    <t>Typ dílu</t>
  </si>
  <si>
    <t>722</t>
  </si>
  <si>
    <t>Vnitřní vodovod</t>
  </si>
  <si>
    <t>725</t>
  </si>
  <si>
    <t>Zařizovací předměty</t>
  </si>
  <si>
    <t>VN</t>
  </si>
  <si>
    <t>ON</t>
  </si>
  <si>
    <t>Položkový soupis prací a dodávek</t>
  </si>
  <si>
    <t>#TypZaznamu#</t>
  </si>
  <si>
    <t>STA</t>
  </si>
  <si>
    <t>OBJ</t>
  </si>
  <si>
    <t>2309_01/1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</si>
  <si>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</si>
  <si>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</si>
  <si>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</si>
  <si>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</si>
  <si>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</si>
  <si>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</si>
  <si>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</si>
  <si>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</si>
  <si>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</si>
  <si>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</si>
  <si>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</si>
  <si>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</si>
  <si>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</si>
  <si>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</si>
  <si>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</si>
  <si>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</si>
  <si>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</si>
  <si>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</si>
  <si>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</si>
  <si>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</si>
  <si>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</si>
  <si>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</si>
  <si>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</si>
  <si>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</si>
  <si>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</si>
  <si>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55102023R</t>
  </si>
  <si>
    <t>ventil termostatický pro vodovod; podomítkový; regulační rozsah 20 až 50 °C</t>
  </si>
  <si>
    <t>kus</t>
  </si>
  <si>
    <t>SPCM</t>
  </si>
  <si>
    <t>RTS 23/ I</t>
  </si>
  <si>
    <t>Specifikace</t>
  </si>
  <si>
    <t>Běžná</t>
  </si>
  <si>
    <t>POL3_</t>
  </si>
  <si>
    <t>-1</t>
  </si>
  <si>
    <t>VV</t>
  </si>
  <si>
    <t>SPU</t>
  </si>
  <si>
    <t>998722201R00</t>
  </si>
  <si>
    <t>Přesun hmot pro vnitřní vodovod v objektech výšky do 6 m</t>
  </si>
  <si>
    <t>800-721</t>
  </si>
  <si>
    <t>Přesun hmot</t>
  </si>
  <si>
    <t>POL7_</t>
  </si>
  <si>
    <t>vodorovně do 50 m</t>
  </si>
  <si>
    <t>SPI</t>
  </si>
  <si>
    <t>725017167R00</t>
  </si>
  <si>
    <t>Sloup keramický k umyvadlu bílý</t>
  </si>
  <si>
    <t>soubor</t>
  </si>
  <si>
    <t>Práce</t>
  </si>
  <si>
    <t>POL1_</t>
  </si>
  <si>
    <t>Hodnota z bývalého odkazu. : -8</t>
  </si>
  <si>
    <t>725017168R00</t>
  </si>
  <si>
    <t>Kryt sifonu keramický bílý</t>
  </si>
  <si>
    <t>725823121RT1</t>
  </si>
  <si>
    <t>Baterie umyvadlové a dřezové umyvadlová, stojánková, ruční ovládání s otvíráním odpadu, standardní, včetně dodávky materiálu</t>
  </si>
  <si>
    <t>-5</t>
  </si>
  <si>
    <t>725823633RTV1</t>
  </si>
  <si>
    <t>Baterie automatická umyvadlová stojánková, se směšovacím ventilem a uzamyk regulátorem teploty, bater. napájení, příp. exter. zdroj</t>
  </si>
  <si>
    <t>Vlastní</t>
  </si>
  <si>
    <t xml:space="preserve">cena zahrnuje dodávku a montáž : </t>
  </si>
  <si>
    <t>U2 : 5</t>
  </si>
  <si>
    <t>998725201R00</t>
  </si>
  <si>
    <t>Přesun hmot pro zařizovací předměty v objektech výšky do 6 m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</si>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</sst>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6" fillId="0" borderId="0" xfId="0" applyNumberFormat="1" applyFont="1" applyBorder="1" applyAlignment="1">
      <alignment vertical="top" wrapText="1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HhsmerIVuZQ8tXTmH1iRPsUZN6I8V1IaYz28FKGGVGNiXwTqyqvvnPDb2pYKb82cDNmh0POQgXa2+IJrV/RV2w==" saltValue="miohx2jitBaVzIiS/i7IM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8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1966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SUMIF(F53:F54,A16,I53:I54)+SUMIF(F53:F54,"PSU",I53:I54)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SUMIF(F53:F54,A17,I53:I54)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SUMIF(F53:F54,A18,I53:I54)</f>
        <v>0</v>
      </c>
      <c r="J18" s="85"/>
    </row>
    <row r="19" spans="1:10" ht="23.25" customHeight="1" x14ac:dyDescent="0.2">
      <c r="A19" s="198" t="s">
        <v>73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SUMIF(F53:F54,A19,I53:I54)</f>
        <v>0</v>
      </c>
      <c r="J19" s="85"/>
    </row>
    <row r="20" spans="1:10" ht="23.25" customHeight="1" x14ac:dyDescent="0.2">
      <c r="A20" s="198" t="s">
        <v>74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SUMIF(F53:F54,A20,I53:I54)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 t="s">
        <v>56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'01 2309_01_1 Pol'!AE32</f>
        <v>0</v>
      </c>
      <c r="G39" s="151">
        <f>'01 2309_01_1 Pol'!AF32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'01 2309_01_1 Pol'!AE32</f>
        <v>0</v>
      </c>
      <c r="G41" s="157">
        <f>'01 2309_01_1 Pol'!AF32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2309_01_1 Pol'!AE32</f>
        <v>0</v>
      </c>
      <c r="G42" s="152">
        <f>'01 2309_01_1 Pol'!AF32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77" t="s">
        <v>67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25</v>
      </c>
      <c r="G53" s="195"/>
      <c r="H53" s="195"/>
      <c r="I53" s="195">
        <f>'01 2309_01_1 Pol'!G8</f>
        <v>0</v>
      </c>
      <c r="J53" s="191" t="str">
        <f>IF(I55=0,"",I53/I55*100)</f>
        <v/>
      </c>
    </row>
    <row r="54" spans="1:10" ht="36.75" customHeight="1" x14ac:dyDescent="0.2">
      <c r="A54" s="180"/>
      <c r="B54" s="185" t="s">
        <v>71</v>
      </c>
      <c r="C54" s="186" t="s">
        <v>72</v>
      </c>
      <c r="D54" s="187"/>
      <c r="E54" s="187"/>
      <c r="F54" s="194" t="s">
        <v>25</v>
      </c>
      <c r="G54" s="195"/>
      <c r="H54" s="195"/>
      <c r="I54" s="195">
        <f>'01 2309_01_1 Pol'!G15</f>
        <v>0</v>
      </c>
      <c r="J54" s="191" t="str">
        <f>IF(I55=0,"",I54/I55*100)</f>
        <v/>
      </c>
    </row>
    <row r="55" spans="1:10" ht="25.5" customHeight="1" x14ac:dyDescent="0.2">
      <c r="A55" s="181"/>
      <c r="B55" s="188" t="s">
        <v>1</v>
      </c>
      <c r="C55" s="189"/>
      <c r="D55" s="190"/>
      <c r="E55" s="190"/>
      <c r="F55" s="196"/>
      <c r="G55" s="197"/>
      <c r="H55" s="197"/>
      <c r="I55" s="197">
        <f>SUM(I53:I54)</f>
        <v>0</v>
      </c>
      <c r="J55" s="192">
        <f>SUM(J53:J54)</f>
        <v>0</v>
      </c>
    </row>
    <row r="56" spans="1:10" x14ac:dyDescent="0.2">
      <c r="F56" s="137"/>
      <c r="G56" s="137"/>
      <c r="H56" s="137"/>
      <c r="I56" s="137"/>
      <c r="J56" s="193"/>
    </row>
    <row r="57" spans="1:10" x14ac:dyDescent="0.2">
      <c r="F57" s="137"/>
      <c r="G57" s="137"/>
      <c r="H57" s="137"/>
      <c r="I57" s="137"/>
      <c r="J57" s="193"/>
    </row>
    <row r="58" spans="1:10" x14ac:dyDescent="0.2">
      <c r="F58" s="137"/>
      <c r="G58" s="137"/>
      <c r="H58" s="137"/>
      <c r="I58" s="137"/>
      <c r="J58" s="193"/>
    </row>
  </sheetData>
  <sheetProtection algorithmName="SHA-512" hashValue="8v7gAJiRWSCd/YEvhKVtxT3DTt7bxPQ7EF/jyKp0QGz1QllDo1Hxb6hEm8CNjgvRE92XVlQUlYuy+pR/dPettQ==" saltValue="Jp+tP1pyYnRYHvARqHgJB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FdB2KZhZnP8tOhkkmw/nBYsztowsDOYDgWt9wM+/DdgcqFcYYrF2qXtZKOkn5B8uz28rOfDv+nXuU3gxMpLiBw==" saltValue="Db3BaAXwSoG0siYYWIhid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1898-ED6D-4CE0-832E-59EAD9992EF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75</v>
      </c>
      <c r="B1" s="199"/>
      <c r="C1" s="199"/>
      <c r="D1" s="199"/>
      <c r="E1" s="199"/>
      <c r="F1" s="199"/>
      <c r="G1" s="199"/>
      <c r="AG1" t="s">
        <v>76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77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77</v>
      </c>
      <c r="AG3" t="s">
        <v>78</v>
      </c>
    </row>
    <row r="4" spans="1:60" ht="24.95" customHeight="1" x14ac:dyDescent="0.2">
      <c r="A4" s="204" t="s">
        <v>9</v>
      </c>
      <c r="B4" s="205" t="s">
        <v>79</v>
      </c>
      <c r="C4" s="206" t="s">
        <v>44</v>
      </c>
      <c r="D4" s="207"/>
      <c r="E4" s="207"/>
      <c r="F4" s="207"/>
      <c r="G4" s="208"/>
      <c r="AG4" t="s">
        <v>80</v>
      </c>
    </row>
    <row r="5" spans="1:60" x14ac:dyDescent="0.2">
      <c r="D5" s="10"/>
    </row>
    <row r="6" spans="1:60" ht="38.25" x14ac:dyDescent="0.2">
      <c r="A6" s="210" t="s">
        <v>81</v>
      </c>
      <c r="B6" s="212" t="s">
        <v>82</v>
      </c>
      <c r="C6" s="212" t="s">
        <v>83</v>
      </c>
      <c r="D6" s="211" t="s">
        <v>84</v>
      </c>
      <c r="E6" s="210" t="s">
        <v>85</v>
      </c>
      <c r="F6" s="209" t="s">
        <v>86</v>
      </c>
      <c r="G6" s="210" t="s">
        <v>29</v>
      </c>
      <c r="H6" s="213" t="s">
        <v>30</v>
      </c>
      <c r="I6" s="213" t="s">
        <v>87</v>
      </c>
      <c r="J6" s="213" t="s">
        <v>31</v>
      </c>
      <c r="K6" s="213" t="s">
        <v>88</v>
      </c>
      <c r="L6" s="213" t="s">
        <v>89</v>
      </c>
      <c r="M6" s="213" t="s">
        <v>90</v>
      </c>
      <c r="N6" s="213" t="s">
        <v>91</v>
      </c>
      <c r="O6" s="213" t="s">
        <v>92</v>
      </c>
      <c r="P6" s="213" t="s">
        <v>93</v>
      </c>
      <c r="Q6" s="213" t="s">
        <v>94</v>
      </c>
      <c r="R6" s="213" t="s">
        <v>95</v>
      </c>
      <c r="S6" s="213" t="s">
        <v>96</v>
      </c>
      <c r="T6" s="213" t="s">
        <v>97</v>
      </c>
      <c r="U6" s="213" t="s">
        <v>98</v>
      </c>
      <c r="V6" s="213" t="s">
        <v>99</v>
      </c>
      <c r="W6" s="213" t="s">
        <v>100</v>
      </c>
      <c r="X6" s="213" t="s">
        <v>101</v>
      </c>
      <c r="Y6" s="213" t="s">
        <v>102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0" t="s">
        <v>103</v>
      </c>
      <c r="B8" s="231" t="s">
        <v>69</v>
      </c>
      <c r="C8" s="248" t="s">
        <v>70</v>
      </c>
      <c r="D8" s="232"/>
      <c r="E8" s="233"/>
      <c r="F8" s="234"/>
      <c r="G8" s="234">
        <f>SUMIF(AG9:AG14,"&lt;&gt;NOR",G9:G14)</f>
        <v>0</v>
      </c>
      <c r="H8" s="234"/>
      <c r="I8" s="234">
        <f>SUM(I9:I14)</f>
        <v>0</v>
      </c>
      <c r="J8" s="234"/>
      <c r="K8" s="234">
        <f>SUM(K9:K14)</f>
        <v>0</v>
      </c>
      <c r="L8" s="234"/>
      <c r="M8" s="234">
        <f>SUM(M9:M14)</f>
        <v>0</v>
      </c>
      <c r="N8" s="233"/>
      <c r="O8" s="233">
        <f>SUM(O9:O14)</f>
        <v>0</v>
      </c>
      <c r="P8" s="233"/>
      <c r="Q8" s="233">
        <f>SUM(Q9:Q14)</f>
        <v>0</v>
      </c>
      <c r="R8" s="234"/>
      <c r="S8" s="234"/>
      <c r="T8" s="235"/>
      <c r="U8" s="229"/>
      <c r="V8" s="229">
        <f>SUM(V9:V14)</f>
        <v>0</v>
      </c>
      <c r="W8" s="229"/>
      <c r="X8" s="229"/>
      <c r="Y8" s="229"/>
      <c r="AG8" t="s">
        <v>104</v>
      </c>
    </row>
    <row r="9" spans="1:60" outlineLevel="1" x14ac:dyDescent="0.2">
      <c r="A9" s="237">
        <v>1</v>
      </c>
      <c r="B9" s="238" t="s">
        <v>105</v>
      </c>
      <c r="C9" s="249" t="s">
        <v>106</v>
      </c>
      <c r="D9" s="239" t="s">
        <v>107</v>
      </c>
      <c r="E9" s="240">
        <v>-1</v>
      </c>
      <c r="F9" s="241"/>
      <c r="G9" s="242">
        <f>ROUND(E9*F9,2)</f>
        <v>0</v>
      </c>
      <c r="H9" s="241"/>
      <c r="I9" s="242">
        <f>ROUND(E9*H9,2)</f>
        <v>0</v>
      </c>
      <c r="J9" s="241"/>
      <c r="K9" s="242">
        <f>ROUND(E9*J9,2)</f>
        <v>0</v>
      </c>
      <c r="L9" s="242">
        <v>21</v>
      </c>
      <c r="M9" s="242">
        <f>G9*(1+L9/100)</f>
        <v>0</v>
      </c>
      <c r="N9" s="240">
        <v>2.2000000000000001E-3</v>
      </c>
      <c r="O9" s="240">
        <f>ROUND(E9*N9,2)</f>
        <v>0</v>
      </c>
      <c r="P9" s="240">
        <v>0</v>
      </c>
      <c r="Q9" s="240">
        <f>ROUND(E9*P9,2)</f>
        <v>0</v>
      </c>
      <c r="R9" s="242" t="s">
        <v>108</v>
      </c>
      <c r="S9" s="242" t="s">
        <v>109</v>
      </c>
      <c r="T9" s="243" t="s">
        <v>109</v>
      </c>
      <c r="U9" s="225">
        <v>0</v>
      </c>
      <c r="V9" s="225">
        <f>ROUND(E9*U9,2)</f>
        <v>0</v>
      </c>
      <c r="W9" s="225"/>
      <c r="X9" s="225" t="s">
        <v>110</v>
      </c>
      <c r="Y9" s="225" t="s">
        <v>111</v>
      </c>
      <c r="Z9" s="214"/>
      <c r="AA9" s="214"/>
      <c r="AB9" s="214"/>
      <c r="AC9" s="214"/>
      <c r="AD9" s="214"/>
      <c r="AE9" s="214"/>
      <c r="AF9" s="214"/>
      <c r="AG9" s="214" t="s">
        <v>112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0" t="s">
        <v>113</v>
      </c>
      <c r="D10" s="227"/>
      <c r="E10" s="228">
        <v>-1</v>
      </c>
      <c r="F10" s="225"/>
      <c r="G10" s="225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4"/>
      <c r="AA10" s="214"/>
      <c r="AB10" s="214"/>
      <c r="AC10" s="214"/>
      <c r="AD10" s="214"/>
      <c r="AE10" s="214"/>
      <c r="AF10" s="214"/>
      <c r="AG10" s="214" t="s">
        <v>114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2" x14ac:dyDescent="0.2">
      <c r="A11" s="221"/>
      <c r="B11" s="222"/>
      <c r="C11" s="251"/>
      <c r="D11" s="245"/>
      <c r="E11" s="245"/>
      <c r="F11" s="245"/>
      <c r="G11" s="24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4"/>
      <c r="AA11" s="214"/>
      <c r="AB11" s="214"/>
      <c r="AC11" s="214"/>
      <c r="AD11" s="214"/>
      <c r="AE11" s="214"/>
      <c r="AF11" s="214"/>
      <c r="AG11" s="214" t="s">
        <v>115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21">
        <v>2</v>
      </c>
      <c r="B12" s="222" t="s">
        <v>116</v>
      </c>
      <c r="C12" s="252" t="s">
        <v>117</v>
      </c>
      <c r="D12" s="223" t="s">
        <v>0</v>
      </c>
      <c r="E12" s="244"/>
      <c r="F12" s="226"/>
      <c r="G12" s="225">
        <f>ROUND(E12*F12,2)</f>
        <v>0</v>
      </c>
      <c r="H12" s="226"/>
      <c r="I12" s="225">
        <f>ROUND(E12*H12,2)</f>
        <v>0</v>
      </c>
      <c r="J12" s="226"/>
      <c r="K12" s="225">
        <f>ROUND(E12*J12,2)</f>
        <v>0</v>
      </c>
      <c r="L12" s="225">
        <v>21</v>
      </c>
      <c r="M12" s="225">
        <f>G12*(1+L12/100)</f>
        <v>0</v>
      </c>
      <c r="N12" s="224">
        <v>0</v>
      </c>
      <c r="O12" s="224">
        <f>ROUND(E12*N12,2)</f>
        <v>0</v>
      </c>
      <c r="P12" s="224">
        <v>0</v>
      </c>
      <c r="Q12" s="224">
        <f>ROUND(E12*P12,2)</f>
        <v>0</v>
      </c>
      <c r="R12" s="225" t="s">
        <v>118</v>
      </c>
      <c r="S12" s="225" t="s">
        <v>109</v>
      </c>
      <c r="T12" s="225" t="s">
        <v>109</v>
      </c>
      <c r="U12" s="225">
        <v>0</v>
      </c>
      <c r="V12" s="225">
        <f>ROUND(E12*U12,2)</f>
        <v>0</v>
      </c>
      <c r="W12" s="225"/>
      <c r="X12" s="225" t="s">
        <v>119</v>
      </c>
      <c r="Y12" s="225" t="s">
        <v>111</v>
      </c>
      <c r="Z12" s="214"/>
      <c r="AA12" s="214"/>
      <c r="AB12" s="214"/>
      <c r="AC12" s="214"/>
      <c r="AD12" s="214"/>
      <c r="AE12" s="214"/>
      <c r="AF12" s="214"/>
      <c r="AG12" s="214" t="s">
        <v>120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2" x14ac:dyDescent="0.2">
      <c r="A13" s="221"/>
      <c r="B13" s="222"/>
      <c r="C13" s="253" t="s">
        <v>121</v>
      </c>
      <c r="D13" s="246"/>
      <c r="E13" s="246"/>
      <c r="F13" s="246"/>
      <c r="G13" s="246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4"/>
      <c r="AA13" s="214"/>
      <c r="AB13" s="214"/>
      <c r="AC13" s="214"/>
      <c r="AD13" s="214"/>
      <c r="AE13" s="214"/>
      <c r="AF13" s="214"/>
      <c r="AG13" s="214" t="s">
        <v>122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1"/>
      <c r="B14" s="222"/>
      <c r="C14" s="251"/>
      <c r="D14" s="245"/>
      <c r="E14" s="245"/>
      <c r="F14" s="245"/>
      <c r="G14" s="245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4"/>
      <c r="AA14" s="214"/>
      <c r="AB14" s="214"/>
      <c r="AC14" s="214"/>
      <c r="AD14" s="214"/>
      <c r="AE14" s="214"/>
      <c r="AF14" s="214"/>
      <c r="AG14" s="214" t="s">
        <v>115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x14ac:dyDescent="0.2">
      <c r="A15" s="230" t="s">
        <v>103</v>
      </c>
      <c r="B15" s="231" t="s">
        <v>71</v>
      </c>
      <c r="C15" s="248" t="s">
        <v>72</v>
      </c>
      <c r="D15" s="232"/>
      <c r="E15" s="233"/>
      <c r="F15" s="234"/>
      <c r="G15" s="234">
        <f>SUMIF(AG16:AG30,"&lt;&gt;NOR",G16:G30)</f>
        <v>0</v>
      </c>
      <c r="H15" s="234"/>
      <c r="I15" s="234">
        <f>SUM(I16:I30)</f>
        <v>0</v>
      </c>
      <c r="J15" s="234"/>
      <c r="K15" s="234">
        <f>SUM(K16:K30)</f>
        <v>0</v>
      </c>
      <c r="L15" s="234"/>
      <c r="M15" s="234">
        <f>SUM(M16:M30)</f>
        <v>0</v>
      </c>
      <c r="N15" s="233"/>
      <c r="O15" s="233">
        <f>SUM(O16:O30)</f>
        <v>-2.0000000000000004E-2</v>
      </c>
      <c r="P15" s="233"/>
      <c r="Q15" s="233">
        <f>SUM(Q16:Q30)</f>
        <v>0</v>
      </c>
      <c r="R15" s="234"/>
      <c r="S15" s="234"/>
      <c r="T15" s="235"/>
      <c r="U15" s="229"/>
      <c r="V15" s="229">
        <f>SUM(V16:V30)</f>
        <v>0.64999999999999991</v>
      </c>
      <c r="W15" s="229"/>
      <c r="X15" s="229"/>
      <c r="Y15" s="229"/>
      <c r="AG15" t="s">
        <v>104</v>
      </c>
    </row>
    <row r="16" spans="1:60" outlineLevel="1" x14ac:dyDescent="0.2">
      <c r="A16" s="237">
        <v>3</v>
      </c>
      <c r="B16" s="238" t="s">
        <v>123</v>
      </c>
      <c r="C16" s="249" t="s">
        <v>124</v>
      </c>
      <c r="D16" s="239" t="s">
        <v>125</v>
      </c>
      <c r="E16" s="240">
        <v>-8</v>
      </c>
      <c r="F16" s="241"/>
      <c r="G16" s="242">
        <f>ROUND(E16*F16,2)</f>
        <v>0</v>
      </c>
      <c r="H16" s="241"/>
      <c r="I16" s="242">
        <f>ROUND(E16*H16,2)</f>
        <v>0</v>
      </c>
      <c r="J16" s="241"/>
      <c r="K16" s="242">
        <f>ROUND(E16*J16,2)</f>
        <v>0</v>
      </c>
      <c r="L16" s="242">
        <v>21</v>
      </c>
      <c r="M16" s="242">
        <f>G16*(1+L16/100)</f>
        <v>0</v>
      </c>
      <c r="N16" s="240">
        <v>9.0699999999999999E-3</v>
      </c>
      <c r="O16" s="240">
        <f>ROUND(E16*N16,2)</f>
        <v>-7.0000000000000007E-2</v>
      </c>
      <c r="P16" s="240">
        <v>0</v>
      </c>
      <c r="Q16" s="240">
        <f>ROUND(E16*P16,2)</f>
        <v>0</v>
      </c>
      <c r="R16" s="242" t="s">
        <v>118</v>
      </c>
      <c r="S16" s="242" t="s">
        <v>109</v>
      </c>
      <c r="T16" s="243" t="s">
        <v>109</v>
      </c>
      <c r="U16" s="225">
        <v>0.27500000000000002</v>
      </c>
      <c r="V16" s="225">
        <f>ROUND(E16*U16,2)</f>
        <v>-2.2000000000000002</v>
      </c>
      <c r="W16" s="225"/>
      <c r="X16" s="225" t="s">
        <v>126</v>
      </c>
      <c r="Y16" s="225" t="s">
        <v>111</v>
      </c>
      <c r="Z16" s="214"/>
      <c r="AA16" s="214"/>
      <c r="AB16" s="214"/>
      <c r="AC16" s="214"/>
      <c r="AD16" s="214"/>
      <c r="AE16" s="214"/>
      <c r="AF16" s="214"/>
      <c r="AG16" s="214" t="s">
        <v>127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2" x14ac:dyDescent="0.2">
      <c r="A17" s="221"/>
      <c r="B17" s="222"/>
      <c r="C17" s="250" t="s">
        <v>128</v>
      </c>
      <c r="D17" s="227"/>
      <c r="E17" s="228">
        <v>-8</v>
      </c>
      <c r="F17" s="225"/>
      <c r="G17" s="225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4"/>
      <c r="AA17" s="214"/>
      <c r="AB17" s="214"/>
      <c r="AC17" s="214"/>
      <c r="AD17" s="214"/>
      <c r="AE17" s="214"/>
      <c r="AF17" s="214"/>
      <c r="AG17" s="214" t="s">
        <v>114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1"/>
      <c r="D18" s="245"/>
      <c r="E18" s="245"/>
      <c r="F18" s="245"/>
      <c r="G18" s="24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4"/>
      <c r="AA18" s="214"/>
      <c r="AB18" s="214"/>
      <c r="AC18" s="214"/>
      <c r="AD18" s="214"/>
      <c r="AE18" s="214"/>
      <c r="AF18" s="214"/>
      <c r="AG18" s="214" t="s">
        <v>115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7">
        <v>4</v>
      </c>
      <c r="B19" s="238" t="s">
        <v>129</v>
      </c>
      <c r="C19" s="249" t="s">
        <v>130</v>
      </c>
      <c r="D19" s="239" t="s">
        <v>125</v>
      </c>
      <c r="E19" s="240">
        <v>8</v>
      </c>
      <c r="F19" s="241"/>
      <c r="G19" s="242">
        <f>ROUND(E19*F19,2)</f>
        <v>0</v>
      </c>
      <c r="H19" s="241"/>
      <c r="I19" s="242">
        <f>ROUND(E19*H19,2)</f>
        <v>0</v>
      </c>
      <c r="J19" s="241"/>
      <c r="K19" s="242">
        <f>ROUND(E19*J19,2)</f>
        <v>0</v>
      </c>
      <c r="L19" s="242">
        <v>21</v>
      </c>
      <c r="M19" s="242">
        <f>G19*(1+L19/100)</f>
        <v>0</v>
      </c>
      <c r="N19" s="240">
        <v>4.7699999999999999E-3</v>
      </c>
      <c r="O19" s="240">
        <f>ROUND(E19*N19,2)</f>
        <v>0.04</v>
      </c>
      <c r="P19" s="240">
        <v>0</v>
      </c>
      <c r="Q19" s="240">
        <f>ROUND(E19*P19,2)</f>
        <v>0</v>
      </c>
      <c r="R19" s="242" t="s">
        <v>118</v>
      </c>
      <c r="S19" s="242" t="s">
        <v>109</v>
      </c>
      <c r="T19" s="243" t="s">
        <v>109</v>
      </c>
      <c r="U19" s="225">
        <v>0.32500000000000001</v>
      </c>
      <c r="V19" s="225">
        <f>ROUND(E19*U19,2)</f>
        <v>2.6</v>
      </c>
      <c r="W19" s="225"/>
      <c r="X19" s="225" t="s">
        <v>126</v>
      </c>
      <c r="Y19" s="225" t="s">
        <v>111</v>
      </c>
      <c r="Z19" s="214"/>
      <c r="AA19" s="214"/>
      <c r="AB19" s="214"/>
      <c r="AC19" s="214"/>
      <c r="AD19" s="214"/>
      <c r="AE19" s="214"/>
      <c r="AF19" s="214"/>
      <c r="AG19" s="214" t="s">
        <v>127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21"/>
      <c r="B20" s="222"/>
      <c r="C20" s="254"/>
      <c r="D20" s="247"/>
      <c r="E20" s="247"/>
      <c r="F20" s="247"/>
      <c r="G20" s="247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4"/>
      <c r="AA20" s="214"/>
      <c r="AB20" s="214"/>
      <c r="AC20" s="214"/>
      <c r="AD20" s="214"/>
      <c r="AE20" s="214"/>
      <c r="AF20" s="214"/>
      <c r="AG20" s="214" t="s">
        <v>115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ht="22.5" outlineLevel="1" x14ac:dyDescent="0.2">
      <c r="A21" s="237">
        <v>5</v>
      </c>
      <c r="B21" s="238" t="s">
        <v>131</v>
      </c>
      <c r="C21" s="249" t="s">
        <v>132</v>
      </c>
      <c r="D21" s="239" t="s">
        <v>107</v>
      </c>
      <c r="E21" s="240">
        <v>-5</v>
      </c>
      <c r="F21" s="241"/>
      <c r="G21" s="242">
        <f>ROUND(E21*F21,2)</f>
        <v>0</v>
      </c>
      <c r="H21" s="241"/>
      <c r="I21" s="242">
        <f>ROUND(E21*H21,2)</f>
        <v>0</v>
      </c>
      <c r="J21" s="241"/>
      <c r="K21" s="242">
        <f>ROUND(E21*J21,2)</f>
        <v>0</v>
      </c>
      <c r="L21" s="242">
        <v>21</v>
      </c>
      <c r="M21" s="242">
        <f>G21*(1+L21/100)</f>
        <v>0</v>
      </c>
      <c r="N21" s="240">
        <v>8.4999999999999995E-4</v>
      </c>
      <c r="O21" s="240">
        <f>ROUND(E21*N21,2)</f>
        <v>0</v>
      </c>
      <c r="P21" s="240">
        <v>0</v>
      </c>
      <c r="Q21" s="240">
        <f>ROUND(E21*P21,2)</f>
        <v>0</v>
      </c>
      <c r="R21" s="242" t="s">
        <v>118</v>
      </c>
      <c r="S21" s="242" t="s">
        <v>109</v>
      </c>
      <c r="T21" s="243" t="s">
        <v>109</v>
      </c>
      <c r="U21" s="225">
        <v>0.49</v>
      </c>
      <c r="V21" s="225">
        <f>ROUND(E21*U21,2)</f>
        <v>-2.4500000000000002</v>
      </c>
      <c r="W21" s="225"/>
      <c r="X21" s="225" t="s">
        <v>126</v>
      </c>
      <c r="Y21" s="225" t="s">
        <v>111</v>
      </c>
      <c r="Z21" s="214"/>
      <c r="AA21" s="214"/>
      <c r="AB21" s="214"/>
      <c r="AC21" s="214"/>
      <c r="AD21" s="214"/>
      <c r="AE21" s="214"/>
      <c r="AF21" s="214"/>
      <c r="AG21" s="214" t="s">
        <v>127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">
      <c r="A22" s="221"/>
      <c r="B22" s="222"/>
      <c r="C22" s="250" t="s">
        <v>133</v>
      </c>
      <c r="D22" s="227"/>
      <c r="E22" s="228">
        <v>-5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4"/>
      <c r="AA22" s="214"/>
      <c r="AB22" s="214"/>
      <c r="AC22" s="214"/>
      <c r="AD22" s="214"/>
      <c r="AE22" s="214"/>
      <c r="AF22" s="214"/>
      <c r="AG22" s="214" t="s">
        <v>114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 x14ac:dyDescent="0.2">
      <c r="A23" s="221"/>
      <c r="B23" s="222"/>
      <c r="C23" s="251"/>
      <c r="D23" s="245"/>
      <c r="E23" s="245"/>
      <c r="F23" s="245"/>
      <c r="G23" s="24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4"/>
      <c r="AA23" s="214"/>
      <c r="AB23" s="214"/>
      <c r="AC23" s="214"/>
      <c r="AD23" s="214"/>
      <c r="AE23" s="214"/>
      <c r="AF23" s="214"/>
      <c r="AG23" s="214" t="s">
        <v>115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1" x14ac:dyDescent="0.2">
      <c r="A24" s="237">
        <v>6</v>
      </c>
      <c r="B24" s="238" t="s">
        <v>134</v>
      </c>
      <c r="C24" s="249" t="s">
        <v>135</v>
      </c>
      <c r="D24" s="239" t="s">
        <v>107</v>
      </c>
      <c r="E24" s="240">
        <v>5</v>
      </c>
      <c r="F24" s="241"/>
      <c r="G24" s="242">
        <f>ROUND(E24*F24,2)</f>
        <v>0</v>
      </c>
      <c r="H24" s="241"/>
      <c r="I24" s="242">
        <f>ROUND(E24*H24,2)</f>
        <v>0</v>
      </c>
      <c r="J24" s="241"/>
      <c r="K24" s="242">
        <f>ROUND(E24*J24,2)</f>
        <v>0</v>
      </c>
      <c r="L24" s="242">
        <v>21</v>
      </c>
      <c r="M24" s="242">
        <f>G24*(1+L24/100)</f>
        <v>0</v>
      </c>
      <c r="N24" s="240">
        <v>2.5999999999999999E-3</v>
      </c>
      <c r="O24" s="240">
        <f>ROUND(E24*N24,2)</f>
        <v>0.01</v>
      </c>
      <c r="P24" s="240">
        <v>0</v>
      </c>
      <c r="Q24" s="240">
        <f>ROUND(E24*P24,2)</f>
        <v>0</v>
      </c>
      <c r="R24" s="242"/>
      <c r="S24" s="242" t="s">
        <v>136</v>
      </c>
      <c r="T24" s="243" t="s">
        <v>109</v>
      </c>
      <c r="U24" s="225">
        <v>0.54</v>
      </c>
      <c r="V24" s="225">
        <f>ROUND(E24*U24,2)</f>
        <v>2.7</v>
      </c>
      <c r="W24" s="225"/>
      <c r="X24" s="225" t="s">
        <v>126</v>
      </c>
      <c r="Y24" s="225" t="s">
        <v>111</v>
      </c>
      <c r="Z24" s="214"/>
      <c r="AA24" s="214"/>
      <c r="AB24" s="214"/>
      <c r="AC24" s="214"/>
      <c r="AD24" s="214"/>
      <c r="AE24" s="214"/>
      <c r="AF24" s="214"/>
      <c r="AG24" s="214" t="s">
        <v>127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0" t="s">
        <v>137</v>
      </c>
      <c r="D25" s="227"/>
      <c r="E25" s="228"/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4"/>
      <c r="AA25" s="214"/>
      <c r="AB25" s="214"/>
      <c r="AC25" s="214"/>
      <c r="AD25" s="214"/>
      <c r="AE25" s="214"/>
      <c r="AF25" s="214"/>
      <c r="AG25" s="214" t="s">
        <v>114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1"/>
      <c r="B26" s="222"/>
      <c r="C26" s="250" t="s">
        <v>138</v>
      </c>
      <c r="D26" s="227"/>
      <c r="E26" s="228">
        <v>5</v>
      </c>
      <c r="F26" s="225"/>
      <c r="G26" s="225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4"/>
      <c r="AA26" s="214"/>
      <c r="AB26" s="214"/>
      <c r="AC26" s="214"/>
      <c r="AD26" s="214"/>
      <c r="AE26" s="214"/>
      <c r="AF26" s="214"/>
      <c r="AG26" s="214" t="s">
        <v>114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21"/>
      <c r="B27" s="222"/>
      <c r="C27" s="251"/>
      <c r="D27" s="245"/>
      <c r="E27" s="245"/>
      <c r="F27" s="245"/>
      <c r="G27" s="245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4"/>
      <c r="AA27" s="214"/>
      <c r="AB27" s="214"/>
      <c r="AC27" s="214"/>
      <c r="AD27" s="214"/>
      <c r="AE27" s="214"/>
      <c r="AF27" s="214"/>
      <c r="AG27" s="214" t="s">
        <v>115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21">
        <v>7</v>
      </c>
      <c r="B28" s="222" t="s">
        <v>139</v>
      </c>
      <c r="C28" s="252" t="s">
        <v>140</v>
      </c>
      <c r="D28" s="223" t="s">
        <v>0</v>
      </c>
      <c r="E28" s="244"/>
      <c r="F28" s="226"/>
      <c r="G28" s="225">
        <f>ROUND(E28*F28,2)</f>
        <v>0</v>
      </c>
      <c r="H28" s="226"/>
      <c r="I28" s="225">
        <f>ROUND(E28*H28,2)</f>
        <v>0</v>
      </c>
      <c r="J28" s="226"/>
      <c r="K28" s="225">
        <f>ROUND(E28*J28,2)</f>
        <v>0</v>
      </c>
      <c r="L28" s="225">
        <v>21</v>
      </c>
      <c r="M28" s="225">
        <f>G28*(1+L28/100)</f>
        <v>0</v>
      </c>
      <c r="N28" s="224">
        <v>0</v>
      </c>
      <c r="O28" s="224">
        <f>ROUND(E28*N28,2)</f>
        <v>0</v>
      </c>
      <c r="P28" s="224">
        <v>0</v>
      </c>
      <c r="Q28" s="224">
        <f>ROUND(E28*P28,2)</f>
        <v>0</v>
      </c>
      <c r="R28" s="225" t="s">
        <v>118</v>
      </c>
      <c r="S28" s="225" t="s">
        <v>109</v>
      </c>
      <c r="T28" s="225" t="s">
        <v>109</v>
      </c>
      <c r="U28" s="225">
        <v>0</v>
      </c>
      <c r="V28" s="225">
        <f>ROUND(E28*U28,2)</f>
        <v>0</v>
      </c>
      <c r="W28" s="225"/>
      <c r="X28" s="225" t="s">
        <v>119</v>
      </c>
      <c r="Y28" s="225" t="s">
        <v>111</v>
      </c>
      <c r="Z28" s="214"/>
      <c r="AA28" s="214"/>
      <c r="AB28" s="214"/>
      <c r="AC28" s="214"/>
      <c r="AD28" s="214"/>
      <c r="AE28" s="214"/>
      <c r="AF28" s="214"/>
      <c r="AG28" s="214" t="s">
        <v>120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21"/>
      <c r="B29" s="222"/>
      <c r="C29" s="253" t="s">
        <v>121</v>
      </c>
      <c r="D29" s="246"/>
      <c r="E29" s="246"/>
      <c r="F29" s="246"/>
      <c r="G29" s="246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4"/>
      <c r="AA29" s="214"/>
      <c r="AB29" s="214"/>
      <c r="AC29" s="214"/>
      <c r="AD29" s="214"/>
      <c r="AE29" s="214"/>
      <c r="AF29" s="214"/>
      <c r="AG29" s="214" t="s">
        <v>122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2" x14ac:dyDescent="0.2">
      <c r="A30" s="221"/>
      <c r="B30" s="222"/>
      <c r="C30" s="251"/>
      <c r="D30" s="245"/>
      <c r="E30" s="245"/>
      <c r="F30" s="245"/>
      <c r="G30" s="245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4"/>
      <c r="AA30" s="214"/>
      <c r="AB30" s="214"/>
      <c r="AC30" s="214"/>
      <c r="AD30" s="214"/>
      <c r="AE30" s="214"/>
      <c r="AF30" s="214"/>
      <c r="AG30" s="214" t="s">
        <v>115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x14ac:dyDescent="0.2">
      <c r="A31" s="3"/>
      <c r="B31" s="4"/>
      <c r="C31" s="255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v>15</v>
      </c>
      <c r="AF31">
        <v>21</v>
      </c>
      <c r="AG31" t="s">
        <v>89</v>
      </c>
    </row>
    <row r="32" spans="1:60" x14ac:dyDescent="0.2">
      <c r="A32" s="217"/>
      <c r="B32" s="218" t="s">
        <v>29</v>
      </c>
      <c r="C32" s="256"/>
      <c r="D32" s="219"/>
      <c r="E32" s="220"/>
      <c r="F32" s="220"/>
      <c r="G32" s="236">
        <f>G8+G15</f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f>SUMIF(L7:L30,AE31,G7:G30)</f>
        <v>0</v>
      </c>
      <c r="AF32">
        <f>SUMIF(L7:L30,AF31,G7:G30)</f>
        <v>0</v>
      </c>
      <c r="AG32" t="s">
        <v>141</v>
      </c>
    </row>
    <row r="33" spans="3:33" x14ac:dyDescent="0.2">
      <c r="C33" s="257"/>
      <c r="D33" s="10"/>
      <c r="AG33" t="s">
        <v>142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sTHoI+tpAzGh3iCnwa8t7qX9KD5KtYyiRp7hDLGxmTToAcm0zuVh3HgWU0rpJI7hclX6/5EbZ5cTx3z1X4CPjg==" saltValue="TrueQe/tH4aKQ4/C2m3mQg==" spinCount="100000" sheet="1" formatRows="0"/>
  <mergeCells count="13">
    <mergeCell ref="C30:G30"/>
    <mergeCell ref="C14:G14"/>
    <mergeCell ref="C18:G18"/>
    <mergeCell ref="C20:G20"/>
    <mergeCell ref="C23:G23"/>
    <mergeCell ref="C27:G27"/>
    <mergeCell ref="C29:G29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2309_01_1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2309_01_1 Pol'!Názvy_tisku</vt:lpstr>
      <vt:lpstr>oadresa</vt:lpstr>
      <vt:lpstr>Stavba!Objednatel</vt:lpstr>
      <vt:lpstr>Stavba!Objekt</vt:lpstr>
      <vt:lpstr>'01 2309_01_1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2023-05-11T13:17:59Z</dcterms:modified>
</cp:coreProperties>
</file>