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ofie.ad.4service.cz\domozaprojekt\13 MZE\Rybníky a vodní toky\2. VÝZVA 2016\KRYRY 2x\ZŘ\01 ZADÁNÍ\Přílohy ZD\Příloha č. 2 ZD - Položkový rozpočet\"/>
    </mc:Choice>
  </mc:AlternateContent>
  <bookViews>
    <workbookView xWindow="0" yWindow="0" windowWidth="20490" windowHeight="7155"/>
  </bookViews>
  <sheets>
    <sheet name="Rekapitulace stavby" sheetId="1" r:id="rId1"/>
    <sheet name="SO 01 - Oprava nádrže" sheetId="2" r:id="rId2"/>
    <sheet name="VON - Vedlejší a ostatní ..." sheetId="3" r:id="rId3"/>
    <sheet name="Pokyny pro vyplnění" sheetId="4" r:id="rId4"/>
  </sheets>
  <definedNames>
    <definedName name="_xlnm._FilterDatabase" localSheetId="1" hidden="1">'SO 01 - Oprava nádrže'!$C$83:$K$83</definedName>
    <definedName name="_xlnm._FilterDatabase" localSheetId="2" hidden="1">'VON - Vedlejší a ostatní ...'!$C$77:$K$77</definedName>
    <definedName name="_xlnm.Print_Titles" localSheetId="0">'Rekapitulace stavby'!$49:$49</definedName>
    <definedName name="_xlnm.Print_Titles" localSheetId="1">'SO 01 - Oprava nádrže'!$83:$83</definedName>
    <definedName name="_xlnm.Print_Titles" localSheetId="2">'VON - Vedlejší a ostatní ...'!$77:$77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01 - Oprava nádrže'!$C$4:$J$36,'SO 01 - Oprava nádrže'!$C$42:$J$65,'SO 01 - Oprava nádrže'!$C$71:$K$210</definedName>
    <definedName name="_xlnm.Print_Area" localSheetId="2">'VON - Vedlejší a ostatní ...'!$C$4:$J$36,'VON - Vedlejší a ostatní ...'!$C$42:$J$59,'VON - Vedlejší a ostatní ...'!$C$65:$K$94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 s="1"/>
  <c r="BI87" i="3"/>
  <c r="BH87" i="3"/>
  <c r="BG87" i="3"/>
  <c r="BF87" i="3"/>
  <c r="BE87" i="3"/>
  <c r="T87" i="3"/>
  <c r="R87" i="3"/>
  <c r="P87" i="3"/>
  <c r="BK87" i="3"/>
  <c r="J87" i="3"/>
  <c r="BI85" i="3"/>
  <c r="BH85" i="3"/>
  <c r="BG85" i="3"/>
  <c r="BF85" i="3"/>
  <c r="T85" i="3"/>
  <c r="R85" i="3"/>
  <c r="P85" i="3"/>
  <c r="BK85" i="3"/>
  <c r="J85" i="3"/>
  <c r="BE85" i="3" s="1"/>
  <c r="BI83" i="3"/>
  <c r="BH83" i="3"/>
  <c r="BG83" i="3"/>
  <c r="BF83" i="3"/>
  <c r="T83" i="3"/>
  <c r="R83" i="3"/>
  <c r="P83" i="3"/>
  <c r="BK83" i="3"/>
  <c r="J83" i="3"/>
  <c r="BE83" i="3" s="1"/>
  <c r="BI81" i="3"/>
  <c r="F34" i="3" s="1"/>
  <c r="BD53" i="1" s="1"/>
  <c r="BH81" i="3"/>
  <c r="F33" i="3" s="1"/>
  <c r="BC53" i="1" s="1"/>
  <c r="BG81" i="3"/>
  <c r="F32" i="3" s="1"/>
  <c r="BB53" i="1" s="1"/>
  <c r="BF81" i="3"/>
  <c r="F31" i="3" s="1"/>
  <c r="BA53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BK80" i="3" s="1"/>
  <c r="J81" i="3"/>
  <c r="BE81" i="3" s="1"/>
  <c r="J74" i="3"/>
  <c r="F74" i="3"/>
  <c r="F72" i="3"/>
  <c r="E70" i="3"/>
  <c r="J51" i="3"/>
  <c r="F51" i="3"/>
  <c r="F49" i="3"/>
  <c r="E47" i="3"/>
  <c r="J18" i="3"/>
  <c r="E18" i="3"/>
  <c r="F52" i="3" s="1"/>
  <c r="J17" i="3"/>
  <c r="J12" i="3"/>
  <c r="J49" i="3" s="1"/>
  <c r="E7" i="3"/>
  <c r="E45" i="3" s="1"/>
  <c r="AY52" i="1"/>
  <c r="AX52" i="1"/>
  <c r="BI209" i="2"/>
  <c r="BH209" i="2"/>
  <c r="BG209" i="2"/>
  <c r="BF209" i="2"/>
  <c r="BE209" i="2"/>
  <c r="T209" i="2"/>
  <c r="T208" i="2" s="1"/>
  <c r="R209" i="2"/>
  <c r="R208" i="2" s="1"/>
  <c r="P209" i="2"/>
  <c r="P208" i="2" s="1"/>
  <c r="BK209" i="2"/>
  <c r="BK208" i="2" s="1"/>
  <c r="J208" i="2" s="1"/>
  <c r="J64" i="2" s="1"/>
  <c r="J209" i="2"/>
  <c r="BI205" i="2"/>
  <c r="BH205" i="2"/>
  <c r="BG205" i="2"/>
  <c r="BF205" i="2"/>
  <c r="BE205" i="2"/>
  <c r="T205" i="2"/>
  <c r="T204" i="2" s="1"/>
  <c r="R205" i="2"/>
  <c r="R204" i="2" s="1"/>
  <c r="P205" i="2"/>
  <c r="P204" i="2" s="1"/>
  <c r="BK205" i="2"/>
  <c r="BK204" i="2" s="1"/>
  <c r="J204" i="2" s="1"/>
  <c r="J63" i="2" s="1"/>
  <c r="J205" i="2"/>
  <c r="BI203" i="2"/>
  <c r="BH203" i="2"/>
  <c r="BG203" i="2"/>
  <c r="BF203" i="2"/>
  <c r="T203" i="2"/>
  <c r="R203" i="2"/>
  <c r="P203" i="2"/>
  <c r="BK203" i="2"/>
  <c r="J203" i="2"/>
  <c r="BE203" i="2" s="1"/>
  <c r="BI199" i="2"/>
  <c r="BH199" i="2"/>
  <c r="BG199" i="2"/>
  <c r="BF199" i="2"/>
  <c r="T199" i="2"/>
  <c r="T198" i="2" s="1"/>
  <c r="R199" i="2"/>
  <c r="R198" i="2" s="1"/>
  <c r="P199" i="2"/>
  <c r="P198" i="2" s="1"/>
  <c r="BK199" i="2"/>
  <c r="BK198" i="2" s="1"/>
  <c r="J198" i="2" s="1"/>
  <c r="J62" i="2" s="1"/>
  <c r="J199" i="2"/>
  <c r="BE199" i="2" s="1"/>
  <c r="BI194" i="2"/>
  <c r="BH194" i="2"/>
  <c r="BG194" i="2"/>
  <c r="BF194" i="2"/>
  <c r="T194" i="2"/>
  <c r="T193" i="2" s="1"/>
  <c r="R194" i="2"/>
  <c r="R193" i="2" s="1"/>
  <c r="P194" i="2"/>
  <c r="P193" i="2" s="1"/>
  <c r="BK194" i="2"/>
  <c r="BK193" i="2" s="1"/>
  <c r="J193" i="2" s="1"/>
  <c r="J61" i="2" s="1"/>
  <c r="J194" i="2"/>
  <c r="BE194" i="2" s="1"/>
  <c r="BI189" i="2"/>
  <c r="BH189" i="2"/>
  <c r="BG189" i="2"/>
  <c r="BF189" i="2"/>
  <c r="T189" i="2"/>
  <c r="T188" i="2" s="1"/>
  <c r="R189" i="2"/>
  <c r="R188" i="2" s="1"/>
  <c r="P189" i="2"/>
  <c r="P188" i="2" s="1"/>
  <c r="BK189" i="2"/>
  <c r="BK188" i="2" s="1"/>
  <c r="J188" i="2" s="1"/>
  <c r="J60" i="2" s="1"/>
  <c r="J189" i="2"/>
  <c r="BE189" i="2" s="1"/>
  <c r="BI184" i="2"/>
  <c r="BH184" i="2"/>
  <c r="BG184" i="2"/>
  <c r="BF184" i="2"/>
  <c r="T184" i="2"/>
  <c r="T183" i="2" s="1"/>
  <c r="R184" i="2"/>
  <c r="R183" i="2" s="1"/>
  <c r="P184" i="2"/>
  <c r="P183" i="2" s="1"/>
  <c r="BK184" i="2"/>
  <c r="BK183" i="2" s="1"/>
  <c r="J183" i="2" s="1"/>
  <c r="J59" i="2" s="1"/>
  <c r="J184" i="2"/>
  <c r="BE184" i="2" s="1"/>
  <c r="BI179" i="2"/>
  <c r="BH179" i="2"/>
  <c r="BG179" i="2"/>
  <c r="BF179" i="2"/>
  <c r="T179" i="2"/>
  <c r="R179" i="2"/>
  <c r="P179" i="2"/>
  <c r="BK179" i="2"/>
  <c r="J179" i="2"/>
  <c r="BE179" i="2" s="1"/>
  <c r="BI175" i="2"/>
  <c r="BH175" i="2"/>
  <c r="BG175" i="2"/>
  <c r="BF175" i="2"/>
  <c r="T175" i="2"/>
  <c r="R175" i="2"/>
  <c r="P175" i="2"/>
  <c r="BK175" i="2"/>
  <c r="J175" i="2"/>
  <c r="BE175" i="2" s="1"/>
  <c r="BI173" i="2"/>
  <c r="BH173" i="2"/>
  <c r="BG173" i="2"/>
  <c r="BF173" i="2"/>
  <c r="BE173" i="2"/>
  <c r="T173" i="2"/>
  <c r="R173" i="2"/>
  <c r="P173" i="2"/>
  <c r="BK173" i="2"/>
  <c r="J173" i="2"/>
  <c r="BI169" i="2"/>
  <c r="BH169" i="2"/>
  <c r="BG169" i="2"/>
  <c r="BF169" i="2"/>
  <c r="T169" i="2"/>
  <c r="R169" i="2"/>
  <c r="P169" i="2"/>
  <c r="BK169" i="2"/>
  <c r="J169" i="2"/>
  <c r="BE169" i="2" s="1"/>
  <c r="BI165" i="2"/>
  <c r="BH165" i="2"/>
  <c r="BG165" i="2"/>
  <c r="BF165" i="2"/>
  <c r="T165" i="2"/>
  <c r="R165" i="2"/>
  <c r="P165" i="2"/>
  <c r="BK165" i="2"/>
  <c r="J165" i="2"/>
  <c r="BE165" i="2" s="1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 s="1"/>
  <c r="BI155" i="2"/>
  <c r="BH155" i="2"/>
  <c r="BG155" i="2"/>
  <c r="BF155" i="2"/>
  <c r="BE155" i="2"/>
  <c r="T155" i="2"/>
  <c r="R155" i="2"/>
  <c r="P155" i="2"/>
  <c r="BK155" i="2"/>
  <c r="J155" i="2"/>
  <c r="BI151" i="2"/>
  <c r="BH151" i="2"/>
  <c r="BG151" i="2"/>
  <c r="BF151" i="2"/>
  <c r="BE151" i="2"/>
  <c r="T151" i="2"/>
  <c r="R151" i="2"/>
  <c r="P151" i="2"/>
  <c r="BK151" i="2"/>
  <c r="J151" i="2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1" i="2"/>
  <c r="BH141" i="2"/>
  <c r="BG141" i="2"/>
  <c r="BF141" i="2"/>
  <c r="T141" i="2"/>
  <c r="R141" i="2"/>
  <c r="P141" i="2"/>
  <c r="BK141" i="2"/>
  <c r="J141" i="2"/>
  <c r="BE141" i="2" s="1"/>
  <c r="BI137" i="2"/>
  <c r="BH137" i="2"/>
  <c r="BG137" i="2"/>
  <c r="BF137" i="2"/>
  <c r="T137" i="2"/>
  <c r="R137" i="2"/>
  <c r="P137" i="2"/>
  <c r="BK137" i="2"/>
  <c r="J137" i="2"/>
  <c r="BE137" i="2" s="1"/>
  <c r="BI132" i="2"/>
  <c r="BH132" i="2"/>
  <c r="BG132" i="2"/>
  <c r="BF132" i="2"/>
  <c r="T132" i="2"/>
  <c r="R132" i="2"/>
  <c r="P132" i="2"/>
  <c r="BK132" i="2"/>
  <c r="J132" i="2"/>
  <c r="BE132" i="2" s="1"/>
  <c r="BI128" i="2"/>
  <c r="BH128" i="2"/>
  <c r="BG128" i="2"/>
  <c r="BF128" i="2"/>
  <c r="BE128" i="2"/>
  <c r="T128" i="2"/>
  <c r="R128" i="2"/>
  <c r="P128" i="2"/>
  <c r="BK128" i="2"/>
  <c r="J128" i="2"/>
  <c r="BI123" i="2"/>
  <c r="BH123" i="2"/>
  <c r="BG123" i="2"/>
  <c r="BF123" i="2"/>
  <c r="T123" i="2"/>
  <c r="R123" i="2"/>
  <c r="P123" i="2"/>
  <c r="BK123" i="2"/>
  <c r="J123" i="2"/>
  <c r="BE123" i="2" s="1"/>
  <c r="BI119" i="2"/>
  <c r="BH119" i="2"/>
  <c r="BG119" i="2"/>
  <c r="BF119" i="2"/>
  <c r="BE119" i="2"/>
  <c r="T119" i="2"/>
  <c r="R119" i="2"/>
  <c r="P119" i="2"/>
  <c r="BK119" i="2"/>
  <c r="J119" i="2"/>
  <c r="BI115" i="2"/>
  <c r="BH115" i="2"/>
  <c r="BG115" i="2"/>
  <c r="BF115" i="2"/>
  <c r="T115" i="2"/>
  <c r="R115" i="2"/>
  <c r="P115" i="2"/>
  <c r="BK115" i="2"/>
  <c r="J115" i="2"/>
  <c r="BE115" i="2" s="1"/>
  <c r="BI111" i="2"/>
  <c r="BH111" i="2"/>
  <c r="BG111" i="2"/>
  <c r="BF111" i="2"/>
  <c r="T111" i="2"/>
  <c r="R111" i="2"/>
  <c r="P111" i="2"/>
  <c r="BK111" i="2"/>
  <c r="J111" i="2"/>
  <c r="BE111" i="2" s="1"/>
  <c r="BI107" i="2"/>
  <c r="BH107" i="2"/>
  <c r="BG107" i="2"/>
  <c r="BF107" i="2"/>
  <c r="T107" i="2"/>
  <c r="R107" i="2"/>
  <c r="P107" i="2"/>
  <c r="BK107" i="2"/>
  <c r="J107" i="2"/>
  <c r="BE107" i="2" s="1"/>
  <c r="BI103" i="2"/>
  <c r="BH103" i="2"/>
  <c r="BG103" i="2"/>
  <c r="BF103" i="2"/>
  <c r="T103" i="2"/>
  <c r="R103" i="2"/>
  <c r="P103" i="2"/>
  <c r="BK103" i="2"/>
  <c r="J103" i="2"/>
  <c r="BE103" i="2" s="1"/>
  <c r="BI99" i="2"/>
  <c r="BH99" i="2"/>
  <c r="BG99" i="2"/>
  <c r="BF99" i="2"/>
  <c r="T99" i="2"/>
  <c r="R99" i="2"/>
  <c r="P99" i="2"/>
  <c r="BK99" i="2"/>
  <c r="J99" i="2"/>
  <c r="BE99" i="2" s="1"/>
  <c r="BI95" i="2"/>
  <c r="BH95" i="2"/>
  <c r="BG95" i="2"/>
  <c r="BF95" i="2"/>
  <c r="T95" i="2"/>
  <c r="R95" i="2"/>
  <c r="P95" i="2"/>
  <c r="BK95" i="2"/>
  <c r="J95" i="2"/>
  <c r="BE95" i="2" s="1"/>
  <c r="BI91" i="2"/>
  <c r="BH91" i="2"/>
  <c r="BG91" i="2"/>
  <c r="BF91" i="2"/>
  <c r="BE91" i="2"/>
  <c r="T91" i="2"/>
  <c r="R91" i="2"/>
  <c r="P91" i="2"/>
  <c r="BK91" i="2"/>
  <c r="J91" i="2"/>
  <c r="BI87" i="2"/>
  <c r="F34" i="2" s="1"/>
  <c r="BD52" i="1" s="1"/>
  <c r="BD51" i="1" s="1"/>
  <c r="W30" i="1" s="1"/>
  <c r="BH87" i="2"/>
  <c r="F33" i="2" s="1"/>
  <c r="BC52" i="1" s="1"/>
  <c r="BC51" i="1" s="1"/>
  <c r="BG87" i="2"/>
  <c r="F32" i="2" s="1"/>
  <c r="BB52" i="1" s="1"/>
  <c r="BB51" i="1" s="1"/>
  <c r="BF87" i="2"/>
  <c r="J31" i="2" s="1"/>
  <c r="AW52" i="1" s="1"/>
  <c r="T87" i="2"/>
  <c r="T86" i="2" s="1"/>
  <c r="R87" i="2"/>
  <c r="R86" i="2" s="1"/>
  <c r="P87" i="2"/>
  <c r="BK87" i="2"/>
  <c r="BK86" i="2" s="1"/>
  <c r="J87" i="2"/>
  <c r="BE87" i="2" s="1"/>
  <c r="J80" i="2"/>
  <c r="F80" i="2"/>
  <c r="F78" i="2"/>
  <c r="E76" i="2"/>
  <c r="J51" i="2"/>
  <c r="F51" i="2"/>
  <c r="F49" i="2"/>
  <c r="E47" i="2"/>
  <c r="J18" i="2"/>
  <c r="E18" i="2"/>
  <c r="F81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J31" i="3" l="1"/>
  <c r="AW53" i="1" s="1"/>
  <c r="P86" i="2"/>
  <c r="F52" i="2"/>
  <c r="E74" i="2"/>
  <c r="BK79" i="3"/>
  <c r="J80" i="3"/>
  <c r="J58" i="3" s="1"/>
  <c r="J86" i="2"/>
  <c r="J58" i="2" s="1"/>
  <c r="BK85" i="2"/>
  <c r="R85" i="2"/>
  <c r="R84" i="2" s="1"/>
  <c r="AX51" i="1"/>
  <c r="W28" i="1"/>
  <c r="AY51" i="1"/>
  <c r="W29" i="1"/>
  <c r="T85" i="2"/>
  <c r="T84" i="2" s="1"/>
  <c r="J30" i="2"/>
  <c r="AV52" i="1" s="1"/>
  <c r="AT52" i="1" s="1"/>
  <c r="J30" i="3"/>
  <c r="AV53" i="1" s="1"/>
  <c r="AT53" i="1" s="1"/>
  <c r="P85" i="2"/>
  <c r="P84" i="2" s="1"/>
  <c r="AU52" i="1" s="1"/>
  <c r="AU51" i="1" s="1"/>
  <c r="F30" i="2"/>
  <c r="AZ52" i="1" s="1"/>
  <c r="J72" i="3"/>
  <c r="F31" i="2"/>
  <c r="BA52" i="1" s="1"/>
  <c r="BA51" i="1" s="1"/>
  <c r="J78" i="2"/>
  <c r="F75" i="3"/>
  <c r="F30" i="3"/>
  <c r="AZ53" i="1" s="1"/>
  <c r="E68" i="3"/>
  <c r="AZ51" i="1" l="1"/>
  <c r="W27" i="1"/>
  <c r="AW51" i="1"/>
  <c r="AK27" i="1" s="1"/>
  <c r="BK84" i="2"/>
  <c r="J84" i="2" s="1"/>
  <c r="J85" i="2"/>
  <c r="J57" i="2" s="1"/>
  <c r="W26" i="1"/>
  <c r="AV51" i="1"/>
  <c r="J79" i="3"/>
  <c r="J57" i="3" s="1"/>
  <c r="BK78" i="3"/>
  <c r="J78" i="3" s="1"/>
  <c r="J56" i="3" l="1"/>
  <c r="J27" i="3"/>
  <c r="AK26" i="1"/>
  <c r="AT51" i="1"/>
  <c r="J27" i="2"/>
  <c r="J56" i="2"/>
  <c r="J36" i="2" l="1"/>
  <c r="AG52" i="1"/>
  <c r="AG53" i="1"/>
  <c r="AN53" i="1" s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<sst xmlns="http://schemas.openxmlformats.org/spreadsheetml/2006/main" count="2164" uniqueCount="545">
  <si>
    <t>Export VZ</t>
  </si>
  <si>
    <t>List obsahuje:</t>
  </si>
  <si>
    <t>3.0</t>
  </si>
  <si>
    <t>ZAMOK</t>
  </si>
  <si>
    <t>False</t>
  </si>
  <si>
    <t>{df032337-031e-4393-8740-d6383fb69803}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</si>
  <si>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</si>
  <si>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</si>
  <si>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</si>
  <si>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</si>
  <si>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</si>
  <si>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</si>
  <si>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</si>
  <si>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</si>
  <si>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11/2016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</si>
  <si>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</si>
  <si>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</si>
  <si>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MVN Běsno - oprava nádrže</t>
  </si>
  <si>
    <t>KSO:</t>
  </si>
  <si>
    <t>833 15</t>
  </si>
  <si>
    <t>CC-CZ:</t>
  </si>
  <si>
    <t/>
  </si>
  <si>
    <t>Místo:</t>
  </si>
  <si>
    <t>Běsno</t>
  </si>
  <si>
    <t>Datum:</t>
  </si>
  <si>
    <t>22.11.2016</t>
  </si>
  <si>
    <t>Zadavatel:</t>
  </si>
  <si>
    <t>IČ:</t>
  </si>
  <si>
    <t>00265080</t>
  </si>
  <si>
    <t>Město Kryry</t>
  </si>
  <si>
    <t>DIČ:</t>
  </si>
  <si>
    <t>CZ00265080</t>
  </si>
  <si>
    <t>Uchazeč:</t>
  </si>
  <si>
    <t>Vyplň údaj</t>
  </si>
  <si>
    <t>Projektant:</t>
  </si>
  <si>
    <t>76327566</t>
  </si>
  <si>
    <t>Ing. M. Sýkorová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</si>
  <si>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</si>
  <si>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</si>
  <si>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</si>
  <si>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</si>
  <si>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</si>
  <si>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</si>
  <si>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</si>
  <si>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</si>
  <si>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</si>
  <si>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</si>
  <si>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</si>
  <si>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</si>
  <si>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</si>
  <si>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</si>
  <si>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</si>
  <si>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</si>
  <si>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</si>
  <si>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</si>
  <si>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</si>
  <si>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</si>
  <si>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</si>
  <si>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</si>
  <si>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</si>
  <si>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</si>
  <si>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</si>
  <si>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</si>
  <si>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</si>
  <si>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</si>
  <si>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</si>
  <si>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</si>
  <si>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</si>
  <si>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</si>
  <si>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</si>
  <si>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</si>
  <si>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</si>
  <si>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</si>
  <si>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</si>
  <si>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</si>
  <si>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</si>
  <si>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</si>
  <si>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</si>
  <si>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</si>
  <si>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Oprava nádrže</t>
  </si>
  <si>
    <t>STA</t>
  </si>
  <si>
    <t>1</t>
  </si>
  <si>
    <t>{ade79395-a7e2-42b3-aabc-ca3a67af6195}</t>
  </si>
  <si>
    <t>2</t>
  </si>
  <si>
    <t>VON</t>
  </si>
  <si>
    <t>Vedlejší a ostatní náklady (MGZS)</t>
  </si>
  <si>
    <t>{6c406940-77ee-46ce-bb2d-624fa9b12eba}</t>
  </si>
  <si>
    <t>Zpět na list:</t>
  </si>
  <si>
    <t>KRYCÍ LIST SOUPISU</t>
  </si>
  <si>
    <t>Objekt:</t>
  </si>
  <si>
    <t>SO 01 - Oprava nádrže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</si>
  <si>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</si>
  <si>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</si>
  <si>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</si>
  <si>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</si>
  <si>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</si>
  <si>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</si>
  <si>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</si>
  <si>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</si>
  <si>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</si>
  <si>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</si>
  <si>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</si>
  <si>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</si>
  <si>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</si>
  <si>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</si>
  <si>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</si>
  <si>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</si>
  <si>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</si>
  <si>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</si>
  <si>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</si>
  <si>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</si>
  <si>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</si>
  <si>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</si>
  <si>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</si>
  <si>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</si>
  <si>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</si>
  <si>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</si>
  <si>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</si>
  <si>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</si>
  <si>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</si>
  <si>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</si>
  <si>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</si>
  <si>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</si>
  <si>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</si>
  <si>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</si>
  <si>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</si>
  <si>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2016 02</t>
  </si>
  <si>
    <t>4</t>
  </si>
  <si>
    <t>-1164812358</t>
  </si>
  <si>
    <t>PSC</t>
  </si>
  <si>
    <t xml:space="preserve">Poznámka k souboru cen:_x000D_
1. Cenu -1104 lze použít jestliže se odstranění stromů a křovin neprovádí na holo. 2. Cena -1101 je určena i pro: a) odstraňování křovin a stromů o průměru kmene do 100 mm z ploch, jejichž celková výměra je větší než 1 000 m2 při sklonu terénu strmějším než 1 : 5; b) LTM při jakékoliv celkové ploše jednotlivě přes 30 m2. 3. V ceně jsou započteny i náklady na případné nutné odklizení křovin a stromů na hromady na vzdálenost do 50 m nebo naložení na dopravní prostředek. 4. Průměr kmenů stromů (křovin) se měří 0,15 m nad přilehlým terénem. 5.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 </t>
  </si>
  <si>
    <t>VV</t>
  </si>
  <si>
    <t>"celk. plocha</t>
  </si>
  <si>
    <t>25</t>
  </si>
  <si>
    <t>120901122</t>
  </si>
  <si>
    <t>Bourání konstrukcí v odkopávkách a prokopávkách, korytech vodotečí, melioračních kanálech - ručně s přemístěním suti na hromady na vzdálenost do 20 m nebo s naložením na dopravní prostředek z betonu prostého prokládaného kamenem</t>
  </si>
  <si>
    <t>m3</t>
  </si>
  <si>
    <t>-2003586994</t>
  </si>
  <si>
    <t xml:space="preserve">Poznámka k souboru cen:_x000D_
1. Ceny jsou určeny pouze pro bourání konstrukcí ze zdiva nebo z betonu ve výkopišti při provádění zemních prací, jsou-li zdiva nebo beton obklopeny horninou nebo sypaninou tak, že k nim není bez vykopávky přístup. 2. Ceny nelze použít pro bourání konstrukcí ze zdiva nebo betonu jako pro samostatnou stavební práci, i když jsou bourané konstrukce pod úrovní terénu, jako např. zdi, stropy a klenby v suterénu. 3. Vodorovné přemístění materiálu nad 20 m z rozbouraných konstrukcí ve výkopišti se oceňuje jako přemístění výkopku z hornin tř. 5 až 7 cenami souboru cen 162 . 0-1 . Vodorovné přemístění výkopku. 4. Svislé přemístění materiálu z rozbouraných konstrukcí ve výkopišti se oceňuje jako přemístění výkopku z hornin tř. 5 až 7 cenami souboru cen 161 10-11 Svislé přemístění výkopku. 5. Ceny nelze použít pro bourání konstrukcí pod vodou a) ze zdiva nebo z betonu prostého, zakazuje-li projekt použití trhavin; b) z betonu železového nebo předpjatého a ocelových konstrukcí; toto bourání se ocení individuálně. 6. Bourání konstrukce ze zdiva nebo z betonu prostého pod vodou se oceňuje cenou 127 40-1112 Vykopávka pod vodou v hornině tř. 5 s použitím trhavin. 7. Objem vybouraného materiálu pro přemístění se rovná objemu konstrukcí před rozbouráním. 8. Vzdálenost vodorovného přemístění se určuje od těžiště původní konstrukce do těžiště skládky. </t>
  </si>
  <si>
    <t>"délka zdiva x plocha vřezu</t>
  </si>
  <si>
    <t>113*1,25</t>
  </si>
  <si>
    <t>3</t>
  </si>
  <si>
    <t>122201102</t>
  </si>
  <si>
    <t>Odkopávky a prokopávky nezapažené s přehozením výkopku na vzdálenost do 3 m nebo s naložením na dopravní prostředek v hornině tř. 3 přes 100 do 1 000 m3</t>
  </si>
  <si>
    <t>616628981</t>
  </si>
  <si>
    <t xml:space="preserve">Poznámka k souboru cen:_x000D_
1. Odkopávky a prokopávky v roubených prostorech se oceňují podle čl. 3116 Všeobecných podmínek tohoto katalogu. 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 3. Ceny lze použít i pro vykopávky odpadových jam. 4. Ceny lze použít i pro sejmutí podorničí. Přitom se přihlíží k ustanovení čl. 3112 Všeobecných podmínek tohoto katalogu. </t>
  </si>
  <si>
    <t>"délka výkopu x plocha v řezu</t>
  </si>
  <si>
    <t>113*2,8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</si>
  <si>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</si>
  <si>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</si>
  <si>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2012997143</t>
  </si>
  <si>
    <t>5</t>
  </si>
  <si>
    <t>122703601</t>
  </si>
  <si>
    <t>Odstranění nánosů z vypuštěných vodních nádrží nebo rybníků s uložením do hromad na vzdálenost do 20 m ve výkopišti při únosnosti dna přes 15 kPa do 40 kPa</t>
  </si>
  <si>
    <t>74372225</t>
  </si>
  <si>
    <t xml:space="preserve">Poznámka k souboru cen:_x000D_
1. Ceny nelze použít: a) pro odstraňování nánosu z nádrží se zpevněnými stěnami a dnem; b) předepisuje-li projekt ponechání části vrstvy nánosu na dně. 2. V cenách nejsou započteny náklady na provedení a udržování odvodňovacích příkopů; tyto práce, jsou-li projektem předepsány, se oceňují cenami souboru cen 125 70-33 Čištění melioračních kanálů. 3. Množství měrných jednotek se určí v m3 nánosu v rostlém stavu. 4. Vodorovné přemístění nánosu přes 20 m těžními stroji, které vyvozují malý specifický tlak na nános se oceňuje cenami souboru cen 162 25-3 . Vodorovné přemístění nánosu z vodních nádrží nebo rybníků. </t>
  </si>
  <si>
    <t>"celk. plocha sedimentu x prům. tloušťka</t>
  </si>
  <si>
    <t>680*0,25</t>
  </si>
  <si>
    <t>6</t>
  </si>
  <si>
    <t>132201201</t>
  </si>
  <si>
    <t>Hloubení zapažených i nezapažených rýh šířky přes 600 do 2 000 mm s urovnáním dna do předepsaného profilu a spádu v hornině tř. 3 do 100 m3</t>
  </si>
  <si>
    <t>-801201962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</si>
  <si>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 2. Hloubení rýh při lesnicko-technických melioracích se oceňuje: a) ve stržích cenami platnými pro objem výkopu do 100 m3, i když skutečný objem výkopu je větší, 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 3. Náklady na svislé přemístění výkopku nad 1 m hloubky se určí dle ustanovení článku č. 3161 všeobecných podmínek katalogu. 4. Předepisuje-li projekt hloubit rýhy 5 až 7 bez použití trhavin, oceňuje se toto hloubení: a) v suchu nebo mokru cenami 138 40-1201, 138 50-1201 a 138 60-1201 Dolamování hloubených vykopávek, b) v tekoucí vodě při jakékoliv její rychlosti individuálně. 5. Ceny nelze použít pro hloubení rýh a hloubky přes 16 m. Tyto práce se oceňují individuálně. </t>
  </si>
  <si>
    <t>"celk. množství pro nábřežní zeď</t>
  </si>
  <si>
    <t>20</t>
  </si>
  <si>
    <t>7</t>
  </si>
  <si>
    <t>161101152</t>
  </si>
  <si>
    <t>Svislé přemístění výkopku bez naložení do dopravní nádoby avšak s vyprázdněním dopravní nádoby na hromadu nebo do dopravního prostředku z horniny tř. 5 až 7, při hloubce výkopu přes 2,5 do 4 m</t>
  </si>
  <si>
    <t>-488981297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</si>
  <si>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 2. Ceny pro hloubku přes 1 do 2,5 m, přes 2,5 m do 4 m atd. jsou určeny pro svislé přemístění výkopku od 0 do 2,5 m, od 0 do 4 m atd. 3. Množství materiálu i stavební suti z rozbouraných konstrukcí pro přemístění se rovná objemu konstrukcí před rozbouráním. </t>
  </si>
  <si>
    <t>"délka zdiva x plocha v řezu</t>
  </si>
  <si>
    <t>8</t>
  </si>
  <si>
    <t>162253102</t>
  </si>
  <si>
    <t>Vodorovné přemístění nánosu z vodních nádrží nebo rybníků s vyklopením a hrubým urovnáním skládky při únosnosti dna přes 15 do 40 kPa, na vzdálenost přes 20 do 40 m</t>
  </si>
  <si>
    <t>1427813920</t>
  </si>
  <si>
    <t xml:space="preserve">Poznámka k souboru cen:_x000D_
1. Ceny jsou určeny pro vodorovné přemístění nánosů na vzdálenost přes 20 m těžními stroji, které vyvozují tlak na nános do 60 kPa. 2. Ceny nelze použít pro vodorovné přemístění nánosu na vzdálenost přes 20 m obvyklými dopravními prostředky; toto přemístění se oceňuje cenami souborů cen 162 . 0-1 . Vodorovné přemístění výkopku části A 01 tohoto katalogu. 3. Množství jednotek se určí v m3 nánosu v rostlém stavu. </t>
  </si>
  <si>
    <t>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</si>
  <si>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</si>
  <si>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</si>
  <si>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-103777946</t>
  </si>
  <si>
    <t xml:space="preserve">Poznámka k souboru cen:_x000D_
1. Ceny nelze použít, předepisuje-li projekt přemístit výkopek na místo nepřístupné obvyklým dopravním prostředkům; toto přemístění se oceňuje individuálně. 2. V cenách jsou započteny i náhrady za jízdu loženého vozidla v terénu ve výkopišti nebo na násypišti. 3. V cenách nejsou započteny náklady na rozhrnutí výkopku na násypišti; toto rozhrnutí se oceňuje cenami souboru cen 171 . 0- . . Uložení sypaniny do násypů a 171 20-1201Uložení sypaniny na skládky. 4. Je-li na dopravní dráze pro vodorovné přemístění nějaká překážka, pro kterou je nutno překládat výkopek z 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 5. Přemísťuje-li se výkopek z dočasných skládek vzdálených do 50 m, neoceňuje se nakládání výkopku, i když se provádí. Toto ustanovení neplatí, vylučuje-li projekt použití dozeru. 6. V cenách vodorovného přemístění sypaniny nejsou započteny náklady na dodávku materiálu, tyto se oceňují ve specifikaci. </t>
  </si>
  <si>
    <t>"celk. mn. sedimentu + celk. mn. odkopávky + celk. mn. hloubení rýh - celk. mn. zásypů</t>
  </si>
  <si>
    <t>170+316,40+20-90,40</t>
  </si>
  <si>
    <t>10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</si>
  <si>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</si>
  <si>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</si>
  <si>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-30274477</t>
  </si>
  <si>
    <t>170+316,40+20--90,40</t>
  </si>
  <si>
    <t>596,8*10 'Přepočtené koeficientem množství</t>
  </si>
  <si>
    <t>11</t>
  </si>
  <si>
    <t>162701155</t>
  </si>
  <si>
    <t>Vodorovné přemístění výkopku nebo sypaniny po suchu na obvyklém dopravním prostředku, bez naložení výkopku, avšak se složením bez rozhrnutí z horniny tř. 5 až 7 na vzdálenost přes 9 0000 do 10 000 m</t>
  </si>
  <si>
    <t>1832808850</t>
  </si>
  <si>
    <t>12</t>
  </si>
  <si>
    <t>162701159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</si>
  <si>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</si>
  <si>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497885164</t>
  </si>
  <si>
    <t>141,25*10 'Přepočtené koeficientem množství</t>
  </si>
  <si>
    <t>13</t>
  </si>
  <si>
    <t>167101102</t>
  </si>
  <si>
    <t>Nakládání, skládání a překládání neulehlého výkopku nebo sypaniny nakládání, množství přes 100 m3, z hornin tř. 1 až 4</t>
  </si>
  <si>
    <t>471046436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</si>
  <si>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 2. Ceny -1105 a -1155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3. Množství měrných jednotek se určí v rostlém stavu horniny. </t>
  </si>
  <si>
    <t>14</t>
  </si>
  <si>
    <t>167101152</t>
  </si>
  <si>
    <t>Nakládání, skládání a překládání neulehlého výkopku nebo sypaniny nakládání, množství přes 100 m3, z hornin tř. 5 až 7</t>
  </si>
  <si>
    <t>726920713</t>
  </si>
  <si>
    <t>171201R01</t>
  </si>
  <si>
    <t>Poplatek za uložení odpadu nánosů na skládce (skládkovné) dle platné legislativy</t>
  </si>
  <si>
    <t>t</t>
  </si>
  <si>
    <t>1903254756</t>
  </si>
  <si>
    <t>"celk. plocha sedimentu x prům. tloušťka x měrná hmotnost</t>
  </si>
  <si>
    <t>680*0,25*1,80</t>
  </si>
  <si>
    <t>16</t>
  </si>
  <si>
    <t>171201R02</t>
  </si>
  <si>
    <t>Poplatek za uložení výkopové zeminy na skládce (skládkovné) dle platné legislativy</t>
  </si>
  <si>
    <t>1878556073</t>
  </si>
  <si>
    <t>"celk. mn. odkopávky + celk. mn. hloubení rýh - celk. mn. zásypů x měrná hmotnost</t>
  </si>
  <si>
    <t>(316,40+20-90,40)*1,80</t>
  </si>
  <si>
    <t>17</t>
  </si>
  <si>
    <t>174101101</t>
  </si>
  <si>
    <t>Zásyp sypaninou z jakékoliv horniny s uložením výkopku ve vrstvách se zhutněním jam, šachet, rýh nebo kolem objektů v těchto vykopávkách</t>
  </si>
  <si>
    <t>1189053958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</si>
  <si>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</si>
  <si>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113*0,80</t>
  </si>
  <si>
    <t>18</t>
  </si>
  <si>
    <t>181411122</t>
  </si>
  <si>
    <t>Založení trávníku na půdě předem připravené plochy do 1000 m2 výsevem včetně utažení lučního na svahu přes 1:5 do 1:2</t>
  </si>
  <si>
    <t>921977421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</si>
  <si>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</si>
  <si>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"obvod stavby x prům. šířka pruhu</t>
  </si>
  <si>
    <t>113*3,5</t>
  </si>
  <si>
    <t>19</t>
  </si>
  <si>
    <t>M</t>
  </si>
  <si>
    <t>005724800</t>
  </si>
  <si>
    <t>osivo směs jetelotravní</t>
  </si>
  <si>
    <t>kg</t>
  </si>
  <si>
    <t>53642023</t>
  </si>
  <si>
    <t>395,5*0,25 'Přepočtené koeficientem množství</t>
  </si>
  <si>
    <t>181951101</t>
  </si>
  <si>
    <t>Úprava pláně vyrovnáním výškových rozdílů v hornině tř. 1 až 4 bez zhutnění</t>
  </si>
  <si>
    <t>-681886058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</si>
  <si>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</si>
  <si>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"celk. plocha dna a výkopů</t>
  </si>
  <si>
    <t>680</t>
  </si>
  <si>
    <t>182101101</t>
  </si>
  <si>
    <t>Svahování trvalých svahů do projektovaných profilů s potřebným přemístěním výkopku při svahování v zářezech v hornině tř. 1 až 4</t>
  </si>
  <si>
    <t>-1350331825</t>
  </si>
  <si>
    <t xml:space="preserve">Poznámka k souboru cen:_x000D_
1. Ceny jsou určeny pro svahování všech nově zřizovaných ploch výkopů nebo násypů ve sklonu přes 1 : 5 a pro úpravu lavic (berem) šířky do 3 m přerušujících svahy, pod jakékoliv zpevnění ploch, pod humusování, drnování apod., pro úpravy dna a stěn silničních a železničních příkopů a pro úpravy dna šířky do 1 m melioračních kanálů a vodotečí. 2. Ceny nelze použít pro urovnání stěn příkopů při čištění; toto urovnání se oceňuje cenami souboru cen 938 90-2 . čištění příkopů komunikací v suchu nebo ve vodě A02 Zemní práce pro objekty oborů 821 až 828. 3. Úprava ploch vodorovných nebo ve sklonu do 1 : 5 s výjimkou ustanovení v poznámce č. 1 se oceňuje cenami souboru cen 181 *0-11 Úprava pláně vyrovnáním výškových rozdílů. </t>
  </si>
  <si>
    <t>113*3,2</t>
  </si>
  <si>
    <t>22</t>
  </si>
  <si>
    <t>182301122</t>
  </si>
  <si>
    <t>Rozprostření a urovnání ornice ve svahu sklonu přes 1:5 při souvislé ploše do 500 m2, tl. vrstvy přes 100 do 150 mm</t>
  </si>
  <si>
    <t>1385381436</t>
  </si>
  <si>
    <t xml:space="preserve">Poznámka k souboru cen:_x000D_
1. V ceně jsou započteny i náklady na případné nutné přemístění hromad nebo dočasných skládek na místo spotřeby ze vzdálenosti do 30 m. 2. V ceně nejsou započteny náklady na získání ornice; toto získání se oceňuje cenami souboru cen 121 10-11 Sejmutí ornice. 3. Případné nakládání ornice, v souvislosti s pozn. č. 3, se oceňuje cenami souboru cen 167 10-11 Nakládání, skládání a překládání neulehlého výkopku nebo sypaniny. 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 </t>
  </si>
  <si>
    <t>23</t>
  </si>
  <si>
    <t>103715R01</t>
  </si>
  <si>
    <t>zemina vhodná k humusování (nákup vč. dopravy)</t>
  </si>
  <si>
    <t>952912710</t>
  </si>
  <si>
    <t>395,5*0,15 'Přepočtené koeficientem množství</t>
  </si>
  <si>
    <t>24</t>
  </si>
  <si>
    <t>184807111</t>
  </si>
  <si>
    <t>Ochrana kmene bedněním před poškozením stavebním provozem zřízení</t>
  </si>
  <si>
    <t>1420471353</t>
  </si>
  <si>
    <t xml:space="preserve">Poznámka k souboru cen:_x000D_
1. V cenách jsou započteny i náklady na řezivo. 2. Množství jednotek se určuje v m2 rozvinuté plochy bednění. </t>
  </si>
  <si>
    <t>"prům. obvod kmene x výška bednění x počet stromů</t>
  </si>
  <si>
    <t>3,14*0,65*2*9</t>
  </si>
  <si>
    <t>184807112</t>
  </si>
  <si>
    <t>Ochrana kmene bedněním před poškozením stavebním provozem odstranění</t>
  </si>
  <si>
    <t>1904969089</t>
  </si>
  <si>
    <t>Zakládání</t>
  </si>
  <si>
    <t>26</t>
  </si>
  <si>
    <t>270210233</t>
  </si>
  <si>
    <t>Zdivo základové z lomového kamene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25</t>
  </si>
  <si>
    <t>1919718656</t>
  </si>
  <si>
    <t xml:space="preserve">Poznámka k souboru cen:_x000D_
1. Objem se stanoví v m3 zdiva; objem dutin jednotlivě do 0,20 m3 se od celkového objemu neodečítá. </t>
  </si>
  <si>
    <t>113*1,1</t>
  </si>
  <si>
    <t>Svislé a kompletní konstrukce</t>
  </si>
  <si>
    <t>27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</si>
  <si>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</si>
  <si>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 MC 25</t>
  </si>
  <si>
    <t>1187071082</t>
  </si>
  <si>
    <t xml:space="preserve">Poznámka k souboru cen:_x000D_
1. Ceny -3235, -3345, -3445 lze použít i pro dlažby z lomového kamene o sklonu přes 1:1. 2. Ceny -4511, -4591 lze použít i pro rovnaninu z lomového kamene o sklonu přes 1:1. 3. Objem se stanoví v m3 zdiva; objem dutin do 0,20 m3 jednotlivě se od celkového objemu neodečítá. </t>
  </si>
  <si>
    <t>"délka zdiva x průměrná plocha v řezu</t>
  </si>
  <si>
    <t>113*1,6</t>
  </si>
  <si>
    <t>Vodorovné konstrukce</t>
  </si>
  <si>
    <t>28</t>
  </si>
  <si>
    <t>463211152</t>
  </si>
  <si>
    <t>Rovnanina z lomového kamene neupraveného pro podélné i příčné objekty objemu přes 3 m3, z kamene tříděného, s urovnáním líce a vyklínováním spár úlomky kamene hmotnost jednotlivých kamenů přes 80 do 200 kg</t>
  </si>
  <si>
    <t>-774294332</t>
  </si>
  <si>
    <t xml:space="preserve">Poznámka k souboru cen:_x000D_
1. V cenách -1144, -1145, -1146, -1154, -1155 a -1156 jsou započteny i náklady na uložení klestu a na vykopávku hlíny a její přemístění ze vzdálenosti do 20 m. </t>
  </si>
  <si>
    <t>"délka rovnaniny x plocha v řezu (odtokové koryto)</t>
  </si>
  <si>
    <t>9*0,60</t>
  </si>
  <si>
    <t>Trubní vedení</t>
  </si>
  <si>
    <t>29</t>
  </si>
  <si>
    <t>871370310</t>
  </si>
  <si>
    <t>Montáž kanalizačního potrubí z plastů z polypropylenu PP hladkého plnostěnného SN 10 DN 300</t>
  </si>
  <si>
    <t>m</t>
  </si>
  <si>
    <t>-142154622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</si>
  <si>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 2. V cenách potrubí z trubek polyetylenových a polypropylenových nejsou započteny náklady na dodání tvarovek použitých pro napojení na jiný druh potrubí; tvarovky se oceňují ve specifikaci. 3. Ztratné lze dohodnout: a) u trub kanalizačních z tvrdého PVC ve směrné výši 3 %, b) u trub polyetylenových a polypropylenových ve směrné výši 1,5. </t>
  </si>
  <si>
    <t>"celk. délka</t>
  </si>
  <si>
    <t>30</t>
  </si>
  <si>
    <t>286171050</t>
  </si>
  <si>
    <t>trubka kanalizační PP SN 10, dl. 1m, DN 300</t>
  </si>
  <si>
    <t>kus</t>
  </si>
  <si>
    <t>2011939779</t>
  </si>
  <si>
    <t>997</t>
  </si>
  <si>
    <t>Přesun sutě</t>
  </si>
  <si>
    <t>31</t>
  </si>
  <si>
    <t>997221R01</t>
  </si>
  <si>
    <t>Poplatek za uložení odpadu z kameniva na skládce (skládkovné) dle platné legislativy</t>
  </si>
  <si>
    <t>1667184236</t>
  </si>
  <si>
    <t>"celk. mn. betonového odpadu x měrná hmotnost</t>
  </si>
  <si>
    <t>169,5*2,5</t>
  </si>
  <si>
    <t>998</t>
  </si>
  <si>
    <t>Přesun hmot</t>
  </si>
  <si>
    <t>32</t>
  </si>
  <si>
    <t>998331011</t>
  </si>
  <si>
    <t>Přesun hmot pro nádrže dopravní vzdálenost do 500 m</t>
  </si>
  <si>
    <t>843559360</t>
  </si>
  <si>
    <t xml:space="preserve">Poznámka k souboru cen:_x000D_
1. Ceny jsou určeny pro jakoukoliv konstrukčně-materiálovou charakteristiku. </t>
  </si>
  <si>
    <t>VON - Vedlejší a ostatní náklady (MGZS)</t>
  </si>
  <si>
    <t>VRN - Vedlejší rozpočtové náklady</t>
  </si>
  <si>
    <t xml:space="preserve">    0 - Vedlejší rozpočtové náklady</t>
  </si>
  <si>
    <t>VRN</t>
  </si>
  <si>
    <t>Vedlejší rozpočtové náklady</t>
  </si>
  <si>
    <t>VRN01</t>
  </si>
  <si>
    <t>Provozní zařízení staveniště</t>
  </si>
  <si>
    <t>kpl</t>
  </si>
  <si>
    <t>1024</t>
  </si>
  <si>
    <t>-1017156418</t>
  </si>
  <si>
    <t>P</t>
  </si>
  <si>
    <t>Poznámka k položce:
Stavební buňka.
WC (TOI).
Skládky na staveništi.
Ohraničení staveniště.
Oplocení zařízení staveniště, vč. uzamykatelné brány.
Zemní práce nutné pro osazení objektů zařízení staveniště.
Rozebrání, bourání a odvoz zařízení staveniště.
Úprava terénu po zrušení zařízení staveniště a plochy pro čištění mechanizace,
a další náklady související s úplnou realizací předmětu SOD.</t>
  </si>
  <si>
    <t>VRN03</t>
  </si>
  <si>
    <t>Geodetické práce před výstavbou</t>
  </si>
  <si>
    <t>-1963683176</t>
  </si>
  <si>
    <t xml:space="preserve">Poznámka k položce:
Vytýčení stavby oprávněným geodetem, vč. dvojího vyhotovení protokolu o vytýčení, vč. na CD a předání TDS.
</t>
  </si>
  <si>
    <t>VRN04</t>
  </si>
  <si>
    <t>Geodetické práce po výstavbě</t>
  </si>
  <si>
    <t>-182700551</t>
  </si>
  <si>
    <t>Poznámka k položce:
Zaměření skutečného provedení stavby ve dvojím vyhotovení, vč. na CD.</t>
  </si>
  <si>
    <t>VRN05</t>
  </si>
  <si>
    <t>Inženýrská činnost</t>
  </si>
  <si>
    <t>-1989470178</t>
  </si>
  <si>
    <t>Poznámka k položce:
Aktualizace a doplnění havarijního plánu.
Aktualizace a doplnění povodňového plánu.
Aktualizace a doplnění plánu BOZP.
Technologické postupy prací + KZP.
Náklady na aktualizaci (zpracování) DIO + náklady na vyřízení zvláštního užívání komunikace.</t>
  </si>
  <si>
    <t>VRN06</t>
  </si>
  <si>
    <t>Provozní vlivy</t>
  </si>
  <si>
    <t>1581943952</t>
  </si>
  <si>
    <t>Poznámka k položce:
Vytýčení inženýrských sítí.
Ochranná pásma inženýrských sítí.
Převod vody, čerpání a pohotovst čerpací soupravy.</t>
  </si>
  <si>
    <t>VRN07</t>
  </si>
  <si>
    <t>Koordinační činnost</t>
  </si>
  <si>
    <t>-567760468</t>
  </si>
  <si>
    <t xml:space="preserve">Poznámka k položce:
Projednání vstupů na pozemky s vlastníky pozemků.
Předání a převzetí dotčených pozemků.
Vyhotovení zápisů z předání a převzetí.
</t>
  </si>
  <si>
    <t>VRN08</t>
  </si>
  <si>
    <t>Ostatní náklady</t>
  </si>
  <si>
    <t>1152505173</t>
  </si>
  <si>
    <t>Poznámka k položce:
Dopravní značení na staveništi.
Dodávka a osazení informační tabule o stavbě včetně její údržby a obnovy.
Čištění komunikace.
Oprava pozemků využitých při výstavbě pro vnitrostaveništňí komunikaci.
Pasportizace ploch a objektů, nádrže.
Fotodokumentace v průběhu a po dokončení stavby.
Prostředky určené k likvidaci havárií.
Zvláštní užívání komunikací.
Ochrana stávajících stromů bedněním.
Ochrana objektu zvonice.
Dokumentace skutečného provedení stavby, ve dvojím vyhotovení, vč. vyznačení případných změn.
Věškeré náklady související s plněním všech podmínek pro stavbu, zajištění veškerých rozhodnutí a souhlasů nutných pro realizaci stavby.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</si>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</sst>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8" fillId="0" borderId="0" applyAlignment="0">
      <alignment vertical="top" wrapText="1"/>
      <protection locked="0"/>
    </xf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1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4" fillId="0" borderId="19" xfId="0" applyFont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7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17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22" xfId="0" applyNumberFormat="1" applyFont="1" applyBorder="1" applyAlignment="1" applyProtection="1">
      <alignment vertical="center"/>
    </xf>
    <xf numFmtId="4" fontId="24" fillId="0" borderId="23" xfId="0" applyNumberFormat="1" applyFont="1" applyBorder="1" applyAlignment="1" applyProtection="1">
      <alignment vertical="center"/>
    </xf>
    <xf numFmtId="166" fontId="24" fillId="0" borderId="23" xfId="0" applyNumberFormat="1" applyFont="1" applyBorder="1" applyAlignment="1" applyProtection="1">
      <alignment vertical="center"/>
    </xf>
    <xf numFmtId="4" fontId="24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6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7" fillId="0" borderId="15" xfId="0" applyNumberFormat="1" applyFont="1" applyBorder="1" applyAlignment="1" applyProtection="1"/>
    <xf numFmtId="166" fontId="27" fillId="0" borderId="16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2" fillId="0" borderId="27" xfId="0" applyFont="1" applyBorder="1" applyAlignment="1" applyProtection="1">
      <alignment horizontal="center" vertical="center"/>
    </xf>
    <xf numFmtId="49" fontId="32" fillId="0" borderId="27" xfId="0" applyNumberFormat="1" applyFont="1" applyBorder="1" applyAlignment="1" applyProtection="1">
      <alignment horizontal="left" vertical="center" wrapText="1"/>
    </xf>
    <xf numFmtId="0" fontId="32" fillId="0" borderId="27" xfId="0" applyFont="1" applyBorder="1" applyAlignment="1" applyProtection="1">
      <alignment horizontal="left" vertical="center" wrapText="1"/>
    </xf>
    <xf numFmtId="0" fontId="32" fillId="0" borderId="27" xfId="0" applyFont="1" applyBorder="1" applyAlignment="1" applyProtection="1">
      <alignment horizontal="center" vertical="center" wrapText="1"/>
    </xf>
    <xf numFmtId="167" fontId="32" fillId="0" borderId="27" xfId="0" applyNumberFormat="1" applyFont="1" applyBorder="1" applyAlignment="1" applyProtection="1">
      <alignment vertical="center"/>
    </xf>
    <xf numFmtId="4" fontId="32" fillId="3" borderId="27" xfId="0" applyNumberFormat="1" applyFont="1" applyFill="1" applyBorder="1" applyAlignment="1" applyProtection="1">
      <alignment vertical="center"/>
      <protection locked="0"/>
    </xf>
    <xf numFmtId="4" fontId="32" fillId="0" borderId="27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3" borderId="27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 wrapText="1"/>
    </xf>
    <xf numFmtId="0" fontId="33" fillId="2" borderId="0" xfId="1" applyFill="1"/>
    <xf numFmtId="0" fontId="34" fillId="0" borderId="0" xfId="1" applyFont="1" applyAlignment="1">
      <alignment horizontal="center" vertical="center"/>
    </xf>
    <xf numFmtId="0" fontId="35" fillId="2" borderId="0" xfId="0" applyFont="1" applyFill="1" applyAlignment="1">
      <alignment horizontal="left" vertical="center"/>
    </xf>
    <xf numFmtId="0" fontId="36" fillId="2" borderId="0" xfId="0" applyFont="1" applyFill="1" applyAlignment="1">
      <alignment vertical="center"/>
    </xf>
    <xf numFmtId="0" fontId="37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36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37" fillId="2" borderId="0" xfId="1" applyFont="1" applyFill="1" applyAlignment="1" applyProtection="1">
      <alignment vertical="center"/>
    </xf>
    <xf numFmtId="0" fontId="36" fillId="2" borderId="0" xfId="0" applyFont="1" applyFill="1" applyAlignment="1" applyProtection="1">
      <alignment vertical="center"/>
      <protection locked="0"/>
    </xf>
    <xf numFmtId="0" fontId="38" fillId="0" borderId="0" xfId="2" applyAlignment="1">
      <alignment vertical="top"/>
      <protection locked="0"/>
    </xf>
    <xf numFmtId="0" fontId="39" fillId="0" borderId="28" xfId="2" applyFont="1" applyBorder="1" applyAlignment="1">
      <alignment vertical="center" wrapText="1"/>
      <protection locked="0"/>
    </xf>
    <xf numFmtId="0" fontId="39" fillId="0" borderId="29" xfId="2" applyFont="1" applyBorder="1" applyAlignment="1">
      <alignment vertical="center" wrapText="1"/>
      <protection locked="0"/>
    </xf>
    <xf numFmtId="0" fontId="39" fillId="0" borderId="30" xfId="2" applyFont="1" applyBorder="1" applyAlignment="1">
      <alignment vertical="center" wrapText="1"/>
      <protection locked="0"/>
    </xf>
    <xf numFmtId="0" fontId="39" fillId="0" borderId="31" xfId="2" applyFont="1" applyBorder="1" applyAlignment="1">
      <alignment horizontal="center" vertical="center" wrapText="1"/>
      <protection locked="0"/>
    </xf>
    <xf numFmtId="0" fontId="39" fillId="0" borderId="32" xfId="2" applyFont="1" applyBorder="1" applyAlignment="1">
      <alignment horizontal="center" vertical="center" wrapText="1"/>
      <protection locked="0"/>
    </xf>
    <xf numFmtId="0" fontId="38" fillId="0" borderId="0" xfId="2" applyAlignment="1">
      <alignment horizontal="center" vertical="center"/>
      <protection locked="0"/>
    </xf>
    <xf numFmtId="0" fontId="39" fillId="0" borderId="31" xfId="2" applyFont="1" applyBorder="1" applyAlignment="1">
      <alignment vertical="center" wrapText="1"/>
      <protection locked="0"/>
    </xf>
    <xf numFmtId="0" fontId="39" fillId="0" borderId="32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49" fontId="42" fillId="0" borderId="0" xfId="2" applyNumberFormat="1" applyFont="1" applyBorder="1" applyAlignment="1">
      <alignment vertical="center" wrapText="1"/>
      <protection locked="0"/>
    </xf>
    <xf numFmtId="0" fontId="39" fillId="0" borderId="34" xfId="2" applyFont="1" applyBorder="1" applyAlignment="1">
      <alignment vertical="center" wrapText="1"/>
      <protection locked="0"/>
    </xf>
    <xf numFmtId="0" fontId="45" fillId="0" borderId="33" xfId="2" applyFont="1" applyBorder="1" applyAlignment="1">
      <alignment vertical="center" wrapText="1"/>
      <protection locked="0"/>
    </xf>
    <xf numFmtId="0" fontId="39" fillId="0" borderId="35" xfId="2" applyFont="1" applyBorder="1" applyAlignment="1">
      <alignment vertical="center" wrapText="1"/>
      <protection locked="0"/>
    </xf>
    <xf numFmtId="0" fontId="39" fillId="0" borderId="0" xfId="2" applyFont="1" applyBorder="1" applyAlignment="1">
      <alignment vertical="top"/>
      <protection locked="0"/>
    </xf>
    <xf numFmtId="0" fontId="39" fillId="0" borderId="0" xfId="2" applyFont="1" applyAlignment="1">
      <alignment vertical="top"/>
      <protection locked="0"/>
    </xf>
    <xf numFmtId="0" fontId="39" fillId="0" borderId="28" xfId="2" applyFont="1" applyBorder="1" applyAlignment="1">
      <alignment horizontal="left" vertical="center"/>
      <protection locked="0"/>
    </xf>
    <xf numFmtId="0" fontId="39" fillId="0" borderId="29" xfId="2" applyFont="1" applyBorder="1" applyAlignment="1">
      <alignment horizontal="left" vertical="center"/>
      <protection locked="0"/>
    </xf>
    <xf numFmtId="0" fontId="39" fillId="0" borderId="30" xfId="2" applyFont="1" applyBorder="1" applyAlignment="1">
      <alignment horizontal="left" vertical="center"/>
      <protection locked="0"/>
    </xf>
    <xf numFmtId="0" fontId="39" fillId="0" borderId="31" xfId="2" applyFont="1" applyBorder="1" applyAlignment="1">
      <alignment horizontal="left" vertical="center"/>
      <protection locked="0"/>
    </xf>
    <xf numFmtId="0" fontId="39" fillId="0" borderId="32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6" fillId="0" borderId="0" xfId="2" applyFont="1" applyAlignment="1">
      <alignment horizontal="left" vertical="center"/>
      <protection locked="0"/>
    </xf>
    <xf numFmtId="0" fontId="41" fillId="0" borderId="33" xfId="2" applyFont="1" applyBorder="1" applyAlignment="1">
      <alignment horizontal="left" vertical="center"/>
      <protection locked="0"/>
    </xf>
    <xf numFmtId="0" fontId="41" fillId="0" borderId="33" xfId="2" applyFont="1" applyBorder="1" applyAlignment="1">
      <alignment horizontal="center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2" fillId="0" borderId="0" xfId="2" applyFont="1" applyAlignment="1">
      <alignment horizontal="left" vertical="center"/>
      <protection locked="0"/>
    </xf>
    <xf numFmtId="0" fontId="42" fillId="0" borderId="0" xfId="2" applyFont="1" applyBorder="1" applyAlignment="1">
      <alignment horizontal="center" vertical="center"/>
      <protection locked="0"/>
    </xf>
    <xf numFmtId="0" fontId="42" fillId="0" borderId="31" xfId="2" applyFont="1" applyBorder="1" applyAlignment="1">
      <alignment horizontal="left" vertical="center"/>
      <protection locked="0"/>
    </xf>
    <xf numFmtId="0" fontId="42" fillId="0" borderId="0" xfId="2" applyFont="1" applyFill="1" applyBorder="1" applyAlignment="1">
      <alignment horizontal="left" vertical="center"/>
      <protection locked="0"/>
    </xf>
    <xf numFmtId="0" fontId="42" fillId="0" borderId="0" xfId="2" applyFont="1" applyFill="1" applyBorder="1" applyAlignment="1">
      <alignment horizontal="center" vertical="center"/>
      <protection locked="0"/>
    </xf>
    <xf numFmtId="0" fontId="39" fillId="0" borderId="34" xfId="2" applyFont="1" applyBorder="1" applyAlignment="1">
      <alignment horizontal="left" vertical="center"/>
      <protection locked="0"/>
    </xf>
    <xf numFmtId="0" fontId="45" fillId="0" borderId="33" xfId="2" applyFont="1" applyBorder="1" applyAlignment="1">
      <alignment horizontal="left" vertical="center"/>
      <protection locked="0"/>
    </xf>
    <xf numFmtId="0" fontId="39" fillId="0" borderId="35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center" vertical="center" wrapText="1"/>
      <protection locked="0"/>
    </xf>
    <xf numFmtId="0" fontId="39" fillId="0" borderId="28" xfId="2" applyFont="1" applyBorder="1" applyAlignment="1">
      <alignment horizontal="left" vertical="center" wrapText="1"/>
      <protection locked="0"/>
    </xf>
    <xf numFmtId="0" fontId="39" fillId="0" borderId="29" xfId="2" applyFont="1" applyBorder="1" applyAlignment="1">
      <alignment horizontal="left" vertical="center" wrapText="1"/>
      <protection locked="0"/>
    </xf>
    <xf numFmtId="0" fontId="39" fillId="0" borderId="30" xfId="2" applyFont="1" applyBorder="1" applyAlignment="1">
      <alignment horizontal="left" vertical="center" wrapText="1"/>
      <protection locked="0"/>
    </xf>
    <xf numFmtId="0" fontId="39" fillId="0" borderId="31" xfId="2" applyFont="1" applyBorder="1" applyAlignment="1">
      <alignment horizontal="left" vertical="center" wrapText="1"/>
      <protection locked="0"/>
    </xf>
    <xf numFmtId="0" fontId="39" fillId="0" borderId="32" xfId="2" applyFont="1" applyBorder="1" applyAlignment="1">
      <alignment horizontal="left" vertical="center" wrapText="1"/>
      <protection locked="0"/>
    </xf>
    <xf numFmtId="0" fontId="46" fillId="0" borderId="31" xfId="2" applyFont="1" applyBorder="1" applyAlignment="1">
      <alignment horizontal="left" vertical="center" wrapText="1"/>
      <protection locked="0"/>
    </xf>
    <xf numFmtId="0" fontId="46" fillId="0" borderId="32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/>
      <protection locked="0"/>
    </xf>
    <xf numFmtId="0" fontId="42" fillId="0" borderId="34" xfId="2" applyFont="1" applyBorder="1" applyAlignment="1">
      <alignment horizontal="left" vertical="center" wrapText="1"/>
      <protection locked="0"/>
    </xf>
    <xf numFmtId="0" fontId="42" fillId="0" borderId="33" xfId="2" applyFont="1" applyBorder="1" applyAlignment="1">
      <alignment horizontal="left" vertical="center" wrapText="1"/>
      <protection locked="0"/>
    </xf>
    <xf numFmtId="0" fontId="42" fillId="0" borderId="35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left" vertical="top"/>
      <protection locked="0"/>
    </xf>
    <xf numFmtId="0" fontId="42" fillId="0" borderId="0" xfId="2" applyFont="1" applyBorder="1" applyAlignment="1">
      <alignment horizontal="center" vertical="top"/>
      <protection locked="0"/>
    </xf>
    <xf numFmtId="0" fontId="42" fillId="0" borderId="34" xfId="2" applyFont="1" applyBorder="1" applyAlignment="1">
      <alignment horizontal="left" vertical="center"/>
      <protection locked="0"/>
    </xf>
    <xf numFmtId="0" fontId="42" fillId="0" borderId="35" xfId="2" applyFont="1" applyBorder="1" applyAlignment="1">
      <alignment horizontal="left" vertical="center"/>
      <protection locked="0"/>
    </xf>
    <xf numFmtId="0" fontId="46" fillId="0" borderId="0" xfId="2" applyFont="1" applyAlignment="1">
      <alignment vertical="center"/>
      <protection locked="0"/>
    </xf>
    <xf numFmtId="0" fontId="41" fillId="0" borderId="0" xfId="2" applyFont="1" applyBorder="1" applyAlignment="1">
      <alignment vertical="center"/>
      <protection locked="0"/>
    </xf>
    <xf numFmtId="0" fontId="46" fillId="0" borderId="33" xfId="2" applyFont="1" applyBorder="1" applyAlignment="1">
      <alignment vertical="center"/>
      <protection locked="0"/>
    </xf>
    <xf numFmtId="0" fontId="41" fillId="0" borderId="33" xfId="2" applyFont="1" applyBorder="1" applyAlignment="1">
      <alignment vertical="center"/>
      <protection locked="0"/>
    </xf>
    <xf numFmtId="0" fontId="38" fillId="0" borderId="0" xfId="2" applyBorder="1" applyAlignment="1">
      <alignment vertical="top"/>
      <protection locked="0"/>
    </xf>
    <xf numFmtId="49" fontId="42" fillId="0" borderId="0" xfId="2" applyNumberFormat="1" applyFont="1" applyBorder="1" applyAlignment="1">
      <alignment horizontal="left" vertical="center"/>
      <protection locked="0"/>
    </xf>
    <xf numFmtId="0" fontId="38" fillId="0" borderId="33" xfId="2" applyBorder="1" applyAlignment="1">
      <alignment vertical="top"/>
      <protection locked="0"/>
    </xf>
    <xf numFmtId="0" fontId="41" fillId="0" borderId="33" xfId="2" applyFont="1" applyBorder="1" applyAlignment="1">
      <alignment horizontal="left"/>
      <protection locked="0"/>
    </xf>
    <xf numFmtId="0" fontId="46" fillId="0" borderId="33" xfId="2" applyFont="1" applyBorder="1" applyAlignment="1">
      <protection locked="0"/>
    </xf>
    <xf numFmtId="0" fontId="39" fillId="0" borderId="31" xfId="2" applyFont="1" applyBorder="1" applyAlignment="1">
      <alignment vertical="top"/>
      <protection locked="0"/>
    </xf>
    <xf numFmtId="0" fontId="39" fillId="0" borderId="32" xfId="2" applyFont="1" applyBorder="1" applyAlignment="1">
      <alignment vertical="top"/>
      <protection locked="0"/>
    </xf>
    <xf numFmtId="0" fontId="39" fillId="0" borderId="0" xfId="2" applyFont="1" applyBorder="1" applyAlignment="1">
      <alignment horizontal="center" vertical="center"/>
      <protection locked="0"/>
    </xf>
    <xf numFmtId="0" fontId="39" fillId="0" borderId="0" xfId="2" applyFont="1" applyBorder="1" applyAlignment="1">
      <alignment horizontal="left" vertical="top"/>
      <protection locked="0"/>
    </xf>
    <xf numFmtId="0" fontId="39" fillId="0" borderId="34" xfId="2" applyFont="1" applyBorder="1" applyAlignment="1">
      <alignment vertical="top"/>
      <protection locked="0"/>
    </xf>
    <xf numFmtId="0" fontId="39" fillId="0" borderId="33" xfId="2" applyFont="1" applyBorder="1" applyAlignment="1">
      <alignment vertical="top"/>
      <protection locked="0"/>
    </xf>
    <xf numFmtId="0" fontId="39" fillId="0" borderId="35" xfId="2" applyFont="1" applyBorder="1" applyAlignment="1">
      <alignment vertical="top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37" fillId="2" borderId="0" xfId="1" applyFont="1" applyFill="1" applyAlignment="1">
      <alignment vertical="center"/>
    </xf>
    <xf numFmtId="0" fontId="14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42" fillId="0" borderId="0" xfId="2" applyFont="1" applyBorder="1" applyAlignment="1">
      <alignment horizontal="left" vertical="center" wrapText="1"/>
      <protection locked="0"/>
    </xf>
    <xf numFmtId="0" fontId="40" fillId="0" borderId="0" xfId="2" applyFont="1" applyBorder="1" applyAlignment="1">
      <alignment horizontal="center" vertical="center" wrapText="1"/>
      <protection locked="0"/>
    </xf>
    <xf numFmtId="0" fontId="41" fillId="0" borderId="33" xfId="2" applyFont="1" applyBorder="1" applyAlignment="1">
      <alignment horizontal="left" wrapText="1"/>
      <protection locked="0"/>
    </xf>
    <xf numFmtId="0" fontId="40" fillId="0" borderId="0" xfId="2" applyFont="1" applyBorder="1" applyAlignment="1">
      <alignment horizontal="center" vertical="center"/>
      <protection locked="0"/>
    </xf>
    <xf numFmtId="49" fontId="42" fillId="0" borderId="0" xfId="2" applyNumberFormat="1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left" vertical="top"/>
      <protection locked="0"/>
    </xf>
    <xf numFmtId="0" fontId="41" fillId="0" borderId="33" xfId="2" applyFont="1" applyBorder="1" applyAlignment="1">
      <alignment horizontal="left"/>
      <protection locked="0"/>
    </xf>
    <xf numFmtId="0" fontId="42" fillId="0" borderId="0" xfId="2" applyFont="1" applyBorder="1" applyAlignment="1">
      <alignment horizontal="left" vertical="center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0C42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DC4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8F0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CE730DB1-FDFE-42B1-AD94-BA31AC3BB3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9625" cy="809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E6707B69-6999-41C5-AF48-A63A3486DA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5080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EF93EAAA-1184-4514-8B30-C735B8776C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980" cy="220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11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40" t="s">
        <v>0</v>
      </c>
      <c r="B1" s="241"/>
      <c r="C1" s="241"/>
      <c r="D1" s="242" t="s">
        <v>1</v>
      </c>
      <c r="E1" s="241"/>
      <c r="F1" s="241"/>
      <c r="G1" s="241"/>
      <c r="H1" s="241"/>
      <c r="I1" s="241"/>
      <c r="J1" s="241"/>
      <c r="K1" s="243" t="s">
        <v>357</v>
      </c>
      <c r="L1" s="243"/>
      <c r="M1" s="243"/>
      <c r="N1" s="243"/>
      <c r="O1" s="243"/>
      <c r="P1" s="243"/>
      <c r="Q1" s="243"/>
      <c r="R1" s="243"/>
      <c r="S1" s="243"/>
      <c r="T1" s="241"/>
      <c r="U1" s="241"/>
      <c r="V1" s="241"/>
      <c r="W1" s="243" t="s">
        <v>358</v>
      </c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35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  <c r="BV1" s="15" t="s">
        <v>5</v>
      </c>
    </row>
    <row r="2" spans="1:74" ht="36.950000000000003" customHeight="1" x14ac:dyDescent="0.3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6" t="s">
        <v>6</v>
      </c>
      <c r="BT2" s="16" t="s">
        <v>7</v>
      </c>
    </row>
    <row r="3" spans="1:74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6</v>
      </c>
      <c r="BT3" s="16" t="s">
        <v>8</v>
      </c>
    </row>
    <row r="4" spans="1:74" ht="36.950000000000003" customHeight="1" x14ac:dyDescent="0.3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3"/>
      <c r="AS4" s="24" t="s">
        <v>10</v>
      </c>
      <c r="BE4" s="25" t="s">
        <v>11</v>
      </c>
      <c r="BS4" s="16" t="s">
        <v>12</v>
      </c>
    </row>
    <row r="5" spans="1:74" ht="14.45" customHeight="1" x14ac:dyDescent="0.3">
      <c r="B5" s="20"/>
      <c r="C5" s="21"/>
      <c r="D5" s="26" t="s">
        <v>13</v>
      </c>
      <c r="E5" s="21"/>
      <c r="F5" s="21"/>
      <c r="G5" s="21"/>
      <c r="H5" s="21"/>
      <c r="I5" s="21"/>
      <c r="J5" s="21"/>
      <c r="K5" s="362" t="s">
        <v>14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1"/>
      <c r="AQ5" s="23"/>
      <c r="BE5" s="359" t="s">
        <v>15</v>
      </c>
      <c r="BS5" s="16" t="s">
        <v>6</v>
      </c>
    </row>
    <row r="6" spans="1:74" ht="36.950000000000003" customHeight="1" x14ac:dyDescent="0.3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327" t="s">
        <v>17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1"/>
      <c r="AQ6" s="23"/>
      <c r="BE6" s="348"/>
      <c r="BS6" s="16" t="s">
        <v>6</v>
      </c>
    </row>
    <row r="7" spans="1:74" ht="14.45" customHeight="1" x14ac:dyDescent="0.3">
      <c r="B7" s="20"/>
      <c r="C7" s="21"/>
      <c r="D7" s="29" t="s">
        <v>18</v>
      </c>
      <c r="E7" s="21"/>
      <c r="F7" s="21"/>
      <c r="G7" s="21"/>
      <c r="H7" s="21"/>
      <c r="I7" s="21"/>
      <c r="J7" s="21"/>
      <c r="K7" s="27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9" t="s">
        <v>20</v>
      </c>
      <c r="AL7" s="21"/>
      <c r="AM7" s="21"/>
      <c r="AN7" s="27" t="s">
        <v>21</v>
      </c>
      <c r="AO7" s="21"/>
      <c r="AP7" s="21"/>
      <c r="AQ7" s="23"/>
      <c r="BE7" s="348"/>
      <c r="BS7" s="16" t="s">
        <v>6</v>
      </c>
    </row>
    <row r="8" spans="1:74" ht="14.45" customHeight="1" x14ac:dyDescent="0.3">
      <c r="B8" s="20"/>
      <c r="C8" s="21"/>
      <c r="D8" s="29" t="s">
        <v>22</v>
      </c>
      <c r="E8" s="21"/>
      <c r="F8" s="21"/>
      <c r="G8" s="21"/>
      <c r="H8" s="21"/>
      <c r="I8" s="21"/>
      <c r="J8" s="21"/>
      <c r="K8" s="27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9" t="s">
        <v>24</v>
      </c>
      <c r="AL8" s="21"/>
      <c r="AM8" s="21"/>
      <c r="AN8" s="30" t="s">
        <v>25</v>
      </c>
      <c r="AO8" s="21"/>
      <c r="AP8" s="21"/>
      <c r="AQ8" s="23"/>
      <c r="BE8" s="348"/>
      <c r="BS8" s="16" t="s">
        <v>6</v>
      </c>
    </row>
    <row r="9" spans="1:74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3"/>
      <c r="BE9" s="348"/>
      <c r="BS9" s="16" t="s">
        <v>6</v>
      </c>
    </row>
    <row r="10" spans="1:74" ht="14.45" customHeight="1" x14ac:dyDescent="0.3">
      <c r="B10" s="20"/>
      <c r="C10" s="21"/>
      <c r="D10" s="29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9" t="s">
        <v>27</v>
      </c>
      <c r="AL10" s="21"/>
      <c r="AM10" s="21"/>
      <c r="AN10" s="27" t="s">
        <v>28</v>
      </c>
      <c r="AO10" s="21"/>
      <c r="AP10" s="21"/>
      <c r="AQ10" s="23"/>
      <c r="BE10" s="348"/>
      <c r="BS10" s="16" t="s">
        <v>6</v>
      </c>
    </row>
    <row r="11" spans="1:74" ht="18.399999999999999" customHeight="1" x14ac:dyDescent="0.3">
      <c r="B11" s="20"/>
      <c r="C11" s="21"/>
      <c r="D11" s="21"/>
      <c r="E11" s="27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9" t="s">
        <v>30</v>
      </c>
      <c r="AL11" s="21"/>
      <c r="AM11" s="21"/>
      <c r="AN11" s="27" t="s">
        <v>31</v>
      </c>
      <c r="AO11" s="21"/>
      <c r="AP11" s="21"/>
      <c r="AQ11" s="23"/>
      <c r="BE11" s="348"/>
      <c r="BS11" s="16" t="s">
        <v>6</v>
      </c>
    </row>
    <row r="12" spans="1:74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3"/>
      <c r="BE12" s="348"/>
      <c r="BS12" s="16" t="s">
        <v>6</v>
      </c>
    </row>
    <row r="13" spans="1:74" ht="14.45" customHeight="1" x14ac:dyDescent="0.3">
      <c r="B13" s="20"/>
      <c r="C13" s="21"/>
      <c r="D13" s="29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9" t="s">
        <v>27</v>
      </c>
      <c r="AL13" s="21"/>
      <c r="AM13" s="21"/>
      <c r="AN13" s="31" t="s">
        <v>33</v>
      </c>
      <c r="AO13" s="21"/>
      <c r="AP13" s="21"/>
      <c r="AQ13" s="23"/>
      <c r="BE13" s="348"/>
      <c r="BS13" s="16" t="s">
        <v>6</v>
      </c>
    </row>
    <row r="14" spans="1:74" ht="15" x14ac:dyDescent="0.3">
      <c r="B14" s="20"/>
      <c r="C14" s="21"/>
      <c r="D14" s="21"/>
      <c r="E14" s="329" t="s">
        <v>33</v>
      </c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29" t="s">
        <v>30</v>
      </c>
      <c r="AL14" s="21"/>
      <c r="AM14" s="21"/>
      <c r="AN14" s="31" t="s">
        <v>33</v>
      </c>
      <c r="AO14" s="21"/>
      <c r="AP14" s="21"/>
      <c r="AQ14" s="23"/>
      <c r="BE14" s="348"/>
      <c r="BS14" s="16" t="s">
        <v>6</v>
      </c>
    </row>
    <row r="15" spans="1:74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3"/>
      <c r="BE15" s="348"/>
      <c r="BS15" s="16" t="s">
        <v>4</v>
      </c>
    </row>
    <row r="16" spans="1:74" ht="14.45" customHeight="1" x14ac:dyDescent="0.3">
      <c r="B16" s="20"/>
      <c r="C16" s="21"/>
      <c r="D16" s="29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9" t="s">
        <v>27</v>
      </c>
      <c r="AL16" s="21"/>
      <c r="AM16" s="21"/>
      <c r="AN16" s="27" t="s">
        <v>35</v>
      </c>
      <c r="AO16" s="21"/>
      <c r="AP16" s="21"/>
      <c r="AQ16" s="23"/>
      <c r="BE16" s="348"/>
      <c r="BS16" s="16" t="s">
        <v>4</v>
      </c>
    </row>
    <row r="17" spans="2:71" ht="18.399999999999999" customHeight="1" x14ac:dyDescent="0.3">
      <c r="B17" s="20"/>
      <c r="C17" s="21"/>
      <c r="D17" s="21"/>
      <c r="E17" s="27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9" t="s">
        <v>30</v>
      </c>
      <c r="AL17" s="21"/>
      <c r="AM17" s="21"/>
      <c r="AN17" s="27" t="s">
        <v>21</v>
      </c>
      <c r="AO17" s="21"/>
      <c r="AP17" s="21"/>
      <c r="AQ17" s="23"/>
      <c r="BE17" s="348"/>
      <c r="BS17" s="16" t="s">
        <v>37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3"/>
      <c r="BE18" s="348"/>
      <c r="BS18" s="16" t="s">
        <v>6</v>
      </c>
    </row>
    <row r="19" spans="2:71" ht="14.45" customHeight="1" x14ac:dyDescent="0.3">
      <c r="B19" s="20"/>
      <c r="C19" s="21"/>
      <c r="D19" s="29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3"/>
      <c r="BE19" s="348"/>
      <c r="BS19" s="16" t="s">
        <v>6</v>
      </c>
    </row>
    <row r="20" spans="2:71" ht="48.75" customHeight="1" x14ac:dyDescent="0.3">
      <c r="B20" s="20"/>
      <c r="C20" s="21"/>
      <c r="D20" s="21"/>
      <c r="E20" s="330" t="s">
        <v>39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1"/>
      <c r="AP20" s="21"/>
      <c r="AQ20" s="23"/>
      <c r="BE20" s="348"/>
      <c r="BS20" s="16" t="s">
        <v>4</v>
      </c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3"/>
      <c r="BE21" s="348"/>
    </row>
    <row r="22" spans="2:71" ht="6.95" customHeight="1" x14ac:dyDescent="0.3">
      <c r="B22" s="20"/>
      <c r="C22" s="2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21"/>
      <c r="AQ22" s="23"/>
      <c r="BE22" s="348"/>
    </row>
    <row r="23" spans="2:71" s="1" customFormat="1" ht="25.9" customHeight="1" x14ac:dyDescent="0.3">
      <c r="B23" s="33"/>
      <c r="C23" s="34"/>
      <c r="D23" s="35" t="s">
        <v>40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31">
        <f>ROUND(AG51,2)</f>
        <v>0</v>
      </c>
      <c r="AL23" s="332"/>
      <c r="AM23" s="332"/>
      <c r="AN23" s="332"/>
      <c r="AO23" s="332"/>
      <c r="AP23" s="34"/>
      <c r="AQ23" s="37"/>
      <c r="BE23" s="360"/>
    </row>
    <row r="24" spans="2:71" s="1" customFormat="1" ht="6.95" customHeight="1" x14ac:dyDescent="0.3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7"/>
      <c r="BE24" s="360"/>
    </row>
    <row r="25" spans="2:71" s="1" customForma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33" t="s">
        <v>41</v>
      </c>
      <c r="M25" s="334"/>
      <c r="N25" s="334"/>
      <c r="O25" s="334"/>
      <c r="P25" s="34"/>
      <c r="Q25" s="34"/>
      <c r="R25" s="34"/>
      <c r="S25" s="34"/>
      <c r="T25" s="34"/>
      <c r="U25" s="34"/>
      <c r="V25" s="34"/>
      <c r="W25" s="333" t="s">
        <v>42</v>
      </c>
      <c r="X25" s="334"/>
      <c r="Y25" s="334"/>
      <c r="Z25" s="334"/>
      <c r="AA25" s="334"/>
      <c r="AB25" s="334"/>
      <c r="AC25" s="334"/>
      <c r="AD25" s="334"/>
      <c r="AE25" s="334"/>
      <c r="AF25" s="34"/>
      <c r="AG25" s="34"/>
      <c r="AH25" s="34"/>
      <c r="AI25" s="34"/>
      <c r="AJ25" s="34"/>
      <c r="AK25" s="333" t="s">
        <v>43</v>
      </c>
      <c r="AL25" s="334"/>
      <c r="AM25" s="334"/>
      <c r="AN25" s="334"/>
      <c r="AO25" s="334"/>
      <c r="AP25" s="34"/>
      <c r="AQ25" s="37"/>
      <c r="BE25" s="360"/>
    </row>
    <row r="26" spans="2:71" s="2" customFormat="1" ht="14.45" customHeight="1" x14ac:dyDescent="0.3">
      <c r="B26" s="39"/>
      <c r="C26" s="40"/>
      <c r="D26" s="41" t="s">
        <v>44</v>
      </c>
      <c r="E26" s="40"/>
      <c r="F26" s="41" t="s">
        <v>45</v>
      </c>
      <c r="G26" s="40"/>
      <c r="H26" s="40"/>
      <c r="I26" s="40"/>
      <c r="J26" s="40"/>
      <c r="K26" s="40"/>
      <c r="L26" s="324">
        <v>0.21</v>
      </c>
      <c r="M26" s="325"/>
      <c r="N26" s="325"/>
      <c r="O26" s="325"/>
      <c r="P26" s="40"/>
      <c r="Q26" s="40"/>
      <c r="R26" s="40"/>
      <c r="S26" s="40"/>
      <c r="T26" s="40"/>
      <c r="U26" s="40"/>
      <c r="V26" s="40"/>
      <c r="W26" s="326">
        <f>ROUND(AZ51,2)</f>
        <v>0</v>
      </c>
      <c r="X26" s="325"/>
      <c r="Y26" s="325"/>
      <c r="Z26" s="325"/>
      <c r="AA26" s="325"/>
      <c r="AB26" s="325"/>
      <c r="AC26" s="325"/>
      <c r="AD26" s="325"/>
      <c r="AE26" s="325"/>
      <c r="AF26" s="40"/>
      <c r="AG26" s="40"/>
      <c r="AH26" s="40"/>
      <c r="AI26" s="40"/>
      <c r="AJ26" s="40"/>
      <c r="AK26" s="326">
        <f>ROUND(AV51,2)</f>
        <v>0</v>
      </c>
      <c r="AL26" s="325"/>
      <c r="AM26" s="325"/>
      <c r="AN26" s="325"/>
      <c r="AO26" s="325"/>
      <c r="AP26" s="40"/>
      <c r="AQ26" s="42"/>
      <c r="BE26" s="361"/>
    </row>
    <row r="27" spans="2:71" s="2" customFormat="1" ht="14.45" customHeight="1" x14ac:dyDescent="0.3">
      <c r="B27" s="39"/>
      <c r="C27" s="40"/>
      <c r="D27" s="40"/>
      <c r="E27" s="40"/>
      <c r="F27" s="41" t="s">
        <v>46</v>
      </c>
      <c r="G27" s="40"/>
      <c r="H27" s="40"/>
      <c r="I27" s="40"/>
      <c r="J27" s="40"/>
      <c r="K27" s="40"/>
      <c r="L27" s="324">
        <v>0.15</v>
      </c>
      <c r="M27" s="325"/>
      <c r="N27" s="325"/>
      <c r="O27" s="325"/>
      <c r="P27" s="40"/>
      <c r="Q27" s="40"/>
      <c r="R27" s="40"/>
      <c r="S27" s="40"/>
      <c r="T27" s="40"/>
      <c r="U27" s="40"/>
      <c r="V27" s="40"/>
      <c r="W27" s="326">
        <f>ROUND(BA51,2)</f>
        <v>0</v>
      </c>
      <c r="X27" s="325"/>
      <c r="Y27" s="325"/>
      <c r="Z27" s="325"/>
      <c r="AA27" s="325"/>
      <c r="AB27" s="325"/>
      <c r="AC27" s="325"/>
      <c r="AD27" s="325"/>
      <c r="AE27" s="325"/>
      <c r="AF27" s="40"/>
      <c r="AG27" s="40"/>
      <c r="AH27" s="40"/>
      <c r="AI27" s="40"/>
      <c r="AJ27" s="40"/>
      <c r="AK27" s="326">
        <f>ROUND(AW51,2)</f>
        <v>0</v>
      </c>
      <c r="AL27" s="325"/>
      <c r="AM27" s="325"/>
      <c r="AN27" s="325"/>
      <c r="AO27" s="325"/>
      <c r="AP27" s="40"/>
      <c r="AQ27" s="42"/>
      <c r="BE27" s="361"/>
    </row>
    <row r="28" spans="2:71" s="2" customFormat="1" ht="14.45" hidden="1" customHeight="1" x14ac:dyDescent="0.3">
      <c r="B28" s="39"/>
      <c r="C28" s="40"/>
      <c r="D28" s="40"/>
      <c r="E28" s="40"/>
      <c r="F28" s="41" t="s">
        <v>47</v>
      </c>
      <c r="G28" s="40"/>
      <c r="H28" s="40"/>
      <c r="I28" s="40"/>
      <c r="J28" s="40"/>
      <c r="K28" s="40"/>
      <c r="L28" s="324">
        <v>0.21</v>
      </c>
      <c r="M28" s="325"/>
      <c r="N28" s="325"/>
      <c r="O28" s="325"/>
      <c r="P28" s="40"/>
      <c r="Q28" s="40"/>
      <c r="R28" s="40"/>
      <c r="S28" s="40"/>
      <c r="T28" s="40"/>
      <c r="U28" s="40"/>
      <c r="V28" s="40"/>
      <c r="W28" s="326">
        <f>ROUND(BB51,2)</f>
        <v>0</v>
      </c>
      <c r="X28" s="325"/>
      <c r="Y28" s="325"/>
      <c r="Z28" s="325"/>
      <c r="AA28" s="325"/>
      <c r="AB28" s="325"/>
      <c r="AC28" s="325"/>
      <c r="AD28" s="325"/>
      <c r="AE28" s="325"/>
      <c r="AF28" s="40"/>
      <c r="AG28" s="40"/>
      <c r="AH28" s="40"/>
      <c r="AI28" s="40"/>
      <c r="AJ28" s="40"/>
      <c r="AK28" s="326">
        <v>0</v>
      </c>
      <c r="AL28" s="325"/>
      <c r="AM28" s="325"/>
      <c r="AN28" s="325"/>
      <c r="AO28" s="325"/>
      <c r="AP28" s="40"/>
      <c r="AQ28" s="42"/>
      <c r="BE28" s="361"/>
    </row>
    <row r="29" spans="2:71" s="2" customFormat="1" ht="14.45" hidden="1" customHeight="1" x14ac:dyDescent="0.3">
      <c r="B29" s="39"/>
      <c r="C29" s="40"/>
      <c r="D29" s="40"/>
      <c r="E29" s="40"/>
      <c r="F29" s="41" t="s">
        <v>48</v>
      </c>
      <c r="G29" s="40"/>
      <c r="H29" s="40"/>
      <c r="I29" s="40"/>
      <c r="J29" s="40"/>
      <c r="K29" s="40"/>
      <c r="L29" s="324">
        <v>0.15</v>
      </c>
      <c r="M29" s="325"/>
      <c r="N29" s="325"/>
      <c r="O29" s="325"/>
      <c r="P29" s="40"/>
      <c r="Q29" s="40"/>
      <c r="R29" s="40"/>
      <c r="S29" s="40"/>
      <c r="T29" s="40"/>
      <c r="U29" s="40"/>
      <c r="V29" s="40"/>
      <c r="W29" s="326">
        <f>ROUND(BC51,2)</f>
        <v>0</v>
      </c>
      <c r="X29" s="325"/>
      <c r="Y29" s="325"/>
      <c r="Z29" s="325"/>
      <c r="AA29" s="325"/>
      <c r="AB29" s="325"/>
      <c r="AC29" s="325"/>
      <c r="AD29" s="325"/>
      <c r="AE29" s="325"/>
      <c r="AF29" s="40"/>
      <c r="AG29" s="40"/>
      <c r="AH29" s="40"/>
      <c r="AI29" s="40"/>
      <c r="AJ29" s="40"/>
      <c r="AK29" s="326">
        <v>0</v>
      </c>
      <c r="AL29" s="325"/>
      <c r="AM29" s="325"/>
      <c r="AN29" s="325"/>
      <c r="AO29" s="325"/>
      <c r="AP29" s="40"/>
      <c r="AQ29" s="42"/>
      <c r="BE29" s="361"/>
    </row>
    <row r="30" spans="2:71" s="2" customFormat="1" ht="14.45" hidden="1" customHeight="1" x14ac:dyDescent="0.3">
      <c r="B30" s="39"/>
      <c r="C30" s="40"/>
      <c r="D30" s="40"/>
      <c r="E30" s="40"/>
      <c r="F30" s="41" t="s">
        <v>49</v>
      </c>
      <c r="G30" s="40"/>
      <c r="H30" s="40"/>
      <c r="I30" s="40"/>
      <c r="J30" s="40"/>
      <c r="K30" s="40"/>
      <c r="L30" s="324">
        <v>0</v>
      </c>
      <c r="M30" s="325"/>
      <c r="N30" s="325"/>
      <c r="O30" s="325"/>
      <c r="P30" s="40"/>
      <c r="Q30" s="40"/>
      <c r="R30" s="40"/>
      <c r="S30" s="40"/>
      <c r="T30" s="40"/>
      <c r="U30" s="40"/>
      <c r="V30" s="40"/>
      <c r="W30" s="326">
        <f>ROUND(BD51,2)</f>
        <v>0</v>
      </c>
      <c r="X30" s="325"/>
      <c r="Y30" s="325"/>
      <c r="Z30" s="325"/>
      <c r="AA30" s="325"/>
      <c r="AB30" s="325"/>
      <c r="AC30" s="325"/>
      <c r="AD30" s="325"/>
      <c r="AE30" s="325"/>
      <c r="AF30" s="40"/>
      <c r="AG30" s="40"/>
      <c r="AH30" s="40"/>
      <c r="AI30" s="40"/>
      <c r="AJ30" s="40"/>
      <c r="AK30" s="326">
        <v>0</v>
      </c>
      <c r="AL30" s="325"/>
      <c r="AM30" s="325"/>
      <c r="AN30" s="325"/>
      <c r="AO30" s="325"/>
      <c r="AP30" s="40"/>
      <c r="AQ30" s="42"/>
      <c r="BE30" s="361"/>
    </row>
    <row r="31" spans="2:71" s="1" customFormat="1" ht="6.95" customHeight="1" x14ac:dyDescent="0.3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7"/>
      <c r="BE31" s="360"/>
    </row>
    <row r="32" spans="2:71" s="1" customFormat="1" ht="25.9" customHeight="1" x14ac:dyDescent="0.3">
      <c r="B32" s="33"/>
      <c r="C32" s="43"/>
      <c r="D32" s="44" t="s">
        <v>50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 t="s">
        <v>51</v>
      </c>
      <c r="U32" s="45"/>
      <c r="V32" s="45"/>
      <c r="W32" s="45"/>
      <c r="X32" s="339" t="s">
        <v>52</v>
      </c>
      <c r="Y32" s="340"/>
      <c r="Z32" s="340"/>
      <c r="AA32" s="340"/>
      <c r="AB32" s="340"/>
      <c r="AC32" s="45"/>
      <c r="AD32" s="45"/>
      <c r="AE32" s="45"/>
      <c r="AF32" s="45"/>
      <c r="AG32" s="45"/>
      <c r="AH32" s="45"/>
      <c r="AI32" s="45"/>
      <c r="AJ32" s="45"/>
      <c r="AK32" s="341">
        <f>SUM(AK23:AK30)</f>
        <v>0</v>
      </c>
      <c r="AL32" s="340"/>
      <c r="AM32" s="340"/>
      <c r="AN32" s="340"/>
      <c r="AO32" s="342"/>
      <c r="AP32" s="43"/>
      <c r="AQ32" s="47"/>
      <c r="BE32" s="360"/>
    </row>
    <row r="33" spans="2:56" s="1" customFormat="1" ht="6.95" customHeight="1" x14ac:dyDescent="0.3"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7"/>
    </row>
    <row r="34" spans="2:56" s="1" customFormat="1" ht="6.95" customHeight="1" x14ac:dyDescent="0.3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50"/>
    </row>
    <row r="38" spans="2:56" s="1" customFormat="1" ht="6.95" customHeight="1" x14ac:dyDescent="0.3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3"/>
    </row>
    <row r="39" spans="2:56" s="1" customFormat="1" ht="36.950000000000003" customHeight="1" x14ac:dyDescent="0.3">
      <c r="B39" s="33"/>
      <c r="C39" s="54" t="s">
        <v>53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3"/>
    </row>
    <row r="40" spans="2:56" s="1" customFormat="1" ht="6.95" customHeight="1" x14ac:dyDescent="0.3">
      <c r="B40" s="33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3"/>
    </row>
    <row r="41" spans="2:56" s="3" customFormat="1" ht="14.45" customHeight="1" x14ac:dyDescent="0.3">
      <c r="B41" s="56"/>
      <c r="C41" s="57" t="s">
        <v>13</v>
      </c>
      <c r="D41" s="58"/>
      <c r="E41" s="58"/>
      <c r="F41" s="58"/>
      <c r="G41" s="58"/>
      <c r="H41" s="58"/>
      <c r="I41" s="58"/>
      <c r="J41" s="58"/>
      <c r="K41" s="58"/>
      <c r="L41" s="58" t="str">
        <f>K5</f>
        <v>11/2016</v>
      </c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9"/>
    </row>
    <row r="42" spans="2:56" s="4" customFormat="1" ht="36.950000000000003" customHeight="1" x14ac:dyDescent="0.3">
      <c r="B42" s="60"/>
      <c r="C42" s="61" t="s">
        <v>16</v>
      </c>
      <c r="D42" s="62"/>
      <c r="E42" s="62"/>
      <c r="F42" s="62"/>
      <c r="G42" s="62"/>
      <c r="H42" s="62"/>
      <c r="I42" s="62"/>
      <c r="J42" s="62"/>
      <c r="K42" s="62"/>
      <c r="L42" s="349" t="str">
        <f>K6</f>
        <v>MVN Běsno - oprava nádrže</v>
      </c>
      <c r="M42" s="350"/>
      <c r="N42" s="350"/>
      <c r="O42" s="350"/>
      <c r="P42" s="350"/>
      <c r="Q42" s="350"/>
      <c r="R42" s="350"/>
      <c r="S42" s="350"/>
      <c r="T42" s="350"/>
      <c r="U42" s="350"/>
      <c r="V42" s="350"/>
      <c r="W42" s="350"/>
      <c r="X42" s="350"/>
      <c r="Y42" s="350"/>
      <c r="Z42" s="350"/>
      <c r="AA42" s="350"/>
      <c r="AB42" s="350"/>
      <c r="AC42" s="350"/>
      <c r="AD42" s="350"/>
      <c r="AE42" s="350"/>
      <c r="AF42" s="350"/>
      <c r="AG42" s="350"/>
      <c r="AH42" s="350"/>
      <c r="AI42" s="350"/>
      <c r="AJ42" s="350"/>
      <c r="AK42" s="350"/>
      <c r="AL42" s="350"/>
      <c r="AM42" s="350"/>
      <c r="AN42" s="350"/>
      <c r="AO42" s="350"/>
      <c r="AP42" s="62"/>
      <c r="AQ42" s="62"/>
      <c r="AR42" s="63"/>
    </row>
    <row r="43" spans="2:56" s="1" customFormat="1" ht="6.95" customHeight="1" x14ac:dyDescent="0.3">
      <c r="B43" s="33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3"/>
    </row>
    <row r="44" spans="2:56" s="1" customFormat="1" ht="15" x14ac:dyDescent="0.3">
      <c r="B44" s="33"/>
      <c r="C44" s="57" t="s">
        <v>22</v>
      </c>
      <c r="D44" s="55"/>
      <c r="E44" s="55"/>
      <c r="F44" s="55"/>
      <c r="G44" s="55"/>
      <c r="H44" s="55"/>
      <c r="I44" s="55"/>
      <c r="J44" s="55"/>
      <c r="K44" s="55"/>
      <c r="L44" s="64" t="str">
        <f>IF(K8="","",K8)</f>
        <v>Běsno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7" t="s">
        <v>24</v>
      </c>
      <c r="AJ44" s="55"/>
      <c r="AK44" s="55"/>
      <c r="AL44" s="55"/>
      <c r="AM44" s="351" t="str">
        <f>IF(AN8= "","",AN8)</f>
        <v>22.11.2016</v>
      </c>
      <c r="AN44" s="352"/>
      <c r="AO44" s="55"/>
      <c r="AP44" s="55"/>
      <c r="AQ44" s="55"/>
      <c r="AR44" s="53"/>
    </row>
    <row r="45" spans="2:56" s="1" customFormat="1" ht="6.95" customHeight="1" x14ac:dyDescent="0.3">
      <c r="B45" s="33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3"/>
    </row>
    <row r="46" spans="2:56" s="1" customFormat="1" ht="15" x14ac:dyDescent="0.3">
      <c r="B46" s="33"/>
      <c r="C46" s="57" t="s">
        <v>26</v>
      </c>
      <c r="D46" s="55"/>
      <c r="E46" s="55"/>
      <c r="F46" s="55"/>
      <c r="G46" s="55"/>
      <c r="H46" s="55"/>
      <c r="I46" s="55"/>
      <c r="J46" s="55"/>
      <c r="K46" s="55"/>
      <c r="L46" s="58" t="str">
        <f>IF(E11= "","",E11)</f>
        <v>Město Kryry</v>
      </c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7" t="s">
        <v>34</v>
      </c>
      <c r="AJ46" s="55"/>
      <c r="AK46" s="55"/>
      <c r="AL46" s="55"/>
      <c r="AM46" s="353" t="str">
        <f>IF(E17="","",E17)</f>
        <v>Ing. M. Sýkorová</v>
      </c>
      <c r="AN46" s="352"/>
      <c r="AO46" s="352"/>
      <c r="AP46" s="352"/>
      <c r="AQ46" s="55"/>
      <c r="AR46" s="53"/>
      <c r="AS46" s="354" t="s">
        <v>54</v>
      </c>
      <c r="AT46" s="355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 x14ac:dyDescent="0.3">
      <c r="B47" s="33"/>
      <c r="C47" s="57" t="s">
        <v>32</v>
      </c>
      <c r="D47" s="55"/>
      <c r="E47" s="55"/>
      <c r="F47" s="55"/>
      <c r="G47" s="55"/>
      <c r="H47" s="55"/>
      <c r="I47" s="55"/>
      <c r="J47" s="55"/>
      <c r="K47" s="55"/>
      <c r="L47" s="58" t="str">
        <f>IF(E14= "Vyplň údaj","",E14)</f>
        <v/>
      </c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3"/>
      <c r="AS47" s="356"/>
      <c r="AT47" s="357"/>
      <c r="AU47" s="68"/>
      <c r="AV47" s="68"/>
      <c r="AW47" s="68"/>
      <c r="AX47" s="68"/>
      <c r="AY47" s="68"/>
      <c r="AZ47" s="68"/>
      <c r="BA47" s="68"/>
      <c r="BB47" s="68"/>
      <c r="BC47" s="68"/>
      <c r="BD47" s="69"/>
    </row>
    <row r="48" spans="2:56" s="1" customFormat="1" ht="10.9" customHeight="1" x14ac:dyDescent="0.3">
      <c r="B48" s="33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3"/>
      <c r="AS48" s="358"/>
      <c r="AT48" s="334"/>
      <c r="AU48" s="34"/>
      <c r="AV48" s="34"/>
      <c r="AW48" s="34"/>
      <c r="AX48" s="34"/>
      <c r="AY48" s="34"/>
      <c r="AZ48" s="34"/>
      <c r="BA48" s="34"/>
      <c r="BB48" s="34"/>
      <c r="BC48" s="34"/>
      <c r="BD48" s="71"/>
    </row>
    <row r="49" spans="1:91" s="1" customFormat="1" ht="29.25" customHeight="1" x14ac:dyDescent="0.3">
      <c r="B49" s="33"/>
      <c r="C49" s="335" t="s">
        <v>55</v>
      </c>
      <c r="D49" s="336"/>
      <c r="E49" s="336"/>
      <c r="F49" s="336"/>
      <c r="G49" s="336"/>
      <c r="H49" s="72"/>
      <c r="I49" s="337" t="s">
        <v>56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8" t="s">
        <v>57</v>
      </c>
      <c r="AH49" s="336"/>
      <c r="AI49" s="336"/>
      <c r="AJ49" s="336"/>
      <c r="AK49" s="336"/>
      <c r="AL49" s="336"/>
      <c r="AM49" s="336"/>
      <c r="AN49" s="337" t="s">
        <v>58</v>
      </c>
      <c r="AO49" s="336"/>
      <c r="AP49" s="336"/>
      <c r="AQ49" s="73" t="s">
        <v>59</v>
      </c>
      <c r="AR49" s="53"/>
      <c r="AS49" s="74" t="s">
        <v>60</v>
      </c>
      <c r="AT49" s="75" t="s">
        <v>61</v>
      </c>
      <c r="AU49" s="75" t="s">
        <v>62</v>
      </c>
      <c r="AV49" s="75" t="s">
        <v>63</v>
      </c>
      <c r="AW49" s="75" t="s">
        <v>64</v>
      </c>
      <c r="AX49" s="75" t="s">
        <v>65</v>
      </c>
      <c r="AY49" s="75" t="s">
        <v>66</v>
      </c>
      <c r="AZ49" s="75" t="s">
        <v>67</v>
      </c>
      <c r="BA49" s="75" t="s">
        <v>68</v>
      </c>
      <c r="BB49" s="75" t="s">
        <v>69</v>
      </c>
      <c r="BC49" s="75" t="s">
        <v>70</v>
      </c>
      <c r="BD49" s="76" t="s">
        <v>71</v>
      </c>
    </row>
    <row r="50" spans="1:91" s="1" customFormat="1" ht="10.9" customHeight="1" x14ac:dyDescent="0.3">
      <c r="B50" s="33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3"/>
      <c r="AS50" s="77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pans="1:91" s="4" customFormat="1" ht="32.450000000000003" customHeight="1" x14ac:dyDescent="0.3">
      <c r="B51" s="60"/>
      <c r="C51" s="80" t="s">
        <v>72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346">
        <f>ROUND(SUM(AG52:AG53),2)</f>
        <v>0</v>
      </c>
      <c r="AH51" s="346"/>
      <c r="AI51" s="346"/>
      <c r="AJ51" s="346"/>
      <c r="AK51" s="346"/>
      <c r="AL51" s="346"/>
      <c r="AM51" s="346"/>
      <c r="AN51" s="347">
        <f>SUM(AG51,AT51)</f>
        <v>0</v>
      </c>
      <c r="AO51" s="347"/>
      <c r="AP51" s="347"/>
      <c r="AQ51" s="82" t="s">
        <v>21</v>
      </c>
      <c r="AR51" s="63"/>
      <c r="AS51" s="83">
        <f>ROUND(SUM(AS52:AS53),2)</f>
        <v>0</v>
      </c>
      <c r="AT51" s="84">
        <f>ROUND(SUM(AV51:AW51),2)</f>
        <v>0</v>
      </c>
      <c r="AU51" s="85">
        <f>ROUND(SUM(AU52:AU53),5)</f>
        <v>0</v>
      </c>
      <c r="AV51" s="84">
        <f>ROUND(AZ51*L26,2)</f>
        <v>0</v>
      </c>
      <c r="AW51" s="84">
        <f>ROUND(BA51*L27,2)</f>
        <v>0</v>
      </c>
      <c r="AX51" s="84">
        <f>ROUND(BB51*L26,2)</f>
        <v>0</v>
      </c>
      <c r="AY51" s="84">
        <f>ROUND(BC51*L27,2)</f>
        <v>0</v>
      </c>
      <c r="AZ51" s="84">
        <f>ROUND(SUM(AZ52:AZ53),2)</f>
        <v>0</v>
      </c>
      <c r="BA51" s="84">
        <f>ROUND(SUM(BA52:BA53),2)</f>
        <v>0</v>
      </c>
      <c r="BB51" s="84">
        <f>ROUND(SUM(BB52:BB53),2)</f>
        <v>0</v>
      </c>
      <c r="BC51" s="84">
        <f>ROUND(SUM(BC52:BC53),2)</f>
        <v>0</v>
      </c>
      <c r="BD51" s="86">
        <f>ROUND(SUM(BD52:BD53),2)</f>
        <v>0</v>
      </c>
      <c r="BS51" s="87" t="s">
        <v>73</v>
      </c>
      <c r="BT51" s="87" t="s">
        <v>74</v>
      </c>
      <c r="BU51" s="88" t="s">
        <v>75</v>
      </c>
      <c r="BV51" s="87" t="s">
        <v>76</v>
      </c>
      <c r="BW51" s="87" t="s">
        <v>5</v>
      </c>
      <c r="BX51" s="87" t="s">
        <v>77</v>
      </c>
      <c r="CL51" s="87" t="s">
        <v>19</v>
      </c>
    </row>
    <row r="52" spans="1:91" s="5" customFormat="1" ht="22.5" customHeight="1" x14ac:dyDescent="0.3">
      <c r="A52" s="236" t="s">
        <v>359</v>
      </c>
      <c r="B52" s="89"/>
      <c r="C52" s="90"/>
      <c r="D52" s="343" t="s">
        <v>78</v>
      </c>
      <c r="E52" s="344"/>
      <c r="F52" s="344"/>
      <c r="G52" s="344"/>
      <c r="H52" s="344"/>
      <c r="I52" s="91"/>
      <c r="J52" s="343" t="s">
        <v>79</v>
      </c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5">
        <f>'SO 01 - Oprava nádrže'!J27</f>
        <v>0</v>
      </c>
      <c r="AH52" s="344"/>
      <c r="AI52" s="344"/>
      <c r="AJ52" s="344"/>
      <c r="AK52" s="344"/>
      <c r="AL52" s="344"/>
      <c r="AM52" s="344"/>
      <c r="AN52" s="345">
        <f>SUM(AG52,AT52)</f>
        <v>0</v>
      </c>
      <c r="AO52" s="344"/>
      <c r="AP52" s="344"/>
      <c r="AQ52" s="92" t="s">
        <v>80</v>
      </c>
      <c r="AR52" s="93"/>
      <c r="AS52" s="94">
        <v>0</v>
      </c>
      <c r="AT52" s="95">
        <f>ROUND(SUM(AV52:AW52),2)</f>
        <v>0</v>
      </c>
      <c r="AU52" s="96">
        <f>'SO 01 - Oprava nádrže'!P84</f>
        <v>0</v>
      </c>
      <c r="AV52" s="95">
        <f>'SO 01 - Oprava nádrže'!J30</f>
        <v>0</v>
      </c>
      <c r="AW52" s="95">
        <f>'SO 01 - Oprava nádrže'!J31</f>
        <v>0</v>
      </c>
      <c r="AX52" s="95">
        <f>'SO 01 - Oprava nádrže'!J32</f>
        <v>0</v>
      </c>
      <c r="AY52" s="95">
        <f>'SO 01 - Oprava nádrže'!J33</f>
        <v>0</v>
      </c>
      <c r="AZ52" s="95">
        <f>'SO 01 - Oprava nádrže'!F30</f>
        <v>0</v>
      </c>
      <c r="BA52" s="95">
        <f>'SO 01 - Oprava nádrže'!F31</f>
        <v>0</v>
      </c>
      <c r="BB52" s="95">
        <f>'SO 01 - Oprava nádrže'!F32</f>
        <v>0</v>
      </c>
      <c r="BC52" s="95">
        <f>'SO 01 - Oprava nádrže'!F33</f>
        <v>0</v>
      </c>
      <c r="BD52" s="97">
        <f>'SO 01 - Oprava nádrže'!F34</f>
        <v>0</v>
      </c>
      <c r="BT52" s="98" t="s">
        <v>81</v>
      </c>
      <c r="BV52" s="98" t="s">
        <v>76</v>
      </c>
      <c r="BW52" s="98" t="s">
        <v>82</v>
      </c>
      <c r="BX52" s="98" t="s">
        <v>5</v>
      </c>
      <c r="CL52" s="98" t="s">
        <v>19</v>
      </c>
      <c r="CM52" s="98" t="s">
        <v>83</v>
      </c>
    </row>
    <row r="53" spans="1:91" s="5" customFormat="1" ht="22.5" customHeight="1" x14ac:dyDescent="0.3">
      <c r="A53" s="236" t="s">
        <v>359</v>
      </c>
      <c r="B53" s="89"/>
      <c r="C53" s="90"/>
      <c r="D53" s="343" t="s">
        <v>84</v>
      </c>
      <c r="E53" s="344"/>
      <c r="F53" s="344"/>
      <c r="G53" s="344"/>
      <c r="H53" s="344"/>
      <c r="I53" s="91"/>
      <c r="J53" s="343" t="s">
        <v>85</v>
      </c>
      <c r="K53" s="344"/>
      <c r="L53" s="344"/>
      <c r="M53" s="344"/>
      <c r="N53" s="344"/>
      <c r="O53" s="344"/>
      <c r="P53" s="344"/>
      <c r="Q53" s="344"/>
      <c r="R53" s="344"/>
      <c r="S53" s="344"/>
      <c r="T53" s="344"/>
      <c r="U53" s="344"/>
      <c r="V53" s="344"/>
      <c r="W53" s="344"/>
      <c r="X53" s="344"/>
      <c r="Y53" s="344"/>
      <c r="Z53" s="344"/>
      <c r="AA53" s="344"/>
      <c r="AB53" s="344"/>
      <c r="AC53" s="344"/>
      <c r="AD53" s="344"/>
      <c r="AE53" s="344"/>
      <c r="AF53" s="344"/>
      <c r="AG53" s="345">
        <f>'VON - Vedlejší a ostatní ...'!J27</f>
        <v>0</v>
      </c>
      <c r="AH53" s="344"/>
      <c r="AI53" s="344"/>
      <c r="AJ53" s="344"/>
      <c r="AK53" s="344"/>
      <c r="AL53" s="344"/>
      <c r="AM53" s="344"/>
      <c r="AN53" s="345">
        <f>SUM(AG53,AT53)</f>
        <v>0</v>
      </c>
      <c r="AO53" s="344"/>
      <c r="AP53" s="344"/>
      <c r="AQ53" s="92" t="s">
        <v>80</v>
      </c>
      <c r="AR53" s="93"/>
      <c r="AS53" s="99">
        <v>0</v>
      </c>
      <c r="AT53" s="100">
        <f>ROUND(SUM(AV53:AW53),2)</f>
        <v>0</v>
      </c>
      <c r="AU53" s="101">
        <f>'VON - Vedlejší a ostatní ...'!P78</f>
        <v>0</v>
      </c>
      <c r="AV53" s="100">
        <f>'VON - Vedlejší a ostatní ...'!J30</f>
        <v>0</v>
      </c>
      <c r="AW53" s="100">
        <f>'VON - Vedlejší a ostatní ...'!J31</f>
        <v>0</v>
      </c>
      <c r="AX53" s="100">
        <f>'VON - Vedlejší a ostatní ...'!J32</f>
        <v>0</v>
      </c>
      <c r="AY53" s="100">
        <f>'VON - Vedlejší a ostatní ...'!J33</f>
        <v>0</v>
      </c>
      <c r="AZ53" s="100">
        <f>'VON - Vedlejší a ostatní ...'!F30</f>
        <v>0</v>
      </c>
      <c r="BA53" s="100">
        <f>'VON - Vedlejší a ostatní ...'!F31</f>
        <v>0</v>
      </c>
      <c r="BB53" s="100">
        <f>'VON - Vedlejší a ostatní ...'!F32</f>
        <v>0</v>
      </c>
      <c r="BC53" s="100">
        <f>'VON - Vedlejší a ostatní ...'!F33</f>
        <v>0</v>
      </c>
      <c r="BD53" s="102">
        <f>'VON - Vedlejší a ostatní ...'!F34</f>
        <v>0</v>
      </c>
      <c r="BT53" s="98" t="s">
        <v>81</v>
      </c>
      <c r="BV53" s="98" t="s">
        <v>76</v>
      </c>
      <c r="BW53" s="98" t="s">
        <v>86</v>
      </c>
      <c r="BX53" s="98" t="s">
        <v>5</v>
      </c>
      <c r="CL53" s="98" t="s">
        <v>19</v>
      </c>
      <c r="CM53" s="98" t="s">
        <v>83</v>
      </c>
    </row>
    <row r="54" spans="1:91" s="1" customFormat="1" ht="30" customHeight="1" x14ac:dyDescent="0.3">
      <c r="B54" s="33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3"/>
    </row>
    <row r="55" spans="1:91" s="1" customFormat="1" ht="6.95" customHeight="1" x14ac:dyDescent="0.3"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53"/>
    </row>
  </sheetData>
  <sheetProtection algorithmName="SHA-512" hashValue="qJUTMQZYqJbPuTJ/Dd/AR47CWhtwNXRsksYwKo2KNMYw7JcFf5EeuzzKBwCU0utOVauZdxDV2mluOvaTvMwcBg==" saltValue="NizJJnF3diwKDfBaCVwjfw==" spinCount="100000" sheet="1" objects="1" scenarios="1" formatColumns="0" formatRows="0" sort="0" autoFilter="0"/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SO 01 - Oprava nádrže'!C2" tooltip="SO 01 - Oprava nádrže" display="/"/>
    <hyperlink ref="A53" location="'VON - Vedlejší a ostatní ...'!C2" tooltip="VON - Vedlejší a ostatní 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1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4"/>
      <c r="B1" s="238"/>
      <c r="C1" s="238"/>
      <c r="D1" s="237" t="s">
        <v>1</v>
      </c>
      <c r="E1" s="238"/>
      <c r="F1" s="239" t="s">
        <v>360</v>
      </c>
      <c r="G1" s="364" t="s">
        <v>361</v>
      </c>
      <c r="H1" s="364"/>
      <c r="I1" s="244"/>
      <c r="J1" s="239" t="s">
        <v>362</v>
      </c>
      <c r="K1" s="237" t="s">
        <v>87</v>
      </c>
      <c r="L1" s="239" t="s">
        <v>363</v>
      </c>
      <c r="M1" s="239"/>
      <c r="N1" s="239"/>
      <c r="O1" s="239"/>
      <c r="P1" s="239"/>
      <c r="Q1" s="239"/>
      <c r="R1" s="239"/>
      <c r="S1" s="239"/>
      <c r="T1" s="239"/>
      <c r="U1" s="235"/>
      <c r="V1" s="23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 x14ac:dyDescent="0.3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82</v>
      </c>
    </row>
    <row r="3" spans="1:70" ht="6.95" customHeight="1" x14ac:dyDescent="0.3">
      <c r="B3" s="17"/>
      <c r="C3" s="18"/>
      <c r="D3" s="18"/>
      <c r="E3" s="18"/>
      <c r="F3" s="18"/>
      <c r="G3" s="18"/>
      <c r="H3" s="18"/>
      <c r="I3" s="104"/>
      <c r="J3" s="18"/>
      <c r="K3" s="19"/>
      <c r="AT3" s="16" t="s">
        <v>83</v>
      </c>
    </row>
    <row r="4" spans="1:70" ht="36.950000000000003" customHeight="1" x14ac:dyDescent="0.3">
      <c r="B4" s="20"/>
      <c r="C4" s="21"/>
      <c r="D4" s="22" t="s">
        <v>88</v>
      </c>
      <c r="E4" s="21"/>
      <c r="F4" s="21"/>
      <c r="G4" s="21"/>
      <c r="H4" s="21"/>
      <c r="I4" s="105"/>
      <c r="J4" s="21"/>
      <c r="K4" s="23"/>
      <c r="M4" s="24" t="s">
        <v>10</v>
      </c>
      <c r="AT4" s="16" t="s">
        <v>4</v>
      </c>
    </row>
    <row r="5" spans="1:70" ht="6.95" customHeight="1" x14ac:dyDescent="0.3">
      <c r="B5" s="20"/>
      <c r="C5" s="21"/>
      <c r="D5" s="21"/>
      <c r="E5" s="21"/>
      <c r="F5" s="21"/>
      <c r="G5" s="21"/>
      <c r="H5" s="21"/>
      <c r="I5" s="105"/>
      <c r="J5" s="21"/>
      <c r="K5" s="23"/>
    </row>
    <row r="6" spans="1:70" ht="15" x14ac:dyDescent="0.3">
      <c r="B6" s="20"/>
      <c r="C6" s="21"/>
      <c r="D6" s="29" t="s">
        <v>16</v>
      </c>
      <c r="E6" s="21"/>
      <c r="F6" s="21"/>
      <c r="G6" s="21"/>
      <c r="H6" s="21"/>
      <c r="I6" s="105"/>
      <c r="J6" s="21"/>
      <c r="K6" s="23"/>
    </row>
    <row r="7" spans="1:70" ht="22.5" customHeight="1" x14ac:dyDescent="0.3">
      <c r="B7" s="20"/>
      <c r="C7" s="21"/>
      <c r="D7" s="21"/>
      <c r="E7" s="365" t="str">
        <f>'Rekapitulace stavby'!K6</f>
        <v>MVN Běsno - oprava nádrže</v>
      </c>
      <c r="F7" s="328"/>
      <c r="G7" s="328"/>
      <c r="H7" s="328"/>
      <c r="I7" s="105"/>
      <c r="J7" s="21"/>
      <c r="K7" s="23"/>
    </row>
    <row r="8" spans="1:70" s="1" customFormat="1" ht="15" x14ac:dyDescent="0.3">
      <c r="B8" s="33"/>
      <c r="C8" s="34"/>
      <c r="D8" s="29" t="s">
        <v>89</v>
      </c>
      <c r="E8" s="34"/>
      <c r="F8" s="34"/>
      <c r="G8" s="34"/>
      <c r="H8" s="34"/>
      <c r="I8" s="106"/>
      <c r="J8" s="34"/>
      <c r="K8" s="37"/>
    </row>
    <row r="9" spans="1:70" s="1" customFormat="1" ht="36.950000000000003" customHeight="1" x14ac:dyDescent="0.3">
      <c r="B9" s="33"/>
      <c r="C9" s="34"/>
      <c r="D9" s="34"/>
      <c r="E9" s="366" t="s">
        <v>90</v>
      </c>
      <c r="F9" s="334"/>
      <c r="G9" s="334"/>
      <c r="H9" s="334"/>
      <c r="I9" s="106"/>
      <c r="J9" s="34"/>
      <c r="K9" s="37"/>
    </row>
    <row r="10" spans="1:70" s="1" customFormat="1" x14ac:dyDescent="0.3">
      <c r="B10" s="33"/>
      <c r="C10" s="34"/>
      <c r="D10" s="34"/>
      <c r="E10" s="34"/>
      <c r="F10" s="34"/>
      <c r="G10" s="34"/>
      <c r="H10" s="34"/>
      <c r="I10" s="106"/>
      <c r="J10" s="34"/>
      <c r="K10" s="37"/>
    </row>
    <row r="11" spans="1:70" s="1" customFormat="1" ht="14.45" customHeight="1" x14ac:dyDescent="0.3">
      <c r="B11" s="33"/>
      <c r="C11" s="34"/>
      <c r="D11" s="29" t="s">
        <v>18</v>
      </c>
      <c r="E11" s="34"/>
      <c r="F11" s="27" t="s">
        <v>19</v>
      </c>
      <c r="G11" s="34"/>
      <c r="H11" s="34"/>
      <c r="I11" s="107" t="s">
        <v>20</v>
      </c>
      <c r="J11" s="27" t="s">
        <v>21</v>
      </c>
      <c r="K11" s="37"/>
    </row>
    <row r="12" spans="1:70" s="1" customFormat="1" ht="14.45" customHeight="1" x14ac:dyDescent="0.3">
      <c r="B12" s="33"/>
      <c r="C12" s="34"/>
      <c r="D12" s="29" t="s">
        <v>22</v>
      </c>
      <c r="E12" s="34"/>
      <c r="F12" s="27" t="s">
        <v>23</v>
      </c>
      <c r="G12" s="34"/>
      <c r="H12" s="34"/>
      <c r="I12" s="107" t="s">
        <v>24</v>
      </c>
      <c r="J12" s="108" t="str">
        <f>'Rekapitulace stavby'!AN8</f>
        <v>22.11.2016</v>
      </c>
      <c r="K12" s="37"/>
    </row>
    <row r="13" spans="1:70" s="1" customFormat="1" ht="10.9" customHeight="1" x14ac:dyDescent="0.3">
      <c r="B13" s="33"/>
      <c r="C13" s="34"/>
      <c r="D13" s="34"/>
      <c r="E13" s="34"/>
      <c r="F13" s="34"/>
      <c r="G13" s="34"/>
      <c r="H13" s="34"/>
      <c r="I13" s="106"/>
      <c r="J13" s="34"/>
      <c r="K13" s="37"/>
    </row>
    <row r="14" spans="1:70" s="1" customFormat="1" ht="14.45" customHeight="1" x14ac:dyDescent="0.3">
      <c r="B14" s="33"/>
      <c r="C14" s="34"/>
      <c r="D14" s="29" t="s">
        <v>26</v>
      </c>
      <c r="E14" s="34"/>
      <c r="F14" s="34"/>
      <c r="G14" s="34"/>
      <c r="H14" s="34"/>
      <c r="I14" s="107" t="s">
        <v>27</v>
      </c>
      <c r="J14" s="27" t="s">
        <v>28</v>
      </c>
      <c r="K14" s="37"/>
    </row>
    <row r="15" spans="1:70" s="1" customFormat="1" ht="18" customHeight="1" x14ac:dyDescent="0.3">
      <c r="B15" s="33"/>
      <c r="C15" s="34"/>
      <c r="D15" s="34"/>
      <c r="E15" s="27" t="s">
        <v>29</v>
      </c>
      <c r="F15" s="34"/>
      <c r="G15" s="34"/>
      <c r="H15" s="34"/>
      <c r="I15" s="107" t="s">
        <v>30</v>
      </c>
      <c r="J15" s="27" t="s">
        <v>31</v>
      </c>
      <c r="K15" s="37"/>
    </row>
    <row r="16" spans="1:70" s="1" customFormat="1" ht="6.95" customHeight="1" x14ac:dyDescent="0.3">
      <c r="B16" s="33"/>
      <c r="C16" s="34"/>
      <c r="D16" s="34"/>
      <c r="E16" s="34"/>
      <c r="F16" s="34"/>
      <c r="G16" s="34"/>
      <c r="H16" s="34"/>
      <c r="I16" s="106"/>
      <c r="J16" s="34"/>
      <c r="K16" s="37"/>
    </row>
    <row r="17" spans="2:11" s="1" customFormat="1" ht="14.45" customHeight="1" x14ac:dyDescent="0.3">
      <c r="B17" s="33"/>
      <c r="C17" s="34"/>
      <c r="D17" s="29" t="s">
        <v>32</v>
      </c>
      <c r="E17" s="34"/>
      <c r="F17" s="34"/>
      <c r="G17" s="34"/>
      <c r="H17" s="34"/>
      <c r="I17" s="107" t="s">
        <v>27</v>
      </c>
      <c r="J17" s="27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7" t="str">
        <f>IF('Rekapitulace stavby'!E14="Vyplň údaj","",IF('Rekapitulace stavby'!E14="","",'Rekapitulace stavby'!E14))</f>
        <v/>
      </c>
      <c r="F18" s="34"/>
      <c r="G18" s="34"/>
      <c r="H18" s="34"/>
      <c r="I18" s="107" t="s">
        <v>30</v>
      </c>
      <c r="J18" s="27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106"/>
      <c r="J19" s="34"/>
      <c r="K19" s="37"/>
    </row>
    <row r="20" spans="2:11" s="1" customFormat="1" ht="14.45" customHeight="1" x14ac:dyDescent="0.3">
      <c r="B20" s="33"/>
      <c r="C20" s="34"/>
      <c r="D20" s="29" t="s">
        <v>34</v>
      </c>
      <c r="E20" s="34"/>
      <c r="F20" s="34"/>
      <c r="G20" s="34"/>
      <c r="H20" s="34"/>
      <c r="I20" s="107" t="s">
        <v>27</v>
      </c>
      <c r="J20" s="27" t="s">
        <v>35</v>
      </c>
      <c r="K20" s="37"/>
    </row>
    <row r="21" spans="2:11" s="1" customFormat="1" ht="18" customHeight="1" x14ac:dyDescent="0.3">
      <c r="B21" s="33"/>
      <c r="C21" s="34"/>
      <c r="D21" s="34"/>
      <c r="E21" s="27" t="s">
        <v>36</v>
      </c>
      <c r="F21" s="34"/>
      <c r="G21" s="34"/>
      <c r="H21" s="34"/>
      <c r="I21" s="107" t="s">
        <v>30</v>
      </c>
      <c r="J21" s="27" t="s">
        <v>21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106"/>
      <c r="J22" s="34"/>
      <c r="K22" s="37"/>
    </row>
    <row r="23" spans="2:11" s="1" customFormat="1" ht="14.45" customHeight="1" x14ac:dyDescent="0.3">
      <c r="B23" s="33"/>
      <c r="C23" s="34"/>
      <c r="D23" s="29" t="s">
        <v>38</v>
      </c>
      <c r="E23" s="34"/>
      <c r="F23" s="34"/>
      <c r="G23" s="34"/>
      <c r="H23" s="34"/>
      <c r="I23" s="106"/>
      <c r="J23" s="34"/>
      <c r="K23" s="37"/>
    </row>
    <row r="24" spans="2:11" s="6" customFormat="1" ht="63" customHeight="1" x14ac:dyDescent="0.3">
      <c r="B24" s="109"/>
      <c r="C24" s="110"/>
      <c r="D24" s="110"/>
      <c r="E24" s="330" t="s">
        <v>39</v>
      </c>
      <c r="F24" s="367"/>
      <c r="G24" s="367"/>
      <c r="H24" s="367"/>
      <c r="I24" s="111"/>
      <c r="J24" s="110"/>
      <c r="K24" s="112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106"/>
      <c r="J25" s="34"/>
      <c r="K25" s="37"/>
    </row>
    <row r="26" spans="2:11" s="1" customFormat="1" ht="6.95" customHeight="1" x14ac:dyDescent="0.3">
      <c r="B26" s="33"/>
      <c r="C26" s="34"/>
      <c r="D26" s="78"/>
      <c r="E26" s="78"/>
      <c r="F26" s="78"/>
      <c r="G26" s="78"/>
      <c r="H26" s="78"/>
      <c r="I26" s="113"/>
      <c r="J26" s="78"/>
      <c r="K26" s="114"/>
    </row>
    <row r="27" spans="2:11" s="1" customFormat="1" ht="25.35" customHeight="1" x14ac:dyDescent="0.3">
      <c r="B27" s="33"/>
      <c r="C27" s="34"/>
      <c r="D27" s="115" t="s">
        <v>40</v>
      </c>
      <c r="E27" s="34"/>
      <c r="F27" s="34"/>
      <c r="G27" s="34"/>
      <c r="H27" s="34"/>
      <c r="I27" s="106"/>
      <c r="J27" s="116">
        <f>ROUND(J84,2)</f>
        <v>0</v>
      </c>
      <c r="K27" s="37"/>
    </row>
    <row r="28" spans="2:11" s="1" customFormat="1" ht="6.95" customHeight="1" x14ac:dyDescent="0.3">
      <c r="B28" s="33"/>
      <c r="C28" s="34"/>
      <c r="D28" s="78"/>
      <c r="E28" s="78"/>
      <c r="F28" s="78"/>
      <c r="G28" s="78"/>
      <c r="H28" s="78"/>
      <c r="I28" s="113"/>
      <c r="J28" s="78"/>
      <c r="K28" s="114"/>
    </row>
    <row r="29" spans="2:11" s="1" customFormat="1" ht="14.45" customHeight="1" x14ac:dyDescent="0.3">
      <c r="B29" s="33"/>
      <c r="C29" s="34"/>
      <c r="D29" s="34"/>
      <c r="E29" s="34"/>
      <c r="F29" s="38" t="s">
        <v>42</v>
      </c>
      <c r="G29" s="34"/>
      <c r="H29" s="34"/>
      <c r="I29" s="117" t="s">
        <v>41</v>
      </c>
      <c r="J29" s="38" t="s">
        <v>43</v>
      </c>
      <c r="K29" s="37"/>
    </row>
    <row r="30" spans="2:11" s="1" customFormat="1" ht="14.45" customHeight="1" x14ac:dyDescent="0.3">
      <c r="B30" s="33"/>
      <c r="C30" s="34"/>
      <c r="D30" s="41" t="s">
        <v>44</v>
      </c>
      <c r="E30" s="41" t="s">
        <v>45</v>
      </c>
      <c r="F30" s="118">
        <f>ROUND(SUM(BE84:BE210), 2)</f>
        <v>0</v>
      </c>
      <c r="G30" s="34"/>
      <c r="H30" s="34"/>
      <c r="I30" s="119">
        <v>0.21</v>
      </c>
      <c r="J30" s="118">
        <f>ROUND(ROUND((SUM(BE84:BE210)),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46</v>
      </c>
      <c r="F31" s="118">
        <f>ROUND(SUM(BF84:BF210), 2)</f>
        <v>0</v>
      </c>
      <c r="G31" s="34"/>
      <c r="H31" s="34"/>
      <c r="I31" s="119">
        <v>0.15</v>
      </c>
      <c r="J31" s="118">
        <f>ROUND(ROUND((SUM(BF84:BF210)),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47</v>
      </c>
      <c r="F32" s="118">
        <f>ROUND(SUM(BG84:BG210), 2)</f>
        <v>0</v>
      </c>
      <c r="G32" s="34"/>
      <c r="H32" s="34"/>
      <c r="I32" s="119">
        <v>0.21</v>
      </c>
      <c r="J32" s="118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48</v>
      </c>
      <c r="F33" s="118">
        <f>ROUND(SUM(BH84:BH210), 2)</f>
        <v>0</v>
      </c>
      <c r="G33" s="34"/>
      <c r="H33" s="34"/>
      <c r="I33" s="119">
        <v>0.15</v>
      </c>
      <c r="J33" s="118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49</v>
      </c>
      <c r="F34" s="118">
        <f>ROUND(SUM(BI84:BI210), 2)</f>
        <v>0</v>
      </c>
      <c r="G34" s="34"/>
      <c r="H34" s="34"/>
      <c r="I34" s="119">
        <v>0</v>
      </c>
      <c r="J34" s="118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106"/>
      <c r="J35" s="34"/>
      <c r="K35" s="37"/>
    </row>
    <row r="36" spans="2:11" s="1" customFormat="1" ht="25.35" customHeight="1" x14ac:dyDescent="0.3">
      <c r="B36" s="33"/>
      <c r="C36" s="120"/>
      <c r="D36" s="121" t="s">
        <v>50</v>
      </c>
      <c r="E36" s="72"/>
      <c r="F36" s="72"/>
      <c r="G36" s="122" t="s">
        <v>51</v>
      </c>
      <c r="H36" s="123" t="s">
        <v>52</v>
      </c>
      <c r="I36" s="124"/>
      <c r="J36" s="125">
        <f>SUM(J27:J34)</f>
        <v>0</v>
      </c>
      <c r="K36" s="126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127"/>
      <c r="J37" s="49"/>
      <c r="K37" s="50"/>
    </row>
    <row r="41" spans="2:11" s="1" customFormat="1" ht="6.95" customHeight="1" x14ac:dyDescent="0.3">
      <c r="B41" s="128"/>
      <c r="C41" s="129"/>
      <c r="D41" s="129"/>
      <c r="E41" s="129"/>
      <c r="F41" s="129"/>
      <c r="G41" s="129"/>
      <c r="H41" s="129"/>
      <c r="I41" s="130"/>
      <c r="J41" s="129"/>
      <c r="K41" s="131"/>
    </row>
    <row r="42" spans="2:11" s="1" customFormat="1" ht="36.950000000000003" customHeight="1" x14ac:dyDescent="0.3">
      <c r="B42" s="33"/>
      <c r="C42" s="22" t="s">
        <v>91</v>
      </c>
      <c r="D42" s="34"/>
      <c r="E42" s="34"/>
      <c r="F42" s="34"/>
      <c r="G42" s="34"/>
      <c r="H42" s="34"/>
      <c r="I42" s="106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106"/>
      <c r="J43" s="34"/>
      <c r="K43" s="37"/>
    </row>
    <row r="44" spans="2:11" s="1" customFormat="1" ht="14.45" customHeight="1" x14ac:dyDescent="0.3">
      <c r="B44" s="33"/>
      <c r="C44" s="29" t="s">
        <v>16</v>
      </c>
      <c r="D44" s="34"/>
      <c r="E44" s="34"/>
      <c r="F44" s="34"/>
      <c r="G44" s="34"/>
      <c r="H44" s="34"/>
      <c r="I44" s="106"/>
      <c r="J44" s="34"/>
      <c r="K44" s="37"/>
    </row>
    <row r="45" spans="2:11" s="1" customFormat="1" ht="22.5" customHeight="1" x14ac:dyDescent="0.3">
      <c r="B45" s="33"/>
      <c r="C45" s="34"/>
      <c r="D45" s="34"/>
      <c r="E45" s="365" t="str">
        <f>E7</f>
        <v>MVN Běsno - oprava nádrže</v>
      </c>
      <c r="F45" s="334"/>
      <c r="G45" s="334"/>
      <c r="H45" s="334"/>
      <c r="I45" s="106"/>
      <c r="J45" s="34"/>
      <c r="K45" s="37"/>
    </row>
    <row r="46" spans="2:11" s="1" customFormat="1" ht="14.45" customHeight="1" x14ac:dyDescent="0.3">
      <c r="B46" s="33"/>
      <c r="C46" s="29" t="s">
        <v>89</v>
      </c>
      <c r="D46" s="34"/>
      <c r="E46" s="34"/>
      <c r="F46" s="34"/>
      <c r="G46" s="34"/>
      <c r="H46" s="34"/>
      <c r="I46" s="106"/>
      <c r="J46" s="34"/>
      <c r="K46" s="37"/>
    </row>
    <row r="47" spans="2:11" s="1" customFormat="1" ht="23.25" customHeight="1" x14ac:dyDescent="0.3">
      <c r="B47" s="33"/>
      <c r="C47" s="34"/>
      <c r="D47" s="34"/>
      <c r="E47" s="366" t="str">
        <f>E9</f>
        <v>SO 01 - Oprava nádrže</v>
      </c>
      <c r="F47" s="334"/>
      <c r="G47" s="334"/>
      <c r="H47" s="334"/>
      <c r="I47" s="106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106"/>
      <c r="J48" s="34"/>
      <c r="K48" s="37"/>
    </row>
    <row r="49" spans="2:47" s="1" customFormat="1" ht="18" customHeight="1" x14ac:dyDescent="0.3">
      <c r="B49" s="33"/>
      <c r="C49" s="29" t="s">
        <v>22</v>
      </c>
      <c r="D49" s="34"/>
      <c r="E49" s="34"/>
      <c r="F49" s="27" t="str">
        <f>F12</f>
        <v>Běsno</v>
      </c>
      <c r="G49" s="34"/>
      <c r="H49" s="34"/>
      <c r="I49" s="107" t="s">
        <v>24</v>
      </c>
      <c r="J49" s="108" t="str">
        <f>IF(J12="","",J12)</f>
        <v>22.11.2016</v>
      </c>
      <c r="K49" s="37"/>
    </row>
    <row r="50" spans="2:47" s="1" customFormat="1" ht="6.95" customHeight="1" x14ac:dyDescent="0.3">
      <c r="B50" s="33"/>
      <c r="C50" s="34"/>
      <c r="D50" s="34"/>
      <c r="E50" s="34"/>
      <c r="F50" s="34"/>
      <c r="G50" s="34"/>
      <c r="H50" s="34"/>
      <c r="I50" s="106"/>
      <c r="J50" s="34"/>
      <c r="K50" s="37"/>
    </row>
    <row r="51" spans="2:47" s="1" customFormat="1" ht="15" x14ac:dyDescent="0.3">
      <c r="B51" s="33"/>
      <c r="C51" s="29" t="s">
        <v>26</v>
      </c>
      <c r="D51" s="34"/>
      <c r="E51" s="34"/>
      <c r="F51" s="27" t="str">
        <f>E15</f>
        <v>Město Kryry</v>
      </c>
      <c r="G51" s="34"/>
      <c r="H51" s="34"/>
      <c r="I51" s="107" t="s">
        <v>34</v>
      </c>
      <c r="J51" s="27" t="str">
        <f>E21</f>
        <v>Ing. M. Sýkorová</v>
      </c>
      <c r="K51" s="37"/>
    </row>
    <row r="52" spans="2:47" s="1" customFormat="1" ht="14.45" customHeight="1" x14ac:dyDescent="0.3">
      <c r="B52" s="33"/>
      <c r="C52" s="29" t="s">
        <v>32</v>
      </c>
      <c r="D52" s="34"/>
      <c r="E52" s="34"/>
      <c r="F52" s="27" t="str">
        <f>IF(E18="","",E18)</f>
        <v/>
      </c>
      <c r="G52" s="34"/>
      <c r="H52" s="34"/>
      <c r="I52" s="106"/>
      <c r="J52" s="34"/>
      <c r="K52" s="37"/>
    </row>
    <row r="53" spans="2:47" s="1" customFormat="1" ht="10.35" customHeight="1" x14ac:dyDescent="0.3">
      <c r="B53" s="33"/>
      <c r="C53" s="34"/>
      <c r="D53" s="34"/>
      <c r="E53" s="34"/>
      <c r="F53" s="34"/>
      <c r="G53" s="34"/>
      <c r="H53" s="34"/>
      <c r="I53" s="106"/>
      <c r="J53" s="34"/>
      <c r="K53" s="37"/>
    </row>
    <row r="54" spans="2:47" s="1" customFormat="1" ht="29.25" customHeight="1" x14ac:dyDescent="0.3">
      <c r="B54" s="33"/>
      <c r="C54" s="132" t="s">
        <v>92</v>
      </c>
      <c r="D54" s="120"/>
      <c r="E54" s="120"/>
      <c r="F54" s="120"/>
      <c r="G54" s="120"/>
      <c r="H54" s="120"/>
      <c r="I54" s="133"/>
      <c r="J54" s="134" t="s">
        <v>93</v>
      </c>
      <c r="K54" s="135"/>
    </row>
    <row r="55" spans="2:47" s="1" customFormat="1" ht="10.35" customHeight="1" x14ac:dyDescent="0.3">
      <c r="B55" s="33"/>
      <c r="C55" s="34"/>
      <c r="D55" s="34"/>
      <c r="E55" s="34"/>
      <c r="F55" s="34"/>
      <c r="G55" s="34"/>
      <c r="H55" s="34"/>
      <c r="I55" s="106"/>
      <c r="J55" s="34"/>
      <c r="K55" s="37"/>
    </row>
    <row r="56" spans="2:47" s="1" customFormat="1" ht="29.25" customHeight="1" x14ac:dyDescent="0.3">
      <c r="B56" s="33"/>
      <c r="C56" s="136" t="s">
        <v>94</v>
      </c>
      <c r="D56" s="34"/>
      <c r="E56" s="34"/>
      <c r="F56" s="34"/>
      <c r="G56" s="34"/>
      <c r="H56" s="34"/>
      <c r="I56" s="106"/>
      <c r="J56" s="116">
        <f>J84</f>
        <v>0</v>
      </c>
      <c r="K56" s="37"/>
      <c r="AU56" s="16" t="s">
        <v>95</v>
      </c>
    </row>
    <row r="57" spans="2:47" s="7" customFormat="1" ht="24.95" customHeight="1" x14ac:dyDescent="0.3">
      <c r="B57" s="137"/>
      <c r="C57" s="138"/>
      <c r="D57" s="139" t="s">
        <v>96</v>
      </c>
      <c r="E57" s="140"/>
      <c r="F57" s="140"/>
      <c r="G57" s="140"/>
      <c r="H57" s="140"/>
      <c r="I57" s="141"/>
      <c r="J57" s="142">
        <f>J85</f>
        <v>0</v>
      </c>
      <c r="K57" s="143"/>
    </row>
    <row r="58" spans="2:47" s="8" customFormat="1" ht="19.899999999999999" customHeight="1" x14ac:dyDescent="0.3">
      <c r="B58" s="144"/>
      <c r="C58" s="145"/>
      <c r="D58" s="146" t="s">
        <v>97</v>
      </c>
      <c r="E58" s="147"/>
      <c r="F58" s="147"/>
      <c r="G58" s="147"/>
      <c r="H58" s="147"/>
      <c r="I58" s="148"/>
      <c r="J58" s="149">
        <f>J86</f>
        <v>0</v>
      </c>
      <c r="K58" s="150"/>
    </row>
    <row r="59" spans="2:47" s="8" customFormat="1" ht="19.899999999999999" customHeight="1" x14ac:dyDescent="0.3">
      <c r="B59" s="144"/>
      <c r="C59" s="145"/>
      <c r="D59" s="146" t="s">
        <v>98</v>
      </c>
      <c r="E59" s="147"/>
      <c r="F59" s="147"/>
      <c r="G59" s="147"/>
      <c r="H59" s="147"/>
      <c r="I59" s="148"/>
      <c r="J59" s="149">
        <f>J183</f>
        <v>0</v>
      </c>
      <c r="K59" s="150"/>
    </row>
    <row r="60" spans="2:47" s="8" customFormat="1" ht="19.899999999999999" customHeight="1" x14ac:dyDescent="0.3">
      <c r="B60" s="144"/>
      <c r="C60" s="145"/>
      <c r="D60" s="146" t="s">
        <v>99</v>
      </c>
      <c r="E60" s="147"/>
      <c r="F60" s="147"/>
      <c r="G60" s="147"/>
      <c r="H60" s="147"/>
      <c r="I60" s="148"/>
      <c r="J60" s="149">
        <f>J188</f>
        <v>0</v>
      </c>
      <c r="K60" s="150"/>
    </row>
    <row r="61" spans="2:47" s="8" customFormat="1" ht="19.899999999999999" customHeight="1" x14ac:dyDescent="0.3">
      <c r="B61" s="144"/>
      <c r="C61" s="145"/>
      <c r="D61" s="146" t="s">
        <v>100</v>
      </c>
      <c r="E61" s="147"/>
      <c r="F61" s="147"/>
      <c r="G61" s="147"/>
      <c r="H61" s="147"/>
      <c r="I61" s="148"/>
      <c r="J61" s="149">
        <f>J193</f>
        <v>0</v>
      </c>
      <c r="K61" s="150"/>
    </row>
    <row r="62" spans="2:47" s="8" customFormat="1" ht="19.899999999999999" customHeight="1" x14ac:dyDescent="0.3">
      <c r="B62" s="144"/>
      <c r="C62" s="145"/>
      <c r="D62" s="146" t="s">
        <v>101</v>
      </c>
      <c r="E62" s="147"/>
      <c r="F62" s="147"/>
      <c r="G62" s="147"/>
      <c r="H62" s="147"/>
      <c r="I62" s="148"/>
      <c r="J62" s="149">
        <f>J198</f>
        <v>0</v>
      </c>
      <c r="K62" s="150"/>
    </row>
    <row r="63" spans="2:47" s="8" customFormat="1" ht="19.899999999999999" customHeight="1" x14ac:dyDescent="0.3">
      <c r="B63" s="144"/>
      <c r="C63" s="145"/>
      <c r="D63" s="146" t="s">
        <v>102</v>
      </c>
      <c r="E63" s="147"/>
      <c r="F63" s="147"/>
      <c r="G63" s="147"/>
      <c r="H63" s="147"/>
      <c r="I63" s="148"/>
      <c r="J63" s="149">
        <f>J204</f>
        <v>0</v>
      </c>
      <c r="K63" s="150"/>
    </row>
    <row r="64" spans="2:47" s="8" customFormat="1" ht="19.899999999999999" customHeight="1" x14ac:dyDescent="0.3">
      <c r="B64" s="144"/>
      <c r="C64" s="145"/>
      <c r="D64" s="146" t="s">
        <v>103</v>
      </c>
      <c r="E64" s="147"/>
      <c r="F64" s="147"/>
      <c r="G64" s="147"/>
      <c r="H64" s="147"/>
      <c r="I64" s="148"/>
      <c r="J64" s="149">
        <f>J208</f>
        <v>0</v>
      </c>
      <c r="K64" s="150"/>
    </row>
    <row r="65" spans="2:12" s="1" customFormat="1" ht="21.75" customHeight="1" x14ac:dyDescent="0.3">
      <c r="B65" s="33"/>
      <c r="C65" s="34"/>
      <c r="D65" s="34"/>
      <c r="E65" s="34"/>
      <c r="F65" s="34"/>
      <c r="G65" s="34"/>
      <c r="H65" s="34"/>
      <c r="I65" s="106"/>
      <c r="J65" s="34"/>
      <c r="K65" s="37"/>
    </row>
    <row r="66" spans="2:12" s="1" customFormat="1" ht="6.95" customHeight="1" x14ac:dyDescent="0.3">
      <c r="B66" s="48"/>
      <c r="C66" s="49"/>
      <c r="D66" s="49"/>
      <c r="E66" s="49"/>
      <c r="F66" s="49"/>
      <c r="G66" s="49"/>
      <c r="H66" s="49"/>
      <c r="I66" s="127"/>
      <c r="J66" s="49"/>
      <c r="K66" s="50"/>
    </row>
    <row r="70" spans="2:12" s="1" customFormat="1" ht="6.95" customHeight="1" x14ac:dyDescent="0.3">
      <c r="B70" s="51"/>
      <c r="C70" s="52"/>
      <c r="D70" s="52"/>
      <c r="E70" s="52"/>
      <c r="F70" s="52"/>
      <c r="G70" s="52"/>
      <c r="H70" s="52"/>
      <c r="I70" s="130"/>
      <c r="J70" s="52"/>
      <c r="K70" s="52"/>
      <c r="L70" s="53"/>
    </row>
    <row r="71" spans="2:12" s="1" customFormat="1" ht="36.950000000000003" customHeight="1" x14ac:dyDescent="0.3">
      <c r="B71" s="33"/>
      <c r="C71" s="54" t="s">
        <v>104</v>
      </c>
      <c r="D71" s="55"/>
      <c r="E71" s="55"/>
      <c r="F71" s="55"/>
      <c r="G71" s="55"/>
      <c r="H71" s="55"/>
      <c r="I71" s="151"/>
      <c r="J71" s="55"/>
      <c r="K71" s="55"/>
      <c r="L71" s="53"/>
    </row>
    <row r="72" spans="2:12" s="1" customFormat="1" ht="6.95" customHeight="1" x14ac:dyDescent="0.3">
      <c r="B72" s="33"/>
      <c r="C72" s="55"/>
      <c r="D72" s="55"/>
      <c r="E72" s="55"/>
      <c r="F72" s="55"/>
      <c r="G72" s="55"/>
      <c r="H72" s="55"/>
      <c r="I72" s="151"/>
      <c r="J72" s="55"/>
      <c r="K72" s="55"/>
      <c r="L72" s="53"/>
    </row>
    <row r="73" spans="2:12" s="1" customFormat="1" ht="14.45" customHeight="1" x14ac:dyDescent="0.3">
      <c r="B73" s="33"/>
      <c r="C73" s="57" t="s">
        <v>16</v>
      </c>
      <c r="D73" s="55"/>
      <c r="E73" s="55"/>
      <c r="F73" s="55"/>
      <c r="G73" s="55"/>
      <c r="H73" s="55"/>
      <c r="I73" s="151"/>
      <c r="J73" s="55"/>
      <c r="K73" s="55"/>
      <c r="L73" s="53"/>
    </row>
    <row r="74" spans="2:12" s="1" customFormat="1" ht="22.5" customHeight="1" x14ac:dyDescent="0.3">
      <c r="B74" s="33"/>
      <c r="C74" s="55"/>
      <c r="D74" s="55"/>
      <c r="E74" s="363" t="str">
        <f>E7</f>
        <v>MVN Běsno - oprava nádrže</v>
      </c>
      <c r="F74" s="352"/>
      <c r="G74" s="352"/>
      <c r="H74" s="352"/>
      <c r="I74" s="151"/>
      <c r="J74" s="55"/>
      <c r="K74" s="55"/>
      <c r="L74" s="53"/>
    </row>
    <row r="75" spans="2:12" s="1" customFormat="1" ht="14.45" customHeight="1" x14ac:dyDescent="0.3">
      <c r="B75" s="33"/>
      <c r="C75" s="57" t="s">
        <v>89</v>
      </c>
      <c r="D75" s="55"/>
      <c r="E75" s="55"/>
      <c r="F75" s="55"/>
      <c r="G75" s="55"/>
      <c r="H75" s="55"/>
      <c r="I75" s="151"/>
      <c r="J75" s="55"/>
      <c r="K75" s="55"/>
      <c r="L75" s="53"/>
    </row>
    <row r="76" spans="2:12" s="1" customFormat="1" ht="23.25" customHeight="1" x14ac:dyDescent="0.3">
      <c r="B76" s="33"/>
      <c r="C76" s="55"/>
      <c r="D76" s="55"/>
      <c r="E76" s="349" t="str">
        <f>E9</f>
        <v>SO 01 - Oprava nádrže</v>
      </c>
      <c r="F76" s="352"/>
      <c r="G76" s="352"/>
      <c r="H76" s="352"/>
      <c r="I76" s="151"/>
      <c r="J76" s="55"/>
      <c r="K76" s="55"/>
      <c r="L76" s="53"/>
    </row>
    <row r="77" spans="2:12" s="1" customFormat="1" ht="6.95" customHeight="1" x14ac:dyDescent="0.3">
      <c r="B77" s="33"/>
      <c r="C77" s="55"/>
      <c r="D77" s="55"/>
      <c r="E77" s="55"/>
      <c r="F77" s="55"/>
      <c r="G77" s="55"/>
      <c r="H77" s="55"/>
      <c r="I77" s="151"/>
      <c r="J77" s="55"/>
      <c r="K77" s="55"/>
      <c r="L77" s="53"/>
    </row>
    <row r="78" spans="2:12" s="1" customFormat="1" ht="18" customHeight="1" x14ac:dyDescent="0.3">
      <c r="B78" s="33"/>
      <c r="C78" s="57" t="s">
        <v>22</v>
      </c>
      <c r="D78" s="55"/>
      <c r="E78" s="55"/>
      <c r="F78" s="152" t="str">
        <f>F12</f>
        <v>Běsno</v>
      </c>
      <c r="G78" s="55"/>
      <c r="H78" s="55"/>
      <c r="I78" s="153" t="s">
        <v>24</v>
      </c>
      <c r="J78" s="65" t="str">
        <f>IF(J12="","",J12)</f>
        <v>22.11.2016</v>
      </c>
      <c r="K78" s="55"/>
      <c r="L78" s="53"/>
    </row>
    <row r="79" spans="2:12" s="1" customFormat="1" ht="6.95" customHeight="1" x14ac:dyDescent="0.3">
      <c r="B79" s="33"/>
      <c r="C79" s="55"/>
      <c r="D79" s="55"/>
      <c r="E79" s="55"/>
      <c r="F79" s="55"/>
      <c r="G79" s="55"/>
      <c r="H79" s="55"/>
      <c r="I79" s="151"/>
      <c r="J79" s="55"/>
      <c r="K79" s="55"/>
      <c r="L79" s="53"/>
    </row>
    <row r="80" spans="2:12" s="1" customFormat="1" ht="15" x14ac:dyDescent="0.3">
      <c r="B80" s="33"/>
      <c r="C80" s="57" t="s">
        <v>26</v>
      </c>
      <c r="D80" s="55"/>
      <c r="E80" s="55"/>
      <c r="F80" s="152" t="str">
        <f>E15</f>
        <v>Město Kryry</v>
      </c>
      <c r="G80" s="55"/>
      <c r="H80" s="55"/>
      <c r="I80" s="153" t="s">
        <v>34</v>
      </c>
      <c r="J80" s="152" t="str">
        <f>E21</f>
        <v>Ing. M. Sýkorová</v>
      </c>
      <c r="K80" s="55"/>
      <c r="L80" s="53"/>
    </row>
    <row r="81" spans="2:65" s="1" customFormat="1" ht="14.45" customHeight="1" x14ac:dyDescent="0.3">
      <c r="B81" s="33"/>
      <c r="C81" s="57" t="s">
        <v>32</v>
      </c>
      <c r="D81" s="55"/>
      <c r="E81" s="55"/>
      <c r="F81" s="152" t="str">
        <f>IF(E18="","",E18)</f>
        <v/>
      </c>
      <c r="G81" s="55"/>
      <c r="H81" s="55"/>
      <c r="I81" s="151"/>
      <c r="J81" s="55"/>
      <c r="K81" s="55"/>
      <c r="L81" s="53"/>
    </row>
    <row r="82" spans="2:65" s="1" customFormat="1" ht="10.35" customHeight="1" x14ac:dyDescent="0.3">
      <c r="B82" s="33"/>
      <c r="C82" s="55"/>
      <c r="D82" s="55"/>
      <c r="E82" s="55"/>
      <c r="F82" s="55"/>
      <c r="G82" s="55"/>
      <c r="H82" s="55"/>
      <c r="I82" s="151"/>
      <c r="J82" s="55"/>
      <c r="K82" s="55"/>
      <c r="L82" s="53"/>
    </row>
    <row r="83" spans="2:65" s="9" customFormat="1" ht="29.25" customHeight="1" x14ac:dyDescent="0.3">
      <c r="B83" s="154"/>
      <c r="C83" s="155" t="s">
        <v>105</v>
      </c>
      <c r="D83" s="156" t="s">
        <v>59</v>
      </c>
      <c r="E83" s="156" t="s">
        <v>55</v>
      </c>
      <c r="F83" s="156" t="s">
        <v>106</v>
      </c>
      <c r="G83" s="156" t="s">
        <v>107</v>
      </c>
      <c r="H83" s="156" t="s">
        <v>108</v>
      </c>
      <c r="I83" s="157" t="s">
        <v>109</v>
      </c>
      <c r="J83" s="156" t="s">
        <v>93</v>
      </c>
      <c r="K83" s="158" t="s">
        <v>110</v>
      </c>
      <c r="L83" s="159"/>
      <c r="M83" s="74" t="s">
        <v>111</v>
      </c>
      <c r="N83" s="75" t="s">
        <v>44</v>
      </c>
      <c r="O83" s="75" t="s">
        <v>112</v>
      </c>
      <c r="P83" s="75" t="s">
        <v>113</v>
      </c>
      <c r="Q83" s="75" t="s">
        <v>114</v>
      </c>
      <c r="R83" s="75" t="s">
        <v>115</v>
      </c>
      <c r="S83" s="75" t="s">
        <v>116</v>
      </c>
      <c r="T83" s="76" t="s">
        <v>117</v>
      </c>
    </row>
    <row r="84" spans="2:65" s="1" customFormat="1" ht="29.25" customHeight="1" x14ac:dyDescent="0.35">
      <c r="B84" s="33"/>
      <c r="C84" s="80" t="s">
        <v>94</v>
      </c>
      <c r="D84" s="55"/>
      <c r="E84" s="55"/>
      <c r="F84" s="55"/>
      <c r="G84" s="55"/>
      <c r="H84" s="55"/>
      <c r="I84" s="151"/>
      <c r="J84" s="160">
        <f>BK84</f>
        <v>0</v>
      </c>
      <c r="K84" s="55"/>
      <c r="L84" s="53"/>
      <c r="M84" s="77"/>
      <c r="N84" s="78"/>
      <c r="O84" s="78"/>
      <c r="P84" s="161">
        <f>P85</f>
        <v>0</v>
      </c>
      <c r="Q84" s="78"/>
      <c r="R84" s="161">
        <f>R85</f>
        <v>942.07437285599997</v>
      </c>
      <c r="S84" s="78"/>
      <c r="T84" s="162">
        <f>T85</f>
        <v>0</v>
      </c>
      <c r="AT84" s="16" t="s">
        <v>73</v>
      </c>
      <c r="AU84" s="16" t="s">
        <v>95</v>
      </c>
      <c r="BK84" s="163">
        <f>BK85</f>
        <v>0</v>
      </c>
    </row>
    <row r="85" spans="2:65" s="10" customFormat="1" ht="37.35" customHeight="1" x14ac:dyDescent="0.35">
      <c r="B85" s="164"/>
      <c r="C85" s="165"/>
      <c r="D85" s="166" t="s">
        <v>73</v>
      </c>
      <c r="E85" s="167" t="s">
        <v>118</v>
      </c>
      <c r="F85" s="167" t="s">
        <v>119</v>
      </c>
      <c r="G85" s="165"/>
      <c r="H85" s="165"/>
      <c r="I85" s="168"/>
      <c r="J85" s="169">
        <f>BK85</f>
        <v>0</v>
      </c>
      <c r="K85" s="165"/>
      <c r="L85" s="170"/>
      <c r="M85" s="171"/>
      <c r="N85" s="172"/>
      <c r="O85" s="172"/>
      <c r="P85" s="173">
        <f>P86+P183+P188+P193+P198+P204+P208</f>
        <v>0</v>
      </c>
      <c r="Q85" s="172"/>
      <c r="R85" s="173">
        <f>R86+R183+R188+R193+R198+R204+R208</f>
        <v>942.07437285599997</v>
      </c>
      <c r="S85" s="172"/>
      <c r="T85" s="174">
        <f>T86+T183+T188+T193+T198+T204+T208</f>
        <v>0</v>
      </c>
      <c r="AR85" s="175" t="s">
        <v>81</v>
      </c>
      <c r="AT85" s="176" t="s">
        <v>73</v>
      </c>
      <c r="AU85" s="176" t="s">
        <v>74</v>
      </c>
      <c r="AY85" s="175" t="s">
        <v>120</v>
      </c>
      <c r="BK85" s="177">
        <f>BK86+BK183+BK188+BK193+BK198+BK204+BK208</f>
        <v>0</v>
      </c>
    </row>
    <row r="86" spans="2:65" s="10" customFormat="1" ht="19.899999999999999" customHeight="1" x14ac:dyDescent="0.3">
      <c r="B86" s="164"/>
      <c r="C86" s="165"/>
      <c r="D86" s="178" t="s">
        <v>73</v>
      </c>
      <c r="E86" s="179" t="s">
        <v>81</v>
      </c>
      <c r="F86" s="179" t="s">
        <v>121</v>
      </c>
      <c r="G86" s="165"/>
      <c r="H86" s="165"/>
      <c r="I86" s="168"/>
      <c r="J86" s="180">
        <f>BK86</f>
        <v>0</v>
      </c>
      <c r="K86" s="165"/>
      <c r="L86" s="170"/>
      <c r="M86" s="171"/>
      <c r="N86" s="172"/>
      <c r="O86" s="172"/>
      <c r="P86" s="173">
        <f>SUM(P87:P182)</f>
        <v>0</v>
      </c>
      <c r="Q86" s="172"/>
      <c r="R86" s="173">
        <f>SUM(R87:R182)</f>
        <v>0.4442122</v>
      </c>
      <c r="S86" s="172"/>
      <c r="T86" s="174">
        <f>SUM(T87:T182)</f>
        <v>0</v>
      </c>
      <c r="AR86" s="175" t="s">
        <v>81</v>
      </c>
      <c r="AT86" s="176" t="s">
        <v>73</v>
      </c>
      <c r="AU86" s="176" t="s">
        <v>81</v>
      </c>
      <c r="AY86" s="175" t="s">
        <v>120</v>
      </c>
      <c r="BK86" s="177">
        <f>SUM(BK87:BK182)</f>
        <v>0</v>
      </c>
    </row>
    <row r="87" spans="2:65" s="1" customFormat="1" ht="31.5" customHeight="1" x14ac:dyDescent="0.3">
      <c r="B87" s="33"/>
      <c r="C87" s="181" t="s">
        <v>81</v>
      </c>
      <c r="D87" s="181" t="s">
        <v>122</v>
      </c>
      <c r="E87" s="182" t="s">
        <v>123</v>
      </c>
      <c r="F87" s="183" t="s">
        <v>124</v>
      </c>
      <c r="G87" s="184" t="s">
        <v>125</v>
      </c>
      <c r="H87" s="185">
        <v>25</v>
      </c>
      <c r="I87" s="186"/>
      <c r="J87" s="187">
        <f>ROUND(I87*H87,2)</f>
        <v>0</v>
      </c>
      <c r="K87" s="183" t="s">
        <v>126</v>
      </c>
      <c r="L87" s="53"/>
      <c r="M87" s="188" t="s">
        <v>21</v>
      </c>
      <c r="N87" s="189" t="s">
        <v>45</v>
      </c>
      <c r="O87" s="34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AR87" s="16" t="s">
        <v>127</v>
      </c>
      <c r="AT87" s="16" t="s">
        <v>122</v>
      </c>
      <c r="AU87" s="16" t="s">
        <v>83</v>
      </c>
      <c r="AY87" s="16" t="s">
        <v>120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6" t="s">
        <v>81</v>
      </c>
      <c r="BK87" s="192">
        <f>ROUND(I87*H87,2)</f>
        <v>0</v>
      </c>
      <c r="BL87" s="16" t="s">
        <v>127</v>
      </c>
      <c r="BM87" s="16" t="s">
        <v>128</v>
      </c>
    </row>
    <row r="88" spans="2:65" s="1" customFormat="1" ht="148.5" x14ac:dyDescent="0.3">
      <c r="B88" s="33"/>
      <c r="C88" s="55"/>
      <c r="D88" s="193" t="s">
        <v>129</v>
      </c>
      <c r="E88" s="55"/>
      <c r="F88" s="194" t="s">
        <v>130</v>
      </c>
      <c r="G88" s="55"/>
      <c r="H88" s="55"/>
      <c r="I88" s="151"/>
      <c r="J88" s="55"/>
      <c r="K88" s="55"/>
      <c r="L88" s="53"/>
      <c r="M88" s="70"/>
      <c r="N88" s="34"/>
      <c r="O88" s="34"/>
      <c r="P88" s="34"/>
      <c r="Q88" s="34"/>
      <c r="R88" s="34"/>
      <c r="S88" s="34"/>
      <c r="T88" s="71"/>
      <c r="AT88" s="16" t="s">
        <v>129</v>
      </c>
      <c r="AU88" s="16" t="s">
        <v>83</v>
      </c>
    </row>
    <row r="89" spans="2:65" s="11" customFormat="1" x14ac:dyDescent="0.3">
      <c r="B89" s="195"/>
      <c r="C89" s="196"/>
      <c r="D89" s="193" t="s">
        <v>131</v>
      </c>
      <c r="E89" s="197" t="s">
        <v>21</v>
      </c>
      <c r="F89" s="198" t="s">
        <v>132</v>
      </c>
      <c r="G89" s="196"/>
      <c r="H89" s="199" t="s">
        <v>21</v>
      </c>
      <c r="I89" s="200"/>
      <c r="J89" s="196"/>
      <c r="K89" s="196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131</v>
      </c>
      <c r="AU89" s="205" t="s">
        <v>83</v>
      </c>
      <c r="AV89" s="11" t="s">
        <v>81</v>
      </c>
      <c r="AW89" s="11" t="s">
        <v>37</v>
      </c>
      <c r="AX89" s="11" t="s">
        <v>74</v>
      </c>
      <c r="AY89" s="205" t="s">
        <v>120</v>
      </c>
    </row>
    <row r="90" spans="2:65" s="12" customFormat="1" x14ac:dyDescent="0.3">
      <c r="B90" s="206"/>
      <c r="C90" s="207"/>
      <c r="D90" s="208" t="s">
        <v>131</v>
      </c>
      <c r="E90" s="209" t="s">
        <v>21</v>
      </c>
      <c r="F90" s="210" t="s">
        <v>133</v>
      </c>
      <c r="G90" s="207"/>
      <c r="H90" s="211">
        <v>25</v>
      </c>
      <c r="I90" s="212"/>
      <c r="J90" s="207"/>
      <c r="K90" s="207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131</v>
      </c>
      <c r="AU90" s="217" t="s">
        <v>83</v>
      </c>
      <c r="AV90" s="12" t="s">
        <v>83</v>
      </c>
      <c r="AW90" s="12" t="s">
        <v>37</v>
      </c>
      <c r="AX90" s="12" t="s">
        <v>81</v>
      </c>
      <c r="AY90" s="217" t="s">
        <v>120</v>
      </c>
    </row>
    <row r="91" spans="2:65" s="1" customFormat="1" ht="44.25" customHeight="1" x14ac:dyDescent="0.3">
      <c r="B91" s="33"/>
      <c r="C91" s="181" t="s">
        <v>83</v>
      </c>
      <c r="D91" s="181" t="s">
        <v>122</v>
      </c>
      <c r="E91" s="182" t="s">
        <v>134</v>
      </c>
      <c r="F91" s="183" t="s">
        <v>135</v>
      </c>
      <c r="G91" s="184" t="s">
        <v>136</v>
      </c>
      <c r="H91" s="185">
        <v>141.25</v>
      </c>
      <c r="I91" s="186"/>
      <c r="J91" s="187">
        <f>ROUND(I91*H91,2)</f>
        <v>0</v>
      </c>
      <c r="K91" s="183" t="s">
        <v>126</v>
      </c>
      <c r="L91" s="53"/>
      <c r="M91" s="188" t="s">
        <v>21</v>
      </c>
      <c r="N91" s="189" t="s">
        <v>45</v>
      </c>
      <c r="O91" s="34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AR91" s="16" t="s">
        <v>127</v>
      </c>
      <c r="AT91" s="16" t="s">
        <v>122</v>
      </c>
      <c r="AU91" s="16" t="s">
        <v>83</v>
      </c>
      <c r="AY91" s="16" t="s">
        <v>120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6" t="s">
        <v>81</v>
      </c>
      <c r="BK91" s="192">
        <f>ROUND(I91*H91,2)</f>
        <v>0</v>
      </c>
      <c r="BL91" s="16" t="s">
        <v>127</v>
      </c>
      <c r="BM91" s="16" t="s">
        <v>137</v>
      </c>
    </row>
    <row r="92" spans="2:65" s="1" customFormat="1" ht="216" x14ac:dyDescent="0.3">
      <c r="B92" s="33"/>
      <c r="C92" s="55"/>
      <c r="D92" s="193" t="s">
        <v>129</v>
      </c>
      <c r="E92" s="55"/>
      <c r="F92" s="194" t="s">
        <v>138</v>
      </c>
      <c r="G92" s="55"/>
      <c r="H92" s="55"/>
      <c r="I92" s="151"/>
      <c r="J92" s="55"/>
      <c r="K92" s="55"/>
      <c r="L92" s="53"/>
      <c r="M92" s="70"/>
      <c r="N92" s="34"/>
      <c r="O92" s="34"/>
      <c r="P92" s="34"/>
      <c r="Q92" s="34"/>
      <c r="R92" s="34"/>
      <c r="S92" s="34"/>
      <c r="T92" s="71"/>
      <c r="AT92" s="16" t="s">
        <v>129</v>
      </c>
      <c r="AU92" s="16" t="s">
        <v>83</v>
      </c>
    </row>
    <row r="93" spans="2:65" s="11" customFormat="1" x14ac:dyDescent="0.3">
      <c r="B93" s="195"/>
      <c r="C93" s="196"/>
      <c r="D93" s="193" t="s">
        <v>131</v>
      </c>
      <c r="E93" s="197" t="s">
        <v>21</v>
      </c>
      <c r="F93" s="198" t="s">
        <v>139</v>
      </c>
      <c r="G93" s="196"/>
      <c r="H93" s="199" t="s">
        <v>21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131</v>
      </c>
      <c r="AU93" s="205" t="s">
        <v>83</v>
      </c>
      <c r="AV93" s="11" t="s">
        <v>81</v>
      </c>
      <c r="AW93" s="11" t="s">
        <v>37</v>
      </c>
      <c r="AX93" s="11" t="s">
        <v>74</v>
      </c>
      <c r="AY93" s="205" t="s">
        <v>120</v>
      </c>
    </row>
    <row r="94" spans="2:65" s="12" customFormat="1" x14ac:dyDescent="0.3">
      <c r="B94" s="206"/>
      <c r="C94" s="207"/>
      <c r="D94" s="208" t="s">
        <v>131</v>
      </c>
      <c r="E94" s="209" t="s">
        <v>21</v>
      </c>
      <c r="F94" s="210" t="s">
        <v>140</v>
      </c>
      <c r="G94" s="207"/>
      <c r="H94" s="211">
        <v>141.25</v>
      </c>
      <c r="I94" s="212"/>
      <c r="J94" s="207"/>
      <c r="K94" s="207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131</v>
      </c>
      <c r="AU94" s="217" t="s">
        <v>83</v>
      </c>
      <c r="AV94" s="12" t="s">
        <v>83</v>
      </c>
      <c r="AW94" s="12" t="s">
        <v>37</v>
      </c>
      <c r="AX94" s="12" t="s">
        <v>81</v>
      </c>
      <c r="AY94" s="217" t="s">
        <v>120</v>
      </c>
    </row>
    <row r="95" spans="2:65" s="1" customFormat="1" ht="31.5" customHeight="1" x14ac:dyDescent="0.3">
      <c r="B95" s="33"/>
      <c r="C95" s="181" t="s">
        <v>141</v>
      </c>
      <c r="D95" s="181" t="s">
        <v>122</v>
      </c>
      <c r="E95" s="182" t="s">
        <v>142</v>
      </c>
      <c r="F95" s="183" t="s">
        <v>143</v>
      </c>
      <c r="G95" s="184" t="s">
        <v>136</v>
      </c>
      <c r="H95" s="185">
        <v>316.39999999999998</v>
      </c>
      <c r="I95" s="186"/>
      <c r="J95" s="187">
        <f>ROUND(I95*H95,2)</f>
        <v>0</v>
      </c>
      <c r="K95" s="183" t="s">
        <v>126</v>
      </c>
      <c r="L95" s="53"/>
      <c r="M95" s="188" t="s">
        <v>21</v>
      </c>
      <c r="N95" s="189" t="s">
        <v>45</v>
      </c>
      <c r="O95" s="34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AR95" s="16" t="s">
        <v>127</v>
      </c>
      <c r="AT95" s="16" t="s">
        <v>122</v>
      </c>
      <c r="AU95" s="16" t="s">
        <v>83</v>
      </c>
      <c r="AY95" s="16" t="s">
        <v>120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6" t="s">
        <v>81</v>
      </c>
      <c r="BK95" s="192">
        <f>ROUND(I95*H95,2)</f>
        <v>0</v>
      </c>
      <c r="BL95" s="16" t="s">
        <v>127</v>
      </c>
      <c r="BM95" s="16" t="s">
        <v>144</v>
      </c>
    </row>
    <row r="96" spans="2:65" s="1" customFormat="1" ht="94.5" x14ac:dyDescent="0.3">
      <c r="B96" s="33"/>
      <c r="C96" s="55"/>
      <c r="D96" s="193" t="s">
        <v>129</v>
      </c>
      <c r="E96" s="55"/>
      <c r="F96" s="194" t="s">
        <v>145</v>
      </c>
      <c r="G96" s="55"/>
      <c r="H96" s="55"/>
      <c r="I96" s="151"/>
      <c r="J96" s="55"/>
      <c r="K96" s="55"/>
      <c r="L96" s="53"/>
      <c r="M96" s="70"/>
      <c r="N96" s="34"/>
      <c r="O96" s="34"/>
      <c r="P96" s="34"/>
      <c r="Q96" s="34"/>
      <c r="R96" s="34"/>
      <c r="S96" s="34"/>
      <c r="T96" s="71"/>
      <c r="AT96" s="16" t="s">
        <v>129</v>
      </c>
      <c r="AU96" s="16" t="s">
        <v>83</v>
      </c>
    </row>
    <row r="97" spans="2:65" s="11" customFormat="1" x14ac:dyDescent="0.3">
      <c r="B97" s="195"/>
      <c r="C97" s="196"/>
      <c r="D97" s="193" t="s">
        <v>131</v>
      </c>
      <c r="E97" s="197" t="s">
        <v>21</v>
      </c>
      <c r="F97" s="198" t="s">
        <v>146</v>
      </c>
      <c r="G97" s="196"/>
      <c r="H97" s="199" t="s">
        <v>21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131</v>
      </c>
      <c r="AU97" s="205" t="s">
        <v>83</v>
      </c>
      <c r="AV97" s="11" t="s">
        <v>81</v>
      </c>
      <c r="AW97" s="11" t="s">
        <v>37</v>
      </c>
      <c r="AX97" s="11" t="s">
        <v>74</v>
      </c>
      <c r="AY97" s="205" t="s">
        <v>120</v>
      </c>
    </row>
    <row r="98" spans="2:65" s="12" customFormat="1" x14ac:dyDescent="0.3">
      <c r="B98" s="206"/>
      <c r="C98" s="207"/>
      <c r="D98" s="208" t="s">
        <v>131</v>
      </c>
      <c r="E98" s="209" t="s">
        <v>21</v>
      </c>
      <c r="F98" s="210" t="s">
        <v>147</v>
      </c>
      <c r="G98" s="207"/>
      <c r="H98" s="211">
        <v>316.39999999999998</v>
      </c>
      <c r="I98" s="212"/>
      <c r="J98" s="207"/>
      <c r="K98" s="207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131</v>
      </c>
      <c r="AU98" s="217" t="s">
        <v>83</v>
      </c>
      <c r="AV98" s="12" t="s">
        <v>83</v>
      </c>
      <c r="AW98" s="12" t="s">
        <v>37</v>
      </c>
      <c r="AX98" s="12" t="s">
        <v>81</v>
      </c>
      <c r="AY98" s="217" t="s">
        <v>120</v>
      </c>
    </row>
    <row r="99" spans="2:65" s="1" customFormat="1" ht="44.25" customHeight="1" x14ac:dyDescent="0.3">
      <c r="B99" s="33"/>
      <c r="C99" s="181" t="s">
        <v>127</v>
      </c>
      <c r="D99" s="181" t="s">
        <v>122</v>
      </c>
      <c r="E99" s="182" t="s">
        <v>148</v>
      </c>
      <c r="F99" s="183" t="s">
        <v>149</v>
      </c>
      <c r="G99" s="184" t="s">
        <v>136</v>
      </c>
      <c r="H99" s="185">
        <v>316.39999999999998</v>
      </c>
      <c r="I99" s="186"/>
      <c r="J99" s="187">
        <f>ROUND(I99*H99,2)</f>
        <v>0</v>
      </c>
      <c r="K99" s="183" t="s">
        <v>126</v>
      </c>
      <c r="L99" s="53"/>
      <c r="M99" s="188" t="s">
        <v>21</v>
      </c>
      <c r="N99" s="189" t="s">
        <v>45</v>
      </c>
      <c r="O99" s="34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AR99" s="16" t="s">
        <v>127</v>
      </c>
      <c r="AT99" s="16" t="s">
        <v>122</v>
      </c>
      <c r="AU99" s="16" t="s">
        <v>83</v>
      </c>
      <c r="AY99" s="16" t="s">
        <v>120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6" t="s">
        <v>81</v>
      </c>
      <c r="BK99" s="192">
        <f>ROUND(I99*H99,2)</f>
        <v>0</v>
      </c>
      <c r="BL99" s="16" t="s">
        <v>127</v>
      </c>
      <c r="BM99" s="16" t="s">
        <v>150</v>
      </c>
    </row>
    <row r="100" spans="2:65" s="1" customFormat="1" ht="94.5" x14ac:dyDescent="0.3">
      <c r="B100" s="33"/>
      <c r="C100" s="55"/>
      <c r="D100" s="193" t="s">
        <v>129</v>
      </c>
      <c r="E100" s="55"/>
      <c r="F100" s="194" t="s">
        <v>145</v>
      </c>
      <c r="G100" s="55"/>
      <c r="H100" s="55"/>
      <c r="I100" s="151"/>
      <c r="J100" s="55"/>
      <c r="K100" s="55"/>
      <c r="L100" s="53"/>
      <c r="M100" s="70"/>
      <c r="N100" s="34"/>
      <c r="O100" s="34"/>
      <c r="P100" s="34"/>
      <c r="Q100" s="34"/>
      <c r="R100" s="34"/>
      <c r="S100" s="34"/>
      <c r="T100" s="71"/>
      <c r="AT100" s="16" t="s">
        <v>129</v>
      </c>
      <c r="AU100" s="16" t="s">
        <v>83</v>
      </c>
    </row>
    <row r="101" spans="2:65" s="11" customFormat="1" x14ac:dyDescent="0.3">
      <c r="B101" s="195"/>
      <c r="C101" s="196"/>
      <c r="D101" s="193" t="s">
        <v>131</v>
      </c>
      <c r="E101" s="197" t="s">
        <v>21</v>
      </c>
      <c r="F101" s="198" t="s">
        <v>146</v>
      </c>
      <c r="G101" s="196"/>
      <c r="H101" s="199" t="s">
        <v>21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131</v>
      </c>
      <c r="AU101" s="205" t="s">
        <v>83</v>
      </c>
      <c r="AV101" s="11" t="s">
        <v>81</v>
      </c>
      <c r="AW101" s="11" t="s">
        <v>37</v>
      </c>
      <c r="AX101" s="11" t="s">
        <v>74</v>
      </c>
      <c r="AY101" s="205" t="s">
        <v>120</v>
      </c>
    </row>
    <row r="102" spans="2:65" s="12" customFormat="1" x14ac:dyDescent="0.3">
      <c r="B102" s="206"/>
      <c r="C102" s="207"/>
      <c r="D102" s="208" t="s">
        <v>131</v>
      </c>
      <c r="E102" s="209" t="s">
        <v>21</v>
      </c>
      <c r="F102" s="210" t="s">
        <v>147</v>
      </c>
      <c r="G102" s="207"/>
      <c r="H102" s="211">
        <v>316.39999999999998</v>
      </c>
      <c r="I102" s="212"/>
      <c r="J102" s="207"/>
      <c r="K102" s="207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131</v>
      </c>
      <c r="AU102" s="217" t="s">
        <v>83</v>
      </c>
      <c r="AV102" s="12" t="s">
        <v>83</v>
      </c>
      <c r="AW102" s="12" t="s">
        <v>37</v>
      </c>
      <c r="AX102" s="12" t="s">
        <v>81</v>
      </c>
      <c r="AY102" s="217" t="s">
        <v>120</v>
      </c>
    </row>
    <row r="103" spans="2:65" s="1" customFormat="1" ht="31.5" customHeight="1" x14ac:dyDescent="0.3">
      <c r="B103" s="33"/>
      <c r="C103" s="181" t="s">
        <v>151</v>
      </c>
      <c r="D103" s="181" t="s">
        <v>122</v>
      </c>
      <c r="E103" s="182" t="s">
        <v>152</v>
      </c>
      <c r="F103" s="183" t="s">
        <v>153</v>
      </c>
      <c r="G103" s="184" t="s">
        <v>136</v>
      </c>
      <c r="H103" s="185">
        <v>170</v>
      </c>
      <c r="I103" s="186"/>
      <c r="J103" s="187">
        <f>ROUND(I103*H103,2)</f>
        <v>0</v>
      </c>
      <c r="K103" s="183" t="s">
        <v>126</v>
      </c>
      <c r="L103" s="53"/>
      <c r="M103" s="188" t="s">
        <v>21</v>
      </c>
      <c r="N103" s="189" t="s">
        <v>45</v>
      </c>
      <c r="O103" s="34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AR103" s="16" t="s">
        <v>127</v>
      </c>
      <c r="AT103" s="16" t="s">
        <v>122</v>
      </c>
      <c r="AU103" s="16" t="s">
        <v>83</v>
      </c>
      <c r="AY103" s="16" t="s">
        <v>120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6" t="s">
        <v>81</v>
      </c>
      <c r="BK103" s="192">
        <f>ROUND(I103*H103,2)</f>
        <v>0</v>
      </c>
      <c r="BL103" s="16" t="s">
        <v>127</v>
      </c>
      <c r="BM103" s="16" t="s">
        <v>154</v>
      </c>
    </row>
    <row r="104" spans="2:65" s="1" customFormat="1" ht="108" x14ac:dyDescent="0.3">
      <c r="B104" s="33"/>
      <c r="C104" s="55"/>
      <c r="D104" s="193" t="s">
        <v>129</v>
      </c>
      <c r="E104" s="55"/>
      <c r="F104" s="194" t="s">
        <v>155</v>
      </c>
      <c r="G104" s="55"/>
      <c r="H104" s="55"/>
      <c r="I104" s="151"/>
      <c r="J104" s="55"/>
      <c r="K104" s="55"/>
      <c r="L104" s="53"/>
      <c r="M104" s="70"/>
      <c r="N104" s="34"/>
      <c r="O104" s="34"/>
      <c r="P104" s="34"/>
      <c r="Q104" s="34"/>
      <c r="R104" s="34"/>
      <c r="S104" s="34"/>
      <c r="T104" s="71"/>
      <c r="AT104" s="16" t="s">
        <v>129</v>
      </c>
      <c r="AU104" s="16" t="s">
        <v>83</v>
      </c>
    </row>
    <row r="105" spans="2:65" s="11" customFormat="1" x14ac:dyDescent="0.3">
      <c r="B105" s="195"/>
      <c r="C105" s="196"/>
      <c r="D105" s="193" t="s">
        <v>131</v>
      </c>
      <c r="E105" s="197" t="s">
        <v>21</v>
      </c>
      <c r="F105" s="198" t="s">
        <v>156</v>
      </c>
      <c r="G105" s="196"/>
      <c r="H105" s="199" t="s">
        <v>21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131</v>
      </c>
      <c r="AU105" s="205" t="s">
        <v>83</v>
      </c>
      <c r="AV105" s="11" t="s">
        <v>81</v>
      </c>
      <c r="AW105" s="11" t="s">
        <v>37</v>
      </c>
      <c r="AX105" s="11" t="s">
        <v>74</v>
      </c>
      <c r="AY105" s="205" t="s">
        <v>120</v>
      </c>
    </row>
    <row r="106" spans="2:65" s="12" customFormat="1" x14ac:dyDescent="0.3">
      <c r="B106" s="206"/>
      <c r="C106" s="207"/>
      <c r="D106" s="208" t="s">
        <v>131</v>
      </c>
      <c r="E106" s="209" t="s">
        <v>21</v>
      </c>
      <c r="F106" s="210" t="s">
        <v>157</v>
      </c>
      <c r="G106" s="207"/>
      <c r="H106" s="211">
        <v>170</v>
      </c>
      <c r="I106" s="212"/>
      <c r="J106" s="207"/>
      <c r="K106" s="207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131</v>
      </c>
      <c r="AU106" s="217" t="s">
        <v>83</v>
      </c>
      <c r="AV106" s="12" t="s">
        <v>83</v>
      </c>
      <c r="AW106" s="12" t="s">
        <v>37</v>
      </c>
      <c r="AX106" s="12" t="s">
        <v>81</v>
      </c>
      <c r="AY106" s="217" t="s">
        <v>120</v>
      </c>
    </row>
    <row r="107" spans="2:65" s="1" customFormat="1" ht="31.5" customHeight="1" x14ac:dyDescent="0.3">
      <c r="B107" s="33"/>
      <c r="C107" s="181" t="s">
        <v>158</v>
      </c>
      <c r="D107" s="181" t="s">
        <v>122</v>
      </c>
      <c r="E107" s="182" t="s">
        <v>159</v>
      </c>
      <c r="F107" s="183" t="s">
        <v>160</v>
      </c>
      <c r="G107" s="184" t="s">
        <v>136</v>
      </c>
      <c r="H107" s="185">
        <v>20</v>
      </c>
      <c r="I107" s="186"/>
      <c r="J107" s="187">
        <f>ROUND(I107*H107,2)</f>
        <v>0</v>
      </c>
      <c r="K107" s="183" t="s">
        <v>126</v>
      </c>
      <c r="L107" s="53"/>
      <c r="M107" s="188" t="s">
        <v>21</v>
      </c>
      <c r="N107" s="189" t="s">
        <v>45</v>
      </c>
      <c r="O107" s="34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AR107" s="16" t="s">
        <v>127</v>
      </c>
      <c r="AT107" s="16" t="s">
        <v>122</v>
      </c>
      <c r="AU107" s="16" t="s">
        <v>83</v>
      </c>
      <c r="AY107" s="16" t="s">
        <v>120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6" t="s">
        <v>81</v>
      </c>
      <c r="BK107" s="192">
        <f>ROUND(I107*H107,2)</f>
        <v>0</v>
      </c>
      <c r="BL107" s="16" t="s">
        <v>127</v>
      </c>
      <c r="BM107" s="16" t="s">
        <v>161</v>
      </c>
    </row>
    <row r="108" spans="2:65" s="1" customFormat="1" ht="202.5" x14ac:dyDescent="0.3">
      <c r="B108" s="33"/>
      <c r="C108" s="55"/>
      <c r="D108" s="193" t="s">
        <v>129</v>
      </c>
      <c r="E108" s="55"/>
      <c r="F108" s="194" t="s">
        <v>162</v>
      </c>
      <c r="G108" s="55"/>
      <c r="H108" s="55"/>
      <c r="I108" s="151"/>
      <c r="J108" s="55"/>
      <c r="K108" s="55"/>
      <c r="L108" s="53"/>
      <c r="M108" s="70"/>
      <c r="N108" s="34"/>
      <c r="O108" s="34"/>
      <c r="P108" s="34"/>
      <c r="Q108" s="34"/>
      <c r="R108" s="34"/>
      <c r="S108" s="34"/>
      <c r="T108" s="71"/>
      <c r="AT108" s="16" t="s">
        <v>129</v>
      </c>
      <c r="AU108" s="16" t="s">
        <v>83</v>
      </c>
    </row>
    <row r="109" spans="2:65" s="11" customFormat="1" x14ac:dyDescent="0.3">
      <c r="B109" s="195"/>
      <c r="C109" s="196"/>
      <c r="D109" s="193" t="s">
        <v>131</v>
      </c>
      <c r="E109" s="197" t="s">
        <v>21</v>
      </c>
      <c r="F109" s="198" t="s">
        <v>163</v>
      </c>
      <c r="G109" s="196"/>
      <c r="H109" s="199" t="s">
        <v>21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131</v>
      </c>
      <c r="AU109" s="205" t="s">
        <v>83</v>
      </c>
      <c r="AV109" s="11" t="s">
        <v>81</v>
      </c>
      <c r="AW109" s="11" t="s">
        <v>37</v>
      </c>
      <c r="AX109" s="11" t="s">
        <v>74</v>
      </c>
      <c r="AY109" s="205" t="s">
        <v>120</v>
      </c>
    </row>
    <row r="110" spans="2:65" s="12" customFormat="1" x14ac:dyDescent="0.3">
      <c r="B110" s="206"/>
      <c r="C110" s="207"/>
      <c r="D110" s="208" t="s">
        <v>131</v>
      </c>
      <c r="E110" s="209" t="s">
        <v>21</v>
      </c>
      <c r="F110" s="210" t="s">
        <v>164</v>
      </c>
      <c r="G110" s="207"/>
      <c r="H110" s="211">
        <v>20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131</v>
      </c>
      <c r="AU110" s="217" t="s">
        <v>83</v>
      </c>
      <c r="AV110" s="12" t="s">
        <v>83</v>
      </c>
      <c r="AW110" s="12" t="s">
        <v>37</v>
      </c>
      <c r="AX110" s="12" t="s">
        <v>81</v>
      </c>
      <c r="AY110" s="217" t="s">
        <v>120</v>
      </c>
    </row>
    <row r="111" spans="2:65" s="1" customFormat="1" ht="44.25" customHeight="1" x14ac:dyDescent="0.3">
      <c r="B111" s="33"/>
      <c r="C111" s="181" t="s">
        <v>165</v>
      </c>
      <c r="D111" s="181" t="s">
        <v>122</v>
      </c>
      <c r="E111" s="182" t="s">
        <v>166</v>
      </c>
      <c r="F111" s="183" t="s">
        <v>167</v>
      </c>
      <c r="G111" s="184" t="s">
        <v>136</v>
      </c>
      <c r="H111" s="185">
        <v>141.25</v>
      </c>
      <c r="I111" s="186"/>
      <c r="J111" s="187">
        <f>ROUND(I111*H111,2)</f>
        <v>0</v>
      </c>
      <c r="K111" s="183" t="s">
        <v>126</v>
      </c>
      <c r="L111" s="53"/>
      <c r="M111" s="188" t="s">
        <v>21</v>
      </c>
      <c r="N111" s="189" t="s">
        <v>45</v>
      </c>
      <c r="O111" s="34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AR111" s="16" t="s">
        <v>127</v>
      </c>
      <c r="AT111" s="16" t="s">
        <v>122</v>
      </c>
      <c r="AU111" s="16" t="s">
        <v>83</v>
      </c>
      <c r="AY111" s="16" t="s">
        <v>120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6" t="s">
        <v>81</v>
      </c>
      <c r="BK111" s="192">
        <f>ROUND(I111*H111,2)</f>
        <v>0</v>
      </c>
      <c r="BL111" s="16" t="s">
        <v>127</v>
      </c>
      <c r="BM111" s="16" t="s">
        <v>168</v>
      </c>
    </row>
    <row r="112" spans="2:65" s="1" customFormat="1" ht="94.5" x14ac:dyDescent="0.3">
      <c r="B112" s="33"/>
      <c r="C112" s="55"/>
      <c r="D112" s="193" t="s">
        <v>129</v>
      </c>
      <c r="E112" s="55"/>
      <c r="F112" s="194" t="s">
        <v>169</v>
      </c>
      <c r="G112" s="55"/>
      <c r="H112" s="55"/>
      <c r="I112" s="151"/>
      <c r="J112" s="55"/>
      <c r="K112" s="55"/>
      <c r="L112" s="53"/>
      <c r="M112" s="70"/>
      <c r="N112" s="34"/>
      <c r="O112" s="34"/>
      <c r="P112" s="34"/>
      <c r="Q112" s="34"/>
      <c r="R112" s="34"/>
      <c r="S112" s="34"/>
      <c r="T112" s="71"/>
      <c r="AT112" s="16" t="s">
        <v>129</v>
      </c>
      <c r="AU112" s="16" t="s">
        <v>83</v>
      </c>
    </row>
    <row r="113" spans="2:65" s="11" customFormat="1" x14ac:dyDescent="0.3">
      <c r="B113" s="195"/>
      <c r="C113" s="196"/>
      <c r="D113" s="193" t="s">
        <v>131</v>
      </c>
      <c r="E113" s="197" t="s">
        <v>21</v>
      </c>
      <c r="F113" s="198" t="s">
        <v>170</v>
      </c>
      <c r="G113" s="196"/>
      <c r="H113" s="199" t="s">
        <v>21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131</v>
      </c>
      <c r="AU113" s="205" t="s">
        <v>83</v>
      </c>
      <c r="AV113" s="11" t="s">
        <v>81</v>
      </c>
      <c r="AW113" s="11" t="s">
        <v>37</v>
      </c>
      <c r="AX113" s="11" t="s">
        <v>74</v>
      </c>
      <c r="AY113" s="205" t="s">
        <v>120</v>
      </c>
    </row>
    <row r="114" spans="2:65" s="12" customFormat="1" x14ac:dyDescent="0.3">
      <c r="B114" s="206"/>
      <c r="C114" s="207"/>
      <c r="D114" s="208" t="s">
        <v>131</v>
      </c>
      <c r="E114" s="209" t="s">
        <v>21</v>
      </c>
      <c r="F114" s="210" t="s">
        <v>140</v>
      </c>
      <c r="G114" s="207"/>
      <c r="H114" s="211">
        <v>141.25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131</v>
      </c>
      <c r="AU114" s="217" t="s">
        <v>83</v>
      </c>
      <c r="AV114" s="12" t="s">
        <v>83</v>
      </c>
      <c r="AW114" s="12" t="s">
        <v>37</v>
      </c>
      <c r="AX114" s="12" t="s">
        <v>81</v>
      </c>
      <c r="AY114" s="217" t="s">
        <v>120</v>
      </c>
    </row>
    <row r="115" spans="2:65" s="1" customFormat="1" ht="31.5" customHeight="1" x14ac:dyDescent="0.3">
      <c r="B115" s="33"/>
      <c r="C115" s="181" t="s">
        <v>171</v>
      </c>
      <c r="D115" s="181" t="s">
        <v>122</v>
      </c>
      <c r="E115" s="182" t="s">
        <v>172</v>
      </c>
      <c r="F115" s="183" t="s">
        <v>173</v>
      </c>
      <c r="G115" s="184" t="s">
        <v>136</v>
      </c>
      <c r="H115" s="185">
        <v>170</v>
      </c>
      <c r="I115" s="186"/>
      <c r="J115" s="187">
        <f>ROUND(I115*H115,2)</f>
        <v>0</v>
      </c>
      <c r="K115" s="183" t="s">
        <v>126</v>
      </c>
      <c r="L115" s="53"/>
      <c r="M115" s="188" t="s">
        <v>21</v>
      </c>
      <c r="N115" s="189" t="s">
        <v>45</v>
      </c>
      <c r="O115" s="34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AR115" s="16" t="s">
        <v>127</v>
      </c>
      <c r="AT115" s="16" t="s">
        <v>122</v>
      </c>
      <c r="AU115" s="16" t="s">
        <v>83</v>
      </c>
      <c r="AY115" s="16" t="s">
        <v>120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6" t="s">
        <v>81</v>
      </c>
      <c r="BK115" s="192">
        <f>ROUND(I115*H115,2)</f>
        <v>0</v>
      </c>
      <c r="BL115" s="16" t="s">
        <v>127</v>
      </c>
      <c r="BM115" s="16" t="s">
        <v>174</v>
      </c>
    </row>
    <row r="116" spans="2:65" s="1" customFormat="1" ht="81" x14ac:dyDescent="0.3">
      <c r="B116" s="33"/>
      <c r="C116" s="55"/>
      <c r="D116" s="193" t="s">
        <v>129</v>
      </c>
      <c r="E116" s="55"/>
      <c r="F116" s="194" t="s">
        <v>175</v>
      </c>
      <c r="G116" s="55"/>
      <c r="H116" s="55"/>
      <c r="I116" s="151"/>
      <c r="J116" s="55"/>
      <c r="K116" s="55"/>
      <c r="L116" s="53"/>
      <c r="M116" s="70"/>
      <c r="N116" s="34"/>
      <c r="O116" s="34"/>
      <c r="P116" s="34"/>
      <c r="Q116" s="34"/>
      <c r="R116" s="34"/>
      <c r="S116" s="34"/>
      <c r="T116" s="71"/>
      <c r="AT116" s="16" t="s">
        <v>129</v>
      </c>
      <c r="AU116" s="16" t="s">
        <v>83</v>
      </c>
    </row>
    <row r="117" spans="2:65" s="11" customFormat="1" x14ac:dyDescent="0.3">
      <c r="B117" s="195"/>
      <c r="C117" s="196"/>
      <c r="D117" s="193" t="s">
        <v>131</v>
      </c>
      <c r="E117" s="197" t="s">
        <v>21</v>
      </c>
      <c r="F117" s="198" t="s">
        <v>156</v>
      </c>
      <c r="G117" s="196"/>
      <c r="H117" s="199" t="s">
        <v>21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131</v>
      </c>
      <c r="AU117" s="205" t="s">
        <v>83</v>
      </c>
      <c r="AV117" s="11" t="s">
        <v>81</v>
      </c>
      <c r="AW117" s="11" t="s">
        <v>37</v>
      </c>
      <c r="AX117" s="11" t="s">
        <v>74</v>
      </c>
      <c r="AY117" s="205" t="s">
        <v>120</v>
      </c>
    </row>
    <row r="118" spans="2:65" s="12" customFormat="1" x14ac:dyDescent="0.3">
      <c r="B118" s="206"/>
      <c r="C118" s="207"/>
      <c r="D118" s="208" t="s">
        <v>131</v>
      </c>
      <c r="E118" s="209" t="s">
        <v>21</v>
      </c>
      <c r="F118" s="210" t="s">
        <v>157</v>
      </c>
      <c r="G118" s="207"/>
      <c r="H118" s="211">
        <v>170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131</v>
      </c>
      <c r="AU118" s="217" t="s">
        <v>83</v>
      </c>
      <c r="AV118" s="12" t="s">
        <v>83</v>
      </c>
      <c r="AW118" s="12" t="s">
        <v>37</v>
      </c>
      <c r="AX118" s="12" t="s">
        <v>81</v>
      </c>
      <c r="AY118" s="217" t="s">
        <v>120</v>
      </c>
    </row>
    <row r="119" spans="2:65" s="1" customFormat="1" ht="44.25" customHeight="1" x14ac:dyDescent="0.3">
      <c r="B119" s="33"/>
      <c r="C119" s="181" t="s">
        <v>176</v>
      </c>
      <c r="D119" s="181" t="s">
        <v>122</v>
      </c>
      <c r="E119" s="182" t="s">
        <v>177</v>
      </c>
      <c r="F119" s="183" t="s">
        <v>178</v>
      </c>
      <c r="G119" s="184" t="s">
        <v>136</v>
      </c>
      <c r="H119" s="185">
        <v>416</v>
      </c>
      <c r="I119" s="186"/>
      <c r="J119" s="187">
        <f>ROUND(I119*H119,2)</f>
        <v>0</v>
      </c>
      <c r="K119" s="183" t="s">
        <v>126</v>
      </c>
      <c r="L119" s="53"/>
      <c r="M119" s="188" t="s">
        <v>21</v>
      </c>
      <c r="N119" s="189" t="s">
        <v>45</v>
      </c>
      <c r="O119" s="34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AR119" s="16" t="s">
        <v>127</v>
      </c>
      <c r="AT119" s="16" t="s">
        <v>122</v>
      </c>
      <c r="AU119" s="16" t="s">
        <v>83</v>
      </c>
      <c r="AY119" s="16" t="s">
        <v>120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6" t="s">
        <v>81</v>
      </c>
      <c r="BK119" s="192">
        <f>ROUND(I119*H119,2)</f>
        <v>0</v>
      </c>
      <c r="BL119" s="16" t="s">
        <v>127</v>
      </c>
      <c r="BM119" s="16" t="s">
        <v>179</v>
      </c>
    </row>
    <row r="120" spans="2:65" s="1" customFormat="1" ht="189" x14ac:dyDescent="0.3">
      <c r="B120" s="33"/>
      <c r="C120" s="55"/>
      <c r="D120" s="193" t="s">
        <v>129</v>
      </c>
      <c r="E120" s="55"/>
      <c r="F120" s="194" t="s">
        <v>180</v>
      </c>
      <c r="G120" s="55"/>
      <c r="H120" s="55"/>
      <c r="I120" s="151"/>
      <c r="J120" s="55"/>
      <c r="K120" s="55"/>
      <c r="L120" s="53"/>
      <c r="M120" s="70"/>
      <c r="N120" s="34"/>
      <c r="O120" s="34"/>
      <c r="P120" s="34"/>
      <c r="Q120" s="34"/>
      <c r="R120" s="34"/>
      <c r="S120" s="34"/>
      <c r="T120" s="71"/>
      <c r="AT120" s="16" t="s">
        <v>129</v>
      </c>
      <c r="AU120" s="16" t="s">
        <v>83</v>
      </c>
    </row>
    <row r="121" spans="2:65" s="11" customFormat="1" ht="27" x14ac:dyDescent="0.3">
      <c r="B121" s="195"/>
      <c r="C121" s="196"/>
      <c r="D121" s="193" t="s">
        <v>131</v>
      </c>
      <c r="E121" s="197" t="s">
        <v>21</v>
      </c>
      <c r="F121" s="198" t="s">
        <v>181</v>
      </c>
      <c r="G121" s="196"/>
      <c r="H121" s="199" t="s">
        <v>21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131</v>
      </c>
      <c r="AU121" s="205" t="s">
        <v>83</v>
      </c>
      <c r="AV121" s="11" t="s">
        <v>81</v>
      </c>
      <c r="AW121" s="11" t="s">
        <v>37</v>
      </c>
      <c r="AX121" s="11" t="s">
        <v>74</v>
      </c>
      <c r="AY121" s="205" t="s">
        <v>120</v>
      </c>
    </row>
    <row r="122" spans="2:65" s="12" customFormat="1" x14ac:dyDescent="0.3">
      <c r="B122" s="206"/>
      <c r="C122" s="207"/>
      <c r="D122" s="208" t="s">
        <v>131</v>
      </c>
      <c r="E122" s="209" t="s">
        <v>21</v>
      </c>
      <c r="F122" s="210" t="s">
        <v>182</v>
      </c>
      <c r="G122" s="207"/>
      <c r="H122" s="211">
        <v>416</v>
      </c>
      <c r="I122" s="212"/>
      <c r="J122" s="207"/>
      <c r="K122" s="207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131</v>
      </c>
      <c r="AU122" s="217" t="s">
        <v>83</v>
      </c>
      <c r="AV122" s="12" t="s">
        <v>83</v>
      </c>
      <c r="AW122" s="12" t="s">
        <v>37</v>
      </c>
      <c r="AX122" s="12" t="s">
        <v>81</v>
      </c>
      <c r="AY122" s="217" t="s">
        <v>120</v>
      </c>
    </row>
    <row r="123" spans="2:65" s="1" customFormat="1" ht="44.25" customHeight="1" x14ac:dyDescent="0.3">
      <c r="B123" s="33"/>
      <c r="C123" s="181" t="s">
        <v>183</v>
      </c>
      <c r="D123" s="181" t="s">
        <v>122</v>
      </c>
      <c r="E123" s="182" t="s">
        <v>184</v>
      </c>
      <c r="F123" s="183" t="s">
        <v>185</v>
      </c>
      <c r="G123" s="184" t="s">
        <v>136</v>
      </c>
      <c r="H123" s="185">
        <v>5968</v>
      </c>
      <c r="I123" s="186"/>
      <c r="J123" s="187">
        <f>ROUND(I123*H123,2)</f>
        <v>0</v>
      </c>
      <c r="K123" s="183" t="s">
        <v>126</v>
      </c>
      <c r="L123" s="53"/>
      <c r="M123" s="188" t="s">
        <v>21</v>
      </c>
      <c r="N123" s="189" t="s">
        <v>45</v>
      </c>
      <c r="O123" s="34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AR123" s="16" t="s">
        <v>127</v>
      </c>
      <c r="AT123" s="16" t="s">
        <v>122</v>
      </c>
      <c r="AU123" s="16" t="s">
        <v>83</v>
      </c>
      <c r="AY123" s="16" t="s">
        <v>120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6" t="s">
        <v>81</v>
      </c>
      <c r="BK123" s="192">
        <f>ROUND(I123*H123,2)</f>
        <v>0</v>
      </c>
      <c r="BL123" s="16" t="s">
        <v>127</v>
      </c>
      <c r="BM123" s="16" t="s">
        <v>186</v>
      </c>
    </row>
    <row r="124" spans="2:65" s="1" customFormat="1" ht="189" x14ac:dyDescent="0.3">
      <c r="B124" s="33"/>
      <c r="C124" s="55"/>
      <c r="D124" s="193" t="s">
        <v>129</v>
      </c>
      <c r="E124" s="55"/>
      <c r="F124" s="194" t="s">
        <v>180</v>
      </c>
      <c r="G124" s="55"/>
      <c r="H124" s="55"/>
      <c r="I124" s="151"/>
      <c r="J124" s="55"/>
      <c r="K124" s="55"/>
      <c r="L124" s="53"/>
      <c r="M124" s="70"/>
      <c r="N124" s="34"/>
      <c r="O124" s="34"/>
      <c r="P124" s="34"/>
      <c r="Q124" s="34"/>
      <c r="R124" s="34"/>
      <c r="S124" s="34"/>
      <c r="T124" s="71"/>
      <c r="AT124" s="16" t="s">
        <v>129</v>
      </c>
      <c r="AU124" s="16" t="s">
        <v>83</v>
      </c>
    </row>
    <row r="125" spans="2:65" s="11" customFormat="1" ht="27" x14ac:dyDescent="0.3">
      <c r="B125" s="195"/>
      <c r="C125" s="196"/>
      <c r="D125" s="193" t="s">
        <v>131</v>
      </c>
      <c r="E125" s="197" t="s">
        <v>21</v>
      </c>
      <c r="F125" s="198" t="s">
        <v>181</v>
      </c>
      <c r="G125" s="196"/>
      <c r="H125" s="199" t="s">
        <v>21</v>
      </c>
      <c r="I125" s="200"/>
      <c r="J125" s="196"/>
      <c r="K125" s="196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131</v>
      </c>
      <c r="AU125" s="205" t="s">
        <v>83</v>
      </c>
      <c r="AV125" s="11" t="s">
        <v>81</v>
      </c>
      <c r="AW125" s="11" t="s">
        <v>37</v>
      </c>
      <c r="AX125" s="11" t="s">
        <v>74</v>
      </c>
      <c r="AY125" s="205" t="s">
        <v>120</v>
      </c>
    </row>
    <row r="126" spans="2:65" s="12" customFormat="1" x14ac:dyDescent="0.3">
      <c r="B126" s="206"/>
      <c r="C126" s="207"/>
      <c r="D126" s="193" t="s">
        <v>131</v>
      </c>
      <c r="E126" s="218" t="s">
        <v>21</v>
      </c>
      <c r="F126" s="219" t="s">
        <v>187</v>
      </c>
      <c r="G126" s="207"/>
      <c r="H126" s="220">
        <v>596.79999999999995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131</v>
      </c>
      <c r="AU126" s="217" t="s">
        <v>83</v>
      </c>
      <c r="AV126" s="12" t="s">
        <v>83</v>
      </c>
      <c r="AW126" s="12" t="s">
        <v>37</v>
      </c>
      <c r="AX126" s="12" t="s">
        <v>81</v>
      </c>
      <c r="AY126" s="217" t="s">
        <v>120</v>
      </c>
    </row>
    <row r="127" spans="2:65" s="12" customFormat="1" x14ac:dyDescent="0.3">
      <c r="B127" s="206"/>
      <c r="C127" s="207"/>
      <c r="D127" s="208" t="s">
        <v>131</v>
      </c>
      <c r="E127" s="207"/>
      <c r="F127" s="210" t="s">
        <v>188</v>
      </c>
      <c r="G127" s="207"/>
      <c r="H127" s="211">
        <v>5968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131</v>
      </c>
      <c r="AU127" s="217" t="s">
        <v>83</v>
      </c>
      <c r="AV127" s="12" t="s">
        <v>83</v>
      </c>
      <c r="AW127" s="12" t="s">
        <v>4</v>
      </c>
      <c r="AX127" s="12" t="s">
        <v>81</v>
      </c>
      <c r="AY127" s="217" t="s">
        <v>120</v>
      </c>
    </row>
    <row r="128" spans="2:65" s="1" customFormat="1" ht="44.25" customHeight="1" x14ac:dyDescent="0.3">
      <c r="B128" s="33"/>
      <c r="C128" s="181" t="s">
        <v>189</v>
      </c>
      <c r="D128" s="181" t="s">
        <v>122</v>
      </c>
      <c r="E128" s="182" t="s">
        <v>190</v>
      </c>
      <c r="F128" s="183" t="s">
        <v>191</v>
      </c>
      <c r="G128" s="184" t="s">
        <v>136</v>
      </c>
      <c r="H128" s="185">
        <v>141.25</v>
      </c>
      <c r="I128" s="186"/>
      <c r="J128" s="187">
        <f>ROUND(I128*H128,2)</f>
        <v>0</v>
      </c>
      <c r="K128" s="183" t="s">
        <v>126</v>
      </c>
      <c r="L128" s="53"/>
      <c r="M128" s="188" t="s">
        <v>21</v>
      </c>
      <c r="N128" s="189" t="s">
        <v>45</v>
      </c>
      <c r="O128" s="34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AR128" s="16" t="s">
        <v>127</v>
      </c>
      <c r="AT128" s="16" t="s">
        <v>122</v>
      </c>
      <c r="AU128" s="16" t="s">
        <v>83</v>
      </c>
      <c r="AY128" s="16" t="s">
        <v>120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6" t="s">
        <v>81</v>
      </c>
      <c r="BK128" s="192">
        <f>ROUND(I128*H128,2)</f>
        <v>0</v>
      </c>
      <c r="BL128" s="16" t="s">
        <v>127</v>
      </c>
      <c r="BM128" s="16" t="s">
        <v>192</v>
      </c>
    </row>
    <row r="129" spans="2:65" s="1" customFormat="1" ht="189" x14ac:dyDescent="0.3">
      <c r="B129" s="33"/>
      <c r="C129" s="55"/>
      <c r="D129" s="193" t="s">
        <v>129</v>
      </c>
      <c r="E129" s="55"/>
      <c r="F129" s="194" t="s">
        <v>180</v>
      </c>
      <c r="G129" s="55"/>
      <c r="H129" s="55"/>
      <c r="I129" s="151"/>
      <c r="J129" s="55"/>
      <c r="K129" s="55"/>
      <c r="L129" s="53"/>
      <c r="M129" s="70"/>
      <c r="N129" s="34"/>
      <c r="O129" s="34"/>
      <c r="P129" s="34"/>
      <c r="Q129" s="34"/>
      <c r="R129" s="34"/>
      <c r="S129" s="34"/>
      <c r="T129" s="71"/>
      <c r="AT129" s="16" t="s">
        <v>129</v>
      </c>
      <c r="AU129" s="16" t="s">
        <v>83</v>
      </c>
    </row>
    <row r="130" spans="2:65" s="11" customFormat="1" x14ac:dyDescent="0.3">
      <c r="B130" s="195"/>
      <c r="C130" s="196"/>
      <c r="D130" s="193" t="s">
        <v>131</v>
      </c>
      <c r="E130" s="197" t="s">
        <v>21</v>
      </c>
      <c r="F130" s="198" t="s">
        <v>139</v>
      </c>
      <c r="G130" s="196"/>
      <c r="H130" s="199" t="s">
        <v>21</v>
      </c>
      <c r="I130" s="200"/>
      <c r="J130" s="196"/>
      <c r="K130" s="196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131</v>
      </c>
      <c r="AU130" s="205" t="s">
        <v>83</v>
      </c>
      <c r="AV130" s="11" t="s">
        <v>81</v>
      </c>
      <c r="AW130" s="11" t="s">
        <v>37</v>
      </c>
      <c r="AX130" s="11" t="s">
        <v>74</v>
      </c>
      <c r="AY130" s="205" t="s">
        <v>120</v>
      </c>
    </row>
    <row r="131" spans="2:65" s="12" customFormat="1" x14ac:dyDescent="0.3">
      <c r="B131" s="206"/>
      <c r="C131" s="207"/>
      <c r="D131" s="208" t="s">
        <v>131</v>
      </c>
      <c r="E131" s="209" t="s">
        <v>21</v>
      </c>
      <c r="F131" s="210" t="s">
        <v>140</v>
      </c>
      <c r="G131" s="207"/>
      <c r="H131" s="211">
        <v>141.25</v>
      </c>
      <c r="I131" s="212"/>
      <c r="J131" s="207"/>
      <c r="K131" s="207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131</v>
      </c>
      <c r="AU131" s="217" t="s">
        <v>83</v>
      </c>
      <c r="AV131" s="12" t="s">
        <v>83</v>
      </c>
      <c r="AW131" s="12" t="s">
        <v>37</v>
      </c>
      <c r="AX131" s="12" t="s">
        <v>81</v>
      </c>
      <c r="AY131" s="217" t="s">
        <v>120</v>
      </c>
    </row>
    <row r="132" spans="2:65" s="1" customFormat="1" ht="44.25" customHeight="1" x14ac:dyDescent="0.3">
      <c r="B132" s="33"/>
      <c r="C132" s="181" t="s">
        <v>193</v>
      </c>
      <c r="D132" s="181" t="s">
        <v>122</v>
      </c>
      <c r="E132" s="182" t="s">
        <v>194</v>
      </c>
      <c r="F132" s="183" t="s">
        <v>195</v>
      </c>
      <c r="G132" s="184" t="s">
        <v>136</v>
      </c>
      <c r="H132" s="185">
        <v>1412.5</v>
      </c>
      <c r="I132" s="186"/>
      <c r="J132" s="187">
        <f>ROUND(I132*H132,2)</f>
        <v>0</v>
      </c>
      <c r="K132" s="183" t="s">
        <v>126</v>
      </c>
      <c r="L132" s="53"/>
      <c r="M132" s="188" t="s">
        <v>21</v>
      </c>
      <c r="N132" s="189" t="s">
        <v>45</v>
      </c>
      <c r="O132" s="34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AR132" s="16" t="s">
        <v>127</v>
      </c>
      <c r="AT132" s="16" t="s">
        <v>122</v>
      </c>
      <c r="AU132" s="16" t="s">
        <v>83</v>
      </c>
      <c r="AY132" s="16" t="s">
        <v>120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6" t="s">
        <v>81</v>
      </c>
      <c r="BK132" s="192">
        <f>ROUND(I132*H132,2)</f>
        <v>0</v>
      </c>
      <c r="BL132" s="16" t="s">
        <v>127</v>
      </c>
      <c r="BM132" s="16" t="s">
        <v>196</v>
      </c>
    </row>
    <row r="133" spans="2:65" s="1" customFormat="1" ht="189" x14ac:dyDescent="0.3">
      <c r="B133" s="33"/>
      <c r="C133" s="55"/>
      <c r="D133" s="193" t="s">
        <v>129</v>
      </c>
      <c r="E133" s="55"/>
      <c r="F133" s="194" t="s">
        <v>180</v>
      </c>
      <c r="G133" s="55"/>
      <c r="H133" s="55"/>
      <c r="I133" s="151"/>
      <c r="J133" s="55"/>
      <c r="K133" s="55"/>
      <c r="L133" s="53"/>
      <c r="M133" s="70"/>
      <c r="N133" s="34"/>
      <c r="O133" s="34"/>
      <c r="P133" s="34"/>
      <c r="Q133" s="34"/>
      <c r="R133" s="34"/>
      <c r="S133" s="34"/>
      <c r="T133" s="71"/>
      <c r="AT133" s="16" t="s">
        <v>129</v>
      </c>
      <c r="AU133" s="16" t="s">
        <v>83</v>
      </c>
    </row>
    <row r="134" spans="2:65" s="11" customFormat="1" x14ac:dyDescent="0.3">
      <c r="B134" s="195"/>
      <c r="C134" s="196"/>
      <c r="D134" s="193" t="s">
        <v>131</v>
      </c>
      <c r="E134" s="197" t="s">
        <v>21</v>
      </c>
      <c r="F134" s="198" t="s">
        <v>139</v>
      </c>
      <c r="G134" s="196"/>
      <c r="H134" s="199" t="s">
        <v>21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131</v>
      </c>
      <c r="AU134" s="205" t="s">
        <v>83</v>
      </c>
      <c r="AV134" s="11" t="s">
        <v>81</v>
      </c>
      <c r="AW134" s="11" t="s">
        <v>37</v>
      </c>
      <c r="AX134" s="11" t="s">
        <v>74</v>
      </c>
      <c r="AY134" s="205" t="s">
        <v>120</v>
      </c>
    </row>
    <row r="135" spans="2:65" s="12" customFormat="1" x14ac:dyDescent="0.3">
      <c r="B135" s="206"/>
      <c r="C135" s="207"/>
      <c r="D135" s="193" t="s">
        <v>131</v>
      </c>
      <c r="E135" s="218" t="s">
        <v>21</v>
      </c>
      <c r="F135" s="219" t="s">
        <v>140</v>
      </c>
      <c r="G135" s="207"/>
      <c r="H135" s="220">
        <v>141.25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131</v>
      </c>
      <c r="AU135" s="217" t="s">
        <v>83</v>
      </c>
      <c r="AV135" s="12" t="s">
        <v>83</v>
      </c>
      <c r="AW135" s="12" t="s">
        <v>37</v>
      </c>
      <c r="AX135" s="12" t="s">
        <v>81</v>
      </c>
      <c r="AY135" s="217" t="s">
        <v>120</v>
      </c>
    </row>
    <row r="136" spans="2:65" s="12" customFormat="1" x14ac:dyDescent="0.3">
      <c r="B136" s="206"/>
      <c r="C136" s="207"/>
      <c r="D136" s="208" t="s">
        <v>131</v>
      </c>
      <c r="E136" s="207"/>
      <c r="F136" s="210" t="s">
        <v>197</v>
      </c>
      <c r="G136" s="207"/>
      <c r="H136" s="211">
        <v>1412.5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131</v>
      </c>
      <c r="AU136" s="217" t="s">
        <v>83</v>
      </c>
      <c r="AV136" s="12" t="s">
        <v>83</v>
      </c>
      <c r="AW136" s="12" t="s">
        <v>4</v>
      </c>
      <c r="AX136" s="12" t="s">
        <v>81</v>
      </c>
      <c r="AY136" s="217" t="s">
        <v>120</v>
      </c>
    </row>
    <row r="137" spans="2:65" s="1" customFormat="1" ht="31.5" customHeight="1" x14ac:dyDescent="0.3">
      <c r="B137" s="33"/>
      <c r="C137" s="181" t="s">
        <v>198</v>
      </c>
      <c r="D137" s="181" t="s">
        <v>122</v>
      </c>
      <c r="E137" s="182" t="s">
        <v>199</v>
      </c>
      <c r="F137" s="183" t="s">
        <v>200</v>
      </c>
      <c r="G137" s="184" t="s">
        <v>136</v>
      </c>
      <c r="H137" s="185">
        <v>170</v>
      </c>
      <c r="I137" s="186"/>
      <c r="J137" s="187">
        <f>ROUND(I137*H137,2)</f>
        <v>0</v>
      </c>
      <c r="K137" s="183" t="s">
        <v>126</v>
      </c>
      <c r="L137" s="53"/>
      <c r="M137" s="188" t="s">
        <v>21</v>
      </c>
      <c r="N137" s="189" t="s">
        <v>45</v>
      </c>
      <c r="O137" s="34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AR137" s="16" t="s">
        <v>127</v>
      </c>
      <c r="AT137" s="16" t="s">
        <v>122</v>
      </c>
      <c r="AU137" s="16" t="s">
        <v>83</v>
      </c>
      <c r="AY137" s="16" t="s">
        <v>120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6" t="s">
        <v>81</v>
      </c>
      <c r="BK137" s="192">
        <f>ROUND(I137*H137,2)</f>
        <v>0</v>
      </c>
      <c r="BL137" s="16" t="s">
        <v>127</v>
      </c>
      <c r="BM137" s="16" t="s">
        <v>201</v>
      </c>
    </row>
    <row r="138" spans="2:65" s="1" customFormat="1" ht="148.5" x14ac:dyDescent="0.3">
      <c r="B138" s="33"/>
      <c r="C138" s="55"/>
      <c r="D138" s="193" t="s">
        <v>129</v>
      </c>
      <c r="E138" s="55"/>
      <c r="F138" s="194" t="s">
        <v>202</v>
      </c>
      <c r="G138" s="55"/>
      <c r="H138" s="55"/>
      <c r="I138" s="151"/>
      <c r="J138" s="55"/>
      <c r="K138" s="55"/>
      <c r="L138" s="53"/>
      <c r="M138" s="70"/>
      <c r="N138" s="34"/>
      <c r="O138" s="34"/>
      <c r="P138" s="34"/>
      <c r="Q138" s="34"/>
      <c r="R138" s="34"/>
      <c r="S138" s="34"/>
      <c r="T138" s="71"/>
      <c r="AT138" s="16" t="s">
        <v>129</v>
      </c>
      <c r="AU138" s="16" t="s">
        <v>83</v>
      </c>
    </row>
    <row r="139" spans="2:65" s="11" customFormat="1" x14ac:dyDescent="0.3">
      <c r="B139" s="195"/>
      <c r="C139" s="196"/>
      <c r="D139" s="193" t="s">
        <v>131</v>
      </c>
      <c r="E139" s="197" t="s">
        <v>21</v>
      </c>
      <c r="F139" s="198" t="s">
        <v>156</v>
      </c>
      <c r="G139" s="196"/>
      <c r="H139" s="199" t="s">
        <v>21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131</v>
      </c>
      <c r="AU139" s="205" t="s">
        <v>83</v>
      </c>
      <c r="AV139" s="11" t="s">
        <v>81</v>
      </c>
      <c r="AW139" s="11" t="s">
        <v>37</v>
      </c>
      <c r="AX139" s="11" t="s">
        <v>74</v>
      </c>
      <c r="AY139" s="205" t="s">
        <v>120</v>
      </c>
    </row>
    <row r="140" spans="2:65" s="12" customFormat="1" x14ac:dyDescent="0.3">
      <c r="B140" s="206"/>
      <c r="C140" s="207"/>
      <c r="D140" s="208" t="s">
        <v>131</v>
      </c>
      <c r="E140" s="209" t="s">
        <v>21</v>
      </c>
      <c r="F140" s="210" t="s">
        <v>157</v>
      </c>
      <c r="G140" s="207"/>
      <c r="H140" s="211">
        <v>170</v>
      </c>
      <c r="I140" s="212"/>
      <c r="J140" s="207"/>
      <c r="K140" s="207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131</v>
      </c>
      <c r="AU140" s="217" t="s">
        <v>83</v>
      </c>
      <c r="AV140" s="12" t="s">
        <v>83</v>
      </c>
      <c r="AW140" s="12" t="s">
        <v>37</v>
      </c>
      <c r="AX140" s="12" t="s">
        <v>81</v>
      </c>
      <c r="AY140" s="217" t="s">
        <v>120</v>
      </c>
    </row>
    <row r="141" spans="2:65" s="1" customFormat="1" ht="31.5" customHeight="1" x14ac:dyDescent="0.3">
      <c r="B141" s="33"/>
      <c r="C141" s="181" t="s">
        <v>203</v>
      </c>
      <c r="D141" s="181" t="s">
        <v>122</v>
      </c>
      <c r="E141" s="182" t="s">
        <v>204</v>
      </c>
      <c r="F141" s="183" t="s">
        <v>205</v>
      </c>
      <c r="G141" s="184" t="s">
        <v>136</v>
      </c>
      <c r="H141" s="185">
        <v>141.25</v>
      </c>
      <c r="I141" s="186"/>
      <c r="J141" s="187">
        <f>ROUND(I141*H141,2)</f>
        <v>0</v>
      </c>
      <c r="K141" s="183" t="s">
        <v>126</v>
      </c>
      <c r="L141" s="53"/>
      <c r="M141" s="188" t="s">
        <v>21</v>
      </c>
      <c r="N141" s="189" t="s">
        <v>45</v>
      </c>
      <c r="O141" s="34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AR141" s="16" t="s">
        <v>127</v>
      </c>
      <c r="AT141" s="16" t="s">
        <v>122</v>
      </c>
      <c r="AU141" s="16" t="s">
        <v>83</v>
      </c>
      <c r="AY141" s="16" t="s">
        <v>120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6" t="s">
        <v>81</v>
      </c>
      <c r="BK141" s="192">
        <f>ROUND(I141*H141,2)</f>
        <v>0</v>
      </c>
      <c r="BL141" s="16" t="s">
        <v>127</v>
      </c>
      <c r="BM141" s="16" t="s">
        <v>206</v>
      </c>
    </row>
    <row r="142" spans="2:65" s="1" customFormat="1" ht="148.5" x14ac:dyDescent="0.3">
      <c r="B142" s="33"/>
      <c r="C142" s="55"/>
      <c r="D142" s="193" t="s">
        <v>129</v>
      </c>
      <c r="E142" s="55"/>
      <c r="F142" s="194" t="s">
        <v>202</v>
      </c>
      <c r="G142" s="55"/>
      <c r="H142" s="55"/>
      <c r="I142" s="151"/>
      <c r="J142" s="55"/>
      <c r="K142" s="55"/>
      <c r="L142" s="53"/>
      <c r="M142" s="70"/>
      <c r="N142" s="34"/>
      <c r="O142" s="34"/>
      <c r="P142" s="34"/>
      <c r="Q142" s="34"/>
      <c r="R142" s="34"/>
      <c r="S142" s="34"/>
      <c r="T142" s="71"/>
      <c r="AT142" s="16" t="s">
        <v>129</v>
      </c>
      <c r="AU142" s="16" t="s">
        <v>83</v>
      </c>
    </row>
    <row r="143" spans="2:65" s="11" customFormat="1" x14ac:dyDescent="0.3">
      <c r="B143" s="195"/>
      <c r="C143" s="196"/>
      <c r="D143" s="193" t="s">
        <v>131</v>
      </c>
      <c r="E143" s="197" t="s">
        <v>21</v>
      </c>
      <c r="F143" s="198" t="s">
        <v>139</v>
      </c>
      <c r="G143" s="196"/>
      <c r="H143" s="199" t="s">
        <v>21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131</v>
      </c>
      <c r="AU143" s="205" t="s">
        <v>83</v>
      </c>
      <c r="AV143" s="11" t="s">
        <v>81</v>
      </c>
      <c r="AW143" s="11" t="s">
        <v>37</v>
      </c>
      <c r="AX143" s="11" t="s">
        <v>74</v>
      </c>
      <c r="AY143" s="205" t="s">
        <v>120</v>
      </c>
    </row>
    <row r="144" spans="2:65" s="12" customFormat="1" x14ac:dyDescent="0.3">
      <c r="B144" s="206"/>
      <c r="C144" s="207"/>
      <c r="D144" s="208" t="s">
        <v>131</v>
      </c>
      <c r="E144" s="209" t="s">
        <v>21</v>
      </c>
      <c r="F144" s="210" t="s">
        <v>140</v>
      </c>
      <c r="G144" s="207"/>
      <c r="H144" s="211">
        <v>141.25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131</v>
      </c>
      <c r="AU144" s="217" t="s">
        <v>83</v>
      </c>
      <c r="AV144" s="12" t="s">
        <v>83</v>
      </c>
      <c r="AW144" s="12" t="s">
        <v>37</v>
      </c>
      <c r="AX144" s="12" t="s">
        <v>81</v>
      </c>
      <c r="AY144" s="217" t="s">
        <v>120</v>
      </c>
    </row>
    <row r="145" spans="2:65" s="1" customFormat="1" ht="22.5" customHeight="1" x14ac:dyDescent="0.3">
      <c r="B145" s="33"/>
      <c r="C145" s="181" t="s">
        <v>8</v>
      </c>
      <c r="D145" s="181" t="s">
        <v>122</v>
      </c>
      <c r="E145" s="182" t="s">
        <v>207</v>
      </c>
      <c r="F145" s="183" t="s">
        <v>208</v>
      </c>
      <c r="G145" s="184" t="s">
        <v>209</v>
      </c>
      <c r="H145" s="185">
        <v>306</v>
      </c>
      <c r="I145" s="186"/>
      <c r="J145" s="187">
        <f>ROUND(I145*H145,2)</f>
        <v>0</v>
      </c>
      <c r="K145" s="183" t="s">
        <v>21</v>
      </c>
      <c r="L145" s="53"/>
      <c r="M145" s="188" t="s">
        <v>21</v>
      </c>
      <c r="N145" s="189" t="s">
        <v>45</v>
      </c>
      <c r="O145" s="34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AR145" s="16" t="s">
        <v>127</v>
      </c>
      <c r="AT145" s="16" t="s">
        <v>122</v>
      </c>
      <c r="AU145" s="16" t="s">
        <v>83</v>
      </c>
      <c r="AY145" s="16" t="s">
        <v>120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6" t="s">
        <v>81</v>
      </c>
      <c r="BK145" s="192">
        <f>ROUND(I145*H145,2)</f>
        <v>0</v>
      </c>
      <c r="BL145" s="16" t="s">
        <v>127</v>
      </c>
      <c r="BM145" s="16" t="s">
        <v>210</v>
      </c>
    </row>
    <row r="146" spans="2:65" s="11" customFormat="1" x14ac:dyDescent="0.3">
      <c r="B146" s="195"/>
      <c r="C146" s="196"/>
      <c r="D146" s="193" t="s">
        <v>131</v>
      </c>
      <c r="E146" s="197" t="s">
        <v>21</v>
      </c>
      <c r="F146" s="198" t="s">
        <v>211</v>
      </c>
      <c r="G146" s="196"/>
      <c r="H146" s="199" t="s">
        <v>21</v>
      </c>
      <c r="I146" s="200"/>
      <c r="J146" s="196"/>
      <c r="K146" s="196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131</v>
      </c>
      <c r="AU146" s="205" t="s">
        <v>83</v>
      </c>
      <c r="AV146" s="11" t="s">
        <v>81</v>
      </c>
      <c r="AW146" s="11" t="s">
        <v>37</v>
      </c>
      <c r="AX146" s="11" t="s">
        <v>74</v>
      </c>
      <c r="AY146" s="205" t="s">
        <v>120</v>
      </c>
    </row>
    <row r="147" spans="2:65" s="12" customFormat="1" x14ac:dyDescent="0.3">
      <c r="B147" s="206"/>
      <c r="C147" s="207"/>
      <c r="D147" s="208" t="s">
        <v>131</v>
      </c>
      <c r="E147" s="209" t="s">
        <v>21</v>
      </c>
      <c r="F147" s="210" t="s">
        <v>212</v>
      </c>
      <c r="G147" s="207"/>
      <c r="H147" s="211">
        <v>306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131</v>
      </c>
      <c r="AU147" s="217" t="s">
        <v>83</v>
      </c>
      <c r="AV147" s="12" t="s">
        <v>83</v>
      </c>
      <c r="AW147" s="12" t="s">
        <v>37</v>
      </c>
      <c r="AX147" s="12" t="s">
        <v>81</v>
      </c>
      <c r="AY147" s="217" t="s">
        <v>120</v>
      </c>
    </row>
    <row r="148" spans="2:65" s="1" customFormat="1" ht="22.5" customHeight="1" x14ac:dyDescent="0.3">
      <c r="B148" s="33"/>
      <c r="C148" s="181" t="s">
        <v>213</v>
      </c>
      <c r="D148" s="181" t="s">
        <v>122</v>
      </c>
      <c r="E148" s="182" t="s">
        <v>214</v>
      </c>
      <c r="F148" s="183" t="s">
        <v>215</v>
      </c>
      <c r="G148" s="184" t="s">
        <v>209</v>
      </c>
      <c r="H148" s="185">
        <v>442.8</v>
      </c>
      <c r="I148" s="186"/>
      <c r="J148" s="187">
        <f>ROUND(I148*H148,2)</f>
        <v>0</v>
      </c>
      <c r="K148" s="183" t="s">
        <v>21</v>
      </c>
      <c r="L148" s="53"/>
      <c r="M148" s="188" t="s">
        <v>21</v>
      </c>
      <c r="N148" s="189" t="s">
        <v>45</v>
      </c>
      <c r="O148" s="34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AR148" s="16" t="s">
        <v>127</v>
      </c>
      <c r="AT148" s="16" t="s">
        <v>122</v>
      </c>
      <c r="AU148" s="16" t="s">
        <v>83</v>
      </c>
      <c r="AY148" s="16" t="s">
        <v>120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6" t="s">
        <v>81</v>
      </c>
      <c r="BK148" s="192">
        <f>ROUND(I148*H148,2)</f>
        <v>0</v>
      </c>
      <c r="BL148" s="16" t="s">
        <v>127</v>
      </c>
      <c r="BM148" s="16" t="s">
        <v>216</v>
      </c>
    </row>
    <row r="149" spans="2:65" s="11" customFormat="1" x14ac:dyDescent="0.3">
      <c r="B149" s="195"/>
      <c r="C149" s="196"/>
      <c r="D149" s="193" t="s">
        <v>131</v>
      </c>
      <c r="E149" s="197" t="s">
        <v>21</v>
      </c>
      <c r="F149" s="198" t="s">
        <v>217</v>
      </c>
      <c r="G149" s="196"/>
      <c r="H149" s="199" t="s">
        <v>21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131</v>
      </c>
      <c r="AU149" s="205" t="s">
        <v>83</v>
      </c>
      <c r="AV149" s="11" t="s">
        <v>81</v>
      </c>
      <c r="AW149" s="11" t="s">
        <v>37</v>
      </c>
      <c r="AX149" s="11" t="s">
        <v>74</v>
      </c>
      <c r="AY149" s="205" t="s">
        <v>120</v>
      </c>
    </row>
    <row r="150" spans="2:65" s="12" customFormat="1" x14ac:dyDescent="0.3">
      <c r="B150" s="206"/>
      <c r="C150" s="207"/>
      <c r="D150" s="208" t="s">
        <v>131</v>
      </c>
      <c r="E150" s="209" t="s">
        <v>21</v>
      </c>
      <c r="F150" s="210" t="s">
        <v>218</v>
      </c>
      <c r="G150" s="207"/>
      <c r="H150" s="211">
        <v>442.8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131</v>
      </c>
      <c r="AU150" s="217" t="s">
        <v>83</v>
      </c>
      <c r="AV150" s="12" t="s">
        <v>83</v>
      </c>
      <c r="AW150" s="12" t="s">
        <v>37</v>
      </c>
      <c r="AX150" s="12" t="s">
        <v>81</v>
      </c>
      <c r="AY150" s="217" t="s">
        <v>120</v>
      </c>
    </row>
    <row r="151" spans="2:65" s="1" customFormat="1" ht="31.5" customHeight="1" x14ac:dyDescent="0.3">
      <c r="B151" s="33"/>
      <c r="C151" s="181" t="s">
        <v>219</v>
      </c>
      <c r="D151" s="181" t="s">
        <v>122</v>
      </c>
      <c r="E151" s="182" t="s">
        <v>220</v>
      </c>
      <c r="F151" s="183" t="s">
        <v>221</v>
      </c>
      <c r="G151" s="184" t="s">
        <v>136</v>
      </c>
      <c r="H151" s="185">
        <v>90.4</v>
      </c>
      <c r="I151" s="186"/>
      <c r="J151" s="187">
        <f>ROUND(I151*H151,2)</f>
        <v>0</v>
      </c>
      <c r="K151" s="183" t="s">
        <v>126</v>
      </c>
      <c r="L151" s="53"/>
      <c r="M151" s="188" t="s">
        <v>21</v>
      </c>
      <c r="N151" s="189" t="s">
        <v>45</v>
      </c>
      <c r="O151" s="34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AR151" s="16" t="s">
        <v>127</v>
      </c>
      <c r="AT151" s="16" t="s">
        <v>122</v>
      </c>
      <c r="AU151" s="16" t="s">
        <v>83</v>
      </c>
      <c r="AY151" s="16" t="s">
        <v>120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6" t="s">
        <v>81</v>
      </c>
      <c r="BK151" s="192">
        <f>ROUND(I151*H151,2)</f>
        <v>0</v>
      </c>
      <c r="BL151" s="16" t="s">
        <v>127</v>
      </c>
      <c r="BM151" s="16" t="s">
        <v>222</v>
      </c>
    </row>
    <row r="152" spans="2:65" s="1" customFormat="1" ht="409.5" x14ac:dyDescent="0.3">
      <c r="B152" s="33"/>
      <c r="C152" s="55"/>
      <c r="D152" s="193" t="s">
        <v>129</v>
      </c>
      <c r="E152" s="55"/>
      <c r="F152" s="194" t="s">
        <v>223</v>
      </c>
      <c r="G152" s="55"/>
      <c r="H152" s="55"/>
      <c r="I152" s="151"/>
      <c r="J152" s="55"/>
      <c r="K152" s="55"/>
      <c r="L152" s="53"/>
      <c r="M152" s="70"/>
      <c r="N152" s="34"/>
      <c r="O152" s="34"/>
      <c r="P152" s="34"/>
      <c r="Q152" s="34"/>
      <c r="R152" s="34"/>
      <c r="S152" s="34"/>
      <c r="T152" s="71"/>
      <c r="AT152" s="16" t="s">
        <v>129</v>
      </c>
      <c r="AU152" s="16" t="s">
        <v>83</v>
      </c>
    </row>
    <row r="153" spans="2:65" s="11" customFormat="1" x14ac:dyDescent="0.3">
      <c r="B153" s="195"/>
      <c r="C153" s="196"/>
      <c r="D153" s="193" t="s">
        <v>131</v>
      </c>
      <c r="E153" s="197" t="s">
        <v>21</v>
      </c>
      <c r="F153" s="198" t="s">
        <v>146</v>
      </c>
      <c r="G153" s="196"/>
      <c r="H153" s="199" t="s">
        <v>21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131</v>
      </c>
      <c r="AU153" s="205" t="s">
        <v>83</v>
      </c>
      <c r="AV153" s="11" t="s">
        <v>81</v>
      </c>
      <c r="AW153" s="11" t="s">
        <v>37</v>
      </c>
      <c r="AX153" s="11" t="s">
        <v>74</v>
      </c>
      <c r="AY153" s="205" t="s">
        <v>120</v>
      </c>
    </row>
    <row r="154" spans="2:65" s="12" customFormat="1" x14ac:dyDescent="0.3">
      <c r="B154" s="206"/>
      <c r="C154" s="207"/>
      <c r="D154" s="208" t="s">
        <v>131</v>
      </c>
      <c r="E154" s="209" t="s">
        <v>21</v>
      </c>
      <c r="F154" s="210" t="s">
        <v>224</v>
      </c>
      <c r="G154" s="207"/>
      <c r="H154" s="211">
        <v>90.4</v>
      </c>
      <c r="I154" s="212"/>
      <c r="J154" s="207"/>
      <c r="K154" s="207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131</v>
      </c>
      <c r="AU154" s="217" t="s">
        <v>83</v>
      </c>
      <c r="AV154" s="12" t="s">
        <v>83</v>
      </c>
      <c r="AW154" s="12" t="s">
        <v>37</v>
      </c>
      <c r="AX154" s="12" t="s">
        <v>81</v>
      </c>
      <c r="AY154" s="217" t="s">
        <v>120</v>
      </c>
    </row>
    <row r="155" spans="2:65" s="1" customFormat="1" ht="31.5" customHeight="1" x14ac:dyDescent="0.3">
      <c r="B155" s="33"/>
      <c r="C155" s="181" t="s">
        <v>225</v>
      </c>
      <c r="D155" s="181" t="s">
        <v>122</v>
      </c>
      <c r="E155" s="182" t="s">
        <v>226</v>
      </c>
      <c r="F155" s="183" t="s">
        <v>227</v>
      </c>
      <c r="G155" s="184" t="s">
        <v>125</v>
      </c>
      <c r="H155" s="185">
        <v>395.5</v>
      </c>
      <c r="I155" s="186"/>
      <c r="J155" s="187">
        <f>ROUND(I155*H155,2)</f>
        <v>0</v>
      </c>
      <c r="K155" s="183" t="s">
        <v>126</v>
      </c>
      <c r="L155" s="53"/>
      <c r="M155" s="188" t="s">
        <v>21</v>
      </c>
      <c r="N155" s="189" t="s">
        <v>45</v>
      </c>
      <c r="O155" s="34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AR155" s="16" t="s">
        <v>127</v>
      </c>
      <c r="AT155" s="16" t="s">
        <v>122</v>
      </c>
      <c r="AU155" s="16" t="s">
        <v>83</v>
      </c>
      <c r="AY155" s="16" t="s">
        <v>120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6" t="s">
        <v>81</v>
      </c>
      <c r="BK155" s="192">
        <f>ROUND(I155*H155,2)</f>
        <v>0</v>
      </c>
      <c r="BL155" s="16" t="s">
        <v>127</v>
      </c>
      <c r="BM155" s="16" t="s">
        <v>228</v>
      </c>
    </row>
    <row r="156" spans="2:65" s="1" customFormat="1" ht="121.5" x14ac:dyDescent="0.3">
      <c r="B156" s="33"/>
      <c r="C156" s="55"/>
      <c r="D156" s="193" t="s">
        <v>129</v>
      </c>
      <c r="E156" s="55"/>
      <c r="F156" s="194" t="s">
        <v>229</v>
      </c>
      <c r="G156" s="55"/>
      <c r="H156" s="55"/>
      <c r="I156" s="151"/>
      <c r="J156" s="55"/>
      <c r="K156" s="55"/>
      <c r="L156" s="53"/>
      <c r="M156" s="70"/>
      <c r="N156" s="34"/>
      <c r="O156" s="34"/>
      <c r="P156" s="34"/>
      <c r="Q156" s="34"/>
      <c r="R156" s="34"/>
      <c r="S156" s="34"/>
      <c r="T156" s="71"/>
      <c r="AT156" s="16" t="s">
        <v>129</v>
      </c>
      <c r="AU156" s="16" t="s">
        <v>83</v>
      </c>
    </row>
    <row r="157" spans="2:65" s="11" customFormat="1" x14ac:dyDescent="0.3">
      <c r="B157" s="195"/>
      <c r="C157" s="196"/>
      <c r="D157" s="193" t="s">
        <v>131</v>
      </c>
      <c r="E157" s="197" t="s">
        <v>21</v>
      </c>
      <c r="F157" s="198" t="s">
        <v>230</v>
      </c>
      <c r="G157" s="196"/>
      <c r="H157" s="199" t="s">
        <v>21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131</v>
      </c>
      <c r="AU157" s="205" t="s">
        <v>83</v>
      </c>
      <c r="AV157" s="11" t="s">
        <v>81</v>
      </c>
      <c r="AW157" s="11" t="s">
        <v>37</v>
      </c>
      <c r="AX157" s="11" t="s">
        <v>74</v>
      </c>
      <c r="AY157" s="205" t="s">
        <v>120</v>
      </c>
    </row>
    <row r="158" spans="2:65" s="12" customFormat="1" x14ac:dyDescent="0.3">
      <c r="B158" s="206"/>
      <c r="C158" s="207"/>
      <c r="D158" s="208" t="s">
        <v>131</v>
      </c>
      <c r="E158" s="209" t="s">
        <v>21</v>
      </c>
      <c r="F158" s="210" t="s">
        <v>231</v>
      </c>
      <c r="G158" s="207"/>
      <c r="H158" s="211">
        <v>395.5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131</v>
      </c>
      <c r="AU158" s="217" t="s">
        <v>83</v>
      </c>
      <c r="AV158" s="12" t="s">
        <v>83</v>
      </c>
      <c r="AW158" s="12" t="s">
        <v>37</v>
      </c>
      <c r="AX158" s="12" t="s">
        <v>81</v>
      </c>
      <c r="AY158" s="217" t="s">
        <v>120</v>
      </c>
    </row>
    <row r="159" spans="2:65" s="1" customFormat="1" ht="22.5" customHeight="1" x14ac:dyDescent="0.3">
      <c r="B159" s="33"/>
      <c r="C159" s="221" t="s">
        <v>232</v>
      </c>
      <c r="D159" s="221" t="s">
        <v>233</v>
      </c>
      <c r="E159" s="222" t="s">
        <v>234</v>
      </c>
      <c r="F159" s="223" t="s">
        <v>235</v>
      </c>
      <c r="G159" s="224" t="s">
        <v>236</v>
      </c>
      <c r="H159" s="225">
        <v>98.875</v>
      </c>
      <c r="I159" s="226"/>
      <c r="J159" s="227">
        <f>ROUND(I159*H159,2)</f>
        <v>0</v>
      </c>
      <c r="K159" s="223" t="s">
        <v>126</v>
      </c>
      <c r="L159" s="228"/>
      <c r="M159" s="229" t="s">
        <v>21</v>
      </c>
      <c r="N159" s="230" t="s">
        <v>45</v>
      </c>
      <c r="O159" s="34"/>
      <c r="P159" s="190">
        <f>O159*H159</f>
        <v>0</v>
      </c>
      <c r="Q159" s="190">
        <v>1E-3</v>
      </c>
      <c r="R159" s="190">
        <f>Q159*H159</f>
        <v>9.8875000000000005E-2</v>
      </c>
      <c r="S159" s="190">
        <v>0</v>
      </c>
      <c r="T159" s="191">
        <f>S159*H159</f>
        <v>0</v>
      </c>
      <c r="AR159" s="16" t="s">
        <v>171</v>
      </c>
      <c r="AT159" s="16" t="s">
        <v>233</v>
      </c>
      <c r="AU159" s="16" t="s">
        <v>83</v>
      </c>
      <c r="AY159" s="16" t="s">
        <v>120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6" t="s">
        <v>81</v>
      </c>
      <c r="BK159" s="192">
        <f>ROUND(I159*H159,2)</f>
        <v>0</v>
      </c>
      <c r="BL159" s="16" t="s">
        <v>127</v>
      </c>
      <c r="BM159" s="16" t="s">
        <v>237</v>
      </c>
    </row>
    <row r="160" spans="2:65" s="12" customFormat="1" x14ac:dyDescent="0.3">
      <c r="B160" s="206"/>
      <c r="C160" s="207"/>
      <c r="D160" s="208" t="s">
        <v>131</v>
      </c>
      <c r="E160" s="207"/>
      <c r="F160" s="210" t="s">
        <v>238</v>
      </c>
      <c r="G160" s="207"/>
      <c r="H160" s="211">
        <v>98.875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131</v>
      </c>
      <c r="AU160" s="217" t="s">
        <v>83</v>
      </c>
      <c r="AV160" s="12" t="s">
        <v>83</v>
      </c>
      <c r="AW160" s="12" t="s">
        <v>4</v>
      </c>
      <c r="AX160" s="12" t="s">
        <v>81</v>
      </c>
      <c r="AY160" s="217" t="s">
        <v>120</v>
      </c>
    </row>
    <row r="161" spans="2:65" s="1" customFormat="1" ht="22.5" customHeight="1" x14ac:dyDescent="0.3">
      <c r="B161" s="33"/>
      <c r="C161" s="181" t="s">
        <v>164</v>
      </c>
      <c r="D161" s="181" t="s">
        <v>122</v>
      </c>
      <c r="E161" s="182" t="s">
        <v>239</v>
      </c>
      <c r="F161" s="183" t="s">
        <v>240</v>
      </c>
      <c r="G161" s="184" t="s">
        <v>125</v>
      </c>
      <c r="H161" s="185">
        <v>680</v>
      </c>
      <c r="I161" s="186"/>
      <c r="J161" s="187">
        <f>ROUND(I161*H161,2)</f>
        <v>0</v>
      </c>
      <c r="K161" s="183" t="s">
        <v>126</v>
      </c>
      <c r="L161" s="53"/>
      <c r="M161" s="188" t="s">
        <v>21</v>
      </c>
      <c r="N161" s="189" t="s">
        <v>45</v>
      </c>
      <c r="O161" s="34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AR161" s="16" t="s">
        <v>127</v>
      </c>
      <c r="AT161" s="16" t="s">
        <v>122</v>
      </c>
      <c r="AU161" s="16" t="s">
        <v>83</v>
      </c>
      <c r="AY161" s="16" t="s">
        <v>120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6" t="s">
        <v>81</v>
      </c>
      <c r="BK161" s="192">
        <f>ROUND(I161*H161,2)</f>
        <v>0</v>
      </c>
      <c r="BL161" s="16" t="s">
        <v>127</v>
      </c>
      <c r="BM161" s="16" t="s">
        <v>241</v>
      </c>
    </row>
    <row r="162" spans="2:65" s="1" customFormat="1" ht="162" x14ac:dyDescent="0.3">
      <c r="B162" s="33"/>
      <c r="C162" s="55"/>
      <c r="D162" s="193" t="s">
        <v>129</v>
      </c>
      <c r="E162" s="55"/>
      <c r="F162" s="194" t="s">
        <v>242</v>
      </c>
      <c r="G162" s="55"/>
      <c r="H162" s="55"/>
      <c r="I162" s="151"/>
      <c r="J162" s="55"/>
      <c r="K162" s="55"/>
      <c r="L162" s="53"/>
      <c r="M162" s="70"/>
      <c r="N162" s="34"/>
      <c r="O162" s="34"/>
      <c r="P162" s="34"/>
      <c r="Q162" s="34"/>
      <c r="R162" s="34"/>
      <c r="S162" s="34"/>
      <c r="T162" s="71"/>
      <c r="AT162" s="16" t="s">
        <v>129</v>
      </c>
      <c r="AU162" s="16" t="s">
        <v>83</v>
      </c>
    </row>
    <row r="163" spans="2:65" s="11" customFormat="1" x14ac:dyDescent="0.3">
      <c r="B163" s="195"/>
      <c r="C163" s="196"/>
      <c r="D163" s="193" t="s">
        <v>131</v>
      </c>
      <c r="E163" s="197" t="s">
        <v>21</v>
      </c>
      <c r="F163" s="198" t="s">
        <v>243</v>
      </c>
      <c r="G163" s="196"/>
      <c r="H163" s="199" t="s">
        <v>21</v>
      </c>
      <c r="I163" s="200"/>
      <c r="J163" s="196"/>
      <c r="K163" s="196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131</v>
      </c>
      <c r="AU163" s="205" t="s">
        <v>83</v>
      </c>
      <c r="AV163" s="11" t="s">
        <v>81</v>
      </c>
      <c r="AW163" s="11" t="s">
        <v>37</v>
      </c>
      <c r="AX163" s="11" t="s">
        <v>74</v>
      </c>
      <c r="AY163" s="205" t="s">
        <v>120</v>
      </c>
    </row>
    <row r="164" spans="2:65" s="12" customFormat="1" x14ac:dyDescent="0.3">
      <c r="B164" s="206"/>
      <c r="C164" s="207"/>
      <c r="D164" s="208" t="s">
        <v>131</v>
      </c>
      <c r="E164" s="209" t="s">
        <v>21</v>
      </c>
      <c r="F164" s="210" t="s">
        <v>244</v>
      </c>
      <c r="G164" s="207"/>
      <c r="H164" s="211">
        <v>680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131</v>
      </c>
      <c r="AU164" s="217" t="s">
        <v>83</v>
      </c>
      <c r="AV164" s="12" t="s">
        <v>83</v>
      </c>
      <c r="AW164" s="12" t="s">
        <v>37</v>
      </c>
      <c r="AX164" s="12" t="s">
        <v>81</v>
      </c>
      <c r="AY164" s="217" t="s">
        <v>120</v>
      </c>
    </row>
    <row r="165" spans="2:65" s="1" customFormat="1" ht="31.5" customHeight="1" x14ac:dyDescent="0.3">
      <c r="B165" s="33"/>
      <c r="C165" s="181" t="s">
        <v>7</v>
      </c>
      <c r="D165" s="181" t="s">
        <v>122</v>
      </c>
      <c r="E165" s="182" t="s">
        <v>245</v>
      </c>
      <c r="F165" s="183" t="s">
        <v>246</v>
      </c>
      <c r="G165" s="184" t="s">
        <v>125</v>
      </c>
      <c r="H165" s="185">
        <v>361.6</v>
      </c>
      <c r="I165" s="186"/>
      <c r="J165" s="187">
        <f>ROUND(I165*H165,2)</f>
        <v>0</v>
      </c>
      <c r="K165" s="183" t="s">
        <v>126</v>
      </c>
      <c r="L165" s="53"/>
      <c r="M165" s="188" t="s">
        <v>21</v>
      </c>
      <c r="N165" s="189" t="s">
        <v>45</v>
      </c>
      <c r="O165" s="34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AR165" s="16" t="s">
        <v>127</v>
      </c>
      <c r="AT165" s="16" t="s">
        <v>122</v>
      </c>
      <c r="AU165" s="16" t="s">
        <v>83</v>
      </c>
      <c r="AY165" s="16" t="s">
        <v>120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6" t="s">
        <v>81</v>
      </c>
      <c r="BK165" s="192">
        <f>ROUND(I165*H165,2)</f>
        <v>0</v>
      </c>
      <c r="BL165" s="16" t="s">
        <v>127</v>
      </c>
      <c r="BM165" s="16" t="s">
        <v>247</v>
      </c>
    </row>
    <row r="166" spans="2:65" s="1" customFormat="1" ht="121.5" x14ac:dyDescent="0.3">
      <c r="B166" s="33"/>
      <c r="C166" s="55"/>
      <c r="D166" s="193" t="s">
        <v>129</v>
      </c>
      <c r="E166" s="55"/>
      <c r="F166" s="194" t="s">
        <v>248</v>
      </c>
      <c r="G166" s="55"/>
      <c r="H166" s="55"/>
      <c r="I166" s="151"/>
      <c r="J166" s="55"/>
      <c r="K166" s="55"/>
      <c r="L166" s="53"/>
      <c r="M166" s="70"/>
      <c r="N166" s="34"/>
      <c r="O166" s="34"/>
      <c r="P166" s="34"/>
      <c r="Q166" s="34"/>
      <c r="R166" s="34"/>
      <c r="S166" s="34"/>
      <c r="T166" s="71"/>
      <c r="AT166" s="16" t="s">
        <v>129</v>
      </c>
      <c r="AU166" s="16" t="s">
        <v>83</v>
      </c>
    </row>
    <row r="167" spans="2:65" s="11" customFormat="1" x14ac:dyDescent="0.3">
      <c r="B167" s="195"/>
      <c r="C167" s="196"/>
      <c r="D167" s="193" t="s">
        <v>131</v>
      </c>
      <c r="E167" s="197" t="s">
        <v>21</v>
      </c>
      <c r="F167" s="198" t="s">
        <v>230</v>
      </c>
      <c r="G167" s="196"/>
      <c r="H167" s="199" t="s">
        <v>21</v>
      </c>
      <c r="I167" s="200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131</v>
      </c>
      <c r="AU167" s="205" t="s">
        <v>83</v>
      </c>
      <c r="AV167" s="11" t="s">
        <v>81</v>
      </c>
      <c r="AW167" s="11" t="s">
        <v>37</v>
      </c>
      <c r="AX167" s="11" t="s">
        <v>74</v>
      </c>
      <c r="AY167" s="205" t="s">
        <v>120</v>
      </c>
    </row>
    <row r="168" spans="2:65" s="12" customFormat="1" x14ac:dyDescent="0.3">
      <c r="B168" s="206"/>
      <c r="C168" s="207"/>
      <c r="D168" s="208" t="s">
        <v>131</v>
      </c>
      <c r="E168" s="209" t="s">
        <v>21</v>
      </c>
      <c r="F168" s="210" t="s">
        <v>249</v>
      </c>
      <c r="G168" s="207"/>
      <c r="H168" s="211">
        <v>361.6</v>
      </c>
      <c r="I168" s="212"/>
      <c r="J168" s="207"/>
      <c r="K168" s="207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131</v>
      </c>
      <c r="AU168" s="217" t="s">
        <v>83</v>
      </c>
      <c r="AV168" s="12" t="s">
        <v>83</v>
      </c>
      <c r="AW168" s="12" t="s">
        <v>37</v>
      </c>
      <c r="AX168" s="12" t="s">
        <v>81</v>
      </c>
      <c r="AY168" s="217" t="s">
        <v>120</v>
      </c>
    </row>
    <row r="169" spans="2:65" s="1" customFormat="1" ht="31.5" customHeight="1" x14ac:dyDescent="0.3">
      <c r="B169" s="33"/>
      <c r="C169" s="181" t="s">
        <v>250</v>
      </c>
      <c r="D169" s="181" t="s">
        <v>122</v>
      </c>
      <c r="E169" s="182" t="s">
        <v>251</v>
      </c>
      <c r="F169" s="183" t="s">
        <v>252</v>
      </c>
      <c r="G169" s="184" t="s">
        <v>125</v>
      </c>
      <c r="H169" s="185">
        <v>395.5</v>
      </c>
      <c r="I169" s="186"/>
      <c r="J169" s="187">
        <f>ROUND(I169*H169,2)</f>
        <v>0</v>
      </c>
      <c r="K169" s="183" t="s">
        <v>126</v>
      </c>
      <c r="L169" s="53"/>
      <c r="M169" s="188" t="s">
        <v>21</v>
      </c>
      <c r="N169" s="189" t="s">
        <v>45</v>
      </c>
      <c r="O169" s="34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AR169" s="16" t="s">
        <v>127</v>
      </c>
      <c r="AT169" s="16" t="s">
        <v>122</v>
      </c>
      <c r="AU169" s="16" t="s">
        <v>83</v>
      </c>
      <c r="AY169" s="16" t="s">
        <v>120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6" t="s">
        <v>81</v>
      </c>
      <c r="BK169" s="192">
        <f>ROUND(I169*H169,2)</f>
        <v>0</v>
      </c>
      <c r="BL169" s="16" t="s">
        <v>127</v>
      </c>
      <c r="BM169" s="16" t="s">
        <v>253</v>
      </c>
    </row>
    <row r="170" spans="2:65" s="1" customFormat="1" ht="121.5" x14ac:dyDescent="0.3">
      <c r="B170" s="33"/>
      <c r="C170" s="55"/>
      <c r="D170" s="193" t="s">
        <v>129</v>
      </c>
      <c r="E170" s="55"/>
      <c r="F170" s="194" t="s">
        <v>254</v>
      </c>
      <c r="G170" s="55"/>
      <c r="H170" s="55"/>
      <c r="I170" s="151"/>
      <c r="J170" s="55"/>
      <c r="K170" s="55"/>
      <c r="L170" s="53"/>
      <c r="M170" s="70"/>
      <c r="N170" s="34"/>
      <c r="O170" s="34"/>
      <c r="P170" s="34"/>
      <c r="Q170" s="34"/>
      <c r="R170" s="34"/>
      <c r="S170" s="34"/>
      <c r="T170" s="71"/>
      <c r="AT170" s="16" t="s">
        <v>129</v>
      </c>
      <c r="AU170" s="16" t="s">
        <v>83</v>
      </c>
    </row>
    <row r="171" spans="2:65" s="11" customFormat="1" x14ac:dyDescent="0.3">
      <c r="B171" s="195"/>
      <c r="C171" s="196"/>
      <c r="D171" s="193" t="s">
        <v>131</v>
      </c>
      <c r="E171" s="197" t="s">
        <v>21</v>
      </c>
      <c r="F171" s="198" t="s">
        <v>230</v>
      </c>
      <c r="G171" s="196"/>
      <c r="H171" s="199" t="s">
        <v>21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131</v>
      </c>
      <c r="AU171" s="205" t="s">
        <v>83</v>
      </c>
      <c r="AV171" s="11" t="s">
        <v>81</v>
      </c>
      <c r="AW171" s="11" t="s">
        <v>37</v>
      </c>
      <c r="AX171" s="11" t="s">
        <v>74</v>
      </c>
      <c r="AY171" s="205" t="s">
        <v>120</v>
      </c>
    </row>
    <row r="172" spans="2:65" s="12" customFormat="1" x14ac:dyDescent="0.3">
      <c r="B172" s="206"/>
      <c r="C172" s="207"/>
      <c r="D172" s="208" t="s">
        <v>131</v>
      </c>
      <c r="E172" s="209" t="s">
        <v>21</v>
      </c>
      <c r="F172" s="210" t="s">
        <v>231</v>
      </c>
      <c r="G172" s="207"/>
      <c r="H172" s="211">
        <v>395.5</v>
      </c>
      <c r="I172" s="212"/>
      <c r="J172" s="207"/>
      <c r="K172" s="207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131</v>
      </c>
      <c r="AU172" s="217" t="s">
        <v>83</v>
      </c>
      <c r="AV172" s="12" t="s">
        <v>83</v>
      </c>
      <c r="AW172" s="12" t="s">
        <v>37</v>
      </c>
      <c r="AX172" s="12" t="s">
        <v>81</v>
      </c>
      <c r="AY172" s="217" t="s">
        <v>120</v>
      </c>
    </row>
    <row r="173" spans="2:65" s="1" customFormat="1" ht="22.5" customHeight="1" x14ac:dyDescent="0.3">
      <c r="B173" s="33"/>
      <c r="C173" s="221" t="s">
        <v>255</v>
      </c>
      <c r="D173" s="221" t="s">
        <v>233</v>
      </c>
      <c r="E173" s="222" t="s">
        <v>256</v>
      </c>
      <c r="F173" s="223" t="s">
        <v>257</v>
      </c>
      <c r="G173" s="224" t="s">
        <v>136</v>
      </c>
      <c r="H173" s="225">
        <v>59.325000000000003</v>
      </c>
      <c r="I173" s="226"/>
      <c r="J173" s="227">
        <f>ROUND(I173*H173,2)</f>
        <v>0</v>
      </c>
      <c r="K173" s="223" t="s">
        <v>21</v>
      </c>
      <c r="L173" s="228"/>
      <c r="M173" s="229" t="s">
        <v>21</v>
      </c>
      <c r="N173" s="230" t="s">
        <v>45</v>
      </c>
      <c r="O173" s="34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AR173" s="16" t="s">
        <v>171</v>
      </c>
      <c r="AT173" s="16" t="s">
        <v>233</v>
      </c>
      <c r="AU173" s="16" t="s">
        <v>83</v>
      </c>
      <c r="AY173" s="16" t="s">
        <v>120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6" t="s">
        <v>81</v>
      </c>
      <c r="BK173" s="192">
        <f>ROUND(I173*H173,2)</f>
        <v>0</v>
      </c>
      <c r="BL173" s="16" t="s">
        <v>127</v>
      </c>
      <c r="BM173" s="16" t="s">
        <v>258</v>
      </c>
    </row>
    <row r="174" spans="2:65" s="12" customFormat="1" x14ac:dyDescent="0.3">
      <c r="B174" s="206"/>
      <c r="C174" s="207"/>
      <c r="D174" s="208" t="s">
        <v>131</v>
      </c>
      <c r="E174" s="207"/>
      <c r="F174" s="210" t="s">
        <v>259</v>
      </c>
      <c r="G174" s="207"/>
      <c r="H174" s="211">
        <v>59.325000000000003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131</v>
      </c>
      <c r="AU174" s="217" t="s">
        <v>83</v>
      </c>
      <c r="AV174" s="12" t="s">
        <v>83</v>
      </c>
      <c r="AW174" s="12" t="s">
        <v>4</v>
      </c>
      <c r="AX174" s="12" t="s">
        <v>81</v>
      </c>
      <c r="AY174" s="217" t="s">
        <v>120</v>
      </c>
    </row>
    <row r="175" spans="2:65" s="1" customFormat="1" ht="22.5" customHeight="1" x14ac:dyDescent="0.3">
      <c r="B175" s="33"/>
      <c r="C175" s="181" t="s">
        <v>260</v>
      </c>
      <c r="D175" s="181" t="s">
        <v>122</v>
      </c>
      <c r="E175" s="182" t="s">
        <v>261</v>
      </c>
      <c r="F175" s="183" t="s">
        <v>262</v>
      </c>
      <c r="G175" s="184" t="s">
        <v>125</v>
      </c>
      <c r="H175" s="185">
        <v>36.738</v>
      </c>
      <c r="I175" s="186"/>
      <c r="J175" s="187">
        <f>ROUND(I175*H175,2)</f>
        <v>0</v>
      </c>
      <c r="K175" s="183" t="s">
        <v>126</v>
      </c>
      <c r="L175" s="53"/>
      <c r="M175" s="188" t="s">
        <v>21</v>
      </c>
      <c r="N175" s="189" t="s">
        <v>45</v>
      </c>
      <c r="O175" s="34"/>
      <c r="P175" s="190">
        <f>O175*H175</f>
        <v>0</v>
      </c>
      <c r="Q175" s="190">
        <v>9.4000000000000004E-3</v>
      </c>
      <c r="R175" s="190">
        <f>Q175*H175</f>
        <v>0.34533720000000001</v>
      </c>
      <c r="S175" s="190">
        <v>0</v>
      </c>
      <c r="T175" s="191">
        <f>S175*H175</f>
        <v>0</v>
      </c>
      <c r="AR175" s="16" t="s">
        <v>127</v>
      </c>
      <c r="AT175" s="16" t="s">
        <v>122</v>
      </c>
      <c r="AU175" s="16" t="s">
        <v>83</v>
      </c>
      <c r="AY175" s="16" t="s">
        <v>120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6" t="s">
        <v>81</v>
      </c>
      <c r="BK175" s="192">
        <f>ROUND(I175*H175,2)</f>
        <v>0</v>
      </c>
      <c r="BL175" s="16" t="s">
        <v>127</v>
      </c>
      <c r="BM175" s="16" t="s">
        <v>263</v>
      </c>
    </row>
    <row r="176" spans="2:65" s="1" customFormat="1" ht="40.5" x14ac:dyDescent="0.3">
      <c r="B176" s="33"/>
      <c r="C176" s="55"/>
      <c r="D176" s="193" t="s">
        <v>129</v>
      </c>
      <c r="E176" s="55"/>
      <c r="F176" s="194" t="s">
        <v>264</v>
      </c>
      <c r="G176" s="55"/>
      <c r="H176" s="55"/>
      <c r="I176" s="151"/>
      <c r="J176" s="55"/>
      <c r="K176" s="55"/>
      <c r="L176" s="53"/>
      <c r="M176" s="70"/>
      <c r="N176" s="34"/>
      <c r="O176" s="34"/>
      <c r="P176" s="34"/>
      <c r="Q176" s="34"/>
      <c r="R176" s="34"/>
      <c r="S176" s="34"/>
      <c r="T176" s="71"/>
      <c r="AT176" s="16" t="s">
        <v>129</v>
      </c>
      <c r="AU176" s="16" t="s">
        <v>83</v>
      </c>
    </row>
    <row r="177" spans="2:65" s="11" customFormat="1" x14ac:dyDescent="0.3">
      <c r="B177" s="195"/>
      <c r="C177" s="196"/>
      <c r="D177" s="193" t="s">
        <v>131</v>
      </c>
      <c r="E177" s="197" t="s">
        <v>21</v>
      </c>
      <c r="F177" s="198" t="s">
        <v>265</v>
      </c>
      <c r="G177" s="196"/>
      <c r="H177" s="199" t="s">
        <v>21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131</v>
      </c>
      <c r="AU177" s="205" t="s">
        <v>83</v>
      </c>
      <c r="AV177" s="11" t="s">
        <v>81</v>
      </c>
      <c r="AW177" s="11" t="s">
        <v>37</v>
      </c>
      <c r="AX177" s="11" t="s">
        <v>74</v>
      </c>
      <c r="AY177" s="205" t="s">
        <v>120</v>
      </c>
    </row>
    <row r="178" spans="2:65" s="12" customFormat="1" x14ac:dyDescent="0.3">
      <c r="B178" s="206"/>
      <c r="C178" s="207"/>
      <c r="D178" s="208" t="s">
        <v>131</v>
      </c>
      <c r="E178" s="209" t="s">
        <v>21</v>
      </c>
      <c r="F178" s="210" t="s">
        <v>266</v>
      </c>
      <c r="G178" s="207"/>
      <c r="H178" s="211">
        <v>36.738</v>
      </c>
      <c r="I178" s="212"/>
      <c r="J178" s="207"/>
      <c r="K178" s="207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131</v>
      </c>
      <c r="AU178" s="217" t="s">
        <v>83</v>
      </c>
      <c r="AV178" s="12" t="s">
        <v>83</v>
      </c>
      <c r="AW178" s="12" t="s">
        <v>37</v>
      </c>
      <c r="AX178" s="12" t="s">
        <v>81</v>
      </c>
      <c r="AY178" s="217" t="s">
        <v>120</v>
      </c>
    </row>
    <row r="179" spans="2:65" s="1" customFormat="1" ht="22.5" customHeight="1" x14ac:dyDescent="0.3">
      <c r="B179" s="33"/>
      <c r="C179" s="181" t="s">
        <v>133</v>
      </c>
      <c r="D179" s="181" t="s">
        <v>122</v>
      </c>
      <c r="E179" s="182" t="s">
        <v>267</v>
      </c>
      <c r="F179" s="183" t="s">
        <v>268</v>
      </c>
      <c r="G179" s="184" t="s">
        <v>125</v>
      </c>
      <c r="H179" s="185">
        <v>36.738</v>
      </c>
      <c r="I179" s="186"/>
      <c r="J179" s="187">
        <f>ROUND(I179*H179,2)</f>
        <v>0</v>
      </c>
      <c r="K179" s="183" t="s">
        <v>126</v>
      </c>
      <c r="L179" s="53"/>
      <c r="M179" s="188" t="s">
        <v>21</v>
      </c>
      <c r="N179" s="189" t="s">
        <v>45</v>
      </c>
      <c r="O179" s="34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AR179" s="16" t="s">
        <v>127</v>
      </c>
      <c r="AT179" s="16" t="s">
        <v>122</v>
      </c>
      <c r="AU179" s="16" t="s">
        <v>83</v>
      </c>
      <c r="AY179" s="16" t="s">
        <v>120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6" t="s">
        <v>81</v>
      </c>
      <c r="BK179" s="192">
        <f>ROUND(I179*H179,2)</f>
        <v>0</v>
      </c>
      <c r="BL179" s="16" t="s">
        <v>127</v>
      </c>
      <c r="BM179" s="16" t="s">
        <v>269</v>
      </c>
    </row>
    <row r="180" spans="2:65" s="1" customFormat="1" ht="40.5" x14ac:dyDescent="0.3">
      <c r="B180" s="33"/>
      <c r="C180" s="55"/>
      <c r="D180" s="193" t="s">
        <v>129</v>
      </c>
      <c r="E180" s="55"/>
      <c r="F180" s="194" t="s">
        <v>264</v>
      </c>
      <c r="G180" s="55"/>
      <c r="H180" s="55"/>
      <c r="I180" s="151"/>
      <c r="J180" s="55"/>
      <c r="K180" s="55"/>
      <c r="L180" s="53"/>
      <c r="M180" s="70"/>
      <c r="N180" s="34"/>
      <c r="O180" s="34"/>
      <c r="P180" s="34"/>
      <c r="Q180" s="34"/>
      <c r="R180" s="34"/>
      <c r="S180" s="34"/>
      <c r="T180" s="71"/>
      <c r="AT180" s="16" t="s">
        <v>129</v>
      </c>
      <c r="AU180" s="16" t="s">
        <v>83</v>
      </c>
    </row>
    <row r="181" spans="2:65" s="11" customFormat="1" x14ac:dyDescent="0.3">
      <c r="B181" s="195"/>
      <c r="C181" s="196"/>
      <c r="D181" s="193" t="s">
        <v>131</v>
      </c>
      <c r="E181" s="197" t="s">
        <v>21</v>
      </c>
      <c r="F181" s="198" t="s">
        <v>265</v>
      </c>
      <c r="G181" s="196"/>
      <c r="H181" s="199" t="s">
        <v>21</v>
      </c>
      <c r="I181" s="200"/>
      <c r="J181" s="196"/>
      <c r="K181" s="196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131</v>
      </c>
      <c r="AU181" s="205" t="s">
        <v>83</v>
      </c>
      <c r="AV181" s="11" t="s">
        <v>81</v>
      </c>
      <c r="AW181" s="11" t="s">
        <v>37</v>
      </c>
      <c r="AX181" s="11" t="s">
        <v>74</v>
      </c>
      <c r="AY181" s="205" t="s">
        <v>120</v>
      </c>
    </row>
    <row r="182" spans="2:65" s="12" customFormat="1" x14ac:dyDescent="0.3">
      <c r="B182" s="206"/>
      <c r="C182" s="207"/>
      <c r="D182" s="193" t="s">
        <v>131</v>
      </c>
      <c r="E182" s="218" t="s">
        <v>21</v>
      </c>
      <c r="F182" s="219" t="s">
        <v>266</v>
      </c>
      <c r="G182" s="207"/>
      <c r="H182" s="220">
        <v>36.738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131</v>
      </c>
      <c r="AU182" s="217" t="s">
        <v>83</v>
      </c>
      <c r="AV182" s="12" t="s">
        <v>83</v>
      </c>
      <c r="AW182" s="12" t="s">
        <v>37</v>
      </c>
      <c r="AX182" s="12" t="s">
        <v>81</v>
      </c>
      <c r="AY182" s="217" t="s">
        <v>120</v>
      </c>
    </row>
    <row r="183" spans="2:65" s="10" customFormat="1" ht="29.85" customHeight="1" x14ac:dyDescent="0.3">
      <c r="B183" s="164"/>
      <c r="C183" s="165"/>
      <c r="D183" s="178" t="s">
        <v>73</v>
      </c>
      <c r="E183" s="179" t="s">
        <v>83</v>
      </c>
      <c r="F183" s="179" t="s">
        <v>270</v>
      </c>
      <c r="G183" s="165"/>
      <c r="H183" s="165"/>
      <c r="I183" s="168"/>
      <c r="J183" s="180">
        <f>BK183</f>
        <v>0</v>
      </c>
      <c r="K183" s="165"/>
      <c r="L183" s="170"/>
      <c r="M183" s="171"/>
      <c r="N183" s="172"/>
      <c r="O183" s="172"/>
      <c r="P183" s="173">
        <f>SUM(P184:P187)</f>
        <v>0</v>
      </c>
      <c r="Q183" s="172"/>
      <c r="R183" s="173">
        <f>SUM(R184:R187)</f>
        <v>368.62656599999997</v>
      </c>
      <c r="S183" s="172"/>
      <c r="T183" s="174">
        <f>SUM(T184:T187)</f>
        <v>0</v>
      </c>
      <c r="AR183" s="175" t="s">
        <v>81</v>
      </c>
      <c r="AT183" s="176" t="s">
        <v>73</v>
      </c>
      <c r="AU183" s="176" t="s">
        <v>81</v>
      </c>
      <c r="AY183" s="175" t="s">
        <v>120</v>
      </c>
      <c r="BK183" s="177">
        <f>SUM(BK184:BK187)</f>
        <v>0</v>
      </c>
    </row>
    <row r="184" spans="2:65" s="1" customFormat="1" ht="57" customHeight="1" x14ac:dyDescent="0.3">
      <c r="B184" s="33"/>
      <c r="C184" s="181" t="s">
        <v>271</v>
      </c>
      <c r="D184" s="181" t="s">
        <v>122</v>
      </c>
      <c r="E184" s="182" t="s">
        <v>272</v>
      </c>
      <c r="F184" s="183" t="s">
        <v>273</v>
      </c>
      <c r="G184" s="184" t="s">
        <v>136</v>
      </c>
      <c r="H184" s="185">
        <v>124.3</v>
      </c>
      <c r="I184" s="186"/>
      <c r="J184" s="187">
        <f>ROUND(I184*H184,2)</f>
        <v>0</v>
      </c>
      <c r="K184" s="183" t="s">
        <v>126</v>
      </c>
      <c r="L184" s="53"/>
      <c r="M184" s="188" t="s">
        <v>21</v>
      </c>
      <c r="N184" s="189" t="s">
        <v>45</v>
      </c>
      <c r="O184" s="34"/>
      <c r="P184" s="190">
        <f>O184*H184</f>
        <v>0</v>
      </c>
      <c r="Q184" s="190">
        <v>2.9656199999999999</v>
      </c>
      <c r="R184" s="190">
        <f>Q184*H184</f>
        <v>368.62656599999997</v>
      </c>
      <c r="S184" s="190">
        <v>0</v>
      </c>
      <c r="T184" s="191">
        <f>S184*H184</f>
        <v>0</v>
      </c>
      <c r="AR184" s="16" t="s">
        <v>127</v>
      </c>
      <c r="AT184" s="16" t="s">
        <v>122</v>
      </c>
      <c r="AU184" s="16" t="s">
        <v>83</v>
      </c>
      <c r="AY184" s="16" t="s">
        <v>120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6" t="s">
        <v>81</v>
      </c>
      <c r="BK184" s="192">
        <f>ROUND(I184*H184,2)</f>
        <v>0</v>
      </c>
      <c r="BL184" s="16" t="s">
        <v>127</v>
      </c>
      <c r="BM184" s="16" t="s">
        <v>274</v>
      </c>
    </row>
    <row r="185" spans="2:65" s="1" customFormat="1" ht="40.5" x14ac:dyDescent="0.3">
      <c r="B185" s="33"/>
      <c r="C185" s="55"/>
      <c r="D185" s="193" t="s">
        <v>129</v>
      </c>
      <c r="E185" s="55"/>
      <c r="F185" s="194" t="s">
        <v>275</v>
      </c>
      <c r="G185" s="55"/>
      <c r="H185" s="55"/>
      <c r="I185" s="151"/>
      <c r="J185" s="55"/>
      <c r="K185" s="55"/>
      <c r="L185" s="53"/>
      <c r="M185" s="70"/>
      <c r="N185" s="34"/>
      <c r="O185" s="34"/>
      <c r="P185" s="34"/>
      <c r="Q185" s="34"/>
      <c r="R185" s="34"/>
      <c r="S185" s="34"/>
      <c r="T185" s="71"/>
      <c r="AT185" s="16" t="s">
        <v>129</v>
      </c>
      <c r="AU185" s="16" t="s">
        <v>83</v>
      </c>
    </row>
    <row r="186" spans="2:65" s="11" customFormat="1" x14ac:dyDescent="0.3">
      <c r="B186" s="195"/>
      <c r="C186" s="196"/>
      <c r="D186" s="193" t="s">
        <v>131</v>
      </c>
      <c r="E186" s="197" t="s">
        <v>21</v>
      </c>
      <c r="F186" s="198" t="s">
        <v>170</v>
      </c>
      <c r="G186" s="196"/>
      <c r="H186" s="199" t="s">
        <v>21</v>
      </c>
      <c r="I186" s="200"/>
      <c r="J186" s="196"/>
      <c r="K186" s="196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131</v>
      </c>
      <c r="AU186" s="205" t="s">
        <v>83</v>
      </c>
      <c r="AV186" s="11" t="s">
        <v>81</v>
      </c>
      <c r="AW186" s="11" t="s">
        <v>37</v>
      </c>
      <c r="AX186" s="11" t="s">
        <v>74</v>
      </c>
      <c r="AY186" s="205" t="s">
        <v>120</v>
      </c>
    </row>
    <row r="187" spans="2:65" s="12" customFormat="1" x14ac:dyDescent="0.3">
      <c r="B187" s="206"/>
      <c r="C187" s="207"/>
      <c r="D187" s="193" t="s">
        <v>131</v>
      </c>
      <c r="E187" s="218" t="s">
        <v>21</v>
      </c>
      <c r="F187" s="219" t="s">
        <v>276</v>
      </c>
      <c r="G187" s="207"/>
      <c r="H187" s="220">
        <v>124.3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131</v>
      </c>
      <c r="AU187" s="217" t="s">
        <v>83</v>
      </c>
      <c r="AV187" s="12" t="s">
        <v>83</v>
      </c>
      <c r="AW187" s="12" t="s">
        <v>37</v>
      </c>
      <c r="AX187" s="12" t="s">
        <v>81</v>
      </c>
      <c r="AY187" s="217" t="s">
        <v>120</v>
      </c>
    </row>
    <row r="188" spans="2:65" s="10" customFormat="1" ht="29.85" customHeight="1" x14ac:dyDescent="0.3">
      <c r="B188" s="164"/>
      <c r="C188" s="165"/>
      <c r="D188" s="178" t="s">
        <v>73</v>
      </c>
      <c r="E188" s="179" t="s">
        <v>141</v>
      </c>
      <c r="F188" s="179" t="s">
        <v>277</v>
      </c>
      <c r="G188" s="165"/>
      <c r="H188" s="165"/>
      <c r="I188" s="168"/>
      <c r="J188" s="180">
        <f>BK188</f>
        <v>0</v>
      </c>
      <c r="K188" s="165"/>
      <c r="L188" s="170"/>
      <c r="M188" s="171"/>
      <c r="N188" s="172"/>
      <c r="O188" s="172"/>
      <c r="P188" s="173">
        <f>SUM(P189:P192)</f>
        <v>0</v>
      </c>
      <c r="Q188" s="172"/>
      <c r="R188" s="173">
        <f>SUM(R189:R192)</f>
        <v>562.99019465599997</v>
      </c>
      <c r="S188" s="172"/>
      <c r="T188" s="174">
        <f>SUM(T189:T192)</f>
        <v>0</v>
      </c>
      <c r="AR188" s="175" t="s">
        <v>81</v>
      </c>
      <c r="AT188" s="176" t="s">
        <v>73</v>
      </c>
      <c r="AU188" s="176" t="s">
        <v>81</v>
      </c>
      <c r="AY188" s="175" t="s">
        <v>120</v>
      </c>
      <c r="BK188" s="177">
        <f>SUM(BK189:BK192)</f>
        <v>0</v>
      </c>
    </row>
    <row r="189" spans="2:65" s="1" customFormat="1" ht="57" customHeight="1" x14ac:dyDescent="0.3">
      <c r="B189" s="33"/>
      <c r="C189" s="181" t="s">
        <v>278</v>
      </c>
      <c r="D189" s="181" t="s">
        <v>122</v>
      </c>
      <c r="E189" s="182" t="s">
        <v>279</v>
      </c>
      <c r="F189" s="183" t="s">
        <v>280</v>
      </c>
      <c r="G189" s="184" t="s">
        <v>136</v>
      </c>
      <c r="H189" s="185">
        <v>180.8</v>
      </c>
      <c r="I189" s="186"/>
      <c r="J189" s="187">
        <f>ROUND(I189*H189,2)</f>
        <v>0</v>
      </c>
      <c r="K189" s="183" t="s">
        <v>126</v>
      </c>
      <c r="L189" s="53"/>
      <c r="M189" s="188" t="s">
        <v>21</v>
      </c>
      <c r="N189" s="189" t="s">
        <v>45</v>
      </c>
      <c r="O189" s="34"/>
      <c r="P189" s="190">
        <f>O189*H189</f>
        <v>0</v>
      </c>
      <c r="Q189" s="190">
        <v>3.1138838199999999</v>
      </c>
      <c r="R189" s="190">
        <f>Q189*H189</f>
        <v>562.99019465599997</v>
      </c>
      <c r="S189" s="190">
        <v>0</v>
      </c>
      <c r="T189" s="191">
        <f>S189*H189</f>
        <v>0</v>
      </c>
      <c r="AR189" s="16" t="s">
        <v>127</v>
      </c>
      <c r="AT189" s="16" t="s">
        <v>122</v>
      </c>
      <c r="AU189" s="16" t="s">
        <v>83</v>
      </c>
      <c r="AY189" s="16" t="s">
        <v>120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6" t="s">
        <v>81</v>
      </c>
      <c r="BK189" s="192">
        <f>ROUND(I189*H189,2)</f>
        <v>0</v>
      </c>
      <c r="BL189" s="16" t="s">
        <v>127</v>
      </c>
      <c r="BM189" s="16" t="s">
        <v>281</v>
      </c>
    </row>
    <row r="190" spans="2:65" s="1" customFormat="1" ht="54" x14ac:dyDescent="0.3">
      <c r="B190" s="33"/>
      <c r="C190" s="55"/>
      <c r="D190" s="193" t="s">
        <v>129</v>
      </c>
      <c r="E190" s="55"/>
      <c r="F190" s="194" t="s">
        <v>282</v>
      </c>
      <c r="G190" s="55"/>
      <c r="H190" s="55"/>
      <c r="I190" s="151"/>
      <c r="J190" s="55"/>
      <c r="K190" s="55"/>
      <c r="L190" s="53"/>
      <c r="M190" s="70"/>
      <c r="N190" s="34"/>
      <c r="O190" s="34"/>
      <c r="P190" s="34"/>
      <c r="Q190" s="34"/>
      <c r="R190" s="34"/>
      <c r="S190" s="34"/>
      <c r="T190" s="71"/>
      <c r="AT190" s="16" t="s">
        <v>129</v>
      </c>
      <c r="AU190" s="16" t="s">
        <v>83</v>
      </c>
    </row>
    <row r="191" spans="2:65" s="11" customFormat="1" x14ac:dyDescent="0.3">
      <c r="B191" s="195"/>
      <c r="C191" s="196"/>
      <c r="D191" s="193" t="s">
        <v>131</v>
      </c>
      <c r="E191" s="197" t="s">
        <v>21</v>
      </c>
      <c r="F191" s="198" t="s">
        <v>283</v>
      </c>
      <c r="G191" s="196"/>
      <c r="H191" s="199" t="s">
        <v>21</v>
      </c>
      <c r="I191" s="200"/>
      <c r="J191" s="196"/>
      <c r="K191" s="196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131</v>
      </c>
      <c r="AU191" s="205" t="s">
        <v>83</v>
      </c>
      <c r="AV191" s="11" t="s">
        <v>81</v>
      </c>
      <c r="AW191" s="11" t="s">
        <v>37</v>
      </c>
      <c r="AX191" s="11" t="s">
        <v>74</v>
      </c>
      <c r="AY191" s="205" t="s">
        <v>120</v>
      </c>
    </row>
    <row r="192" spans="2:65" s="12" customFormat="1" x14ac:dyDescent="0.3">
      <c r="B192" s="206"/>
      <c r="C192" s="207"/>
      <c r="D192" s="193" t="s">
        <v>131</v>
      </c>
      <c r="E192" s="218" t="s">
        <v>21</v>
      </c>
      <c r="F192" s="219" t="s">
        <v>284</v>
      </c>
      <c r="G192" s="207"/>
      <c r="H192" s="220">
        <v>180.8</v>
      </c>
      <c r="I192" s="212"/>
      <c r="J192" s="207"/>
      <c r="K192" s="207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131</v>
      </c>
      <c r="AU192" s="217" t="s">
        <v>83</v>
      </c>
      <c r="AV192" s="12" t="s">
        <v>83</v>
      </c>
      <c r="AW192" s="12" t="s">
        <v>37</v>
      </c>
      <c r="AX192" s="12" t="s">
        <v>81</v>
      </c>
      <c r="AY192" s="217" t="s">
        <v>120</v>
      </c>
    </row>
    <row r="193" spans="2:65" s="10" customFormat="1" ht="29.85" customHeight="1" x14ac:dyDescent="0.3">
      <c r="B193" s="164"/>
      <c r="C193" s="165"/>
      <c r="D193" s="178" t="s">
        <v>73</v>
      </c>
      <c r="E193" s="179" t="s">
        <v>127</v>
      </c>
      <c r="F193" s="179" t="s">
        <v>285</v>
      </c>
      <c r="G193" s="165"/>
      <c r="H193" s="165"/>
      <c r="I193" s="168"/>
      <c r="J193" s="180">
        <f>BK193</f>
        <v>0</v>
      </c>
      <c r="K193" s="165"/>
      <c r="L193" s="170"/>
      <c r="M193" s="171"/>
      <c r="N193" s="172"/>
      <c r="O193" s="172"/>
      <c r="P193" s="173">
        <f>SUM(P194:P197)</f>
        <v>0</v>
      </c>
      <c r="Q193" s="172"/>
      <c r="R193" s="173">
        <f>SUM(R194:R197)</f>
        <v>9.9792000000000005</v>
      </c>
      <c r="S193" s="172"/>
      <c r="T193" s="174">
        <f>SUM(T194:T197)</f>
        <v>0</v>
      </c>
      <c r="AR193" s="175" t="s">
        <v>81</v>
      </c>
      <c r="AT193" s="176" t="s">
        <v>73</v>
      </c>
      <c r="AU193" s="176" t="s">
        <v>81</v>
      </c>
      <c r="AY193" s="175" t="s">
        <v>120</v>
      </c>
      <c r="BK193" s="177">
        <f>SUM(BK194:BK197)</f>
        <v>0</v>
      </c>
    </row>
    <row r="194" spans="2:65" s="1" customFormat="1" ht="44.25" customHeight="1" x14ac:dyDescent="0.3">
      <c r="B194" s="33"/>
      <c r="C194" s="181" t="s">
        <v>286</v>
      </c>
      <c r="D194" s="181" t="s">
        <v>122</v>
      </c>
      <c r="E194" s="182" t="s">
        <v>287</v>
      </c>
      <c r="F194" s="183" t="s">
        <v>288</v>
      </c>
      <c r="G194" s="184" t="s">
        <v>136</v>
      </c>
      <c r="H194" s="185">
        <v>5.4</v>
      </c>
      <c r="I194" s="186"/>
      <c r="J194" s="187">
        <f>ROUND(I194*H194,2)</f>
        <v>0</v>
      </c>
      <c r="K194" s="183" t="s">
        <v>126</v>
      </c>
      <c r="L194" s="53"/>
      <c r="M194" s="188" t="s">
        <v>21</v>
      </c>
      <c r="N194" s="189" t="s">
        <v>45</v>
      </c>
      <c r="O194" s="34"/>
      <c r="P194" s="190">
        <f>O194*H194</f>
        <v>0</v>
      </c>
      <c r="Q194" s="190">
        <v>1.8480000000000001</v>
      </c>
      <c r="R194" s="190">
        <f>Q194*H194</f>
        <v>9.9792000000000005</v>
      </c>
      <c r="S194" s="190">
        <v>0</v>
      </c>
      <c r="T194" s="191">
        <f>S194*H194</f>
        <v>0</v>
      </c>
      <c r="AR194" s="16" t="s">
        <v>127</v>
      </c>
      <c r="AT194" s="16" t="s">
        <v>122</v>
      </c>
      <c r="AU194" s="16" t="s">
        <v>83</v>
      </c>
      <c r="AY194" s="16" t="s">
        <v>120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6" t="s">
        <v>81</v>
      </c>
      <c r="BK194" s="192">
        <f>ROUND(I194*H194,2)</f>
        <v>0</v>
      </c>
      <c r="BL194" s="16" t="s">
        <v>127</v>
      </c>
      <c r="BM194" s="16" t="s">
        <v>289</v>
      </c>
    </row>
    <row r="195" spans="2:65" s="1" customFormat="1" ht="40.5" x14ac:dyDescent="0.3">
      <c r="B195" s="33"/>
      <c r="C195" s="55"/>
      <c r="D195" s="193" t="s">
        <v>129</v>
      </c>
      <c r="E195" s="55"/>
      <c r="F195" s="194" t="s">
        <v>290</v>
      </c>
      <c r="G195" s="55"/>
      <c r="H195" s="55"/>
      <c r="I195" s="151"/>
      <c r="J195" s="55"/>
      <c r="K195" s="55"/>
      <c r="L195" s="53"/>
      <c r="M195" s="70"/>
      <c r="N195" s="34"/>
      <c r="O195" s="34"/>
      <c r="P195" s="34"/>
      <c r="Q195" s="34"/>
      <c r="R195" s="34"/>
      <c r="S195" s="34"/>
      <c r="T195" s="71"/>
      <c r="AT195" s="16" t="s">
        <v>129</v>
      </c>
      <c r="AU195" s="16" t="s">
        <v>83</v>
      </c>
    </row>
    <row r="196" spans="2:65" s="11" customFormat="1" x14ac:dyDescent="0.3">
      <c r="B196" s="195"/>
      <c r="C196" s="196"/>
      <c r="D196" s="193" t="s">
        <v>131</v>
      </c>
      <c r="E196" s="197" t="s">
        <v>21</v>
      </c>
      <c r="F196" s="198" t="s">
        <v>291</v>
      </c>
      <c r="G196" s="196"/>
      <c r="H196" s="199" t="s">
        <v>21</v>
      </c>
      <c r="I196" s="200"/>
      <c r="J196" s="196"/>
      <c r="K196" s="196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131</v>
      </c>
      <c r="AU196" s="205" t="s">
        <v>83</v>
      </c>
      <c r="AV196" s="11" t="s">
        <v>81</v>
      </c>
      <c r="AW196" s="11" t="s">
        <v>37</v>
      </c>
      <c r="AX196" s="11" t="s">
        <v>74</v>
      </c>
      <c r="AY196" s="205" t="s">
        <v>120</v>
      </c>
    </row>
    <row r="197" spans="2:65" s="12" customFormat="1" x14ac:dyDescent="0.3">
      <c r="B197" s="206"/>
      <c r="C197" s="207"/>
      <c r="D197" s="193" t="s">
        <v>131</v>
      </c>
      <c r="E197" s="218" t="s">
        <v>21</v>
      </c>
      <c r="F197" s="219" t="s">
        <v>292</v>
      </c>
      <c r="G197" s="207"/>
      <c r="H197" s="220">
        <v>5.4</v>
      </c>
      <c r="I197" s="212"/>
      <c r="J197" s="207"/>
      <c r="K197" s="207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131</v>
      </c>
      <c r="AU197" s="217" t="s">
        <v>83</v>
      </c>
      <c r="AV197" s="12" t="s">
        <v>83</v>
      </c>
      <c r="AW197" s="12" t="s">
        <v>37</v>
      </c>
      <c r="AX197" s="12" t="s">
        <v>81</v>
      </c>
      <c r="AY197" s="217" t="s">
        <v>120</v>
      </c>
    </row>
    <row r="198" spans="2:65" s="10" customFormat="1" ht="29.85" customHeight="1" x14ac:dyDescent="0.3">
      <c r="B198" s="164"/>
      <c r="C198" s="165"/>
      <c r="D198" s="178" t="s">
        <v>73</v>
      </c>
      <c r="E198" s="179" t="s">
        <v>171</v>
      </c>
      <c r="F198" s="179" t="s">
        <v>293</v>
      </c>
      <c r="G198" s="165"/>
      <c r="H198" s="165"/>
      <c r="I198" s="168"/>
      <c r="J198" s="180">
        <f>BK198</f>
        <v>0</v>
      </c>
      <c r="K198" s="165"/>
      <c r="L198" s="170"/>
      <c r="M198" s="171"/>
      <c r="N198" s="172"/>
      <c r="O198" s="172"/>
      <c r="P198" s="173">
        <f>SUM(P199:P203)</f>
        <v>0</v>
      </c>
      <c r="Q198" s="172"/>
      <c r="R198" s="173">
        <f>SUM(R199:R203)</f>
        <v>3.4200000000000001E-2</v>
      </c>
      <c r="S198" s="172"/>
      <c r="T198" s="174">
        <f>SUM(T199:T203)</f>
        <v>0</v>
      </c>
      <c r="AR198" s="175" t="s">
        <v>81</v>
      </c>
      <c r="AT198" s="176" t="s">
        <v>73</v>
      </c>
      <c r="AU198" s="176" t="s">
        <v>81</v>
      </c>
      <c r="AY198" s="175" t="s">
        <v>120</v>
      </c>
      <c r="BK198" s="177">
        <f>SUM(BK199:BK203)</f>
        <v>0</v>
      </c>
    </row>
    <row r="199" spans="2:65" s="1" customFormat="1" ht="31.5" customHeight="1" x14ac:dyDescent="0.3">
      <c r="B199" s="33"/>
      <c r="C199" s="181" t="s">
        <v>294</v>
      </c>
      <c r="D199" s="181" t="s">
        <v>122</v>
      </c>
      <c r="E199" s="182" t="s">
        <v>295</v>
      </c>
      <c r="F199" s="183" t="s">
        <v>296</v>
      </c>
      <c r="G199" s="184" t="s">
        <v>297</v>
      </c>
      <c r="H199" s="185">
        <v>3</v>
      </c>
      <c r="I199" s="186"/>
      <c r="J199" s="187">
        <f>ROUND(I199*H199,2)</f>
        <v>0</v>
      </c>
      <c r="K199" s="183" t="s">
        <v>126</v>
      </c>
      <c r="L199" s="53"/>
      <c r="M199" s="188" t="s">
        <v>21</v>
      </c>
      <c r="N199" s="189" t="s">
        <v>45</v>
      </c>
      <c r="O199" s="34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AR199" s="16" t="s">
        <v>127</v>
      </c>
      <c r="AT199" s="16" t="s">
        <v>122</v>
      </c>
      <c r="AU199" s="16" t="s">
        <v>83</v>
      </c>
      <c r="AY199" s="16" t="s">
        <v>120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6" t="s">
        <v>81</v>
      </c>
      <c r="BK199" s="192">
        <f>ROUND(I199*H199,2)</f>
        <v>0</v>
      </c>
      <c r="BL199" s="16" t="s">
        <v>127</v>
      </c>
      <c r="BM199" s="16" t="s">
        <v>298</v>
      </c>
    </row>
    <row r="200" spans="2:65" s="1" customFormat="1" ht="94.5" x14ac:dyDescent="0.3">
      <c r="B200" s="33"/>
      <c r="C200" s="55"/>
      <c r="D200" s="193" t="s">
        <v>129</v>
      </c>
      <c r="E200" s="55"/>
      <c r="F200" s="194" t="s">
        <v>299</v>
      </c>
      <c r="G200" s="55"/>
      <c r="H200" s="55"/>
      <c r="I200" s="151"/>
      <c r="J200" s="55"/>
      <c r="K200" s="55"/>
      <c r="L200" s="53"/>
      <c r="M200" s="70"/>
      <c r="N200" s="34"/>
      <c r="O200" s="34"/>
      <c r="P200" s="34"/>
      <c r="Q200" s="34"/>
      <c r="R200" s="34"/>
      <c r="S200" s="34"/>
      <c r="T200" s="71"/>
      <c r="AT200" s="16" t="s">
        <v>129</v>
      </c>
      <c r="AU200" s="16" t="s">
        <v>83</v>
      </c>
    </row>
    <row r="201" spans="2:65" s="11" customFormat="1" x14ac:dyDescent="0.3">
      <c r="B201" s="195"/>
      <c r="C201" s="196"/>
      <c r="D201" s="193" t="s">
        <v>131</v>
      </c>
      <c r="E201" s="197" t="s">
        <v>21</v>
      </c>
      <c r="F201" s="198" t="s">
        <v>300</v>
      </c>
      <c r="G201" s="196"/>
      <c r="H201" s="199" t="s">
        <v>21</v>
      </c>
      <c r="I201" s="200"/>
      <c r="J201" s="196"/>
      <c r="K201" s="196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131</v>
      </c>
      <c r="AU201" s="205" t="s">
        <v>83</v>
      </c>
      <c r="AV201" s="11" t="s">
        <v>81</v>
      </c>
      <c r="AW201" s="11" t="s">
        <v>37</v>
      </c>
      <c r="AX201" s="11" t="s">
        <v>74</v>
      </c>
      <c r="AY201" s="205" t="s">
        <v>120</v>
      </c>
    </row>
    <row r="202" spans="2:65" s="12" customFormat="1" x14ac:dyDescent="0.3">
      <c r="B202" s="206"/>
      <c r="C202" s="207"/>
      <c r="D202" s="208" t="s">
        <v>131</v>
      </c>
      <c r="E202" s="209" t="s">
        <v>21</v>
      </c>
      <c r="F202" s="210" t="s">
        <v>141</v>
      </c>
      <c r="G202" s="207"/>
      <c r="H202" s="211">
        <v>3</v>
      </c>
      <c r="I202" s="212"/>
      <c r="J202" s="207"/>
      <c r="K202" s="207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131</v>
      </c>
      <c r="AU202" s="217" t="s">
        <v>83</v>
      </c>
      <c r="AV202" s="12" t="s">
        <v>83</v>
      </c>
      <c r="AW202" s="12" t="s">
        <v>37</v>
      </c>
      <c r="AX202" s="12" t="s">
        <v>81</v>
      </c>
      <c r="AY202" s="217" t="s">
        <v>120</v>
      </c>
    </row>
    <row r="203" spans="2:65" s="1" customFormat="1" ht="22.5" customHeight="1" x14ac:dyDescent="0.3">
      <c r="B203" s="33"/>
      <c r="C203" s="221" t="s">
        <v>301</v>
      </c>
      <c r="D203" s="221" t="s">
        <v>233</v>
      </c>
      <c r="E203" s="222" t="s">
        <v>302</v>
      </c>
      <c r="F203" s="223" t="s">
        <v>303</v>
      </c>
      <c r="G203" s="224" t="s">
        <v>304</v>
      </c>
      <c r="H203" s="225">
        <v>3</v>
      </c>
      <c r="I203" s="226"/>
      <c r="J203" s="227">
        <f>ROUND(I203*H203,2)</f>
        <v>0</v>
      </c>
      <c r="K203" s="223" t="s">
        <v>126</v>
      </c>
      <c r="L203" s="228"/>
      <c r="M203" s="229" t="s">
        <v>21</v>
      </c>
      <c r="N203" s="230" t="s">
        <v>45</v>
      </c>
      <c r="O203" s="34"/>
      <c r="P203" s="190">
        <f>O203*H203</f>
        <v>0</v>
      </c>
      <c r="Q203" s="190">
        <v>1.14E-2</v>
      </c>
      <c r="R203" s="190">
        <f>Q203*H203</f>
        <v>3.4200000000000001E-2</v>
      </c>
      <c r="S203" s="190">
        <v>0</v>
      </c>
      <c r="T203" s="191">
        <f>S203*H203</f>
        <v>0</v>
      </c>
      <c r="AR203" s="16" t="s">
        <v>171</v>
      </c>
      <c r="AT203" s="16" t="s">
        <v>233</v>
      </c>
      <c r="AU203" s="16" t="s">
        <v>83</v>
      </c>
      <c r="AY203" s="16" t="s">
        <v>120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6" t="s">
        <v>81</v>
      </c>
      <c r="BK203" s="192">
        <f>ROUND(I203*H203,2)</f>
        <v>0</v>
      </c>
      <c r="BL203" s="16" t="s">
        <v>127</v>
      </c>
      <c r="BM203" s="16" t="s">
        <v>305</v>
      </c>
    </row>
    <row r="204" spans="2:65" s="10" customFormat="1" ht="29.85" customHeight="1" x14ac:dyDescent="0.3">
      <c r="B204" s="164"/>
      <c r="C204" s="165"/>
      <c r="D204" s="178" t="s">
        <v>73</v>
      </c>
      <c r="E204" s="179" t="s">
        <v>306</v>
      </c>
      <c r="F204" s="179" t="s">
        <v>307</v>
      </c>
      <c r="G204" s="165"/>
      <c r="H204" s="165"/>
      <c r="I204" s="168"/>
      <c r="J204" s="180">
        <f>BK204</f>
        <v>0</v>
      </c>
      <c r="K204" s="165"/>
      <c r="L204" s="170"/>
      <c r="M204" s="171"/>
      <c r="N204" s="172"/>
      <c r="O204" s="172"/>
      <c r="P204" s="173">
        <f>SUM(P205:P207)</f>
        <v>0</v>
      </c>
      <c r="Q204" s="172"/>
      <c r="R204" s="173">
        <f>SUM(R205:R207)</f>
        <v>0</v>
      </c>
      <c r="S204" s="172"/>
      <c r="T204" s="174">
        <f>SUM(T205:T207)</f>
        <v>0</v>
      </c>
      <c r="AR204" s="175" t="s">
        <v>81</v>
      </c>
      <c r="AT204" s="176" t="s">
        <v>73</v>
      </c>
      <c r="AU204" s="176" t="s">
        <v>81</v>
      </c>
      <c r="AY204" s="175" t="s">
        <v>120</v>
      </c>
      <c r="BK204" s="177">
        <f>SUM(BK205:BK207)</f>
        <v>0</v>
      </c>
    </row>
    <row r="205" spans="2:65" s="1" customFormat="1" ht="22.5" customHeight="1" x14ac:dyDescent="0.3">
      <c r="B205" s="33"/>
      <c r="C205" s="181" t="s">
        <v>308</v>
      </c>
      <c r="D205" s="181" t="s">
        <v>122</v>
      </c>
      <c r="E205" s="182" t="s">
        <v>309</v>
      </c>
      <c r="F205" s="183" t="s">
        <v>310</v>
      </c>
      <c r="G205" s="184" t="s">
        <v>209</v>
      </c>
      <c r="H205" s="185">
        <v>423.75</v>
      </c>
      <c r="I205" s="186"/>
      <c r="J205" s="187">
        <f>ROUND(I205*H205,2)</f>
        <v>0</v>
      </c>
      <c r="K205" s="183" t="s">
        <v>21</v>
      </c>
      <c r="L205" s="53"/>
      <c r="M205" s="188" t="s">
        <v>21</v>
      </c>
      <c r="N205" s="189" t="s">
        <v>45</v>
      </c>
      <c r="O205" s="34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AR205" s="16" t="s">
        <v>127</v>
      </c>
      <c r="AT205" s="16" t="s">
        <v>122</v>
      </c>
      <c r="AU205" s="16" t="s">
        <v>83</v>
      </c>
      <c r="AY205" s="16" t="s">
        <v>120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6" t="s">
        <v>81</v>
      </c>
      <c r="BK205" s="192">
        <f>ROUND(I205*H205,2)</f>
        <v>0</v>
      </c>
      <c r="BL205" s="16" t="s">
        <v>127</v>
      </c>
      <c r="BM205" s="16" t="s">
        <v>311</v>
      </c>
    </row>
    <row r="206" spans="2:65" s="11" customFormat="1" x14ac:dyDescent="0.3">
      <c r="B206" s="195"/>
      <c r="C206" s="196"/>
      <c r="D206" s="193" t="s">
        <v>131</v>
      </c>
      <c r="E206" s="197" t="s">
        <v>21</v>
      </c>
      <c r="F206" s="198" t="s">
        <v>312</v>
      </c>
      <c r="G206" s="196"/>
      <c r="H206" s="199" t="s">
        <v>21</v>
      </c>
      <c r="I206" s="200"/>
      <c r="J206" s="196"/>
      <c r="K206" s="196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131</v>
      </c>
      <c r="AU206" s="205" t="s">
        <v>83</v>
      </c>
      <c r="AV206" s="11" t="s">
        <v>81</v>
      </c>
      <c r="AW206" s="11" t="s">
        <v>37</v>
      </c>
      <c r="AX206" s="11" t="s">
        <v>74</v>
      </c>
      <c r="AY206" s="205" t="s">
        <v>120</v>
      </c>
    </row>
    <row r="207" spans="2:65" s="12" customFormat="1" x14ac:dyDescent="0.3">
      <c r="B207" s="206"/>
      <c r="C207" s="207"/>
      <c r="D207" s="193" t="s">
        <v>131</v>
      </c>
      <c r="E207" s="218" t="s">
        <v>21</v>
      </c>
      <c r="F207" s="219" t="s">
        <v>313</v>
      </c>
      <c r="G207" s="207"/>
      <c r="H207" s="220">
        <v>423.75</v>
      </c>
      <c r="I207" s="212"/>
      <c r="J207" s="207"/>
      <c r="K207" s="207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131</v>
      </c>
      <c r="AU207" s="217" t="s">
        <v>83</v>
      </c>
      <c r="AV207" s="12" t="s">
        <v>83</v>
      </c>
      <c r="AW207" s="12" t="s">
        <v>37</v>
      </c>
      <c r="AX207" s="12" t="s">
        <v>81</v>
      </c>
      <c r="AY207" s="217" t="s">
        <v>120</v>
      </c>
    </row>
    <row r="208" spans="2:65" s="10" customFormat="1" ht="29.85" customHeight="1" x14ac:dyDescent="0.3">
      <c r="B208" s="164"/>
      <c r="C208" s="165"/>
      <c r="D208" s="178" t="s">
        <v>73</v>
      </c>
      <c r="E208" s="179" t="s">
        <v>314</v>
      </c>
      <c r="F208" s="179" t="s">
        <v>315</v>
      </c>
      <c r="G208" s="165"/>
      <c r="H208" s="165"/>
      <c r="I208" s="168"/>
      <c r="J208" s="180">
        <f>BK208</f>
        <v>0</v>
      </c>
      <c r="K208" s="165"/>
      <c r="L208" s="170"/>
      <c r="M208" s="171"/>
      <c r="N208" s="172"/>
      <c r="O208" s="172"/>
      <c r="P208" s="173">
        <f>SUM(P209:P210)</f>
        <v>0</v>
      </c>
      <c r="Q208" s="172"/>
      <c r="R208" s="173">
        <f>SUM(R209:R210)</f>
        <v>0</v>
      </c>
      <c r="S208" s="172"/>
      <c r="T208" s="174">
        <f>SUM(T209:T210)</f>
        <v>0</v>
      </c>
      <c r="AR208" s="175" t="s">
        <v>81</v>
      </c>
      <c r="AT208" s="176" t="s">
        <v>73</v>
      </c>
      <c r="AU208" s="176" t="s">
        <v>81</v>
      </c>
      <c r="AY208" s="175" t="s">
        <v>120</v>
      </c>
      <c r="BK208" s="177">
        <f>SUM(BK209:BK210)</f>
        <v>0</v>
      </c>
    </row>
    <row r="209" spans="2:65" s="1" customFormat="1" ht="22.5" customHeight="1" x14ac:dyDescent="0.3">
      <c r="B209" s="33"/>
      <c r="C209" s="181" t="s">
        <v>316</v>
      </c>
      <c r="D209" s="181" t="s">
        <v>122</v>
      </c>
      <c r="E209" s="182" t="s">
        <v>317</v>
      </c>
      <c r="F209" s="183" t="s">
        <v>318</v>
      </c>
      <c r="G209" s="184" t="s">
        <v>209</v>
      </c>
      <c r="H209" s="185">
        <v>942.07399999999996</v>
      </c>
      <c r="I209" s="186"/>
      <c r="J209" s="187">
        <f>ROUND(I209*H209,2)</f>
        <v>0</v>
      </c>
      <c r="K209" s="183" t="s">
        <v>126</v>
      </c>
      <c r="L209" s="53"/>
      <c r="M209" s="188" t="s">
        <v>21</v>
      </c>
      <c r="N209" s="189" t="s">
        <v>45</v>
      </c>
      <c r="O209" s="34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AR209" s="16" t="s">
        <v>127</v>
      </c>
      <c r="AT209" s="16" t="s">
        <v>122</v>
      </c>
      <c r="AU209" s="16" t="s">
        <v>83</v>
      </c>
      <c r="AY209" s="16" t="s">
        <v>120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6" t="s">
        <v>81</v>
      </c>
      <c r="BK209" s="192">
        <f>ROUND(I209*H209,2)</f>
        <v>0</v>
      </c>
      <c r="BL209" s="16" t="s">
        <v>127</v>
      </c>
      <c r="BM209" s="16" t="s">
        <v>319</v>
      </c>
    </row>
    <row r="210" spans="2:65" s="1" customFormat="1" ht="27" x14ac:dyDescent="0.3">
      <c r="B210" s="33"/>
      <c r="C210" s="55"/>
      <c r="D210" s="193" t="s">
        <v>129</v>
      </c>
      <c r="E210" s="55"/>
      <c r="F210" s="194" t="s">
        <v>320</v>
      </c>
      <c r="G210" s="55"/>
      <c r="H210" s="55"/>
      <c r="I210" s="151"/>
      <c r="J210" s="55"/>
      <c r="K210" s="55"/>
      <c r="L210" s="53"/>
      <c r="M210" s="231"/>
      <c r="N210" s="232"/>
      <c r="O210" s="232"/>
      <c r="P210" s="232"/>
      <c r="Q210" s="232"/>
      <c r="R210" s="232"/>
      <c r="S210" s="232"/>
      <c r="T210" s="233"/>
      <c r="AT210" s="16" t="s">
        <v>129</v>
      </c>
      <c r="AU210" s="16" t="s">
        <v>83</v>
      </c>
    </row>
    <row r="211" spans="2:65" s="1" customFormat="1" ht="6.95" customHeight="1" x14ac:dyDescent="0.3">
      <c r="B211" s="48"/>
      <c r="C211" s="49"/>
      <c r="D211" s="49"/>
      <c r="E211" s="49"/>
      <c r="F211" s="49"/>
      <c r="G211" s="49"/>
      <c r="H211" s="49"/>
      <c r="I211" s="127"/>
      <c r="J211" s="49"/>
      <c r="K211" s="49"/>
      <c r="L211" s="53"/>
    </row>
  </sheetData>
  <sheetProtection algorithmName="SHA-512" hashValue="uAbwGXqmh2i54K90QpD2kcSdZyf3x0jFC7/uXHY9ZWJOELg8RczA71OGf1LN3keRD/vTCI/Cp0wV7kIHtk9O6A==" saltValue="wAq5q2P2OMs4MADruUirHg==" spinCount="100000" sheet="1" objects="1" scenarios="1" formatColumns="0" formatRows="0" sort="0" autoFilter="0"/>
  <autoFilter ref="C83:K83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4"/>
      <c r="B1" s="238"/>
      <c r="C1" s="238"/>
      <c r="D1" s="237" t="s">
        <v>1</v>
      </c>
      <c r="E1" s="238"/>
      <c r="F1" s="239" t="s">
        <v>360</v>
      </c>
      <c r="G1" s="364" t="s">
        <v>361</v>
      </c>
      <c r="H1" s="364"/>
      <c r="I1" s="244"/>
      <c r="J1" s="239" t="s">
        <v>362</v>
      </c>
      <c r="K1" s="237" t="s">
        <v>87</v>
      </c>
      <c r="L1" s="239" t="s">
        <v>363</v>
      </c>
      <c r="M1" s="239"/>
      <c r="N1" s="239"/>
      <c r="O1" s="239"/>
      <c r="P1" s="239"/>
      <c r="Q1" s="239"/>
      <c r="R1" s="239"/>
      <c r="S1" s="239"/>
      <c r="T1" s="239"/>
      <c r="U1" s="235"/>
      <c r="V1" s="23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 x14ac:dyDescent="0.3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86</v>
      </c>
    </row>
    <row r="3" spans="1:70" ht="6.95" customHeight="1" x14ac:dyDescent="0.3">
      <c r="B3" s="17"/>
      <c r="C3" s="18"/>
      <c r="D3" s="18"/>
      <c r="E3" s="18"/>
      <c r="F3" s="18"/>
      <c r="G3" s="18"/>
      <c r="H3" s="18"/>
      <c r="I3" s="104"/>
      <c r="J3" s="18"/>
      <c r="K3" s="19"/>
      <c r="AT3" s="16" t="s">
        <v>83</v>
      </c>
    </row>
    <row r="4" spans="1:70" ht="36.950000000000003" customHeight="1" x14ac:dyDescent="0.3">
      <c r="B4" s="20"/>
      <c r="C4" s="21"/>
      <c r="D4" s="22" t="s">
        <v>88</v>
      </c>
      <c r="E4" s="21"/>
      <c r="F4" s="21"/>
      <c r="G4" s="21"/>
      <c r="H4" s="21"/>
      <c r="I4" s="105"/>
      <c r="J4" s="21"/>
      <c r="K4" s="23"/>
      <c r="M4" s="24" t="s">
        <v>10</v>
      </c>
      <c r="AT4" s="16" t="s">
        <v>4</v>
      </c>
    </row>
    <row r="5" spans="1:70" ht="6.95" customHeight="1" x14ac:dyDescent="0.3">
      <c r="B5" s="20"/>
      <c r="C5" s="21"/>
      <c r="D5" s="21"/>
      <c r="E5" s="21"/>
      <c r="F5" s="21"/>
      <c r="G5" s="21"/>
      <c r="H5" s="21"/>
      <c r="I5" s="105"/>
      <c r="J5" s="21"/>
      <c r="K5" s="23"/>
    </row>
    <row r="6" spans="1:70" ht="15" x14ac:dyDescent="0.3">
      <c r="B6" s="20"/>
      <c r="C6" s="21"/>
      <c r="D6" s="29" t="s">
        <v>16</v>
      </c>
      <c r="E6" s="21"/>
      <c r="F6" s="21"/>
      <c r="G6" s="21"/>
      <c r="H6" s="21"/>
      <c r="I6" s="105"/>
      <c r="J6" s="21"/>
      <c r="K6" s="23"/>
    </row>
    <row r="7" spans="1:70" ht="22.5" customHeight="1" x14ac:dyDescent="0.3">
      <c r="B7" s="20"/>
      <c r="C7" s="21"/>
      <c r="D7" s="21"/>
      <c r="E7" s="365" t="str">
        <f>'Rekapitulace stavby'!K6</f>
        <v>MVN Běsno - oprava nádrže</v>
      </c>
      <c r="F7" s="328"/>
      <c r="G7" s="328"/>
      <c r="H7" s="328"/>
      <c r="I7" s="105"/>
      <c r="J7" s="21"/>
      <c r="K7" s="23"/>
    </row>
    <row r="8" spans="1:70" s="1" customFormat="1" ht="15" x14ac:dyDescent="0.3">
      <c r="B8" s="33"/>
      <c r="C8" s="34"/>
      <c r="D8" s="29" t="s">
        <v>89</v>
      </c>
      <c r="E8" s="34"/>
      <c r="F8" s="34"/>
      <c r="G8" s="34"/>
      <c r="H8" s="34"/>
      <c r="I8" s="106"/>
      <c r="J8" s="34"/>
      <c r="K8" s="37"/>
    </row>
    <row r="9" spans="1:70" s="1" customFormat="1" ht="36.950000000000003" customHeight="1" x14ac:dyDescent="0.3">
      <c r="B9" s="33"/>
      <c r="C9" s="34"/>
      <c r="D9" s="34"/>
      <c r="E9" s="366" t="s">
        <v>321</v>
      </c>
      <c r="F9" s="334"/>
      <c r="G9" s="334"/>
      <c r="H9" s="334"/>
      <c r="I9" s="106"/>
      <c r="J9" s="34"/>
      <c r="K9" s="37"/>
    </row>
    <row r="10" spans="1:70" s="1" customFormat="1" x14ac:dyDescent="0.3">
      <c r="B10" s="33"/>
      <c r="C10" s="34"/>
      <c r="D10" s="34"/>
      <c r="E10" s="34"/>
      <c r="F10" s="34"/>
      <c r="G10" s="34"/>
      <c r="H10" s="34"/>
      <c r="I10" s="106"/>
      <c r="J10" s="34"/>
      <c r="K10" s="37"/>
    </row>
    <row r="11" spans="1:70" s="1" customFormat="1" ht="14.45" customHeight="1" x14ac:dyDescent="0.3">
      <c r="B11" s="33"/>
      <c r="C11" s="34"/>
      <c r="D11" s="29" t="s">
        <v>18</v>
      </c>
      <c r="E11" s="34"/>
      <c r="F11" s="27" t="s">
        <v>19</v>
      </c>
      <c r="G11" s="34"/>
      <c r="H11" s="34"/>
      <c r="I11" s="107" t="s">
        <v>20</v>
      </c>
      <c r="J11" s="27" t="s">
        <v>21</v>
      </c>
      <c r="K11" s="37"/>
    </row>
    <row r="12" spans="1:70" s="1" customFormat="1" ht="14.45" customHeight="1" x14ac:dyDescent="0.3">
      <c r="B12" s="33"/>
      <c r="C12" s="34"/>
      <c r="D12" s="29" t="s">
        <v>22</v>
      </c>
      <c r="E12" s="34"/>
      <c r="F12" s="27" t="s">
        <v>23</v>
      </c>
      <c r="G12" s="34"/>
      <c r="H12" s="34"/>
      <c r="I12" s="107" t="s">
        <v>24</v>
      </c>
      <c r="J12" s="108" t="str">
        <f>'Rekapitulace stavby'!AN8</f>
        <v>22.11.2016</v>
      </c>
      <c r="K12" s="37"/>
    </row>
    <row r="13" spans="1:70" s="1" customFormat="1" ht="10.9" customHeight="1" x14ac:dyDescent="0.3">
      <c r="B13" s="33"/>
      <c r="C13" s="34"/>
      <c r="D13" s="34"/>
      <c r="E13" s="34"/>
      <c r="F13" s="34"/>
      <c r="G13" s="34"/>
      <c r="H13" s="34"/>
      <c r="I13" s="106"/>
      <c r="J13" s="34"/>
      <c r="K13" s="37"/>
    </row>
    <row r="14" spans="1:70" s="1" customFormat="1" ht="14.45" customHeight="1" x14ac:dyDescent="0.3">
      <c r="B14" s="33"/>
      <c r="C14" s="34"/>
      <c r="D14" s="29" t="s">
        <v>26</v>
      </c>
      <c r="E14" s="34"/>
      <c r="F14" s="34"/>
      <c r="G14" s="34"/>
      <c r="H14" s="34"/>
      <c r="I14" s="107" t="s">
        <v>27</v>
      </c>
      <c r="J14" s="27" t="s">
        <v>28</v>
      </c>
      <c r="K14" s="37"/>
    </row>
    <row r="15" spans="1:70" s="1" customFormat="1" ht="18" customHeight="1" x14ac:dyDescent="0.3">
      <c r="B15" s="33"/>
      <c r="C15" s="34"/>
      <c r="D15" s="34"/>
      <c r="E15" s="27" t="s">
        <v>29</v>
      </c>
      <c r="F15" s="34"/>
      <c r="G15" s="34"/>
      <c r="H15" s="34"/>
      <c r="I15" s="107" t="s">
        <v>30</v>
      </c>
      <c r="J15" s="27" t="s">
        <v>31</v>
      </c>
      <c r="K15" s="37"/>
    </row>
    <row r="16" spans="1:70" s="1" customFormat="1" ht="6.95" customHeight="1" x14ac:dyDescent="0.3">
      <c r="B16" s="33"/>
      <c r="C16" s="34"/>
      <c r="D16" s="34"/>
      <c r="E16" s="34"/>
      <c r="F16" s="34"/>
      <c r="G16" s="34"/>
      <c r="H16" s="34"/>
      <c r="I16" s="106"/>
      <c r="J16" s="34"/>
      <c r="K16" s="37"/>
    </row>
    <row r="17" spans="2:11" s="1" customFormat="1" ht="14.45" customHeight="1" x14ac:dyDescent="0.3">
      <c r="B17" s="33"/>
      <c r="C17" s="34"/>
      <c r="D17" s="29" t="s">
        <v>32</v>
      </c>
      <c r="E17" s="34"/>
      <c r="F17" s="34"/>
      <c r="G17" s="34"/>
      <c r="H17" s="34"/>
      <c r="I17" s="107" t="s">
        <v>27</v>
      </c>
      <c r="J17" s="27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7" t="str">
        <f>IF('Rekapitulace stavby'!E14="Vyplň údaj","",IF('Rekapitulace stavby'!E14="","",'Rekapitulace stavby'!E14))</f>
        <v/>
      </c>
      <c r="F18" s="34"/>
      <c r="G18" s="34"/>
      <c r="H18" s="34"/>
      <c r="I18" s="107" t="s">
        <v>30</v>
      </c>
      <c r="J18" s="27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106"/>
      <c r="J19" s="34"/>
      <c r="K19" s="37"/>
    </row>
    <row r="20" spans="2:11" s="1" customFormat="1" ht="14.45" customHeight="1" x14ac:dyDescent="0.3">
      <c r="B20" s="33"/>
      <c r="C20" s="34"/>
      <c r="D20" s="29" t="s">
        <v>34</v>
      </c>
      <c r="E20" s="34"/>
      <c r="F20" s="34"/>
      <c r="G20" s="34"/>
      <c r="H20" s="34"/>
      <c r="I20" s="107" t="s">
        <v>27</v>
      </c>
      <c r="J20" s="27" t="s">
        <v>35</v>
      </c>
      <c r="K20" s="37"/>
    </row>
    <row r="21" spans="2:11" s="1" customFormat="1" ht="18" customHeight="1" x14ac:dyDescent="0.3">
      <c r="B21" s="33"/>
      <c r="C21" s="34"/>
      <c r="D21" s="34"/>
      <c r="E21" s="27" t="s">
        <v>36</v>
      </c>
      <c r="F21" s="34"/>
      <c r="G21" s="34"/>
      <c r="H21" s="34"/>
      <c r="I21" s="107" t="s">
        <v>30</v>
      </c>
      <c r="J21" s="27" t="s">
        <v>21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106"/>
      <c r="J22" s="34"/>
      <c r="K22" s="37"/>
    </row>
    <row r="23" spans="2:11" s="1" customFormat="1" ht="14.45" customHeight="1" x14ac:dyDescent="0.3">
      <c r="B23" s="33"/>
      <c r="C23" s="34"/>
      <c r="D23" s="29" t="s">
        <v>38</v>
      </c>
      <c r="E23" s="34"/>
      <c r="F23" s="34"/>
      <c r="G23" s="34"/>
      <c r="H23" s="34"/>
      <c r="I23" s="106"/>
      <c r="J23" s="34"/>
      <c r="K23" s="37"/>
    </row>
    <row r="24" spans="2:11" s="6" customFormat="1" ht="63" customHeight="1" x14ac:dyDescent="0.3">
      <c r="B24" s="109"/>
      <c r="C24" s="110"/>
      <c r="D24" s="110"/>
      <c r="E24" s="330" t="s">
        <v>39</v>
      </c>
      <c r="F24" s="367"/>
      <c r="G24" s="367"/>
      <c r="H24" s="367"/>
      <c r="I24" s="111"/>
      <c r="J24" s="110"/>
      <c r="K24" s="112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106"/>
      <c r="J25" s="34"/>
      <c r="K25" s="37"/>
    </row>
    <row r="26" spans="2:11" s="1" customFormat="1" ht="6.95" customHeight="1" x14ac:dyDescent="0.3">
      <c r="B26" s="33"/>
      <c r="C26" s="34"/>
      <c r="D26" s="78"/>
      <c r="E26" s="78"/>
      <c r="F26" s="78"/>
      <c r="G26" s="78"/>
      <c r="H26" s="78"/>
      <c r="I26" s="113"/>
      <c r="J26" s="78"/>
      <c r="K26" s="114"/>
    </row>
    <row r="27" spans="2:11" s="1" customFormat="1" ht="25.35" customHeight="1" x14ac:dyDescent="0.3">
      <c r="B27" s="33"/>
      <c r="C27" s="34"/>
      <c r="D27" s="115" t="s">
        <v>40</v>
      </c>
      <c r="E27" s="34"/>
      <c r="F27" s="34"/>
      <c r="G27" s="34"/>
      <c r="H27" s="34"/>
      <c r="I27" s="106"/>
      <c r="J27" s="116">
        <f>ROUND(J78,2)</f>
        <v>0</v>
      </c>
      <c r="K27" s="37"/>
    </row>
    <row r="28" spans="2:11" s="1" customFormat="1" ht="6.95" customHeight="1" x14ac:dyDescent="0.3">
      <c r="B28" s="33"/>
      <c r="C28" s="34"/>
      <c r="D28" s="78"/>
      <c r="E28" s="78"/>
      <c r="F28" s="78"/>
      <c r="G28" s="78"/>
      <c r="H28" s="78"/>
      <c r="I28" s="113"/>
      <c r="J28" s="78"/>
      <c r="K28" s="114"/>
    </row>
    <row r="29" spans="2:11" s="1" customFormat="1" ht="14.45" customHeight="1" x14ac:dyDescent="0.3">
      <c r="B29" s="33"/>
      <c r="C29" s="34"/>
      <c r="D29" s="34"/>
      <c r="E29" s="34"/>
      <c r="F29" s="38" t="s">
        <v>42</v>
      </c>
      <c r="G29" s="34"/>
      <c r="H29" s="34"/>
      <c r="I29" s="117" t="s">
        <v>41</v>
      </c>
      <c r="J29" s="38" t="s">
        <v>43</v>
      </c>
      <c r="K29" s="37"/>
    </row>
    <row r="30" spans="2:11" s="1" customFormat="1" ht="14.45" customHeight="1" x14ac:dyDescent="0.3">
      <c r="B30" s="33"/>
      <c r="C30" s="34"/>
      <c r="D30" s="41" t="s">
        <v>44</v>
      </c>
      <c r="E30" s="41" t="s">
        <v>45</v>
      </c>
      <c r="F30" s="118">
        <f>ROUND(SUM(BE78:BE94), 2)</f>
        <v>0</v>
      </c>
      <c r="G30" s="34"/>
      <c r="H30" s="34"/>
      <c r="I30" s="119">
        <v>0.21</v>
      </c>
      <c r="J30" s="118">
        <f>ROUND(ROUND((SUM(BE78:BE94)),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46</v>
      </c>
      <c r="F31" s="118">
        <f>ROUND(SUM(BF78:BF94), 2)</f>
        <v>0</v>
      </c>
      <c r="G31" s="34"/>
      <c r="H31" s="34"/>
      <c r="I31" s="119">
        <v>0.15</v>
      </c>
      <c r="J31" s="118">
        <f>ROUND(ROUND((SUM(BF78:BF94)),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47</v>
      </c>
      <c r="F32" s="118">
        <f>ROUND(SUM(BG78:BG94), 2)</f>
        <v>0</v>
      </c>
      <c r="G32" s="34"/>
      <c r="H32" s="34"/>
      <c r="I32" s="119">
        <v>0.21</v>
      </c>
      <c r="J32" s="118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48</v>
      </c>
      <c r="F33" s="118">
        <f>ROUND(SUM(BH78:BH94), 2)</f>
        <v>0</v>
      </c>
      <c r="G33" s="34"/>
      <c r="H33" s="34"/>
      <c r="I33" s="119">
        <v>0.15</v>
      </c>
      <c r="J33" s="118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49</v>
      </c>
      <c r="F34" s="118">
        <f>ROUND(SUM(BI78:BI94), 2)</f>
        <v>0</v>
      </c>
      <c r="G34" s="34"/>
      <c r="H34" s="34"/>
      <c r="I34" s="119">
        <v>0</v>
      </c>
      <c r="J34" s="118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106"/>
      <c r="J35" s="34"/>
      <c r="K35" s="37"/>
    </row>
    <row r="36" spans="2:11" s="1" customFormat="1" ht="25.35" customHeight="1" x14ac:dyDescent="0.3">
      <c r="B36" s="33"/>
      <c r="C36" s="120"/>
      <c r="D36" s="121" t="s">
        <v>50</v>
      </c>
      <c r="E36" s="72"/>
      <c r="F36" s="72"/>
      <c r="G36" s="122" t="s">
        <v>51</v>
      </c>
      <c r="H36" s="123" t="s">
        <v>52</v>
      </c>
      <c r="I36" s="124"/>
      <c r="J36" s="125">
        <f>SUM(J27:J34)</f>
        <v>0</v>
      </c>
      <c r="K36" s="126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127"/>
      <c r="J37" s="49"/>
      <c r="K37" s="50"/>
    </row>
    <row r="41" spans="2:11" s="1" customFormat="1" ht="6.95" customHeight="1" x14ac:dyDescent="0.3">
      <c r="B41" s="128"/>
      <c r="C41" s="129"/>
      <c r="D41" s="129"/>
      <c r="E41" s="129"/>
      <c r="F41" s="129"/>
      <c r="G41" s="129"/>
      <c r="H41" s="129"/>
      <c r="I41" s="130"/>
      <c r="J41" s="129"/>
      <c r="K41" s="131"/>
    </row>
    <row r="42" spans="2:11" s="1" customFormat="1" ht="36.950000000000003" customHeight="1" x14ac:dyDescent="0.3">
      <c r="B42" s="33"/>
      <c r="C42" s="22" t="s">
        <v>91</v>
      </c>
      <c r="D42" s="34"/>
      <c r="E42" s="34"/>
      <c r="F42" s="34"/>
      <c r="G42" s="34"/>
      <c r="H42" s="34"/>
      <c r="I42" s="106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106"/>
      <c r="J43" s="34"/>
      <c r="K43" s="37"/>
    </row>
    <row r="44" spans="2:11" s="1" customFormat="1" ht="14.45" customHeight="1" x14ac:dyDescent="0.3">
      <c r="B44" s="33"/>
      <c r="C44" s="29" t="s">
        <v>16</v>
      </c>
      <c r="D44" s="34"/>
      <c r="E44" s="34"/>
      <c r="F44" s="34"/>
      <c r="G44" s="34"/>
      <c r="H44" s="34"/>
      <c r="I44" s="106"/>
      <c r="J44" s="34"/>
      <c r="K44" s="37"/>
    </row>
    <row r="45" spans="2:11" s="1" customFormat="1" ht="22.5" customHeight="1" x14ac:dyDescent="0.3">
      <c r="B45" s="33"/>
      <c r="C45" s="34"/>
      <c r="D45" s="34"/>
      <c r="E45" s="365" t="str">
        <f>E7</f>
        <v>MVN Běsno - oprava nádrže</v>
      </c>
      <c r="F45" s="334"/>
      <c r="G45" s="334"/>
      <c r="H45" s="334"/>
      <c r="I45" s="106"/>
      <c r="J45" s="34"/>
      <c r="K45" s="37"/>
    </row>
    <row r="46" spans="2:11" s="1" customFormat="1" ht="14.45" customHeight="1" x14ac:dyDescent="0.3">
      <c r="B46" s="33"/>
      <c r="C46" s="29" t="s">
        <v>89</v>
      </c>
      <c r="D46" s="34"/>
      <c r="E46" s="34"/>
      <c r="F46" s="34"/>
      <c r="G46" s="34"/>
      <c r="H46" s="34"/>
      <c r="I46" s="106"/>
      <c r="J46" s="34"/>
      <c r="K46" s="37"/>
    </row>
    <row r="47" spans="2:11" s="1" customFormat="1" ht="23.25" customHeight="1" x14ac:dyDescent="0.3">
      <c r="B47" s="33"/>
      <c r="C47" s="34"/>
      <c r="D47" s="34"/>
      <c r="E47" s="366" t="str">
        <f>E9</f>
        <v>VON - Vedlejší a ostatní náklady (MGZS)</v>
      </c>
      <c r="F47" s="334"/>
      <c r="G47" s="334"/>
      <c r="H47" s="334"/>
      <c r="I47" s="106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106"/>
      <c r="J48" s="34"/>
      <c r="K48" s="37"/>
    </row>
    <row r="49" spans="2:47" s="1" customFormat="1" ht="18" customHeight="1" x14ac:dyDescent="0.3">
      <c r="B49" s="33"/>
      <c r="C49" s="29" t="s">
        <v>22</v>
      </c>
      <c r="D49" s="34"/>
      <c r="E49" s="34"/>
      <c r="F49" s="27" t="str">
        <f>F12</f>
        <v>Běsno</v>
      </c>
      <c r="G49" s="34"/>
      <c r="H49" s="34"/>
      <c r="I49" s="107" t="s">
        <v>24</v>
      </c>
      <c r="J49" s="108" t="str">
        <f>IF(J12="","",J12)</f>
        <v>22.11.2016</v>
      </c>
      <c r="K49" s="37"/>
    </row>
    <row r="50" spans="2:47" s="1" customFormat="1" ht="6.95" customHeight="1" x14ac:dyDescent="0.3">
      <c r="B50" s="33"/>
      <c r="C50" s="34"/>
      <c r="D50" s="34"/>
      <c r="E50" s="34"/>
      <c r="F50" s="34"/>
      <c r="G50" s="34"/>
      <c r="H50" s="34"/>
      <c r="I50" s="106"/>
      <c r="J50" s="34"/>
      <c r="K50" s="37"/>
    </row>
    <row r="51" spans="2:47" s="1" customFormat="1" ht="15" x14ac:dyDescent="0.3">
      <c r="B51" s="33"/>
      <c r="C51" s="29" t="s">
        <v>26</v>
      </c>
      <c r="D51" s="34"/>
      <c r="E51" s="34"/>
      <c r="F51" s="27" t="str">
        <f>E15</f>
        <v>Město Kryry</v>
      </c>
      <c r="G51" s="34"/>
      <c r="H51" s="34"/>
      <c r="I51" s="107" t="s">
        <v>34</v>
      </c>
      <c r="J51" s="27" t="str">
        <f>E21</f>
        <v>Ing. M. Sýkorová</v>
      </c>
      <c r="K51" s="37"/>
    </row>
    <row r="52" spans="2:47" s="1" customFormat="1" ht="14.45" customHeight="1" x14ac:dyDescent="0.3">
      <c r="B52" s="33"/>
      <c r="C52" s="29" t="s">
        <v>32</v>
      </c>
      <c r="D52" s="34"/>
      <c r="E52" s="34"/>
      <c r="F52" s="27" t="str">
        <f>IF(E18="","",E18)</f>
        <v/>
      </c>
      <c r="G52" s="34"/>
      <c r="H52" s="34"/>
      <c r="I52" s="106"/>
      <c r="J52" s="34"/>
      <c r="K52" s="37"/>
    </row>
    <row r="53" spans="2:47" s="1" customFormat="1" ht="10.35" customHeight="1" x14ac:dyDescent="0.3">
      <c r="B53" s="33"/>
      <c r="C53" s="34"/>
      <c r="D53" s="34"/>
      <c r="E53" s="34"/>
      <c r="F53" s="34"/>
      <c r="G53" s="34"/>
      <c r="H53" s="34"/>
      <c r="I53" s="106"/>
      <c r="J53" s="34"/>
      <c r="K53" s="37"/>
    </row>
    <row r="54" spans="2:47" s="1" customFormat="1" ht="29.25" customHeight="1" x14ac:dyDescent="0.3">
      <c r="B54" s="33"/>
      <c r="C54" s="132" t="s">
        <v>92</v>
      </c>
      <c r="D54" s="120"/>
      <c r="E54" s="120"/>
      <c r="F54" s="120"/>
      <c r="G54" s="120"/>
      <c r="H54" s="120"/>
      <c r="I54" s="133"/>
      <c r="J54" s="134" t="s">
        <v>93</v>
      </c>
      <c r="K54" s="135"/>
    </row>
    <row r="55" spans="2:47" s="1" customFormat="1" ht="10.35" customHeight="1" x14ac:dyDescent="0.3">
      <c r="B55" s="33"/>
      <c r="C55" s="34"/>
      <c r="D55" s="34"/>
      <c r="E55" s="34"/>
      <c r="F55" s="34"/>
      <c r="G55" s="34"/>
      <c r="H55" s="34"/>
      <c r="I55" s="106"/>
      <c r="J55" s="34"/>
      <c r="K55" s="37"/>
    </row>
    <row r="56" spans="2:47" s="1" customFormat="1" ht="29.25" customHeight="1" x14ac:dyDescent="0.3">
      <c r="B56" s="33"/>
      <c r="C56" s="136" t="s">
        <v>94</v>
      </c>
      <c r="D56" s="34"/>
      <c r="E56" s="34"/>
      <c r="F56" s="34"/>
      <c r="G56" s="34"/>
      <c r="H56" s="34"/>
      <c r="I56" s="106"/>
      <c r="J56" s="116">
        <f>J78</f>
        <v>0</v>
      </c>
      <c r="K56" s="37"/>
      <c r="AU56" s="16" t="s">
        <v>95</v>
      </c>
    </row>
    <row r="57" spans="2:47" s="7" customFormat="1" ht="24.95" customHeight="1" x14ac:dyDescent="0.3">
      <c r="B57" s="137"/>
      <c r="C57" s="138"/>
      <c r="D57" s="139" t="s">
        <v>322</v>
      </c>
      <c r="E57" s="140"/>
      <c r="F57" s="140"/>
      <c r="G57" s="140"/>
      <c r="H57" s="140"/>
      <c r="I57" s="141"/>
      <c r="J57" s="142">
        <f>J79</f>
        <v>0</v>
      </c>
      <c r="K57" s="143"/>
    </row>
    <row r="58" spans="2:47" s="8" customFormat="1" ht="19.899999999999999" customHeight="1" x14ac:dyDescent="0.3">
      <c r="B58" s="144"/>
      <c r="C58" s="145"/>
      <c r="D58" s="146" t="s">
        <v>323</v>
      </c>
      <c r="E58" s="147"/>
      <c r="F58" s="147"/>
      <c r="G58" s="147"/>
      <c r="H58" s="147"/>
      <c r="I58" s="148"/>
      <c r="J58" s="149">
        <f>J80</f>
        <v>0</v>
      </c>
      <c r="K58" s="150"/>
    </row>
    <row r="59" spans="2:47" s="1" customFormat="1" ht="21.75" customHeight="1" x14ac:dyDescent="0.3">
      <c r="B59" s="33"/>
      <c r="C59" s="34"/>
      <c r="D59" s="34"/>
      <c r="E59" s="34"/>
      <c r="F59" s="34"/>
      <c r="G59" s="34"/>
      <c r="H59" s="34"/>
      <c r="I59" s="106"/>
      <c r="J59" s="34"/>
      <c r="K59" s="37"/>
    </row>
    <row r="60" spans="2:47" s="1" customFormat="1" ht="6.95" customHeight="1" x14ac:dyDescent="0.3">
      <c r="B60" s="48"/>
      <c r="C60" s="49"/>
      <c r="D60" s="49"/>
      <c r="E60" s="49"/>
      <c r="F60" s="49"/>
      <c r="G60" s="49"/>
      <c r="H60" s="49"/>
      <c r="I60" s="127"/>
      <c r="J60" s="49"/>
      <c r="K60" s="50"/>
    </row>
    <row r="64" spans="2:47" s="1" customFormat="1" ht="6.95" customHeight="1" x14ac:dyDescent="0.3">
      <c r="B64" s="51"/>
      <c r="C64" s="52"/>
      <c r="D64" s="52"/>
      <c r="E64" s="52"/>
      <c r="F64" s="52"/>
      <c r="G64" s="52"/>
      <c r="H64" s="52"/>
      <c r="I64" s="130"/>
      <c r="J64" s="52"/>
      <c r="K64" s="52"/>
      <c r="L64" s="53"/>
    </row>
    <row r="65" spans="2:63" s="1" customFormat="1" ht="36.950000000000003" customHeight="1" x14ac:dyDescent="0.3">
      <c r="B65" s="33"/>
      <c r="C65" s="54" t="s">
        <v>104</v>
      </c>
      <c r="D65" s="55"/>
      <c r="E65" s="55"/>
      <c r="F65" s="55"/>
      <c r="G65" s="55"/>
      <c r="H65" s="55"/>
      <c r="I65" s="151"/>
      <c r="J65" s="55"/>
      <c r="K65" s="55"/>
      <c r="L65" s="53"/>
    </row>
    <row r="66" spans="2:63" s="1" customFormat="1" ht="6.95" customHeight="1" x14ac:dyDescent="0.3">
      <c r="B66" s="33"/>
      <c r="C66" s="55"/>
      <c r="D66" s="55"/>
      <c r="E66" s="55"/>
      <c r="F66" s="55"/>
      <c r="G66" s="55"/>
      <c r="H66" s="55"/>
      <c r="I66" s="151"/>
      <c r="J66" s="55"/>
      <c r="K66" s="55"/>
      <c r="L66" s="53"/>
    </row>
    <row r="67" spans="2:63" s="1" customFormat="1" ht="14.45" customHeight="1" x14ac:dyDescent="0.3">
      <c r="B67" s="33"/>
      <c r="C67" s="57" t="s">
        <v>16</v>
      </c>
      <c r="D67" s="55"/>
      <c r="E67" s="55"/>
      <c r="F67" s="55"/>
      <c r="G67" s="55"/>
      <c r="H67" s="55"/>
      <c r="I67" s="151"/>
      <c r="J67" s="55"/>
      <c r="K67" s="55"/>
      <c r="L67" s="53"/>
    </row>
    <row r="68" spans="2:63" s="1" customFormat="1" ht="22.5" customHeight="1" x14ac:dyDescent="0.3">
      <c r="B68" s="33"/>
      <c r="C68" s="55"/>
      <c r="D68" s="55"/>
      <c r="E68" s="363" t="str">
        <f>E7</f>
        <v>MVN Běsno - oprava nádrže</v>
      </c>
      <c r="F68" s="352"/>
      <c r="G68" s="352"/>
      <c r="H68" s="352"/>
      <c r="I68" s="151"/>
      <c r="J68" s="55"/>
      <c r="K68" s="55"/>
      <c r="L68" s="53"/>
    </row>
    <row r="69" spans="2:63" s="1" customFormat="1" ht="14.45" customHeight="1" x14ac:dyDescent="0.3">
      <c r="B69" s="33"/>
      <c r="C69" s="57" t="s">
        <v>89</v>
      </c>
      <c r="D69" s="55"/>
      <c r="E69" s="55"/>
      <c r="F69" s="55"/>
      <c r="G69" s="55"/>
      <c r="H69" s="55"/>
      <c r="I69" s="151"/>
      <c r="J69" s="55"/>
      <c r="K69" s="55"/>
      <c r="L69" s="53"/>
    </row>
    <row r="70" spans="2:63" s="1" customFormat="1" ht="23.25" customHeight="1" x14ac:dyDescent="0.3">
      <c r="B70" s="33"/>
      <c r="C70" s="55"/>
      <c r="D70" s="55"/>
      <c r="E70" s="349" t="str">
        <f>E9</f>
        <v>VON - Vedlejší a ostatní náklady (MGZS)</v>
      </c>
      <c r="F70" s="352"/>
      <c r="G70" s="352"/>
      <c r="H70" s="352"/>
      <c r="I70" s="151"/>
      <c r="J70" s="55"/>
      <c r="K70" s="55"/>
      <c r="L70" s="53"/>
    </row>
    <row r="71" spans="2:63" s="1" customFormat="1" ht="6.95" customHeight="1" x14ac:dyDescent="0.3">
      <c r="B71" s="33"/>
      <c r="C71" s="55"/>
      <c r="D71" s="55"/>
      <c r="E71" s="55"/>
      <c r="F71" s="55"/>
      <c r="G71" s="55"/>
      <c r="H71" s="55"/>
      <c r="I71" s="151"/>
      <c r="J71" s="55"/>
      <c r="K71" s="55"/>
      <c r="L71" s="53"/>
    </row>
    <row r="72" spans="2:63" s="1" customFormat="1" ht="18" customHeight="1" x14ac:dyDescent="0.3">
      <c r="B72" s="33"/>
      <c r="C72" s="57" t="s">
        <v>22</v>
      </c>
      <c r="D72" s="55"/>
      <c r="E72" s="55"/>
      <c r="F72" s="152" t="str">
        <f>F12</f>
        <v>Běsno</v>
      </c>
      <c r="G72" s="55"/>
      <c r="H72" s="55"/>
      <c r="I72" s="153" t="s">
        <v>24</v>
      </c>
      <c r="J72" s="65" t="str">
        <f>IF(J12="","",J12)</f>
        <v>22.11.2016</v>
      </c>
      <c r="K72" s="55"/>
      <c r="L72" s="53"/>
    </row>
    <row r="73" spans="2:63" s="1" customFormat="1" ht="6.95" customHeight="1" x14ac:dyDescent="0.3">
      <c r="B73" s="33"/>
      <c r="C73" s="55"/>
      <c r="D73" s="55"/>
      <c r="E73" s="55"/>
      <c r="F73" s="55"/>
      <c r="G73" s="55"/>
      <c r="H73" s="55"/>
      <c r="I73" s="151"/>
      <c r="J73" s="55"/>
      <c r="K73" s="55"/>
      <c r="L73" s="53"/>
    </row>
    <row r="74" spans="2:63" s="1" customFormat="1" ht="15" x14ac:dyDescent="0.3">
      <c r="B74" s="33"/>
      <c r="C74" s="57" t="s">
        <v>26</v>
      </c>
      <c r="D74" s="55"/>
      <c r="E74" s="55"/>
      <c r="F74" s="152" t="str">
        <f>E15</f>
        <v>Město Kryry</v>
      </c>
      <c r="G74" s="55"/>
      <c r="H74" s="55"/>
      <c r="I74" s="153" t="s">
        <v>34</v>
      </c>
      <c r="J74" s="152" t="str">
        <f>E21</f>
        <v>Ing. M. Sýkorová</v>
      </c>
      <c r="K74" s="55"/>
      <c r="L74" s="53"/>
    </row>
    <row r="75" spans="2:63" s="1" customFormat="1" ht="14.45" customHeight="1" x14ac:dyDescent="0.3">
      <c r="B75" s="33"/>
      <c r="C75" s="57" t="s">
        <v>32</v>
      </c>
      <c r="D75" s="55"/>
      <c r="E75" s="55"/>
      <c r="F75" s="152" t="str">
        <f>IF(E18="","",E18)</f>
        <v/>
      </c>
      <c r="G75" s="55"/>
      <c r="H75" s="55"/>
      <c r="I75" s="151"/>
      <c r="J75" s="55"/>
      <c r="K75" s="55"/>
      <c r="L75" s="53"/>
    </row>
    <row r="76" spans="2:63" s="1" customFormat="1" ht="10.35" customHeight="1" x14ac:dyDescent="0.3">
      <c r="B76" s="33"/>
      <c r="C76" s="55"/>
      <c r="D76" s="55"/>
      <c r="E76" s="55"/>
      <c r="F76" s="55"/>
      <c r="G76" s="55"/>
      <c r="H76" s="55"/>
      <c r="I76" s="151"/>
      <c r="J76" s="55"/>
      <c r="K76" s="55"/>
      <c r="L76" s="53"/>
    </row>
    <row r="77" spans="2:63" s="9" customFormat="1" ht="29.25" customHeight="1" x14ac:dyDescent="0.3">
      <c r="B77" s="154"/>
      <c r="C77" s="155" t="s">
        <v>105</v>
      </c>
      <c r="D77" s="156" t="s">
        <v>59</v>
      </c>
      <c r="E77" s="156" t="s">
        <v>55</v>
      </c>
      <c r="F77" s="156" t="s">
        <v>106</v>
      </c>
      <c r="G77" s="156" t="s">
        <v>107</v>
      </c>
      <c r="H77" s="156" t="s">
        <v>108</v>
      </c>
      <c r="I77" s="157" t="s">
        <v>109</v>
      </c>
      <c r="J77" s="156" t="s">
        <v>93</v>
      </c>
      <c r="K77" s="158" t="s">
        <v>110</v>
      </c>
      <c r="L77" s="159"/>
      <c r="M77" s="74" t="s">
        <v>111</v>
      </c>
      <c r="N77" s="75" t="s">
        <v>44</v>
      </c>
      <c r="O77" s="75" t="s">
        <v>112</v>
      </c>
      <c r="P77" s="75" t="s">
        <v>113</v>
      </c>
      <c r="Q77" s="75" t="s">
        <v>114</v>
      </c>
      <c r="R77" s="75" t="s">
        <v>115</v>
      </c>
      <c r="S77" s="75" t="s">
        <v>116</v>
      </c>
      <c r="T77" s="76" t="s">
        <v>117</v>
      </c>
    </row>
    <row r="78" spans="2:63" s="1" customFormat="1" ht="29.25" customHeight="1" x14ac:dyDescent="0.35">
      <c r="B78" s="33"/>
      <c r="C78" s="80" t="s">
        <v>94</v>
      </c>
      <c r="D78" s="55"/>
      <c r="E78" s="55"/>
      <c r="F78" s="55"/>
      <c r="G78" s="55"/>
      <c r="H78" s="55"/>
      <c r="I78" s="151"/>
      <c r="J78" s="160">
        <f>BK78</f>
        <v>0</v>
      </c>
      <c r="K78" s="55"/>
      <c r="L78" s="53"/>
      <c r="M78" s="77"/>
      <c r="N78" s="78"/>
      <c r="O78" s="78"/>
      <c r="P78" s="161">
        <f>P79</f>
        <v>0</v>
      </c>
      <c r="Q78" s="78"/>
      <c r="R78" s="161">
        <f>R79</f>
        <v>0</v>
      </c>
      <c r="S78" s="78"/>
      <c r="T78" s="162">
        <f>T79</f>
        <v>0</v>
      </c>
      <c r="AT78" s="16" t="s">
        <v>73</v>
      </c>
      <c r="AU78" s="16" t="s">
        <v>95</v>
      </c>
      <c r="BK78" s="163">
        <f>BK79</f>
        <v>0</v>
      </c>
    </row>
    <row r="79" spans="2:63" s="10" customFormat="1" ht="37.35" customHeight="1" x14ac:dyDescent="0.35">
      <c r="B79" s="164"/>
      <c r="C79" s="165"/>
      <c r="D79" s="166" t="s">
        <v>73</v>
      </c>
      <c r="E79" s="167" t="s">
        <v>324</v>
      </c>
      <c r="F79" s="167" t="s">
        <v>325</v>
      </c>
      <c r="G79" s="165"/>
      <c r="H79" s="165"/>
      <c r="I79" s="168"/>
      <c r="J79" s="169">
        <f>BK79</f>
        <v>0</v>
      </c>
      <c r="K79" s="165"/>
      <c r="L79" s="170"/>
      <c r="M79" s="171"/>
      <c r="N79" s="172"/>
      <c r="O79" s="172"/>
      <c r="P79" s="173">
        <f>P80</f>
        <v>0</v>
      </c>
      <c r="Q79" s="172"/>
      <c r="R79" s="173">
        <f>R80</f>
        <v>0</v>
      </c>
      <c r="S79" s="172"/>
      <c r="T79" s="174">
        <f>T80</f>
        <v>0</v>
      </c>
      <c r="AR79" s="175" t="s">
        <v>151</v>
      </c>
      <c r="AT79" s="176" t="s">
        <v>73</v>
      </c>
      <c r="AU79" s="176" t="s">
        <v>74</v>
      </c>
      <c r="AY79" s="175" t="s">
        <v>120</v>
      </c>
      <c r="BK79" s="177">
        <f>BK80</f>
        <v>0</v>
      </c>
    </row>
    <row r="80" spans="2:63" s="10" customFormat="1" ht="19.899999999999999" customHeight="1" x14ac:dyDescent="0.3">
      <c r="B80" s="164"/>
      <c r="C80" s="165"/>
      <c r="D80" s="178" t="s">
        <v>73</v>
      </c>
      <c r="E80" s="179" t="s">
        <v>74</v>
      </c>
      <c r="F80" s="179" t="s">
        <v>325</v>
      </c>
      <c r="G80" s="165"/>
      <c r="H80" s="165"/>
      <c r="I80" s="168"/>
      <c r="J80" s="180">
        <f>BK80</f>
        <v>0</v>
      </c>
      <c r="K80" s="165"/>
      <c r="L80" s="170"/>
      <c r="M80" s="171"/>
      <c r="N80" s="172"/>
      <c r="O80" s="172"/>
      <c r="P80" s="173">
        <f>SUM(P81:P94)</f>
        <v>0</v>
      </c>
      <c r="Q80" s="172"/>
      <c r="R80" s="173">
        <f>SUM(R81:R94)</f>
        <v>0</v>
      </c>
      <c r="S80" s="172"/>
      <c r="T80" s="174">
        <f>SUM(T81:T94)</f>
        <v>0</v>
      </c>
      <c r="AR80" s="175" t="s">
        <v>151</v>
      </c>
      <c r="AT80" s="176" t="s">
        <v>73</v>
      </c>
      <c r="AU80" s="176" t="s">
        <v>81</v>
      </c>
      <c r="AY80" s="175" t="s">
        <v>120</v>
      </c>
      <c r="BK80" s="177">
        <f>SUM(BK81:BK94)</f>
        <v>0</v>
      </c>
    </row>
    <row r="81" spans="2:65" s="1" customFormat="1" ht="22.5" customHeight="1" x14ac:dyDescent="0.3">
      <c r="B81" s="33"/>
      <c r="C81" s="181" t="s">
        <v>81</v>
      </c>
      <c r="D81" s="181" t="s">
        <v>122</v>
      </c>
      <c r="E81" s="182" t="s">
        <v>326</v>
      </c>
      <c r="F81" s="183" t="s">
        <v>327</v>
      </c>
      <c r="G81" s="184" t="s">
        <v>328</v>
      </c>
      <c r="H81" s="185">
        <v>1</v>
      </c>
      <c r="I81" s="186"/>
      <c r="J81" s="187">
        <f>ROUND(I81*H81,2)</f>
        <v>0</v>
      </c>
      <c r="K81" s="183" t="s">
        <v>21</v>
      </c>
      <c r="L81" s="53"/>
      <c r="M81" s="188" t="s">
        <v>21</v>
      </c>
      <c r="N81" s="189" t="s">
        <v>45</v>
      </c>
      <c r="O81" s="34"/>
      <c r="P81" s="190">
        <f>O81*H81</f>
        <v>0</v>
      </c>
      <c r="Q81" s="190">
        <v>0</v>
      </c>
      <c r="R81" s="190">
        <f>Q81*H81</f>
        <v>0</v>
      </c>
      <c r="S81" s="190">
        <v>0</v>
      </c>
      <c r="T81" s="191">
        <f>S81*H81</f>
        <v>0</v>
      </c>
      <c r="AR81" s="16" t="s">
        <v>329</v>
      </c>
      <c r="AT81" s="16" t="s">
        <v>122</v>
      </c>
      <c r="AU81" s="16" t="s">
        <v>83</v>
      </c>
      <c r="AY81" s="16" t="s">
        <v>120</v>
      </c>
      <c r="BE81" s="192">
        <f>IF(N81="základní",J81,0)</f>
        <v>0</v>
      </c>
      <c r="BF81" s="192">
        <f>IF(N81="snížená",J81,0)</f>
        <v>0</v>
      </c>
      <c r="BG81" s="192">
        <f>IF(N81="zákl. přenesená",J81,0)</f>
        <v>0</v>
      </c>
      <c r="BH81" s="192">
        <f>IF(N81="sníž. přenesená",J81,0)</f>
        <v>0</v>
      </c>
      <c r="BI81" s="192">
        <f>IF(N81="nulová",J81,0)</f>
        <v>0</v>
      </c>
      <c r="BJ81" s="16" t="s">
        <v>81</v>
      </c>
      <c r="BK81" s="192">
        <f>ROUND(I81*H81,2)</f>
        <v>0</v>
      </c>
      <c r="BL81" s="16" t="s">
        <v>329</v>
      </c>
      <c r="BM81" s="16" t="s">
        <v>330</v>
      </c>
    </row>
    <row r="82" spans="2:65" s="1" customFormat="1" ht="135" x14ac:dyDescent="0.3">
      <c r="B82" s="33"/>
      <c r="C82" s="55"/>
      <c r="D82" s="208" t="s">
        <v>331</v>
      </c>
      <c r="E82" s="55"/>
      <c r="F82" s="234" t="s">
        <v>332</v>
      </c>
      <c r="G82" s="55"/>
      <c r="H82" s="55"/>
      <c r="I82" s="151"/>
      <c r="J82" s="55"/>
      <c r="K82" s="55"/>
      <c r="L82" s="53"/>
      <c r="M82" s="70"/>
      <c r="N82" s="34"/>
      <c r="O82" s="34"/>
      <c r="P82" s="34"/>
      <c r="Q82" s="34"/>
      <c r="R82" s="34"/>
      <c r="S82" s="34"/>
      <c r="T82" s="71"/>
      <c r="AT82" s="16" t="s">
        <v>331</v>
      </c>
      <c r="AU82" s="16" t="s">
        <v>83</v>
      </c>
    </row>
    <row r="83" spans="2:65" s="1" customFormat="1" ht="22.5" customHeight="1" x14ac:dyDescent="0.3">
      <c r="B83" s="33"/>
      <c r="C83" s="181" t="s">
        <v>83</v>
      </c>
      <c r="D83" s="181" t="s">
        <v>122</v>
      </c>
      <c r="E83" s="182" t="s">
        <v>333</v>
      </c>
      <c r="F83" s="183" t="s">
        <v>334</v>
      </c>
      <c r="G83" s="184" t="s">
        <v>328</v>
      </c>
      <c r="H83" s="185">
        <v>1</v>
      </c>
      <c r="I83" s="186"/>
      <c r="J83" s="187">
        <f>ROUND(I83*H83,2)</f>
        <v>0</v>
      </c>
      <c r="K83" s="183" t="s">
        <v>21</v>
      </c>
      <c r="L83" s="53"/>
      <c r="M83" s="188" t="s">
        <v>21</v>
      </c>
      <c r="N83" s="189" t="s">
        <v>45</v>
      </c>
      <c r="O83" s="34"/>
      <c r="P83" s="190">
        <f>O83*H83</f>
        <v>0</v>
      </c>
      <c r="Q83" s="190">
        <v>0</v>
      </c>
      <c r="R83" s="190">
        <f>Q83*H83</f>
        <v>0</v>
      </c>
      <c r="S83" s="190">
        <v>0</v>
      </c>
      <c r="T83" s="191">
        <f>S83*H83</f>
        <v>0</v>
      </c>
      <c r="AR83" s="16" t="s">
        <v>329</v>
      </c>
      <c r="AT83" s="16" t="s">
        <v>122</v>
      </c>
      <c r="AU83" s="16" t="s">
        <v>83</v>
      </c>
      <c r="AY83" s="16" t="s">
        <v>120</v>
      </c>
      <c r="BE83" s="192">
        <f>IF(N83="základní",J83,0)</f>
        <v>0</v>
      </c>
      <c r="BF83" s="192">
        <f>IF(N83="snížená",J83,0)</f>
        <v>0</v>
      </c>
      <c r="BG83" s="192">
        <f>IF(N83="zákl. přenesená",J83,0)</f>
        <v>0</v>
      </c>
      <c r="BH83" s="192">
        <f>IF(N83="sníž. přenesená",J83,0)</f>
        <v>0</v>
      </c>
      <c r="BI83" s="192">
        <f>IF(N83="nulová",J83,0)</f>
        <v>0</v>
      </c>
      <c r="BJ83" s="16" t="s">
        <v>81</v>
      </c>
      <c r="BK83" s="192">
        <f>ROUND(I83*H83,2)</f>
        <v>0</v>
      </c>
      <c r="BL83" s="16" t="s">
        <v>329</v>
      </c>
      <c r="BM83" s="16" t="s">
        <v>335</v>
      </c>
    </row>
    <row r="84" spans="2:65" s="1" customFormat="1" ht="54" x14ac:dyDescent="0.3">
      <c r="B84" s="33"/>
      <c r="C84" s="55"/>
      <c r="D84" s="208" t="s">
        <v>331</v>
      </c>
      <c r="E84" s="55"/>
      <c r="F84" s="234" t="s">
        <v>336</v>
      </c>
      <c r="G84" s="55"/>
      <c r="H84" s="55"/>
      <c r="I84" s="151"/>
      <c r="J84" s="55"/>
      <c r="K84" s="55"/>
      <c r="L84" s="53"/>
      <c r="M84" s="70"/>
      <c r="N84" s="34"/>
      <c r="O84" s="34"/>
      <c r="P84" s="34"/>
      <c r="Q84" s="34"/>
      <c r="R84" s="34"/>
      <c r="S84" s="34"/>
      <c r="T84" s="71"/>
      <c r="AT84" s="16" t="s">
        <v>331</v>
      </c>
      <c r="AU84" s="16" t="s">
        <v>83</v>
      </c>
    </row>
    <row r="85" spans="2:65" s="1" customFormat="1" ht="22.5" customHeight="1" x14ac:dyDescent="0.3">
      <c r="B85" s="33"/>
      <c r="C85" s="181" t="s">
        <v>141</v>
      </c>
      <c r="D85" s="181" t="s">
        <v>122</v>
      </c>
      <c r="E85" s="182" t="s">
        <v>337</v>
      </c>
      <c r="F85" s="183" t="s">
        <v>338</v>
      </c>
      <c r="G85" s="184" t="s">
        <v>328</v>
      </c>
      <c r="H85" s="185">
        <v>1</v>
      </c>
      <c r="I85" s="186"/>
      <c r="J85" s="187">
        <f>ROUND(I85*H85,2)</f>
        <v>0</v>
      </c>
      <c r="K85" s="183" t="s">
        <v>21</v>
      </c>
      <c r="L85" s="53"/>
      <c r="M85" s="188" t="s">
        <v>21</v>
      </c>
      <c r="N85" s="189" t="s">
        <v>45</v>
      </c>
      <c r="O85" s="34"/>
      <c r="P85" s="190">
        <f>O85*H85</f>
        <v>0</v>
      </c>
      <c r="Q85" s="190">
        <v>0</v>
      </c>
      <c r="R85" s="190">
        <f>Q85*H85</f>
        <v>0</v>
      </c>
      <c r="S85" s="190">
        <v>0</v>
      </c>
      <c r="T85" s="191">
        <f>S85*H85</f>
        <v>0</v>
      </c>
      <c r="AR85" s="16" t="s">
        <v>329</v>
      </c>
      <c r="AT85" s="16" t="s">
        <v>122</v>
      </c>
      <c r="AU85" s="16" t="s">
        <v>83</v>
      </c>
      <c r="AY85" s="16" t="s">
        <v>120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6" t="s">
        <v>81</v>
      </c>
      <c r="BK85" s="192">
        <f>ROUND(I85*H85,2)</f>
        <v>0</v>
      </c>
      <c r="BL85" s="16" t="s">
        <v>329</v>
      </c>
      <c r="BM85" s="16" t="s">
        <v>339</v>
      </c>
    </row>
    <row r="86" spans="2:65" s="1" customFormat="1" ht="27" x14ac:dyDescent="0.3">
      <c r="B86" s="33"/>
      <c r="C86" s="55"/>
      <c r="D86" s="208" t="s">
        <v>331</v>
      </c>
      <c r="E86" s="55"/>
      <c r="F86" s="234" t="s">
        <v>340</v>
      </c>
      <c r="G86" s="55"/>
      <c r="H86" s="55"/>
      <c r="I86" s="151"/>
      <c r="J86" s="55"/>
      <c r="K86" s="55"/>
      <c r="L86" s="53"/>
      <c r="M86" s="70"/>
      <c r="N86" s="34"/>
      <c r="O86" s="34"/>
      <c r="P86" s="34"/>
      <c r="Q86" s="34"/>
      <c r="R86" s="34"/>
      <c r="S86" s="34"/>
      <c r="T86" s="71"/>
      <c r="AT86" s="16" t="s">
        <v>331</v>
      </c>
      <c r="AU86" s="16" t="s">
        <v>83</v>
      </c>
    </row>
    <row r="87" spans="2:65" s="1" customFormat="1" ht="22.5" customHeight="1" x14ac:dyDescent="0.3">
      <c r="B87" s="33"/>
      <c r="C87" s="181" t="s">
        <v>127</v>
      </c>
      <c r="D87" s="181" t="s">
        <v>122</v>
      </c>
      <c r="E87" s="182" t="s">
        <v>341</v>
      </c>
      <c r="F87" s="183" t="s">
        <v>342</v>
      </c>
      <c r="G87" s="184" t="s">
        <v>328</v>
      </c>
      <c r="H87" s="185">
        <v>1</v>
      </c>
      <c r="I87" s="186"/>
      <c r="J87" s="187">
        <f>ROUND(I87*H87,2)</f>
        <v>0</v>
      </c>
      <c r="K87" s="183" t="s">
        <v>21</v>
      </c>
      <c r="L87" s="53"/>
      <c r="M87" s="188" t="s">
        <v>21</v>
      </c>
      <c r="N87" s="189" t="s">
        <v>45</v>
      </c>
      <c r="O87" s="34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AR87" s="16" t="s">
        <v>329</v>
      </c>
      <c r="AT87" s="16" t="s">
        <v>122</v>
      </c>
      <c r="AU87" s="16" t="s">
        <v>83</v>
      </c>
      <c r="AY87" s="16" t="s">
        <v>120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6" t="s">
        <v>81</v>
      </c>
      <c r="BK87" s="192">
        <f>ROUND(I87*H87,2)</f>
        <v>0</v>
      </c>
      <c r="BL87" s="16" t="s">
        <v>329</v>
      </c>
      <c r="BM87" s="16" t="s">
        <v>343</v>
      </c>
    </row>
    <row r="88" spans="2:65" s="1" customFormat="1" ht="81" x14ac:dyDescent="0.3">
      <c r="B88" s="33"/>
      <c r="C88" s="55"/>
      <c r="D88" s="208" t="s">
        <v>331</v>
      </c>
      <c r="E88" s="55"/>
      <c r="F88" s="234" t="s">
        <v>344</v>
      </c>
      <c r="G88" s="55"/>
      <c r="H88" s="55"/>
      <c r="I88" s="151"/>
      <c r="J88" s="55"/>
      <c r="K88" s="55"/>
      <c r="L88" s="53"/>
      <c r="M88" s="70"/>
      <c r="N88" s="34"/>
      <c r="O88" s="34"/>
      <c r="P88" s="34"/>
      <c r="Q88" s="34"/>
      <c r="R88" s="34"/>
      <c r="S88" s="34"/>
      <c r="T88" s="71"/>
      <c r="AT88" s="16" t="s">
        <v>331</v>
      </c>
      <c r="AU88" s="16" t="s">
        <v>83</v>
      </c>
    </row>
    <row r="89" spans="2:65" s="1" customFormat="1" ht="22.5" customHeight="1" x14ac:dyDescent="0.3">
      <c r="B89" s="33"/>
      <c r="C89" s="181" t="s">
        <v>151</v>
      </c>
      <c r="D89" s="181" t="s">
        <v>122</v>
      </c>
      <c r="E89" s="182" t="s">
        <v>345</v>
      </c>
      <c r="F89" s="183" t="s">
        <v>346</v>
      </c>
      <c r="G89" s="184" t="s">
        <v>328</v>
      </c>
      <c r="H89" s="185">
        <v>1</v>
      </c>
      <c r="I89" s="186"/>
      <c r="J89" s="187">
        <f>ROUND(I89*H89,2)</f>
        <v>0</v>
      </c>
      <c r="K89" s="183" t="s">
        <v>21</v>
      </c>
      <c r="L89" s="53"/>
      <c r="M89" s="188" t="s">
        <v>21</v>
      </c>
      <c r="N89" s="189" t="s">
        <v>45</v>
      </c>
      <c r="O89" s="34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AR89" s="16" t="s">
        <v>329</v>
      </c>
      <c r="AT89" s="16" t="s">
        <v>122</v>
      </c>
      <c r="AU89" s="16" t="s">
        <v>83</v>
      </c>
      <c r="AY89" s="16" t="s">
        <v>120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6" t="s">
        <v>81</v>
      </c>
      <c r="BK89" s="192">
        <f>ROUND(I89*H89,2)</f>
        <v>0</v>
      </c>
      <c r="BL89" s="16" t="s">
        <v>329</v>
      </c>
      <c r="BM89" s="16" t="s">
        <v>347</v>
      </c>
    </row>
    <row r="90" spans="2:65" s="1" customFormat="1" ht="54" x14ac:dyDescent="0.3">
      <c r="B90" s="33"/>
      <c r="C90" s="55"/>
      <c r="D90" s="208" t="s">
        <v>331</v>
      </c>
      <c r="E90" s="55"/>
      <c r="F90" s="234" t="s">
        <v>348</v>
      </c>
      <c r="G90" s="55"/>
      <c r="H90" s="55"/>
      <c r="I90" s="151"/>
      <c r="J90" s="55"/>
      <c r="K90" s="55"/>
      <c r="L90" s="53"/>
      <c r="M90" s="70"/>
      <c r="N90" s="34"/>
      <c r="O90" s="34"/>
      <c r="P90" s="34"/>
      <c r="Q90" s="34"/>
      <c r="R90" s="34"/>
      <c r="S90" s="34"/>
      <c r="T90" s="71"/>
      <c r="AT90" s="16" t="s">
        <v>331</v>
      </c>
      <c r="AU90" s="16" t="s">
        <v>83</v>
      </c>
    </row>
    <row r="91" spans="2:65" s="1" customFormat="1" ht="22.5" customHeight="1" x14ac:dyDescent="0.3">
      <c r="B91" s="33"/>
      <c r="C91" s="181" t="s">
        <v>158</v>
      </c>
      <c r="D91" s="181" t="s">
        <v>122</v>
      </c>
      <c r="E91" s="182" t="s">
        <v>349</v>
      </c>
      <c r="F91" s="183" t="s">
        <v>350</v>
      </c>
      <c r="G91" s="184" t="s">
        <v>328</v>
      </c>
      <c r="H91" s="185">
        <v>1</v>
      </c>
      <c r="I91" s="186"/>
      <c r="J91" s="187">
        <f>ROUND(I91*H91,2)</f>
        <v>0</v>
      </c>
      <c r="K91" s="183" t="s">
        <v>21</v>
      </c>
      <c r="L91" s="53"/>
      <c r="M91" s="188" t="s">
        <v>21</v>
      </c>
      <c r="N91" s="189" t="s">
        <v>45</v>
      </c>
      <c r="O91" s="34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AR91" s="16" t="s">
        <v>329</v>
      </c>
      <c r="AT91" s="16" t="s">
        <v>122</v>
      </c>
      <c r="AU91" s="16" t="s">
        <v>83</v>
      </c>
      <c r="AY91" s="16" t="s">
        <v>120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6" t="s">
        <v>81</v>
      </c>
      <c r="BK91" s="192">
        <f>ROUND(I91*H91,2)</f>
        <v>0</v>
      </c>
      <c r="BL91" s="16" t="s">
        <v>329</v>
      </c>
      <c r="BM91" s="16" t="s">
        <v>351</v>
      </c>
    </row>
    <row r="92" spans="2:65" s="1" customFormat="1" ht="67.5" x14ac:dyDescent="0.3">
      <c r="B92" s="33"/>
      <c r="C92" s="55"/>
      <c r="D92" s="208" t="s">
        <v>331</v>
      </c>
      <c r="E92" s="55"/>
      <c r="F92" s="234" t="s">
        <v>352</v>
      </c>
      <c r="G92" s="55"/>
      <c r="H92" s="55"/>
      <c r="I92" s="151"/>
      <c r="J92" s="55"/>
      <c r="K92" s="55"/>
      <c r="L92" s="53"/>
      <c r="M92" s="70"/>
      <c r="N92" s="34"/>
      <c r="O92" s="34"/>
      <c r="P92" s="34"/>
      <c r="Q92" s="34"/>
      <c r="R92" s="34"/>
      <c r="S92" s="34"/>
      <c r="T92" s="71"/>
      <c r="AT92" s="16" t="s">
        <v>331</v>
      </c>
      <c r="AU92" s="16" t="s">
        <v>83</v>
      </c>
    </row>
    <row r="93" spans="2:65" s="1" customFormat="1" ht="22.5" customHeight="1" x14ac:dyDescent="0.3">
      <c r="B93" s="33"/>
      <c r="C93" s="181" t="s">
        <v>165</v>
      </c>
      <c r="D93" s="181" t="s">
        <v>122</v>
      </c>
      <c r="E93" s="182" t="s">
        <v>353</v>
      </c>
      <c r="F93" s="183" t="s">
        <v>354</v>
      </c>
      <c r="G93" s="184" t="s">
        <v>328</v>
      </c>
      <c r="H93" s="185">
        <v>1</v>
      </c>
      <c r="I93" s="186"/>
      <c r="J93" s="187">
        <f>ROUND(I93*H93,2)</f>
        <v>0</v>
      </c>
      <c r="K93" s="183" t="s">
        <v>21</v>
      </c>
      <c r="L93" s="53"/>
      <c r="M93" s="188" t="s">
        <v>21</v>
      </c>
      <c r="N93" s="189" t="s">
        <v>45</v>
      </c>
      <c r="O93" s="34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AR93" s="16" t="s">
        <v>329</v>
      </c>
      <c r="AT93" s="16" t="s">
        <v>122</v>
      </c>
      <c r="AU93" s="16" t="s">
        <v>83</v>
      </c>
      <c r="AY93" s="16" t="s">
        <v>120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6" t="s">
        <v>81</v>
      </c>
      <c r="BK93" s="192">
        <f>ROUND(I93*H93,2)</f>
        <v>0</v>
      </c>
      <c r="BL93" s="16" t="s">
        <v>329</v>
      </c>
      <c r="BM93" s="16" t="s">
        <v>355</v>
      </c>
    </row>
    <row r="94" spans="2:65" s="1" customFormat="1" ht="189" x14ac:dyDescent="0.3">
      <c r="B94" s="33"/>
      <c r="C94" s="55"/>
      <c r="D94" s="193" t="s">
        <v>331</v>
      </c>
      <c r="E94" s="55"/>
      <c r="F94" s="194" t="s">
        <v>356</v>
      </c>
      <c r="G94" s="55"/>
      <c r="H94" s="55"/>
      <c r="I94" s="151"/>
      <c r="J94" s="55"/>
      <c r="K94" s="55"/>
      <c r="L94" s="53"/>
      <c r="M94" s="231"/>
      <c r="N94" s="232"/>
      <c r="O94" s="232"/>
      <c r="P94" s="232"/>
      <c r="Q94" s="232"/>
      <c r="R94" s="232"/>
      <c r="S94" s="232"/>
      <c r="T94" s="233"/>
      <c r="AT94" s="16" t="s">
        <v>331</v>
      </c>
      <c r="AU94" s="16" t="s">
        <v>83</v>
      </c>
    </row>
    <row r="95" spans="2:65" s="1" customFormat="1" ht="6.95" customHeight="1" x14ac:dyDescent="0.3">
      <c r="B95" s="48"/>
      <c r="C95" s="49"/>
      <c r="D95" s="49"/>
      <c r="E95" s="49"/>
      <c r="F95" s="49"/>
      <c r="G95" s="49"/>
      <c r="H95" s="49"/>
      <c r="I95" s="127"/>
      <c r="J95" s="49"/>
      <c r="K95" s="49"/>
      <c r="L95" s="53"/>
    </row>
  </sheetData>
  <sheetProtection algorithmName="SHA-512" hashValue="EioUBpZXqRHHbV59efq565I24e4R1xc1KZUEmfUK21j+jR38x9bVg1UlEgxUooNdLIVe0dJWquYy9zIhrQtiIw==" saltValue="4n/3A6qb6tVeXP6RNMwW1A==" spinCount="100000" sheet="1" objects="1" scenarios="1" formatColumns="0" formatRows="0" sort="0" autoFilter="0"/>
  <autoFilter ref="C77:K7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640625" style="245" customWidth="1"/>
    <col min="7" max="7" width="5" style="245" customWidth="1"/>
    <col min="8" max="8" width="77.83203125" style="245" customWidth="1"/>
    <col min="9" max="10" width="20" style="245" customWidth="1"/>
    <col min="11" max="11" width="1.6640625" style="245" customWidth="1"/>
    <col min="12" max="256" width="9.33203125" style="245"/>
    <col min="257" max="257" width="8.33203125" style="245" customWidth="1"/>
    <col min="258" max="258" width="1.6640625" style="245" customWidth="1"/>
    <col min="259" max="260" width="5" style="245" customWidth="1"/>
    <col min="261" max="261" width="11.6640625" style="245" customWidth="1"/>
    <col min="262" max="262" width="9.1640625" style="245" customWidth="1"/>
    <col min="263" max="263" width="5" style="245" customWidth="1"/>
    <col min="264" max="264" width="77.83203125" style="245" customWidth="1"/>
    <col min="265" max="266" width="20" style="245" customWidth="1"/>
    <col min="267" max="267" width="1.6640625" style="245" customWidth="1"/>
    <col min="268" max="512" width="9.33203125" style="245"/>
    <col min="513" max="513" width="8.33203125" style="245" customWidth="1"/>
    <col min="514" max="514" width="1.6640625" style="245" customWidth="1"/>
    <col min="515" max="516" width="5" style="245" customWidth="1"/>
    <col min="517" max="517" width="11.6640625" style="245" customWidth="1"/>
    <col min="518" max="518" width="9.1640625" style="245" customWidth="1"/>
    <col min="519" max="519" width="5" style="245" customWidth="1"/>
    <col min="520" max="520" width="77.83203125" style="245" customWidth="1"/>
    <col min="521" max="522" width="20" style="245" customWidth="1"/>
    <col min="523" max="523" width="1.6640625" style="245" customWidth="1"/>
    <col min="524" max="768" width="9.33203125" style="245"/>
    <col min="769" max="769" width="8.33203125" style="245" customWidth="1"/>
    <col min="770" max="770" width="1.6640625" style="245" customWidth="1"/>
    <col min="771" max="772" width="5" style="245" customWidth="1"/>
    <col min="773" max="773" width="11.6640625" style="245" customWidth="1"/>
    <col min="774" max="774" width="9.1640625" style="245" customWidth="1"/>
    <col min="775" max="775" width="5" style="245" customWidth="1"/>
    <col min="776" max="776" width="77.83203125" style="245" customWidth="1"/>
    <col min="777" max="778" width="20" style="245" customWidth="1"/>
    <col min="779" max="779" width="1.6640625" style="245" customWidth="1"/>
    <col min="780" max="1024" width="9.33203125" style="245"/>
    <col min="1025" max="1025" width="8.33203125" style="245" customWidth="1"/>
    <col min="1026" max="1026" width="1.6640625" style="245" customWidth="1"/>
    <col min="1027" max="1028" width="5" style="245" customWidth="1"/>
    <col min="1029" max="1029" width="11.6640625" style="245" customWidth="1"/>
    <col min="1030" max="1030" width="9.1640625" style="245" customWidth="1"/>
    <col min="1031" max="1031" width="5" style="245" customWidth="1"/>
    <col min="1032" max="1032" width="77.83203125" style="245" customWidth="1"/>
    <col min="1033" max="1034" width="20" style="245" customWidth="1"/>
    <col min="1035" max="1035" width="1.6640625" style="245" customWidth="1"/>
    <col min="1036" max="1280" width="9.33203125" style="245"/>
    <col min="1281" max="1281" width="8.33203125" style="245" customWidth="1"/>
    <col min="1282" max="1282" width="1.6640625" style="245" customWidth="1"/>
    <col min="1283" max="1284" width="5" style="245" customWidth="1"/>
    <col min="1285" max="1285" width="11.6640625" style="245" customWidth="1"/>
    <col min="1286" max="1286" width="9.1640625" style="245" customWidth="1"/>
    <col min="1287" max="1287" width="5" style="245" customWidth="1"/>
    <col min="1288" max="1288" width="77.83203125" style="245" customWidth="1"/>
    <col min="1289" max="1290" width="20" style="245" customWidth="1"/>
    <col min="1291" max="1291" width="1.6640625" style="245" customWidth="1"/>
    <col min="1292" max="1536" width="9.33203125" style="245"/>
    <col min="1537" max="1537" width="8.33203125" style="245" customWidth="1"/>
    <col min="1538" max="1538" width="1.6640625" style="245" customWidth="1"/>
    <col min="1539" max="1540" width="5" style="245" customWidth="1"/>
    <col min="1541" max="1541" width="11.6640625" style="245" customWidth="1"/>
    <col min="1542" max="1542" width="9.1640625" style="245" customWidth="1"/>
    <col min="1543" max="1543" width="5" style="245" customWidth="1"/>
    <col min="1544" max="1544" width="77.83203125" style="245" customWidth="1"/>
    <col min="1545" max="1546" width="20" style="245" customWidth="1"/>
    <col min="1547" max="1547" width="1.6640625" style="245" customWidth="1"/>
    <col min="1548" max="1792" width="9.33203125" style="245"/>
    <col min="1793" max="1793" width="8.33203125" style="245" customWidth="1"/>
    <col min="1794" max="1794" width="1.6640625" style="245" customWidth="1"/>
    <col min="1795" max="1796" width="5" style="245" customWidth="1"/>
    <col min="1797" max="1797" width="11.6640625" style="245" customWidth="1"/>
    <col min="1798" max="1798" width="9.1640625" style="245" customWidth="1"/>
    <col min="1799" max="1799" width="5" style="245" customWidth="1"/>
    <col min="1800" max="1800" width="77.83203125" style="245" customWidth="1"/>
    <col min="1801" max="1802" width="20" style="245" customWidth="1"/>
    <col min="1803" max="1803" width="1.6640625" style="245" customWidth="1"/>
    <col min="1804" max="2048" width="9.33203125" style="245"/>
    <col min="2049" max="2049" width="8.33203125" style="245" customWidth="1"/>
    <col min="2050" max="2050" width="1.6640625" style="245" customWidth="1"/>
    <col min="2051" max="2052" width="5" style="245" customWidth="1"/>
    <col min="2053" max="2053" width="11.6640625" style="245" customWidth="1"/>
    <col min="2054" max="2054" width="9.1640625" style="245" customWidth="1"/>
    <col min="2055" max="2055" width="5" style="245" customWidth="1"/>
    <col min="2056" max="2056" width="77.83203125" style="245" customWidth="1"/>
    <col min="2057" max="2058" width="20" style="245" customWidth="1"/>
    <col min="2059" max="2059" width="1.6640625" style="245" customWidth="1"/>
    <col min="2060" max="2304" width="9.33203125" style="245"/>
    <col min="2305" max="2305" width="8.33203125" style="245" customWidth="1"/>
    <col min="2306" max="2306" width="1.6640625" style="245" customWidth="1"/>
    <col min="2307" max="2308" width="5" style="245" customWidth="1"/>
    <col min="2309" max="2309" width="11.6640625" style="245" customWidth="1"/>
    <col min="2310" max="2310" width="9.1640625" style="245" customWidth="1"/>
    <col min="2311" max="2311" width="5" style="245" customWidth="1"/>
    <col min="2312" max="2312" width="77.83203125" style="245" customWidth="1"/>
    <col min="2313" max="2314" width="20" style="245" customWidth="1"/>
    <col min="2315" max="2315" width="1.6640625" style="245" customWidth="1"/>
    <col min="2316" max="2560" width="9.33203125" style="245"/>
    <col min="2561" max="2561" width="8.33203125" style="245" customWidth="1"/>
    <col min="2562" max="2562" width="1.6640625" style="245" customWidth="1"/>
    <col min="2563" max="2564" width="5" style="245" customWidth="1"/>
    <col min="2565" max="2565" width="11.6640625" style="245" customWidth="1"/>
    <col min="2566" max="2566" width="9.1640625" style="245" customWidth="1"/>
    <col min="2567" max="2567" width="5" style="245" customWidth="1"/>
    <col min="2568" max="2568" width="77.83203125" style="245" customWidth="1"/>
    <col min="2569" max="2570" width="20" style="245" customWidth="1"/>
    <col min="2571" max="2571" width="1.6640625" style="245" customWidth="1"/>
    <col min="2572" max="2816" width="9.33203125" style="245"/>
    <col min="2817" max="2817" width="8.33203125" style="245" customWidth="1"/>
    <col min="2818" max="2818" width="1.6640625" style="245" customWidth="1"/>
    <col min="2819" max="2820" width="5" style="245" customWidth="1"/>
    <col min="2821" max="2821" width="11.6640625" style="245" customWidth="1"/>
    <col min="2822" max="2822" width="9.1640625" style="245" customWidth="1"/>
    <col min="2823" max="2823" width="5" style="245" customWidth="1"/>
    <col min="2824" max="2824" width="77.83203125" style="245" customWidth="1"/>
    <col min="2825" max="2826" width="20" style="245" customWidth="1"/>
    <col min="2827" max="2827" width="1.6640625" style="245" customWidth="1"/>
    <col min="2828" max="3072" width="9.33203125" style="245"/>
    <col min="3073" max="3073" width="8.33203125" style="245" customWidth="1"/>
    <col min="3074" max="3074" width="1.6640625" style="245" customWidth="1"/>
    <col min="3075" max="3076" width="5" style="245" customWidth="1"/>
    <col min="3077" max="3077" width="11.6640625" style="245" customWidth="1"/>
    <col min="3078" max="3078" width="9.1640625" style="245" customWidth="1"/>
    <col min="3079" max="3079" width="5" style="245" customWidth="1"/>
    <col min="3080" max="3080" width="77.83203125" style="245" customWidth="1"/>
    <col min="3081" max="3082" width="20" style="245" customWidth="1"/>
    <col min="3083" max="3083" width="1.6640625" style="245" customWidth="1"/>
    <col min="3084" max="3328" width="9.33203125" style="245"/>
    <col min="3329" max="3329" width="8.33203125" style="245" customWidth="1"/>
    <col min="3330" max="3330" width="1.6640625" style="245" customWidth="1"/>
    <col min="3331" max="3332" width="5" style="245" customWidth="1"/>
    <col min="3333" max="3333" width="11.6640625" style="245" customWidth="1"/>
    <col min="3334" max="3334" width="9.1640625" style="245" customWidth="1"/>
    <col min="3335" max="3335" width="5" style="245" customWidth="1"/>
    <col min="3336" max="3336" width="77.83203125" style="245" customWidth="1"/>
    <col min="3337" max="3338" width="20" style="245" customWidth="1"/>
    <col min="3339" max="3339" width="1.6640625" style="245" customWidth="1"/>
    <col min="3340" max="3584" width="9.33203125" style="245"/>
    <col min="3585" max="3585" width="8.33203125" style="245" customWidth="1"/>
    <col min="3586" max="3586" width="1.6640625" style="245" customWidth="1"/>
    <col min="3587" max="3588" width="5" style="245" customWidth="1"/>
    <col min="3589" max="3589" width="11.6640625" style="245" customWidth="1"/>
    <col min="3590" max="3590" width="9.1640625" style="245" customWidth="1"/>
    <col min="3591" max="3591" width="5" style="245" customWidth="1"/>
    <col min="3592" max="3592" width="77.83203125" style="245" customWidth="1"/>
    <col min="3593" max="3594" width="20" style="245" customWidth="1"/>
    <col min="3595" max="3595" width="1.6640625" style="245" customWidth="1"/>
    <col min="3596" max="3840" width="9.33203125" style="245"/>
    <col min="3841" max="3841" width="8.33203125" style="245" customWidth="1"/>
    <col min="3842" max="3842" width="1.6640625" style="245" customWidth="1"/>
    <col min="3843" max="3844" width="5" style="245" customWidth="1"/>
    <col min="3845" max="3845" width="11.6640625" style="245" customWidth="1"/>
    <col min="3846" max="3846" width="9.1640625" style="245" customWidth="1"/>
    <col min="3847" max="3847" width="5" style="245" customWidth="1"/>
    <col min="3848" max="3848" width="77.83203125" style="245" customWidth="1"/>
    <col min="3849" max="3850" width="20" style="245" customWidth="1"/>
    <col min="3851" max="3851" width="1.6640625" style="245" customWidth="1"/>
    <col min="3852" max="4096" width="9.33203125" style="245"/>
    <col min="4097" max="4097" width="8.33203125" style="245" customWidth="1"/>
    <col min="4098" max="4098" width="1.6640625" style="245" customWidth="1"/>
    <col min="4099" max="4100" width="5" style="245" customWidth="1"/>
    <col min="4101" max="4101" width="11.6640625" style="245" customWidth="1"/>
    <col min="4102" max="4102" width="9.1640625" style="245" customWidth="1"/>
    <col min="4103" max="4103" width="5" style="245" customWidth="1"/>
    <col min="4104" max="4104" width="77.83203125" style="245" customWidth="1"/>
    <col min="4105" max="4106" width="20" style="245" customWidth="1"/>
    <col min="4107" max="4107" width="1.6640625" style="245" customWidth="1"/>
    <col min="4108" max="4352" width="9.33203125" style="245"/>
    <col min="4353" max="4353" width="8.33203125" style="245" customWidth="1"/>
    <col min="4354" max="4354" width="1.6640625" style="245" customWidth="1"/>
    <col min="4355" max="4356" width="5" style="245" customWidth="1"/>
    <col min="4357" max="4357" width="11.6640625" style="245" customWidth="1"/>
    <col min="4358" max="4358" width="9.1640625" style="245" customWidth="1"/>
    <col min="4359" max="4359" width="5" style="245" customWidth="1"/>
    <col min="4360" max="4360" width="77.83203125" style="245" customWidth="1"/>
    <col min="4361" max="4362" width="20" style="245" customWidth="1"/>
    <col min="4363" max="4363" width="1.6640625" style="245" customWidth="1"/>
    <col min="4364" max="4608" width="9.33203125" style="245"/>
    <col min="4609" max="4609" width="8.33203125" style="245" customWidth="1"/>
    <col min="4610" max="4610" width="1.6640625" style="245" customWidth="1"/>
    <col min="4611" max="4612" width="5" style="245" customWidth="1"/>
    <col min="4613" max="4613" width="11.6640625" style="245" customWidth="1"/>
    <col min="4614" max="4614" width="9.1640625" style="245" customWidth="1"/>
    <col min="4615" max="4615" width="5" style="245" customWidth="1"/>
    <col min="4616" max="4616" width="77.83203125" style="245" customWidth="1"/>
    <col min="4617" max="4618" width="20" style="245" customWidth="1"/>
    <col min="4619" max="4619" width="1.6640625" style="245" customWidth="1"/>
    <col min="4620" max="4864" width="9.33203125" style="245"/>
    <col min="4865" max="4865" width="8.33203125" style="245" customWidth="1"/>
    <col min="4866" max="4866" width="1.6640625" style="245" customWidth="1"/>
    <col min="4867" max="4868" width="5" style="245" customWidth="1"/>
    <col min="4869" max="4869" width="11.6640625" style="245" customWidth="1"/>
    <col min="4870" max="4870" width="9.1640625" style="245" customWidth="1"/>
    <col min="4871" max="4871" width="5" style="245" customWidth="1"/>
    <col min="4872" max="4872" width="77.83203125" style="245" customWidth="1"/>
    <col min="4873" max="4874" width="20" style="245" customWidth="1"/>
    <col min="4875" max="4875" width="1.6640625" style="245" customWidth="1"/>
    <col min="4876" max="5120" width="9.33203125" style="245"/>
    <col min="5121" max="5121" width="8.33203125" style="245" customWidth="1"/>
    <col min="5122" max="5122" width="1.6640625" style="245" customWidth="1"/>
    <col min="5123" max="5124" width="5" style="245" customWidth="1"/>
    <col min="5125" max="5125" width="11.6640625" style="245" customWidth="1"/>
    <col min="5126" max="5126" width="9.1640625" style="245" customWidth="1"/>
    <col min="5127" max="5127" width="5" style="245" customWidth="1"/>
    <col min="5128" max="5128" width="77.83203125" style="245" customWidth="1"/>
    <col min="5129" max="5130" width="20" style="245" customWidth="1"/>
    <col min="5131" max="5131" width="1.6640625" style="245" customWidth="1"/>
    <col min="5132" max="5376" width="9.33203125" style="245"/>
    <col min="5377" max="5377" width="8.33203125" style="245" customWidth="1"/>
    <col min="5378" max="5378" width="1.6640625" style="245" customWidth="1"/>
    <col min="5379" max="5380" width="5" style="245" customWidth="1"/>
    <col min="5381" max="5381" width="11.6640625" style="245" customWidth="1"/>
    <col min="5382" max="5382" width="9.1640625" style="245" customWidth="1"/>
    <col min="5383" max="5383" width="5" style="245" customWidth="1"/>
    <col min="5384" max="5384" width="77.83203125" style="245" customWidth="1"/>
    <col min="5385" max="5386" width="20" style="245" customWidth="1"/>
    <col min="5387" max="5387" width="1.6640625" style="245" customWidth="1"/>
    <col min="5388" max="5632" width="9.33203125" style="245"/>
    <col min="5633" max="5633" width="8.33203125" style="245" customWidth="1"/>
    <col min="5634" max="5634" width="1.6640625" style="245" customWidth="1"/>
    <col min="5635" max="5636" width="5" style="245" customWidth="1"/>
    <col min="5637" max="5637" width="11.6640625" style="245" customWidth="1"/>
    <col min="5638" max="5638" width="9.1640625" style="245" customWidth="1"/>
    <col min="5639" max="5639" width="5" style="245" customWidth="1"/>
    <col min="5640" max="5640" width="77.83203125" style="245" customWidth="1"/>
    <col min="5641" max="5642" width="20" style="245" customWidth="1"/>
    <col min="5643" max="5643" width="1.6640625" style="245" customWidth="1"/>
    <col min="5644" max="5888" width="9.33203125" style="245"/>
    <col min="5889" max="5889" width="8.33203125" style="245" customWidth="1"/>
    <col min="5890" max="5890" width="1.6640625" style="245" customWidth="1"/>
    <col min="5891" max="5892" width="5" style="245" customWidth="1"/>
    <col min="5893" max="5893" width="11.6640625" style="245" customWidth="1"/>
    <col min="5894" max="5894" width="9.1640625" style="245" customWidth="1"/>
    <col min="5895" max="5895" width="5" style="245" customWidth="1"/>
    <col min="5896" max="5896" width="77.83203125" style="245" customWidth="1"/>
    <col min="5897" max="5898" width="20" style="245" customWidth="1"/>
    <col min="5899" max="5899" width="1.6640625" style="245" customWidth="1"/>
    <col min="5900" max="6144" width="9.33203125" style="245"/>
    <col min="6145" max="6145" width="8.33203125" style="245" customWidth="1"/>
    <col min="6146" max="6146" width="1.6640625" style="245" customWidth="1"/>
    <col min="6147" max="6148" width="5" style="245" customWidth="1"/>
    <col min="6149" max="6149" width="11.6640625" style="245" customWidth="1"/>
    <col min="6150" max="6150" width="9.1640625" style="245" customWidth="1"/>
    <col min="6151" max="6151" width="5" style="245" customWidth="1"/>
    <col min="6152" max="6152" width="77.83203125" style="245" customWidth="1"/>
    <col min="6153" max="6154" width="20" style="245" customWidth="1"/>
    <col min="6155" max="6155" width="1.6640625" style="245" customWidth="1"/>
    <col min="6156" max="6400" width="9.33203125" style="245"/>
    <col min="6401" max="6401" width="8.33203125" style="245" customWidth="1"/>
    <col min="6402" max="6402" width="1.6640625" style="245" customWidth="1"/>
    <col min="6403" max="6404" width="5" style="245" customWidth="1"/>
    <col min="6405" max="6405" width="11.6640625" style="245" customWidth="1"/>
    <col min="6406" max="6406" width="9.1640625" style="245" customWidth="1"/>
    <col min="6407" max="6407" width="5" style="245" customWidth="1"/>
    <col min="6408" max="6408" width="77.83203125" style="245" customWidth="1"/>
    <col min="6409" max="6410" width="20" style="245" customWidth="1"/>
    <col min="6411" max="6411" width="1.6640625" style="245" customWidth="1"/>
    <col min="6412" max="6656" width="9.33203125" style="245"/>
    <col min="6657" max="6657" width="8.33203125" style="245" customWidth="1"/>
    <col min="6658" max="6658" width="1.6640625" style="245" customWidth="1"/>
    <col min="6659" max="6660" width="5" style="245" customWidth="1"/>
    <col min="6661" max="6661" width="11.6640625" style="245" customWidth="1"/>
    <col min="6662" max="6662" width="9.1640625" style="245" customWidth="1"/>
    <col min="6663" max="6663" width="5" style="245" customWidth="1"/>
    <col min="6664" max="6664" width="77.83203125" style="245" customWidth="1"/>
    <col min="6665" max="6666" width="20" style="245" customWidth="1"/>
    <col min="6667" max="6667" width="1.6640625" style="245" customWidth="1"/>
    <col min="6668" max="6912" width="9.33203125" style="245"/>
    <col min="6913" max="6913" width="8.33203125" style="245" customWidth="1"/>
    <col min="6914" max="6914" width="1.6640625" style="245" customWidth="1"/>
    <col min="6915" max="6916" width="5" style="245" customWidth="1"/>
    <col min="6917" max="6917" width="11.6640625" style="245" customWidth="1"/>
    <col min="6918" max="6918" width="9.1640625" style="245" customWidth="1"/>
    <col min="6919" max="6919" width="5" style="245" customWidth="1"/>
    <col min="6920" max="6920" width="77.83203125" style="245" customWidth="1"/>
    <col min="6921" max="6922" width="20" style="245" customWidth="1"/>
    <col min="6923" max="6923" width="1.6640625" style="245" customWidth="1"/>
    <col min="6924" max="7168" width="9.33203125" style="245"/>
    <col min="7169" max="7169" width="8.33203125" style="245" customWidth="1"/>
    <col min="7170" max="7170" width="1.6640625" style="245" customWidth="1"/>
    <col min="7171" max="7172" width="5" style="245" customWidth="1"/>
    <col min="7173" max="7173" width="11.6640625" style="245" customWidth="1"/>
    <col min="7174" max="7174" width="9.1640625" style="245" customWidth="1"/>
    <col min="7175" max="7175" width="5" style="245" customWidth="1"/>
    <col min="7176" max="7176" width="77.83203125" style="245" customWidth="1"/>
    <col min="7177" max="7178" width="20" style="245" customWidth="1"/>
    <col min="7179" max="7179" width="1.6640625" style="245" customWidth="1"/>
    <col min="7180" max="7424" width="9.33203125" style="245"/>
    <col min="7425" max="7425" width="8.33203125" style="245" customWidth="1"/>
    <col min="7426" max="7426" width="1.6640625" style="245" customWidth="1"/>
    <col min="7427" max="7428" width="5" style="245" customWidth="1"/>
    <col min="7429" max="7429" width="11.6640625" style="245" customWidth="1"/>
    <col min="7430" max="7430" width="9.1640625" style="245" customWidth="1"/>
    <col min="7431" max="7431" width="5" style="245" customWidth="1"/>
    <col min="7432" max="7432" width="77.83203125" style="245" customWidth="1"/>
    <col min="7433" max="7434" width="20" style="245" customWidth="1"/>
    <col min="7435" max="7435" width="1.6640625" style="245" customWidth="1"/>
    <col min="7436" max="7680" width="9.33203125" style="245"/>
    <col min="7681" max="7681" width="8.33203125" style="245" customWidth="1"/>
    <col min="7682" max="7682" width="1.6640625" style="245" customWidth="1"/>
    <col min="7683" max="7684" width="5" style="245" customWidth="1"/>
    <col min="7685" max="7685" width="11.6640625" style="245" customWidth="1"/>
    <col min="7686" max="7686" width="9.1640625" style="245" customWidth="1"/>
    <col min="7687" max="7687" width="5" style="245" customWidth="1"/>
    <col min="7688" max="7688" width="77.83203125" style="245" customWidth="1"/>
    <col min="7689" max="7690" width="20" style="245" customWidth="1"/>
    <col min="7691" max="7691" width="1.6640625" style="245" customWidth="1"/>
    <col min="7692" max="7936" width="9.33203125" style="245"/>
    <col min="7937" max="7937" width="8.33203125" style="245" customWidth="1"/>
    <col min="7938" max="7938" width="1.6640625" style="245" customWidth="1"/>
    <col min="7939" max="7940" width="5" style="245" customWidth="1"/>
    <col min="7941" max="7941" width="11.6640625" style="245" customWidth="1"/>
    <col min="7942" max="7942" width="9.1640625" style="245" customWidth="1"/>
    <col min="7943" max="7943" width="5" style="245" customWidth="1"/>
    <col min="7944" max="7944" width="77.83203125" style="245" customWidth="1"/>
    <col min="7945" max="7946" width="20" style="245" customWidth="1"/>
    <col min="7947" max="7947" width="1.6640625" style="245" customWidth="1"/>
    <col min="7948" max="8192" width="9.33203125" style="245"/>
    <col min="8193" max="8193" width="8.33203125" style="245" customWidth="1"/>
    <col min="8194" max="8194" width="1.6640625" style="245" customWidth="1"/>
    <col min="8195" max="8196" width="5" style="245" customWidth="1"/>
    <col min="8197" max="8197" width="11.6640625" style="245" customWidth="1"/>
    <col min="8198" max="8198" width="9.1640625" style="245" customWidth="1"/>
    <col min="8199" max="8199" width="5" style="245" customWidth="1"/>
    <col min="8200" max="8200" width="77.83203125" style="245" customWidth="1"/>
    <col min="8201" max="8202" width="20" style="245" customWidth="1"/>
    <col min="8203" max="8203" width="1.6640625" style="245" customWidth="1"/>
    <col min="8204" max="8448" width="9.33203125" style="245"/>
    <col min="8449" max="8449" width="8.33203125" style="245" customWidth="1"/>
    <col min="8450" max="8450" width="1.6640625" style="245" customWidth="1"/>
    <col min="8451" max="8452" width="5" style="245" customWidth="1"/>
    <col min="8453" max="8453" width="11.6640625" style="245" customWidth="1"/>
    <col min="8454" max="8454" width="9.1640625" style="245" customWidth="1"/>
    <col min="8455" max="8455" width="5" style="245" customWidth="1"/>
    <col min="8456" max="8456" width="77.83203125" style="245" customWidth="1"/>
    <col min="8457" max="8458" width="20" style="245" customWidth="1"/>
    <col min="8459" max="8459" width="1.6640625" style="245" customWidth="1"/>
    <col min="8460" max="8704" width="9.33203125" style="245"/>
    <col min="8705" max="8705" width="8.33203125" style="245" customWidth="1"/>
    <col min="8706" max="8706" width="1.6640625" style="245" customWidth="1"/>
    <col min="8707" max="8708" width="5" style="245" customWidth="1"/>
    <col min="8709" max="8709" width="11.6640625" style="245" customWidth="1"/>
    <col min="8710" max="8710" width="9.1640625" style="245" customWidth="1"/>
    <col min="8711" max="8711" width="5" style="245" customWidth="1"/>
    <col min="8712" max="8712" width="77.83203125" style="245" customWidth="1"/>
    <col min="8713" max="8714" width="20" style="245" customWidth="1"/>
    <col min="8715" max="8715" width="1.6640625" style="245" customWidth="1"/>
    <col min="8716" max="8960" width="9.33203125" style="245"/>
    <col min="8961" max="8961" width="8.33203125" style="245" customWidth="1"/>
    <col min="8962" max="8962" width="1.6640625" style="245" customWidth="1"/>
    <col min="8963" max="8964" width="5" style="245" customWidth="1"/>
    <col min="8965" max="8965" width="11.6640625" style="245" customWidth="1"/>
    <col min="8966" max="8966" width="9.1640625" style="245" customWidth="1"/>
    <col min="8967" max="8967" width="5" style="245" customWidth="1"/>
    <col min="8968" max="8968" width="77.83203125" style="245" customWidth="1"/>
    <col min="8969" max="8970" width="20" style="245" customWidth="1"/>
    <col min="8971" max="8971" width="1.6640625" style="245" customWidth="1"/>
    <col min="8972" max="9216" width="9.33203125" style="245"/>
    <col min="9217" max="9217" width="8.33203125" style="245" customWidth="1"/>
    <col min="9218" max="9218" width="1.6640625" style="245" customWidth="1"/>
    <col min="9219" max="9220" width="5" style="245" customWidth="1"/>
    <col min="9221" max="9221" width="11.6640625" style="245" customWidth="1"/>
    <col min="9222" max="9222" width="9.1640625" style="245" customWidth="1"/>
    <col min="9223" max="9223" width="5" style="245" customWidth="1"/>
    <col min="9224" max="9224" width="77.83203125" style="245" customWidth="1"/>
    <col min="9225" max="9226" width="20" style="245" customWidth="1"/>
    <col min="9227" max="9227" width="1.6640625" style="245" customWidth="1"/>
    <col min="9228" max="9472" width="9.33203125" style="245"/>
    <col min="9473" max="9473" width="8.33203125" style="245" customWidth="1"/>
    <col min="9474" max="9474" width="1.6640625" style="245" customWidth="1"/>
    <col min="9475" max="9476" width="5" style="245" customWidth="1"/>
    <col min="9477" max="9477" width="11.6640625" style="245" customWidth="1"/>
    <col min="9478" max="9478" width="9.1640625" style="245" customWidth="1"/>
    <col min="9479" max="9479" width="5" style="245" customWidth="1"/>
    <col min="9480" max="9480" width="77.83203125" style="245" customWidth="1"/>
    <col min="9481" max="9482" width="20" style="245" customWidth="1"/>
    <col min="9483" max="9483" width="1.6640625" style="245" customWidth="1"/>
    <col min="9484" max="9728" width="9.33203125" style="245"/>
    <col min="9729" max="9729" width="8.33203125" style="245" customWidth="1"/>
    <col min="9730" max="9730" width="1.6640625" style="245" customWidth="1"/>
    <col min="9731" max="9732" width="5" style="245" customWidth="1"/>
    <col min="9733" max="9733" width="11.6640625" style="245" customWidth="1"/>
    <col min="9734" max="9734" width="9.1640625" style="245" customWidth="1"/>
    <col min="9735" max="9735" width="5" style="245" customWidth="1"/>
    <col min="9736" max="9736" width="77.83203125" style="245" customWidth="1"/>
    <col min="9737" max="9738" width="20" style="245" customWidth="1"/>
    <col min="9739" max="9739" width="1.6640625" style="245" customWidth="1"/>
    <col min="9740" max="9984" width="9.33203125" style="245"/>
    <col min="9985" max="9985" width="8.33203125" style="245" customWidth="1"/>
    <col min="9986" max="9986" width="1.6640625" style="245" customWidth="1"/>
    <col min="9987" max="9988" width="5" style="245" customWidth="1"/>
    <col min="9989" max="9989" width="11.6640625" style="245" customWidth="1"/>
    <col min="9990" max="9990" width="9.1640625" style="245" customWidth="1"/>
    <col min="9991" max="9991" width="5" style="245" customWidth="1"/>
    <col min="9992" max="9992" width="77.83203125" style="245" customWidth="1"/>
    <col min="9993" max="9994" width="20" style="245" customWidth="1"/>
    <col min="9995" max="9995" width="1.6640625" style="245" customWidth="1"/>
    <col min="9996" max="10240" width="9.33203125" style="245"/>
    <col min="10241" max="10241" width="8.33203125" style="245" customWidth="1"/>
    <col min="10242" max="10242" width="1.6640625" style="245" customWidth="1"/>
    <col min="10243" max="10244" width="5" style="245" customWidth="1"/>
    <col min="10245" max="10245" width="11.6640625" style="245" customWidth="1"/>
    <col min="10246" max="10246" width="9.1640625" style="245" customWidth="1"/>
    <col min="10247" max="10247" width="5" style="245" customWidth="1"/>
    <col min="10248" max="10248" width="77.83203125" style="245" customWidth="1"/>
    <col min="10249" max="10250" width="20" style="245" customWidth="1"/>
    <col min="10251" max="10251" width="1.6640625" style="245" customWidth="1"/>
    <col min="10252" max="10496" width="9.33203125" style="245"/>
    <col min="10497" max="10497" width="8.33203125" style="245" customWidth="1"/>
    <col min="10498" max="10498" width="1.6640625" style="245" customWidth="1"/>
    <col min="10499" max="10500" width="5" style="245" customWidth="1"/>
    <col min="10501" max="10501" width="11.6640625" style="245" customWidth="1"/>
    <col min="10502" max="10502" width="9.1640625" style="245" customWidth="1"/>
    <col min="10503" max="10503" width="5" style="245" customWidth="1"/>
    <col min="10504" max="10504" width="77.83203125" style="245" customWidth="1"/>
    <col min="10505" max="10506" width="20" style="245" customWidth="1"/>
    <col min="10507" max="10507" width="1.6640625" style="245" customWidth="1"/>
    <col min="10508" max="10752" width="9.33203125" style="245"/>
    <col min="10753" max="10753" width="8.33203125" style="245" customWidth="1"/>
    <col min="10754" max="10754" width="1.6640625" style="245" customWidth="1"/>
    <col min="10755" max="10756" width="5" style="245" customWidth="1"/>
    <col min="10757" max="10757" width="11.6640625" style="245" customWidth="1"/>
    <col min="10758" max="10758" width="9.1640625" style="245" customWidth="1"/>
    <col min="10759" max="10759" width="5" style="245" customWidth="1"/>
    <col min="10760" max="10760" width="77.83203125" style="245" customWidth="1"/>
    <col min="10761" max="10762" width="20" style="245" customWidth="1"/>
    <col min="10763" max="10763" width="1.6640625" style="245" customWidth="1"/>
    <col min="10764" max="11008" width="9.33203125" style="245"/>
    <col min="11009" max="11009" width="8.33203125" style="245" customWidth="1"/>
    <col min="11010" max="11010" width="1.6640625" style="245" customWidth="1"/>
    <col min="11011" max="11012" width="5" style="245" customWidth="1"/>
    <col min="11013" max="11013" width="11.6640625" style="245" customWidth="1"/>
    <col min="11014" max="11014" width="9.1640625" style="245" customWidth="1"/>
    <col min="11015" max="11015" width="5" style="245" customWidth="1"/>
    <col min="11016" max="11016" width="77.83203125" style="245" customWidth="1"/>
    <col min="11017" max="11018" width="20" style="245" customWidth="1"/>
    <col min="11019" max="11019" width="1.6640625" style="245" customWidth="1"/>
    <col min="11020" max="11264" width="9.33203125" style="245"/>
    <col min="11265" max="11265" width="8.33203125" style="245" customWidth="1"/>
    <col min="11266" max="11266" width="1.6640625" style="245" customWidth="1"/>
    <col min="11267" max="11268" width="5" style="245" customWidth="1"/>
    <col min="11269" max="11269" width="11.6640625" style="245" customWidth="1"/>
    <col min="11270" max="11270" width="9.1640625" style="245" customWidth="1"/>
    <col min="11271" max="11271" width="5" style="245" customWidth="1"/>
    <col min="11272" max="11272" width="77.83203125" style="245" customWidth="1"/>
    <col min="11273" max="11274" width="20" style="245" customWidth="1"/>
    <col min="11275" max="11275" width="1.6640625" style="245" customWidth="1"/>
    <col min="11276" max="11520" width="9.33203125" style="245"/>
    <col min="11521" max="11521" width="8.33203125" style="245" customWidth="1"/>
    <col min="11522" max="11522" width="1.6640625" style="245" customWidth="1"/>
    <col min="11523" max="11524" width="5" style="245" customWidth="1"/>
    <col min="11525" max="11525" width="11.6640625" style="245" customWidth="1"/>
    <col min="11526" max="11526" width="9.1640625" style="245" customWidth="1"/>
    <col min="11527" max="11527" width="5" style="245" customWidth="1"/>
    <col min="11528" max="11528" width="77.83203125" style="245" customWidth="1"/>
    <col min="11529" max="11530" width="20" style="245" customWidth="1"/>
    <col min="11531" max="11531" width="1.6640625" style="245" customWidth="1"/>
    <col min="11532" max="11776" width="9.33203125" style="245"/>
    <col min="11777" max="11777" width="8.33203125" style="245" customWidth="1"/>
    <col min="11778" max="11778" width="1.6640625" style="245" customWidth="1"/>
    <col min="11779" max="11780" width="5" style="245" customWidth="1"/>
    <col min="11781" max="11781" width="11.6640625" style="245" customWidth="1"/>
    <col min="11782" max="11782" width="9.1640625" style="245" customWidth="1"/>
    <col min="11783" max="11783" width="5" style="245" customWidth="1"/>
    <col min="11784" max="11784" width="77.83203125" style="245" customWidth="1"/>
    <col min="11785" max="11786" width="20" style="245" customWidth="1"/>
    <col min="11787" max="11787" width="1.6640625" style="245" customWidth="1"/>
    <col min="11788" max="12032" width="9.33203125" style="245"/>
    <col min="12033" max="12033" width="8.33203125" style="245" customWidth="1"/>
    <col min="12034" max="12034" width="1.6640625" style="245" customWidth="1"/>
    <col min="12035" max="12036" width="5" style="245" customWidth="1"/>
    <col min="12037" max="12037" width="11.6640625" style="245" customWidth="1"/>
    <col min="12038" max="12038" width="9.1640625" style="245" customWidth="1"/>
    <col min="12039" max="12039" width="5" style="245" customWidth="1"/>
    <col min="12040" max="12040" width="77.83203125" style="245" customWidth="1"/>
    <col min="12041" max="12042" width="20" style="245" customWidth="1"/>
    <col min="12043" max="12043" width="1.6640625" style="245" customWidth="1"/>
    <col min="12044" max="12288" width="9.33203125" style="245"/>
    <col min="12289" max="12289" width="8.33203125" style="245" customWidth="1"/>
    <col min="12290" max="12290" width="1.6640625" style="245" customWidth="1"/>
    <col min="12291" max="12292" width="5" style="245" customWidth="1"/>
    <col min="12293" max="12293" width="11.6640625" style="245" customWidth="1"/>
    <col min="12294" max="12294" width="9.1640625" style="245" customWidth="1"/>
    <col min="12295" max="12295" width="5" style="245" customWidth="1"/>
    <col min="12296" max="12296" width="77.83203125" style="245" customWidth="1"/>
    <col min="12297" max="12298" width="20" style="245" customWidth="1"/>
    <col min="12299" max="12299" width="1.6640625" style="245" customWidth="1"/>
    <col min="12300" max="12544" width="9.33203125" style="245"/>
    <col min="12545" max="12545" width="8.33203125" style="245" customWidth="1"/>
    <col min="12546" max="12546" width="1.6640625" style="245" customWidth="1"/>
    <col min="12547" max="12548" width="5" style="245" customWidth="1"/>
    <col min="12549" max="12549" width="11.6640625" style="245" customWidth="1"/>
    <col min="12550" max="12550" width="9.1640625" style="245" customWidth="1"/>
    <col min="12551" max="12551" width="5" style="245" customWidth="1"/>
    <col min="12552" max="12552" width="77.83203125" style="245" customWidth="1"/>
    <col min="12553" max="12554" width="20" style="245" customWidth="1"/>
    <col min="12555" max="12555" width="1.6640625" style="245" customWidth="1"/>
    <col min="12556" max="12800" width="9.33203125" style="245"/>
    <col min="12801" max="12801" width="8.33203125" style="245" customWidth="1"/>
    <col min="12802" max="12802" width="1.6640625" style="245" customWidth="1"/>
    <col min="12803" max="12804" width="5" style="245" customWidth="1"/>
    <col min="12805" max="12805" width="11.6640625" style="245" customWidth="1"/>
    <col min="12806" max="12806" width="9.1640625" style="245" customWidth="1"/>
    <col min="12807" max="12807" width="5" style="245" customWidth="1"/>
    <col min="12808" max="12808" width="77.83203125" style="245" customWidth="1"/>
    <col min="12809" max="12810" width="20" style="245" customWidth="1"/>
    <col min="12811" max="12811" width="1.6640625" style="245" customWidth="1"/>
    <col min="12812" max="13056" width="9.33203125" style="245"/>
    <col min="13057" max="13057" width="8.33203125" style="245" customWidth="1"/>
    <col min="13058" max="13058" width="1.6640625" style="245" customWidth="1"/>
    <col min="13059" max="13060" width="5" style="245" customWidth="1"/>
    <col min="13061" max="13061" width="11.6640625" style="245" customWidth="1"/>
    <col min="13062" max="13062" width="9.1640625" style="245" customWidth="1"/>
    <col min="13063" max="13063" width="5" style="245" customWidth="1"/>
    <col min="13064" max="13064" width="77.83203125" style="245" customWidth="1"/>
    <col min="13065" max="13066" width="20" style="245" customWidth="1"/>
    <col min="13067" max="13067" width="1.6640625" style="245" customWidth="1"/>
    <col min="13068" max="13312" width="9.33203125" style="245"/>
    <col min="13313" max="13313" width="8.33203125" style="245" customWidth="1"/>
    <col min="13314" max="13314" width="1.6640625" style="245" customWidth="1"/>
    <col min="13315" max="13316" width="5" style="245" customWidth="1"/>
    <col min="13317" max="13317" width="11.6640625" style="245" customWidth="1"/>
    <col min="13318" max="13318" width="9.1640625" style="245" customWidth="1"/>
    <col min="13319" max="13319" width="5" style="245" customWidth="1"/>
    <col min="13320" max="13320" width="77.83203125" style="245" customWidth="1"/>
    <col min="13321" max="13322" width="20" style="245" customWidth="1"/>
    <col min="13323" max="13323" width="1.6640625" style="245" customWidth="1"/>
    <col min="13324" max="13568" width="9.33203125" style="245"/>
    <col min="13569" max="13569" width="8.33203125" style="245" customWidth="1"/>
    <col min="13570" max="13570" width="1.6640625" style="245" customWidth="1"/>
    <col min="13571" max="13572" width="5" style="245" customWidth="1"/>
    <col min="13573" max="13573" width="11.6640625" style="245" customWidth="1"/>
    <col min="13574" max="13574" width="9.1640625" style="245" customWidth="1"/>
    <col min="13575" max="13575" width="5" style="245" customWidth="1"/>
    <col min="13576" max="13576" width="77.83203125" style="245" customWidth="1"/>
    <col min="13577" max="13578" width="20" style="245" customWidth="1"/>
    <col min="13579" max="13579" width="1.6640625" style="245" customWidth="1"/>
    <col min="13580" max="13824" width="9.33203125" style="245"/>
    <col min="13825" max="13825" width="8.33203125" style="245" customWidth="1"/>
    <col min="13826" max="13826" width="1.6640625" style="245" customWidth="1"/>
    <col min="13827" max="13828" width="5" style="245" customWidth="1"/>
    <col min="13829" max="13829" width="11.6640625" style="245" customWidth="1"/>
    <col min="13830" max="13830" width="9.1640625" style="245" customWidth="1"/>
    <col min="13831" max="13831" width="5" style="245" customWidth="1"/>
    <col min="13832" max="13832" width="77.83203125" style="245" customWidth="1"/>
    <col min="13833" max="13834" width="20" style="245" customWidth="1"/>
    <col min="13835" max="13835" width="1.6640625" style="245" customWidth="1"/>
    <col min="13836" max="14080" width="9.33203125" style="245"/>
    <col min="14081" max="14081" width="8.33203125" style="245" customWidth="1"/>
    <col min="14082" max="14082" width="1.6640625" style="245" customWidth="1"/>
    <col min="14083" max="14084" width="5" style="245" customWidth="1"/>
    <col min="14085" max="14085" width="11.6640625" style="245" customWidth="1"/>
    <col min="14086" max="14086" width="9.1640625" style="245" customWidth="1"/>
    <col min="14087" max="14087" width="5" style="245" customWidth="1"/>
    <col min="14088" max="14088" width="77.83203125" style="245" customWidth="1"/>
    <col min="14089" max="14090" width="20" style="245" customWidth="1"/>
    <col min="14091" max="14091" width="1.6640625" style="245" customWidth="1"/>
    <col min="14092" max="14336" width="9.33203125" style="245"/>
    <col min="14337" max="14337" width="8.33203125" style="245" customWidth="1"/>
    <col min="14338" max="14338" width="1.6640625" style="245" customWidth="1"/>
    <col min="14339" max="14340" width="5" style="245" customWidth="1"/>
    <col min="14341" max="14341" width="11.6640625" style="245" customWidth="1"/>
    <col min="14342" max="14342" width="9.1640625" style="245" customWidth="1"/>
    <col min="14343" max="14343" width="5" style="245" customWidth="1"/>
    <col min="14344" max="14344" width="77.83203125" style="245" customWidth="1"/>
    <col min="14345" max="14346" width="20" style="245" customWidth="1"/>
    <col min="14347" max="14347" width="1.6640625" style="245" customWidth="1"/>
    <col min="14348" max="14592" width="9.33203125" style="245"/>
    <col min="14593" max="14593" width="8.33203125" style="245" customWidth="1"/>
    <col min="14594" max="14594" width="1.6640625" style="245" customWidth="1"/>
    <col min="14595" max="14596" width="5" style="245" customWidth="1"/>
    <col min="14597" max="14597" width="11.6640625" style="245" customWidth="1"/>
    <col min="14598" max="14598" width="9.1640625" style="245" customWidth="1"/>
    <col min="14599" max="14599" width="5" style="245" customWidth="1"/>
    <col min="14600" max="14600" width="77.83203125" style="245" customWidth="1"/>
    <col min="14601" max="14602" width="20" style="245" customWidth="1"/>
    <col min="14603" max="14603" width="1.6640625" style="245" customWidth="1"/>
    <col min="14604" max="14848" width="9.33203125" style="245"/>
    <col min="14849" max="14849" width="8.33203125" style="245" customWidth="1"/>
    <col min="14850" max="14850" width="1.6640625" style="245" customWidth="1"/>
    <col min="14851" max="14852" width="5" style="245" customWidth="1"/>
    <col min="14853" max="14853" width="11.6640625" style="245" customWidth="1"/>
    <col min="14854" max="14854" width="9.1640625" style="245" customWidth="1"/>
    <col min="14855" max="14855" width="5" style="245" customWidth="1"/>
    <col min="14856" max="14856" width="77.83203125" style="245" customWidth="1"/>
    <col min="14857" max="14858" width="20" style="245" customWidth="1"/>
    <col min="14859" max="14859" width="1.6640625" style="245" customWidth="1"/>
    <col min="14860" max="15104" width="9.33203125" style="245"/>
    <col min="15105" max="15105" width="8.33203125" style="245" customWidth="1"/>
    <col min="15106" max="15106" width="1.6640625" style="245" customWidth="1"/>
    <col min="15107" max="15108" width="5" style="245" customWidth="1"/>
    <col min="15109" max="15109" width="11.6640625" style="245" customWidth="1"/>
    <col min="15110" max="15110" width="9.1640625" style="245" customWidth="1"/>
    <col min="15111" max="15111" width="5" style="245" customWidth="1"/>
    <col min="15112" max="15112" width="77.83203125" style="245" customWidth="1"/>
    <col min="15113" max="15114" width="20" style="245" customWidth="1"/>
    <col min="15115" max="15115" width="1.6640625" style="245" customWidth="1"/>
    <col min="15116" max="15360" width="9.33203125" style="245"/>
    <col min="15361" max="15361" width="8.33203125" style="245" customWidth="1"/>
    <col min="15362" max="15362" width="1.6640625" style="245" customWidth="1"/>
    <col min="15363" max="15364" width="5" style="245" customWidth="1"/>
    <col min="15365" max="15365" width="11.6640625" style="245" customWidth="1"/>
    <col min="15366" max="15366" width="9.1640625" style="245" customWidth="1"/>
    <col min="15367" max="15367" width="5" style="245" customWidth="1"/>
    <col min="15368" max="15368" width="77.83203125" style="245" customWidth="1"/>
    <col min="15369" max="15370" width="20" style="245" customWidth="1"/>
    <col min="15371" max="15371" width="1.6640625" style="245" customWidth="1"/>
    <col min="15372" max="15616" width="9.33203125" style="245"/>
    <col min="15617" max="15617" width="8.33203125" style="245" customWidth="1"/>
    <col min="15618" max="15618" width="1.6640625" style="245" customWidth="1"/>
    <col min="15619" max="15620" width="5" style="245" customWidth="1"/>
    <col min="15621" max="15621" width="11.6640625" style="245" customWidth="1"/>
    <col min="15622" max="15622" width="9.1640625" style="245" customWidth="1"/>
    <col min="15623" max="15623" width="5" style="245" customWidth="1"/>
    <col min="15624" max="15624" width="77.83203125" style="245" customWidth="1"/>
    <col min="15625" max="15626" width="20" style="245" customWidth="1"/>
    <col min="15627" max="15627" width="1.6640625" style="245" customWidth="1"/>
    <col min="15628" max="15872" width="9.33203125" style="245"/>
    <col min="15873" max="15873" width="8.33203125" style="245" customWidth="1"/>
    <col min="15874" max="15874" width="1.6640625" style="245" customWidth="1"/>
    <col min="15875" max="15876" width="5" style="245" customWidth="1"/>
    <col min="15877" max="15877" width="11.6640625" style="245" customWidth="1"/>
    <col min="15878" max="15878" width="9.1640625" style="245" customWidth="1"/>
    <col min="15879" max="15879" width="5" style="245" customWidth="1"/>
    <col min="15880" max="15880" width="77.83203125" style="245" customWidth="1"/>
    <col min="15881" max="15882" width="20" style="245" customWidth="1"/>
    <col min="15883" max="15883" width="1.6640625" style="245" customWidth="1"/>
    <col min="15884" max="16128" width="9.33203125" style="245"/>
    <col min="16129" max="16129" width="8.33203125" style="245" customWidth="1"/>
    <col min="16130" max="16130" width="1.6640625" style="245" customWidth="1"/>
    <col min="16131" max="16132" width="5" style="245" customWidth="1"/>
    <col min="16133" max="16133" width="11.6640625" style="245" customWidth="1"/>
    <col min="16134" max="16134" width="9.1640625" style="245" customWidth="1"/>
    <col min="16135" max="16135" width="5" style="245" customWidth="1"/>
    <col min="16136" max="16136" width="77.83203125" style="245" customWidth="1"/>
    <col min="16137" max="16138" width="20" style="245" customWidth="1"/>
    <col min="16139" max="16139" width="1.6640625" style="245" customWidth="1"/>
    <col min="16140" max="16384" width="9.33203125" style="245"/>
  </cols>
  <sheetData>
    <row r="1" spans="2:11" ht="37.5" customHeight="1" x14ac:dyDescent="0.3"/>
    <row r="2" spans="2:11" ht="7.5" customHeight="1" x14ac:dyDescent="0.3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251" customFormat="1" ht="45" customHeight="1" x14ac:dyDescent="0.3">
      <c r="B3" s="249"/>
      <c r="C3" s="369" t="s">
        <v>364</v>
      </c>
      <c r="D3" s="369"/>
      <c r="E3" s="369"/>
      <c r="F3" s="369"/>
      <c r="G3" s="369"/>
      <c r="H3" s="369"/>
      <c r="I3" s="369"/>
      <c r="J3" s="369"/>
      <c r="K3" s="250"/>
    </row>
    <row r="4" spans="2:11" ht="25.5" customHeight="1" x14ac:dyDescent="0.3">
      <c r="B4" s="252"/>
      <c r="C4" s="370" t="s">
        <v>365</v>
      </c>
      <c r="D4" s="370"/>
      <c r="E4" s="370"/>
      <c r="F4" s="370"/>
      <c r="G4" s="370"/>
      <c r="H4" s="370"/>
      <c r="I4" s="370"/>
      <c r="J4" s="370"/>
      <c r="K4" s="253"/>
    </row>
    <row r="5" spans="2:11" ht="5.25" customHeight="1" x14ac:dyDescent="0.3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 x14ac:dyDescent="0.3">
      <c r="B6" s="252"/>
      <c r="C6" s="368" t="s">
        <v>366</v>
      </c>
      <c r="D6" s="368"/>
      <c r="E6" s="368"/>
      <c r="F6" s="368"/>
      <c r="G6" s="368"/>
      <c r="H6" s="368"/>
      <c r="I6" s="368"/>
      <c r="J6" s="368"/>
      <c r="K6" s="253"/>
    </row>
    <row r="7" spans="2:11" ht="15" customHeight="1" x14ac:dyDescent="0.3">
      <c r="B7" s="255"/>
      <c r="C7" s="368" t="s">
        <v>367</v>
      </c>
      <c r="D7" s="368"/>
      <c r="E7" s="368"/>
      <c r="F7" s="368"/>
      <c r="G7" s="368"/>
      <c r="H7" s="368"/>
      <c r="I7" s="368"/>
      <c r="J7" s="368"/>
      <c r="K7" s="253"/>
    </row>
    <row r="8" spans="2:11" ht="12.75" customHeight="1" x14ac:dyDescent="0.3">
      <c r="B8" s="255"/>
      <c r="C8" s="256"/>
      <c r="D8" s="256"/>
      <c r="E8" s="256"/>
      <c r="F8" s="256"/>
      <c r="G8" s="256"/>
      <c r="H8" s="256"/>
      <c r="I8" s="256"/>
      <c r="J8" s="256"/>
      <c r="K8" s="253"/>
    </row>
    <row r="9" spans="2:11" ht="15" customHeight="1" x14ac:dyDescent="0.3">
      <c r="B9" s="255"/>
      <c r="C9" s="368" t="s">
        <v>368</v>
      </c>
      <c r="D9" s="368"/>
      <c r="E9" s="368"/>
      <c r="F9" s="368"/>
      <c r="G9" s="368"/>
      <c r="H9" s="368"/>
      <c r="I9" s="368"/>
      <c r="J9" s="368"/>
      <c r="K9" s="253"/>
    </row>
    <row r="10" spans="2:11" ht="15" customHeight="1" x14ac:dyDescent="0.3">
      <c r="B10" s="255"/>
      <c r="C10" s="256"/>
      <c r="D10" s="368" t="s">
        <v>369</v>
      </c>
      <c r="E10" s="368"/>
      <c r="F10" s="368"/>
      <c r="G10" s="368"/>
      <c r="H10" s="368"/>
      <c r="I10" s="368"/>
      <c r="J10" s="368"/>
      <c r="K10" s="253"/>
    </row>
    <row r="11" spans="2:11" ht="15" customHeight="1" x14ac:dyDescent="0.3">
      <c r="B11" s="255"/>
      <c r="C11" s="257"/>
      <c r="D11" s="368" t="s">
        <v>370</v>
      </c>
      <c r="E11" s="368"/>
      <c r="F11" s="368"/>
      <c r="G11" s="368"/>
      <c r="H11" s="368"/>
      <c r="I11" s="368"/>
      <c r="J11" s="368"/>
      <c r="K11" s="253"/>
    </row>
    <row r="12" spans="2:11" ht="12.75" customHeight="1" x14ac:dyDescent="0.3">
      <c r="B12" s="255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 x14ac:dyDescent="0.3">
      <c r="B13" s="255"/>
      <c r="C13" s="257"/>
      <c r="D13" s="368" t="s">
        <v>371</v>
      </c>
      <c r="E13" s="368"/>
      <c r="F13" s="368"/>
      <c r="G13" s="368"/>
      <c r="H13" s="368"/>
      <c r="I13" s="368"/>
      <c r="J13" s="368"/>
      <c r="K13" s="253"/>
    </row>
    <row r="14" spans="2:11" ht="15" customHeight="1" x14ac:dyDescent="0.3">
      <c r="B14" s="255"/>
      <c r="C14" s="257"/>
      <c r="D14" s="368" t="s">
        <v>372</v>
      </c>
      <c r="E14" s="368"/>
      <c r="F14" s="368"/>
      <c r="G14" s="368"/>
      <c r="H14" s="368"/>
      <c r="I14" s="368"/>
      <c r="J14" s="368"/>
      <c r="K14" s="253"/>
    </row>
    <row r="15" spans="2:11" ht="15" customHeight="1" x14ac:dyDescent="0.3">
      <c r="B15" s="255"/>
      <c r="C15" s="257"/>
      <c r="D15" s="368" t="s">
        <v>373</v>
      </c>
      <c r="E15" s="368"/>
      <c r="F15" s="368"/>
      <c r="G15" s="368"/>
      <c r="H15" s="368"/>
      <c r="I15" s="368"/>
      <c r="J15" s="368"/>
      <c r="K15" s="253"/>
    </row>
    <row r="16" spans="2:11" ht="15" customHeight="1" x14ac:dyDescent="0.3">
      <c r="B16" s="255"/>
      <c r="C16" s="257"/>
      <c r="D16" s="257"/>
      <c r="E16" s="258" t="s">
        <v>80</v>
      </c>
      <c r="F16" s="368" t="s">
        <v>374</v>
      </c>
      <c r="G16" s="368"/>
      <c r="H16" s="368"/>
      <c r="I16" s="368"/>
      <c r="J16" s="368"/>
      <c r="K16" s="253"/>
    </row>
    <row r="17" spans="2:11" ht="15" customHeight="1" x14ac:dyDescent="0.3">
      <c r="B17" s="255"/>
      <c r="C17" s="257"/>
      <c r="D17" s="257"/>
      <c r="E17" s="258" t="s">
        <v>375</v>
      </c>
      <c r="F17" s="368" t="s">
        <v>376</v>
      </c>
      <c r="G17" s="368"/>
      <c r="H17" s="368"/>
      <c r="I17" s="368"/>
      <c r="J17" s="368"/>
      <c r="K17" s="253"/>
    </row>
    <row r="18" spans="2:11" ht="15" customHeight="1" x14ac:dyDescent="0.3">
      <c r="B18" s="255"/>
      <c r="C18" s="257"/>
      <c r="D18" s="257"/>
      <c r="E18" s="258" t="s">
        <v>377</v>
      </c>
      <c r="F18" s="368" t="s">
        <v>378</v>
      </c>
      <c r="G18" s="368"/>
      <c r="H18" s="368"/>
      <c r="I18" s="368"/>
      <c r="J18" s="368"/>
      <c r="K18" s="253"/>
    </row>
    <row r="19" spans="2:11" ht="15" customHeight="1" x14ac:dyDescent="0.3">
      <c r="B19" s="255"/>
      <c r="C19" s="257"/>
      <c r="D19" s="257"/>
      <c r="E19" s="258" t="s">
        <v>84</v>
      </c>
      <c r="F19" s="368" t="s">
        <v>379</v>
      </c>
      <c r="G19" s="368"/>
      <c r="H19" s="368"/>
      <c r="I19" s="368"/>
      <c r="J19" s="368"/>
      <c r="K19" s="253"/>
    </row>
    <row r="20" spans="2:11" ht="15" customHeight="1" x14ac:dyDescent="0.3">
      <c r="B20" s="255"/>
      <c r="C20" s="257"/>
      <c r="D20" s="257"/>
      <c r="E20" s="258" t="s">
        <v>380</v>
      </c>
      <c r="F20" s="368" t="s">
        <v>381</v>
      </c>
      <c r="G20" s="368"/>
      <c r="H20" s="368"/>
      <c r="I20" s="368"/>
      <c r="J20" s="368"/>
      <c r="K20" s="253"/>
    </row>
    <row r="21" spans="2:11" ht="15" customHeight="1" x14ac:dyDescent="0.3">
      <c r="B21" s="255"/>
      <c r="C21" s="257"/>
      <c r="D21" s="257"/>
      <c r="E21" s="258" t="s">
        <v>382</v>
      </c>
      <c r="F21" s="368" t="s">
        <v>383</v>
      </c>
      <c r="G21" s="368"/>
      <c r="H21" s="368"/>
      <c r="I21" s="368"/>
      <c r="J21" s="368"/>
      <c r="K21" s="253"/>
    </row>
    <row r="22" spans="2:11" ht="12.75" customHeight="1" x14ac:dyDescent="0.3">
      <c r="B22" s="255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 x14ac:dyDescent="0.3">
      <c r="B23" s="255"/>
      <c r="C23" s="368" t="s">
        <v>384</v>
      </c>
      <c r="D23" s="368"/>
      <c r="E23" s="368"/>
      <c r="F23" s="368"/>
      <c r="G23" s="368"/>
      <c r="H23" s="368"/>
      <c r="I23" s="368"/>
      <c r="J23" s="368"/>
      <c r="K23" s="253"/>
    </row>
    <row r="24" spans="2:11" ht="15" customHeight="1" x14ac:dyDescent="0.3">
      <c r="B24" s="255"/>
      <c r="C24" s="368" t="s">
        <v>385</v>
      </c>
      <c r="D24" s="368"/>
      <c r="E24" s="368"/>
      <c r="F24" s="368"/>
      <c r="G24" s="368"/>
      <c r="H24" s="368"/>
      <c r="I24" s="368"/>
      <c r="J24" s="368"/>
      <c r="K24" s="253"/>
    </row>
    <row r="25" spans="2:11" ht="15" customHeight="1" x14ac:dyDescent="0.3">
      <c r="B25" s="255"/>
      <c r="C25" s="256"/>
      <c r="D25" s="368" t="s">
        <v>386</v>
      </c>
      <c r="E25" s="368"/>
      <c r="F25" s="368"/>
      <c r="G25" s="368"/>
      <c r="H25" s="368"/>
      <c r="I25" s="368"/>
      <c r="J25" s="368"/>
      <c r="K25" s="253"/>
    </row>
    <row r="26" spans="2:11" ht="15" customHeight="1" x14ac:dyDescent="0.3">
      <c r="B26" s="255"/>
      <c r="C26" s="257"/>
      <c r="D26" s="368" t="s">
        <v>387</v>
      </c>
      <c r="E26" s="368"/>
      <c r="F26" s="368"/>
      <c r="G26" s="368"/>
      <c r="H26" s="368"/>
      <c r="I26" s="368"/>
      <c r="J26" s="368"/>
      <c r="K26" s="253"/>
    </row>
    <row r="27" spans="2:11" ht="12.75" customHeight="1" x14ac:dyDescent="0.3">
      <c r="B27" s="255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 x14ac:dyDescent="0.3">
      <c r="B28" s="255"/>
      <c r="C28" s="257"/>
      <c r="D28" s="368" t="s">
        <v>388</v>
      </c>
      <c r="E28" s="368"/>
      <c r="F28" s="368"/>
      <c r="G28" s="368"/>
      <c r="H28" s="368"/>
      <c r="I28" s="368"/>
      <c r="J28" s="368"/>
      <c r="K28" s="253"/>
    </row>
    <row r="29" spans="2:11" ht="15" customHeight="1" x14ac:dyDescent="0.3">
      <c r="B29" s="255"/>
      <c r="C29" s="257"/>
      <c r="D29" s="368" t="s">
        <v>389</v>
      </c>
      <c r="E29" s="368"/>
      <c r="F29" s="368"/>
      <c r="G29" s="368"/>
      <c r="H29" s="368"/>
      <c r="I29" s="368"/>
      <c r="J29" s="368"/>
      <c r="K29" s="253"/>
    </row>
    <row r="30" spans="2:11" ht="12.75" customHeight="1" x14ac:dyDescent="0.3">
      <c r="B30" s="255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 x14ac:dyDescent="0.3">
      <c r="B31" s="255"/>
      <c r="C31" s="257"/>
      <c r="D31" s="368" t="s">
        <v>390</v>
      </c>
      <c r="E31" s="368"/>
      <c r="F31" s="368"/>
      <c r="G31" s="368"/>
      <c r="H31" s="368"/>
      <c r="I31" s="368"/>
      <c r="J31" s="368"/>
      <c r="K31" s="253"/>
    </row>
    <row r="32" spans="2:11" ht="15" customHeight="1" x14ac:dyDescent="0.3">
      <c r="B32" s="255"/>
      <c r="C32" s="257"/>
      <c r="D32" s="368" t="s">
        <v>391</v>
      </c>
      <c r="E32" s="368"/>
      <c r="F32" s="368"/>
      <c r="G32" s="368"/>
      <c r="H32" s="368"/>
      <c r="I32" s="368"/>
      <c r="J32" s="368"/>
      <c r="K32" s="253"/>
    </row>
    <row r="33" spans="2:11" ht="15" customHeight="1" x14ac:dyDescent="0.3">
      <c r="B33" s="255"/>
      <c r="C33" s="257"/>
      <c r="D33" s="368" t="s">
        <v>392</v>
      </c>
      <c r="E33" s="368"/>
      <c r="F33" s="368"/>
      <c r="G33" s="368"/>
      <c r="H33" s="368"/>
      <c r="I33" s="368"/>
      <c r="J33" s="368"/>
      <c r="K33" s="253"/>
    </row>
    <row r="34" spans="2:11" ht="15" customHeight="1" x14ac:dyDescent="0.3">
      <c r="B34" s="255"/>
      <c r="C34" s="257"/>
      <c r="D34" s="256"/>
      <c r="E34" s="259" t="s">
        <v>105</v>
      </c>
      <c r="F34" s="256"/>
      <c r="G34" s="368" t="s">
        <v>393</v>
      </c>
      <c r="H34" s="368"/>
      <c r="I34" s="368"/>
      <c r="J34" s="368"/>
      <c r="K34" s="253"/>
    </row>
    <row r="35" spans="2:11" ht="30.75" customHeight="1" x14ac:dyDescent="0.3">
      <c r="B35" s="255"/>
      <c r="C35" s="257"/>
      <c r="D35" s="256"/>
      <c r="E35" s="259" t="s">
        <v>394</v>
      </c>
      <c r="F35" s="256"/>
      <c r="G35" s="368" t="s">
        <v>395</v>
      </c>
      <c r="H35" s="368"/>
      <c r="I35" s="368"/>
      <c r="J35" s="368"/>
      <c r="K35" s="253"/>
    </row>
    <row r="36" spans="2:11" ht="15" customHeight="1" x14ac:dyDescent="0.3">
      <c r="B36" s="255"/>
      <c r="C36" s="257"/>
      <c r="D36" s="256"/>
      <c r="E36" s="259" t="s">
        <v>55</v>
      </c>
      <c r="F36" s="256"/>
      <c r="G36" s="368" t="s">
        <v>396</v>
      </c>
      <c r="H36" s="368"/>
      <c r="I36" s="368"/>
      <c r="J36" s="368"/>
      <c r="K36" s="253"/>
    </row>
    <row r="37" spans="2:11" ht="15" customHeight="1" x14ac:dyDescent="0.3">
      <c r="B37" s="255"/>
      <c r="C37" s="257"/>
      <c r="D37" s="256"/>
      <c r="E37" s="259" t="s">
        <v>106</v>
      </c>
      <c r="F37" s="256"/>
      <c r="G37" s="368" t="s">
        <v>397</v>
      </c>
      <c r="H37" s="368"/>
      <c r="I37" s="368"/>
      <c r="J37" s="368"/>
      <c r="K37" s="253"/>
    </row>
    <row r="38" spans="2:11" ht="15" customHeight="1" x14ac:dyDescent="0.3">
      <c r="B38" s="255"/>
      <c r="C38" s="257"/>
      <c r="D38" s="256"/>
      <c r="E38" s="259" t="s">
        <v>107</v>
      </c>
      <c r="F38" s="256"/>
      <c r="G38" s="368" t="s">
        <v>398</v>
      </c>
      <c r="H38" s="368"/>
      <c r="I38" s="368"/>
      <c r="J38" s="368"/>
      <c r="K38" s="253"/>
    </row>
    <row r="39" spans="2:11" ht="15" customHeight="1" x14ac:dyDescent="0.3">
      <c r="B39" s="255"/>
      <c r="C39" s="257"/>
      <c r="D39" s="256"/>
      <c r="E39" s="259" t="s">
        <v>108</v>
      </c>
      <c r="F39" s="256"/>
      <c r="G39" s="368" t="s">
        <v>399</v>
      </c>
      <c r="H39" s="368"/>
      <c r="I39" s="368"/>
      <c r="J39" s="368"/>
      <c r="K39" s="253"/>
    </row>
    <row r="40" spans="2:11" ht="15" customHeight="1" x14ac:dyDescent="0.3">
      <c r="B40" s="255"/>
      <c r="C40" s="257"/>
      <c r="D40" s="256"/>
      <c r="E40" s="259" t="s">
        <v>400</v>
      </c>
      <c r="F40" s="256"/>
      <c r="G40" s="368" t="s">
        <v>401</v>
      </c>
      <c r="H40" s="368"/>
      <c r="I40" s="368"/>
      <c r="J40" s="368"/>
      <c r="K40" s="253"/>
    </row>
    <row r="41" spans="2:11" ht="15" customHeight="1" x14ac:dyDescent="0.3">
      <c r="B41" s="255"/>
      <c r="C41" s="257"/>
      <c r="D41" s="256"/>
      <c r="E41" s="259"/>
      <c r="F41" s="256"/>
      <c r="G41" s="368" t="s">
        <v>402</v>
      </c>
      <c r="H41" s="368"/>
      <c r="I41" s="368"/>
      <c r="J41" s="368"/>
      <c r="K41" s="253"/>
    </row>
    <row r="42" spans="2:11" ht="15" customHeight="1" x14ac:dyDescent="0.3">
      <c r="B42" s="255"/>
      <c r="C42" s="257"/>
      <c r="D42" s="256"/>
      <c r="E42" s="259" t="s">
        <v>403</v>
      </c>
      <c r="F42" s="256"/>
      <c r="G42" s="368" t="s">
        <v>404</v>
      </c>
      <c r="H42" s="368"/>
      <c r="I42" s="368"/>
      <c r="J42" s="368"/>
      <c r="K42" s="253"/>
    </row>
    <row r="43" spans="2:11" ht="15" customHeight="1" x14ac:dyDescent="0.3">
      <c r="B43" s="255"/>
      <c r="C43" s="257"/>
      <c r="D43" s="256"/>
      <c r="E43" s="259" t="s">
        <v>110</v>
      </c>
      <c r="F43" s="256"/>
      <c r="G43" s="368" t="s">
        <v>405</v>
      </c>
      <c r="H43" s="368"/>
      <c r="I43" s="368"/>
      <c r="J43" s="368"/>
      <c r="K43" s="253"/>
    </row>
    <row r="44" spans="2:11" ht="12.75" customHeight="1" x14ac:dyDescent="0.3">
      <c r="B44" s="255"/>
      <c r="C44" s="257"/>
      <c r="D44" s="256"/>
      <c r="E44" s="256"/>
      <c r="F44" s="256"/>
      <c r="G44" s="256"/>
      <c r="H44" s="256"/>
      <c r="I44" s="256"/>
      <c r="J44" s="256"/>
      <c r="K44" s="253"/>
    </row>
    <row r="45" spans="2:11" ht="15" customHeight="1" x14ac:dyDescent="0.3">
      <c r="B45" s="255"/>
      <c r="C45" s="257"/>
      <c r="D45" s="368" t="s">
        <v>406</v>
      </c>
      <c r="E45" s="368"/>
      <c r="F45" s="368"/>
      <c r="G45" s="368"/>
      <c r="H45" s="368"/>
      <c r="I45" s="368"/>
      <c r="J45" s="368"/>
      <c r="K45" s="253"/>
    </row>
    <row r="46" spans="2:11" ht="15" customHeight="1" x14ac:dyDescent="0.3">
      <c r="B46" s="255"/>
      <c r="C46" s="257"/>
      <c r="D46" s="257"/>
      <c r="E46" s="368" t="s">
        <v>407</v>
      </c>
      <c r="F46" s="368"/>
      <c r="G46" s="368"/>
      <c r="H46" s="368"/>
      <c r="I46" s="368"/>
      <c r="J46" s="368"/>
      <c r="K46" s="253"/>
    </row>
    <row r="47" spans="2:11" ht="15" customHeight="1" x14ac:dyDescent="0.3">
      <c r="B47" s="255"/>
      <c r="C47" s="257"/>
      <c r="D47" s="257"/>
      <c r="E47" s="368" t="s">
        <v>408</v>
      </c>
      <c r="F47" s="368"/>
      <c r="G47" s="368"/>
      <c r="H47" s="368"/>
      <c r="I47" s="368"/>
      <c r="J47" s="368"/>
      <c r="K47" s="253"/>
    </row>
    <row r="48" spans="2:11" ht="15" customHeight="1" x14ac:dyDescent="0.3">
      <c r="B48" s="255"/>
      <c r="C48" s="257"/>
      <c r="D48" s="257"/>
      <c r="E48" s="368" t="s">
        <v>409</v>
      </c>
      <c r="F48" s="368"/>
      <c r="G48" s="368"/>
      <c r="H48" s="368"/>
      <c r="I48" s="368"/>
      <c r="J48" s="368"/>
      <c r="K48" s="253"/>
    </row>
    <row r="49" spans="2:11" ht="15" customHeight="1" x14ac:dyDescent="0.3">
      <c r="B49" s="255"/>
      <c r="C49" s="257"/>
      <c r="D49" s="368" t="s">
        <v>410</v>
      </c>
      <c r="E49" s="368"/>
      <c r="F49" s="368"/>
      <c r="G49" s="368"/>
      <c r="H49" s="368"/>
      <c r="I49" s="368"/>
      <c r="J49" s="368"/>
      <c r="K49" s="253"/>
    </row>
    <row r="50" spans="2:11" ht="25.5" customHeight="1" x14ac:dyDescent="0.3">
      <c r="B50" s="252"/>
      <c r="C50" s="370" t="s">
        <v>411</v>
      </c>
      <c r="D50" s="370"/>
      <c r="E50" s="370"/>
      <c r="F50" s="370"/>
      <c r="G50" s="370"/>
      <c r="H50" s="370"/>
      <c r="I50" s="370"/>
      <c r="J50" s="370"/>
      <c r="K50" s="253"/>
    </row>
    <row r="51" spans="2:11" ht="5.25" customHeight="1" x14ac:dyDescent="0.3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 x14ac:dyDescent="0.3">
      <c r="B52" s="252"/>
      <c r="C52" s="368" t="s">
        <v>412</v>
      </c>
      <c r="D52" s="368"/>
      <c r="E52" s="368"/>
      <c r="F52" s="368"/>
      <c r="G52" s="368"/>
      <c r="H52" s="368"/>
      <c r="I52" s="368"/>
      <c r="J52" s="368"/>
      <c r="K52" s="253"/>
    </row>
    <row r="53" spans="2:11" ht="15" customHeight="1" x14ac:dyDescent="0.3">
      <c r="B53" s="252"/>
      <c r="C53" s="368" t="s">
        <v>413</v>
      </c>
      <c r="D53" s="368"/>
      <c r="E53" s="368"/>
      <c r="F53" s="368"/>
      <c r="G53" s="368"/>
      <c r="H53" s="368"/>
      <c r="I53" s="368"/>
      <c r="J53" s="368"/>
      <c r="K53" s="253"/>
    </row>
    <row r="54" spans="2:11" ht="12.75" customHeight="1" x14ac:dyDescent="0.3">
      <c r="B54" s="252"/>
      <c r="C54" s="256"/>
      <c r="D54" s="256"/>
      <c r="E54" s="256"/>
      <c r="F54" s="256"/>
      <c r="G54" s="256"/>
      <c r="H54" s="256"/>
      <c r="I54" s="256"/>
      <c r="J54" s="256"/>
      <c r="K54" s="253"/>
    </row>
    <row r="55" spans="2:11" ht="15" customHeight="1" x14ac:dyDescent="0.3">
      <c r="B55" s="252"/>
      <c r="C55" s="368" t="s">
        <v>414</v>
      </c>
      <c r="D55" s="368"/>
      <c r="E55" s="368"/>
      <c r="F55" s="368"/>
      <c r="G55" s="368"/>
      <c r="H55" s="368"/>
      <c r="I55" s="368"/>
      <c r="J55" s="368"/>
      <c r="K55" s="253"/>
    </row>
    <row r="56" spans="2:11" ht="15" customHeight="1" x14ac:dyDescent="0.3">
      <c r="B56" s="252"/>
      <c r="C56" s="257"/>
      <c r="D56" s="368" t="s">
        <v>415</v>
      </c>
      <c r="E56" s="368"/>
      <c r="F56" s="368"/>
      <c r="G56" s="368"/>
      <c r="H56" s="368"/>
      <c r="I56" s="368"/>
      <c r="J56" s="368"/>
      <c r="K56" s="253"/>
    </row>
    <row r="57" spans="2:11" ht="15" customHeight="1" x14ac:dyDescent="0.3">
      <c r="B57" s="252"/>
      <c r="C57" s="257"/>
      <c r="D57" s="368" t="s">
        <v>416</v>
      </c>
      <c r="E57" s="368"/>
      <c r="F57" s="368"/>
      <c r="G57" s="368"/>
      <c r="H57" s="368"/>
      <c r="I57" s="368"/>
      <c r="J57" s="368"/>
      <c r="K57" s="253"/>
    </row>
    <row r="58" spans="2:11" ht="15" customHeight="1" x14ac:dyDescent="0.3">
      <c r="B58" s="252"/>
      <c r="C58" s="257"/>
      <c r="D58" s="368" t="s">
        <v>417</v>
      </c>
      <c r="E58" s="368"/>
      <c r="F58" s="368"/>
      <c r="G58" s="368"/>
      <c r="H58" s="368"/>
      <c r="I58" s="368"/>
      <c r="J58" s="368"/>
      <c r="K58" s="253"/>
    </row>
    <row r="59" spans="2:11" ht="15" customHeight="1" x14ac:dyDescent="0.3">
      <c r="B59" s="252"/>
      <c r="C59" s="257"/>
      <c r="D59" s="368" t="s">
        <v>418</v>
      </c>
      <c r="E59" s="368"/>
      <c r="F59" s="368"/>
      <c r="G59" s="368"/>
      <c r="H59" s="368"/>
      <c r="I59" s="368"/>
      <c r="J59" s="368"/>
      <c r="K59" s="253"/>
    </row>
    <row r="60" spans="2:11" ht="15" customHeight="1" x14ac:dyDescent="0.3">
      <c r="B60" s="252"/>
      <c r="C60" s="257"/>
      <c r="D60" s="372" t="s">
        <v>419</v>
      </c>
      <c r="E60" s="372"/>
      <c r="F60" s="372"/>
      <c r="G60" s="372"/>
      <c r="H60" s="372"/>
      <c r="I60" s="372"/>
      <c r="J60" s="372"/>
      <c r="K60" s="253"/>
    </row>
    <row r="61" spans="2:11" ht="15" customHeight="1" x14ac:dyDescent="0.3">
      <c r="B61" s="252"/>
      <c r="C61" s="257"/>
      <c r="D61" s="368" t="s">
        <v>420</v>
      </c>
      <c r="E61" s="368"/>
      <c r="F61" s="368"/>
      <c r="G61" s="368"/>
      <c r="H61" s="368"/>
      <c r="I61" s="368"/>
      <c r="J61" s="368"/>
      <c r="K61" s="253"/>
    </row>
    <row r="62" spans="2:11" ht="12.75" customHeight="1" x14ac:dyDescent="0.3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 x14ac:dyDescent="0.3">
      <c r="B63" s="252"/>
      <c r="C63" s="257"/>
      <c r="D63" s="368" t="s">
        <v>421</v>
      </c>
      <c r="E63" s="368"/>
      <c r="F63" s="368"/>
      <c r="G63" s="368"/>
      <c r="H63" s="368"/>
      <c r="I63" s="368"/>
      <c r="J63" s="368"/>
      <c r="K63" s="253"/>
    </row>
    <row r="64" spans="2:11" ht="15" customHeight="1" x14ac:dyDescent="0.3">
      <c r="B64" s="252"/>
      <c r="C64" s="257"/>
      <c r="D64" s="372" t="s">
        <v>422</v>
      </c>
      <c r="E64" s="372"/>
      <c r="F64" s="372"/>
      <c r="G64" s="372"/>
      <c r="H64" s="372"/>
      <c r="I64" s="372"/>
      <c r="J64" s="372"/>
      <c r="K64" s="253"/>
    </row>
    <row r="65" spans="2:11" ht="15" customHeight="1" x14ac:dyDescent="0.3">
      <c r="B65" s="252"/>
      <c r="C65" s="257"/>
      <c r="D65" s="368" t="s">
        <v>423</v>
      </c>
      <c r="E65" s="368"/>
      <c r="F65" s="368"/>
      <c r="G65" s="368"/>
      <c r="H65" s="368"/>
      <c r="I65" s="368"/>
      <c r="J65" s="368"/>
      <c r="K65" s="253"/>
    </row>
    <row r="66" spans="2:11" ht="15" customHeight="1" x14ac:dyDescent="0.3">
      <c r="B66" s="252"/>
      <c r="C66" s="257"/>
      <c r="D66" s="368" t="s">
        <v>424</v>
      </c>
      <c r="E66" s="368"/>
      <c r="F66" s="368"/>
      <c r="G66" s="368"/>
      <c r="H66" s="368"/>
      <c r="I66" s="368"/>
      <c r="J66" s="368"/>
      <c r="K66" s="253"/>
    </row>
    <row r="67" spans="2:11" ht="15" customHeight="1" x14ac:dyDescent="0.3">
      <c r="B67" s="252"/>
      <c r="C67" s="257"/>
      <c r="D67" s="368" t="s">
        <v>425</v>
      </c>
      <c r="E67" s="368"/>
      <c r="F67" s="368"/>
      <c r="G67" s="368"/>
      <c r="H67" s="368"/>
      <c r="I67" s="368"/>
      <c r="J67" s="368"/>
      <c r="K67" s="253"/>
    </row>
    <row r="68" spans="2:11" ht="15" customHeight="1" x14ac:dyDescent="0.3">
      <c r="B68" s="252"/>
      <c r="C68" s="257"/>
      <c r="D68" s="368" t="s">
        <v>426</v>
      </c>
      <c r="E68" s="368"/>
      <c r="F68" s="368"/>
      <c r="G68" s="368"/>
      <c r="H68" s="368"/>
      <c r="I68" s="368"/>
      <c r="J68" s="368"/>
      <c r="K68" s="253"/>
    </row>
    <row r="69" spans="2:11" ht="12.75" customHeight="1" x14ac:dyDescent="0.3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 x14ac:dyDescent="0.3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 x14ac:dyDescent="0.3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 x14ac:dyDescent="0.3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 x14ac:dyDescent="0.3">
      <c r="B73" s="269"/>
      <c r="C73" s="371" t="s">
        <v>363</v>
      </c>
      <c r="D73" s="371"/>
      <c r="E73" s="371"/>
      <c r="F73" s="371"/>
      <c r="G73" s="371"/>
      <c r="H73" s="371"/>
      <c r="I73" s="371"/>
      <c r="J73" s="371"/>
      <c r="K73" s="270"/>
    </row>
    <row r="74" spans="2:11" ht="17.25" customHeight="1" x14ac:dyDescent="0.3">
      <c r="B74" s="269"/>
      <c r="C74" s="271" t="s">
        <v>427</v>
      </c>
      <c r="D74" s="271"/>
      <c r="E74" s="271"/>
      <c r="F74" s="271" t="s">
        <v>428</v>
      </c>
      <c r="G74" s="272"/>
      <c r="H74" s="271" t="s">
        <v>106</v>
      </c>
      <c r="I74" s="271" t="s">
        <v>59</v>
      </c>
      <c r="J74" s="271" t="s">
        <v>429</v>
      </c>
      <c r="K74" s="270"/>
    </row>
    <row r="75" spans="2:11" ht="17.25" customHeight="1" x14ac:dyDescent="0.3">
      <c r="B75" s="269"/>
      <c r="C75" s="273" t="s">
        <v>430</v>
      </c>
      <c r="D75" s="273"/>
      <c r="E75" s="273"/>
      <c r="F75" s="274" t="s">
        <v>431</v>
      </c>
      <c r="G75" s="275"/>
      <c r="H75" s="273"/>
      <c r="I75" s="273"/>
      <c r="J75" s="273" t="s">
        <v>432</v>
      </c>
      <c r="K75" s="270"/>
    </row>
    <row r="76" spans="2:11" ht="5.25" customHeight="1" x14ac:dyDescent="0.3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 x14ac:dyDescent="0.3">
      <c r="B77" s="269"/>
      <c r="C77" s="259" t="s">
        <v>55</v>
      </c>
      <c r="D77" s="276"/>
      <c r="E77" s="276"/>
      <c r="F77" s="278" t="s">
        <v>433</v>
      </c>
      <c r="G77" s="277"/>
      <c r="H77" s="259" t="s">
        <v>434</v>
      </c>
      <c r="I77" s="259" t="s">
        <v>435</v>
      </c>
      <c r="J77" s="259">
        <v>20</v>
      </c>
      <c r="K77" s="270"/>
    </row>
    <row r="78" spans="2:11" ht="15" customHeight="1" x14ac:dyDescent="0.3">
      <c r="B78" s="269"/>
      <c r="C78" s="259" t="s">
        <v>436</v>
      </c>
      <c r="D78" s="259"/>
      <c r="E78" s="259"/>
      <c r="F78" s="278" t="s">
        <v>433</v>
      </c>
      <c r="G78" s="277"/>
      <c r="H78" s="259" t="s">
        <v>437</v>
      </c>
      <c r="I78" s="259" t="s">
        <v>435</v>
      </c>
      <c r="J78" s="259">
        <v>120</v>
      </c>
      <c r="K78" s="270"/>
    </row>
    <row r="79" spans="2:11" ht="15" customHeight="1" x14ac:dyDescent="0.3">
      <c r="B79" s="279"/>
      <c r="C79" s="259" t="s">
        <v>438</v>
      </c>
      <c r="D79" s="259"/>
      <c r="E79" s="259"/>
      <c r="F79" s="278" t="s">
        <v>439</v>
      </c>
      <c r="G79" s="277"/>
      <c r="H79" s="259" t="s">
        <v>440</v>
      </c>
      <c r="I79" s="259" t="s">
        <v>435</v>
      </c>
      <c r="J79" s="259">
        <v>50</v>
      </c>
      <c r="K79" s="270"/>
    </row>
    <row r="80" spans="2:11" ht="15" customHeight="1" x14ac:dyDescent="0.3">
      <c r="B80" s="279"/>
      <c r="C80" s="259" t="s">
        <v>441</v>
      </c>
      <c r="D80" s="259"/>
      <c r="E80" s="259"/>
      <c r="F80" s="278" t="s">
        <v>433</v>
      </c>
      <c r="G80" s="277"/>
      <c r="H80" s="259" t="s">
        <v>442</v>
      </c>
      <c r="I80" s="259" t="s">
        <v>443</v>
      </c>
      <c r="J80" s="259"/>
      <c r="K80" s="270"/>
    </row>
    <row r="81" spans="2:11" ht="15" customHeight="1" x14ac:dyDescent="0.3">
      <c r="B81" s="279"/>
      <c r="C81" s="280" t="s">
        <v>444</v>
      </c>
      <c r="D81" s="280"/>
      <c r="E81" s="280"/>
      <c r="F81" s="281" t="s">
        <v>439</v>
      </c>
      <c r="G81" s="280"/>
      <c r="H81" s="280" t="s">
        <v>445</v>
      </c>
      <c r="I81" s="280" t="s">
        <v>435</v>
      </c>
      <c r="J81" s="280">
        <v>15</v>
      </c>
      <c r="K81" s="270"/>
    </row>
    <row r="82" spans="2:11" ht="15" customHeight="1" x14ac:dyDescent="0.3">
      <c r="B82" s="279"/>
      <c r="C82" s="280" t="s">
        <v>446</v>
      </c>
      <c r="D82" s="280"/>
      <c r="E82" s="280"/>
      <c r="F82" s="281" t="s">
        <v>439</v>
      </c>
      <c r="G82" s="280"/>
      <c r="H82" s="280" t="s">
        <v>447</v>
      </c>
      <c r="I82" s="280" t="s">
        <v>435</v>
      </c>
      <c r="J82" s="280">
        <v>15</v>
      </c>
      <c r="K82" s="270"/>
    </row>
    <row r="83" spans="2:11" ht="15" customHeight="1" x14ac:dyDescent="0.3">
      <c r="B83" s="279"/>
      <c r="C83" s="280" t="s">
        <v>448</v>
      </c>
      <c r="D83" s="280"/>
      <c r="E83" s="280"/>
      <c r="F83" s="281" t="s">
        <v>439</v>
      </c>
      <c r="G83" s="280"/>
      <c r="H83" s="280" t="s">
        <v>449</v>
      </c>
      <c r="I83" s="280" t="s">
        <v>435</v>
      </c>
      <c r="J83" s="280">
        <v>20</v>
      </c>
      <c r="K83" s="270"/>
    </row>
    <row r="84" spans="2:11" ht="15" customHeight="1" x14ac:dyDescent="0.3">
      <c r="B84" s="279"/>
      <c r="C84" s="280" t="s">
        <v>450</v>
      </c>
      <c r="D84" s="280"/>
      <c r="E84" s="280"/>
      <c r="F84" s="281" t="s">
        <v>439</v>
      </c>
      <c r="G84" s="280"/>
      <c r="H84" s="280" t="s">
        <v>451</v>
      </c>
      <c r="I84" s="280" t="s">
        <v>435</v>
      </c>
      <c r="J84" s="280">
        <v>20</v>
      </c>
      <c r="K84" s="270"/>
    </row>
    <row r="85" spans="2:11" ht="15" customHeight="1" x14ac:dyDescent="0.3">
      <c r="B85" s="279"/>
      <c r="C85" s="259" t="s">
        <v>452</v>
      </c>
      <c r="D85" s="259"/>
      <c r="E85" s="259"/>
      <c r="F85" s="278" t="s">
        <v>439</v>
      </c>
      <c r="G85" s="277"/>
      <c r="H85" s="259" t="s">
        <v>453</v>
      </c>
      <c r="I85" s="259" t="s">
        <v>435</v>
      </c>
      <c r="J85" s="259">
        <v>50</v>
      </c>
      <c r="K85" s="270"/>
    </row>
    <row r="86" spans="2:11" ht="15" customHeight="1" x14ac:dyDescent="0.3">
      <c r="B86" s="279"/>
      <c r="C86" s="259" t="s">
        <v>454</v>
      </c>
      <c r="D86" s="259"/>
      <c r="E86" s="259"/>
      <c r="F86" s="278" t="s">
        <v>439</v>
      </c>
      <c r="G86" s="277"/>
      <c r="H86" s="259" t="s">
        <v>455</v>
      </c>
      <c r="I86" s="259" t="s">
        <v>435</v>
      </c>
      <c r="J86" s="259">
        <v>20</v>
      </c>
      <c r="K86" s="270"/>
    </row>
    <row r="87" spans="2:11" ht="15" customHeight="1" x14ac:dyDescent="0.3">
      <c r="B87" s="279"/>
      <c r="C87" s="259" t="s">
        <v>456</v>
      </c>
      <c r="D87" s="259"/>
      <c r="E87" s="259"/>
      <c r="F87" s="278" t="s">
        <v>439</v>
      </c>
      <c r="G87" s="277"/>
      <c r="H87" s="259" t="s">
        <v>457</v>
      </c>
      <c r="I87" s="259" t="s">
        <v>435</v>
      </c>
      <c r="J87" s="259">
        <v>20</v>
      </c>
      <c r="K87" s="270"/>
    </row>
    <row r="88" spans="2:11" ht="15" customHeight="1" x14ac:dyDescent="0.3">
      <c r="B88" s="279"/>
      <c r="C88" s="259" t="s">
        <v>458</v>
      </c>
      <c r="D88" s="259"/>
      <c r="E88" s="259"/>
      <c r="F88" s="278" t="s">
        <v>439</v>
      </c>
      <c r="G88" s="277"/>
      <c r="H88" s="259" t="s">
        <v>459</v>
      </c>
      <c r="I88" s="259" t="s">
        <v>435</v>
      </c>
      <c r="J88" s="259">
        <v>50</v>
      </c>
      <c r="K88" s="270"/>
    </row>
    <row r="89" spans="2:11" ht="15" customHeight="1" x14ac:dyDescent="0.3">
      <c r="B89" s="279"/>
      <c r="C89" s="259" t="s">
        <v>460</v>
      </c>
      <c r="D89" s="259"/>
      <c r="E89" s="259"/>
      <c r="F89" s="278" t="s">
        <v>439</v>
      </c>
      <c r="G89" s="277"/>
      <c r="H89" s="259" t="s">
        <v>460</v>
      </c>
      <c r="I89" s="259" t="s">
        <v>435</v>
      </c>
      <c r="J89" s="259">
        <v>50</v>
      </c>
      <c r="K89" s="270"/>
    </row>
    <row r="90" spans="2:11" ht="15" customHeight="1" x14ac:dyDescent="0.3">
      <c r="B90" s="279"/>
      <c r="C90" s="259" t="s">
        <v>111</v>
      </c>
      <c r="D90" s="259"/>
      <c r="E90" s="259"/>
      <c r="F90" s="278" t="s">
        <v>439</v>
      </c>
      <c r="G90" s="277"/>
      <c r="H90" s="259" t="s">
        <v>461</v>
      </c>
      <c r="I90" s="259" t="s">
        <v>435</v>
      </c>
      <c r="J90" s="259">
        <v>255</v>
      </c>
      <c r="K90" s="270"/>
    </row>
    <row r="91" spans="2:11" ht="15" customHeight="1" x14ac:dyDescent="0.3">
      <c r="B91" s="279"/>
      <c r="C91" s="259" t="s">
        <v>462</v>
      </c>
      <c r="D91" s="259"/>
      <c r="E91" s="259"/>
      <c r="F91" s="278" t="s">
        <v>433</v>
      </c>
      <c r="G91" s="277"/>
      <c r="H91" s="259" t="s">
        <v>463</v>
      </c>
      <c r="I91" s="259" t="s">
        <v>464</v>
      </c>
      <c r="J91" s="259"/>
      <c r="K91" s="270"/>
    </row>
    <row r="92" spans="2:11" ht="15" customHeight="1" x14ac:dyDescent="0.3">
      <c r="B92" s="279"/>
      <c r="C92" s="259" t="s">
        <v>465</v>
      </c>
      <c r="D92" s="259"/>
      <c r="E92" s="259"/>
      <c r="F92" s="278" t="s">
        <v>433</v>
      </c>
      <c r="G92" s="277"/>
      <c r="H92" s="259" t="s">
        <v>466</v>
      </c>
      <c r="I92" s="259" t="s">
        <v>467</v>
      </c>
      <c r="J92" s="259"/>
      <c r="K92" s="270"/>
    </row>
    <row r="93" spans="2:11" ht="15" customHeight="1" x14ac:dyDescent="0.3">
      <c r="B93" s="279"/>
      <c r="C93" s="259" t="s">
        <v>468</v>
      </c>
      <c r="D93" s="259"/>
      <c r="E93" s="259"/>
      <c r="F93" s="278" t="s">
        <v>433</v>
      </c>
      <c r="G93" s="277"/>
      <c r="H93" s="259" t="s">
        <v>468</v>
      </c>
      <c r="I93" s="259" t="s">
        <v>467</v>
      </c>
      <c r="J93" s="259"/>
      <c r="K93" s="270"/>
    </row>
    <row r="94" spans="2:11" ht="15" customHeight="1" x14ac:dyDescent="0.3">
      <c r="B94" s="279"/>
      <c r="C94" s="259" t="s">
        <v>40</v>
      </c>
      <c r="D94" s="259"/>
      <c r="E94" s="259"/>
      <c r="F94" s="278" t="s">
        <v>433</v>
      </c>
      <c r="G94" s="277"/>
      <c r="H94" s="259" t="s">
        <v>469</v>
      </c>
      <c r="I94" s="259" t="s">
        <v>467</v>
      </c>
      <c r="J94" s="259"/>
      <c r="K94" s="270"/>
    </row>
    <row r="95" spans="2:11" ht="15" customHeight="1" x14ac:dyDescent="0.3">
      <c r="B95" s="279"/>
      <c r="C95" s="259" t="s">
        <v>50</v>
      </c>
      <c r="D95" s="259"/>
      <c r="E95" s="259"/>
      <c r="F95" s="278" t="s">
        <v>433</v>
      </c>
      <c r="G95" s="277"/>
      <c r="H95" s="259" t="s">
        <v>470</v>
      </c>
      <c r="I95" s="259" t="s">
        <v>467</v>
      </c>
      <c r="J95" s="259"/>
      <c r="K95" s="270"/>
    </row>
    <row r="96" spans="2:11" ht="15" customHeight="1" x14ac:dyDescent="0.3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 x14ac:dyDescent="0.3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 x14ac:dyDescent="0.3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 x14ac:dyDescent="0.3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 x14ac:dyDescent="0.3">
      <c r="B100" s="269"/>
      <c r="C100" s="371" t="s">
        <v>471</v>
      </c>
      <c r="D100" s="371"/>
      <c r="E100" s="371"/>
      <c r="F100" s="371"/>
      <c r="G100" s="371"/>
      <c r="H100" s="371"/>
      <c r="I100" s="371"/>
      <c r="J100" s="371"/>
      <c r="K100" s="270"/>
    </row>
    <row r="101" spans="2:11" ht="17.25" customHeight="1" x14ac:dyDescent="0.3">
      <c r="B101" s="269"/>
      <c r="C101" s="271" t="s">
        <v>427</v>
      </c>
      <c r="D101" s="271"/>
      <c r="E101" s="271"/>
      <c r="F101" s="271" t="s">
        <v>428</v>
      </c>
      <c r="G101" s="272"/>
      <c r="H101" s="271" t="s">
        <v>106</v>
      </c>
      <c r="I101" s="271" t="s">
        <v>59</v>
      </c>
      <c r="J101" s="271" t="s">
        <v>429</v>
      </c>
      <c r="K101" s="270"/>
    </row>
    <row r="102" spans="2:11" ht="17.25" customHeight="1" x14ac:dyDescent="0.3">
      <c r="B102" s="269"/>
      <c r="C102" s="273" t="s">
        <v>430</v>
      </c>
      <c r="D102" s="273"/>
      <c r="E102" s="273"/>
      <c r="F102" s="274" t="s">
        <v>431</v>
      </c>
      <c r="G102" s="275"/>
      <c r="H102" s="273"/>
      <c r="I102" s="273"/>
      <c r="J102" s="273" t="s">
        <v>432</v>
      </c>
      <c r="K102" s="270"/>
    </row>
    <row r="103" spans="2:11" ht="5.25" customHeight="1" x14ac:dyDescent="0.3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 x14ac:dyDescent="0.3">
      <c r="B104" s="269"/>
      <c r="C104" s="259" t="s">
        <v>55</v>
      </c>
      <c r="D104" s="276"/>
      <c r="E104" s="276"/>
      <c r="F104" s="278" t="s">
        <v>433</v>
      </c>
      <c r="G104" s="287"/>
      <c r="H104" s="259" t="s">
        <v>472</v>
      </c>
      <c r="I104" s="259" t="s">
        <v>435</v>
      </c>
      <c r="J104" s="259">
        <v>20</v>
      </c>
      <c r="K104" s="270"/>
    </row>
    <row r="105" spans="2:11" ht="15" customHeight="1" x14ac:dyDescent="0.3">
      <c r="B105" s="269"/>
      <c r="C105" s="259" t="s">
        <v>436</v>
      </c>
      <c r="D105" s="259"/>
      <c r="E105" s="259"/>
      <c r="F105" s="278" t="s">
        <v>433</v>
      </c>
      <c r="G105" s="259"/>
      <c r="H105" s="259" t="s">
        <v>472</v>
      </c>
      <c r="I105" s="259" t="s">
        <v>435</v>
      </c>
      <c r="J105" s="259">
        <v>120</v>
      </c>
      <c r="K105" s="270"/>
    </row>
    <row r="106" spans="2:11" ht="15" customHeight="1" x14ac:dyDescent="0.3">
      <c r="B106" s="279"/>
      <c r="C106" s="259" t="s">
        <v>438</v>
      </c>
      <c r="D106" s="259"/>
      <c r="E106" s="259"/>
      <c r="F106" s="278" t="s">
        <v>439</v>
      </c>
      <c r="G106" s="259"/>
      <c r="H106" s="259" t="s">
        <v>472</v>
      </c>
      <c r="I106" s="259" t="s">
        <v>435</v>
      </c>
      <c r="J106" s="259">
        <v>50</v>
      </c>
      <c r="K106" s="270"/>
    </row>
    <row r="107" spans="2:11" ht="15" customHeight="1" x14ac:dyDescent="0.3">
      <c r="B107" s="279"/>
      <c r="C107" s="259" t="s">
        <v>441</v>
      </c>
      <c r="D107" s="259"/>
      <c r="E107" s="259"/>
      <c r="F107" s="278" t="s">
        <v>433</v>
      </c>
      <c r="G107" s="259"/>
      <c r="H107" s="259" t="s">
        <v>472</v>
      </c>
      <c r="I107" s="259" t="s">
        <v>443</v>
      </c>
      <c r="J107" s="259"/>
      <c r="K107" s="270"/>
    </row>
    <row r="108" spans="2:11" ht="15" customHeight="1" x14ac:dyDescent="0.3">
      <c r="B108" s="279"/>
      <c r="C108" s="259" t="s">
        <v>452</v>
      </c>
      <c r="D108" s="259"/>
      <c r="E108" s="259"/>
      <c r="F108" s="278" t="s">
        <v>439</v>
      </c>
      <c r="G108" s="259"/>
      <c r="H108" s="259" t="s">
        <v>472</v>
      </c>
      <c r="I108" s="259" t="s">
        <v>435</v>
      </c>
      <c r="J108" s="259">
        <v>50</v>
      </c>
      <c r="K108" s="270"/>
    </row>
    <row r="109" spans="2:11" ht="15" customHeight="1" x14ac:dyDescent="0.3">
      <c r="B109" s="279"/>
      <c r="C109" s="259" t="s">
        <v>460</v>
      </c>
      <c r="D109" s="259"/>
      <c r="E109" s="259"/>
      <c r="F109" s="278" t="s">
        <v>439</v>
      </c>
      <c r="G109" s="259"/>
      <c r="H109" s="259" t="s">
        <v>472</v>
      </c>
      <c r="I109" s="259" t="s">
        <v>435</v>
      </c>
      <c r="J109" s="259">
        <v>50</v>
      </c>
      <c r="K109" s="270"/>
    </row>
    <row r="110" spans="2:11" ht="15" customHeight="1" x14ac:dyDescent="0.3">
      <c r="B110" s="279"/>
      <c r="C110" s="259" t="s">
        <v>458</v>
      </c>
      <c r="D110" s="259"/>
      <c r="E110" s="259"/>
      <c r="F110" s="278" t="s">
        <v>439</v>
      </c>
      <c r="G110" s="259"/>
      <c r="H110" s="259" t="s">
        <v>472</v>
      </c>
      <c r="I110" s="259" t="s">
        <v>435</v>
      </c>
      <c r="J110" s="259">
        <v>50</v>
      </c>
      <c r="K110" s="270"/>
    </row>
    <row r="111" spans="2:11" ht="15" customHeight="1" x14ac:dyDescent="0.3">
      <c r="B111" s="279"/>
      <c r="C111" s="259" t="s">
        <v>55</v>
      </c>
      <c r="D111" s="259"/>
      <c r="E111" s="259"/>
      <c r="F111" s="278" t="s">
        <v>433</v>
      </c>
      <c r="G111" s="259"/>
      <c r="H111" s="259" t="s">
        <v>473</v>
      </c>
      <c r="I111" s="259" t="s">
        <v>435</v>
      </c>
      <c r="J111" s="259">
        <v>20</v>
      </c>
      <c r="K111" s="270"/>
    </row>
    <row r="112" spans="2:11" ht="15" customHeight="1" x14ac:dyDescent="0.3">
      <c r="B112" s="279"/>
      <c r="C112" s="259" t="s">
        <v>474</v>
      </c>
      <c r="D112" s="259"/>
      <c r="E112" s="259"/>
      <c r="F112" s="278" t="s">
        <v>433</v>
      </c>
      <c r="G112" s="259"/>
      <c r="H112" s="259" t="s">
        <v>475</v>
      </c>
      <c r="I112" s="259" t="s">
        <v>435</v>
      </c>
      <c r="J112" s="259">
        <v>120</v>
      </c>
      <c r="K112" s="270"/>
    </row>
    <row r="113" spans="2:11" ht="15" customHeight="1" x14ac:dyDescent="0.3">
      <c r="B113" s="279"/>
      <c r="C113" s="259" t="s">
        <v>40</v>
      </c>
      <c r="D113" s="259"/>
      <c r="E113" s="259"/>
      <c r="F113" s="278" t="s">
        <v>433</v>
      </c>
      <c r="G113" s="259"/>
      <c r="H113" s="259" t="s">
        <v>476</v>
      </c>
      <c r="I113" s="259" t="s">
        <v>467</v>
      </c>
      <c r="J113" s="259"/>
      <c r="K113" s="270"/>
    </row>
    <row r="114" spans="2:11" ht="15" customHeight="1" x14ac:dyDescent="0.3">
      <c r="B114" s="279"/>
      <c r="C114" s="259" t="s">
        <v>50</v>
      </c>
      <c r="D114" s="259"/>
      <c r="E114" s="259"/>
      <c r="F114" s="278" t="s">
        <v>433</v>
      </c>
      <c r="G114" s="259"/>
      <c r="H114" s="259" t="s">
        <v>477</v>
      </c>
      <c r="I114" s="259" t="s">
        <v>467</v>
      </c>
      <c r="J114" s="259"/>
      <c r="K114" s="270"/>
    </row>
    <row r="115" spans="2:11" ht="15" customHeight="1" x14ac:dyDescent="0.3">
      <c r="B115" s="279"/>
      <c r="C115" s="259" t="s">
        <v>59</v>
      </c>
      <c r="D115" s="259"/>
      <c r="E115" s="259"/>
      <c r="F115" s="278" t="s">
        <v>433</v>
      </c>
      <c r="G115" s="259"/>
      <c r="H115" s="259" t="s">
        <v>478</v>
      </c>
      <c r="I115" s="259" t="s">
        <v>479</v>
      </c>
      <c r="J115" s="259"/>
      <c r="K115" s="270"/>
    </row>
    <row r="116" spans="2:11" ht="15" customHeight="1" x14ac:dyDescent="0.3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 x14ac:dyDescent="0.3">
      <c r="B117" s="289"/>
      <c r="C117" s="256"/>
      <c r="D117" s="256"/>
      <c r="E117" s="256"/>
      <c r="F117" s="290"/>
      <c r="G117" s="256"/>
      <c r="H117" s="256"/>
      <c r="I117" s="256"/>
      <c r="J117" s="256"/>
      <c r="K117" s="289"/>
    </row>
    <row r="118" spans="2:11" ht="18.75" customHeight="1" x14ac:dyDescent="0.3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 x14ac:dyDescent="0.3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 x14ac:dyDescent="0.3">
      <c r="B120" s="294"/>
      <c r="C120" s="369" t="s">
        <v>480</v>
      </c>
      <c r="D120" s="369"/>
      <c r="E120" s="369"/>
      <c r="F120" s="369"/>
      <c r="G120" s="369"/>
      <c r="H120" s="369"/>
      <c r="I120" s="369"/>
      <c r="J120" s="369"/>
      <c r="K120" s="295"/>
    </row>
    <row r="121" spans="2:11" ht="17.25" customHeight="1" x14ac:dyDescent="0.3">
      <c r="B121" s="296"/>
      <c r="C121" s="271" t="s">
        <v>427</v>
      </c>
      <c r="D121" s="271"/>
      <c r="E121" s="271"/>
      <c r="F121" s="271" t="s">
        <v>428</v>
      </c>
      <c r="G121" s="272"/>
      <c r="H121" s="271" t="s">
        <v>106</v>
      </c>
      <c r="I121" s="271" t="s">
        <v>59</v>
      </c>
      <c r="J121" s="271" t="s">
        <v>429</v>
      </c>
      <c r="K121" s="297"/>
    </row>
    <row r="122" spans="2:11" ht="17.25" customHeight="1" x14ac:dyDescent="0.3">
      <c r="B122" s="296"/>
      <c r="C122" s="273" t="s">
        <v>430</v>
      </c>
      <c r="D122" s="273"/>
      <c r="E122" s="273"/>
      <c r="F122" s="274" t="s">
        <v>431</v>
      </c>
      <c r="G122" s="275"/>
      <c r="H122" s="273"/>
      <c r="I122" s="273"/>
      <c r="J122" s="273" t="s">
        <v>432</v>
      </c>
      <c r="K122" s="297"/>
    </row>
    <row r="123" spans="2:11" ht="5.25" customHeight="1" x14ac:dyDescent="0.3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 x14ac:dyDescent="0.3">
      <c r="B124" s="298"/>
      <c r="C124" s="259" t="s">
        <v>436</v>
      </c>
      <c r="D124" s="276"/>
      <c r="E124" s="276"/>
      <c r="F124" s="278" t="s">
        <v>433</v>
      </c>
      <c r="G124" s="259"/>
      <c r="H124" s="259" t="s">
        <v>472</v>
      </c>
      <c r="I124" s="259" t="s">
        <v>435</v>
      </c>
      <c r="J124" s="259">
        <v>120</v>
      </c>
      <c r="K124" s="300"/>
    </row>
    <row r="125" spans="2:11" ht="15" customHeight="1" x14ac:dyDescent="0.3">
      <c r="B125" s="298"/>
      <c r="C125" s="259" t="s">
        <v>481</v>
      </c>
      <c r="D125" s="259"/>
      <c r="E125" s="259"/>
      <c r="F125" s="278" t="s">
        <v>433</v>
      </c>
      <c r="G125" s="259"/>
      <c r="H125" s="259" t="s">
        <v>482</v>
      </c>
      <c r="I125" s="259" t="s">
        <v>435</v>
      </c>
      <c r="J125" s="259" t="s">
        <v>483</v>
      </c>
      <c r="K125" s="300"/>
    </row>
    <row r="126" spans="2:11" ht="15" customHeight="1" x14ac:dyDescent="0.3">
      <c r="B126" s="298"/>
      <c r="C126" s="259" t="s">
        <v>382</v>
      </c>
      <c r="D126" s="259"/>
      <c r="E126" s="259"/>
      <c r="F126" s="278" t="s">
        <v>433</v>
      </c>
      <c r="G126" s="259"/>
      <c r="H126" s="259" t="s">
        <v>484</v>
      </c>
      <c r="I126" s="259" t="s">
        <v>435</v>
      </c>
      <c r="J126" s="259" t="s">
        <v>483</v>
      </c>
      <c r="K126" s="300"/>
    </row>
    <row r="127" spans="2:11" ht="15" customHeight="1" x14ac:dyDescent="0.3">
      <c r="B127" s="298"/>
      <c r="C127" s="259" t="s">
        <v>444</v>
      </c>
      <c r="D127" s="259"/>
      <c r="E127" s="259"/>
      <c r="F127" s="278" t="s">
        <v>439</v>
      </c>
      <c r="G127" s="259"/>
      <c r="H127" s="259" t="s">
        <v>445</v>
      </c>
      <c r="I127" s="259" t="s">
        <v>435</v>
      </c>
      <c r="J127" s="259">
        <v>15</v>
      </c>
      <c r="K127" s="300"/>
    </row>
    <row r="128" spans="2:11" ht="15" customHeight="1" x14ac:dyDescent="0.3">
      <c r="B128" s="298"/>
      <c r="C128" s="280" t="s">
        <v>446</v>
      </c>
      <c r="D128" s="280"/>
      <c r="E128" s="280"/>
      <c r="F128" s="281" t="s">
        <v>439</v>
      </c>
      <c r="G128" s="280"/>
      <c r="H128" s="280" t="s">
        <v>447</v>
      </c>
      <c r="I128" s="280" t="s">
        <v>435</v>
      </c>
      <c r="J128" s="280">
        <v>15</v>
      </c>
      <c r="K128" s="300"/>
    </row>
    <row r="129" spans="2:11" ht="15" customHeight="1" x14ac:dyDescent="0.3">
      <c r="B129" s="298"/>
      <c r="C129" s="280" t="s">
        <v>448</v>
      </c>
      <c r="D129" s="280"/>
      <c r="E129" s="280"/>
      <c r="F129" s="281" t="s">
        <v>439</v>
      </c>
      <c r="G129" s="280"/>
      <c r="H129" s="280" t="s">
        <v>449</v>
      </c>
      <c r="I129" s="280" t="s">
        <v>435</v>
      </c>
      <c r="J129" s="280">
        <v>20</v>
      </c>
      <c r="K129" s="300"/>
    </row>
    <row r="130" spans="2:11" ht="15" customHeight="1" x14ac:dyDescent="0.3">
      <c r="B130" s="298"/>
      <c r="C130" s="280" t="s">
        <v>450</v>
      </c>
      <c r="D130" s="280"/>
      <c r="E130" s="280"/>
      <c r="F130" s="281" t="s">
        <v>439</v>
      </c>
      <c r="G130" s="280"/>
      <c r="H130" s="280" t="s">
        <v>451</v>
      </c>
      <c r="I130" s="280" t="s">
        <v>435</v>
      </c>
      <c r="J130" s="280">
        <v>20</v>
      </c>
      <c r="K130" s="300"/>
    </row>
    <row r="131" spans="2:11" ht="15" customHeight="1" x14ac:dyDescent="0.3">
      <c r="B131" s="298"/>
      <c r="C131" s="259" t="s">
        <v>438</v>
      </c>
      <c r="D131" s="259"/>
      <c r="E131" s="259"/>
      <c r="F131" s="278" t="s">
        <v>439</v>
      </c>
      <c r="G131" s="259"/>
      <c r="H131" s="259" t="s">
        <v>472</v>
      </c>
      <c r="I131" s="259" t="s">
        <v>435</v>
      </c>
      <c r="J131" s="259">
        <v>50</v>
      </c>
      <c r="K131" s="300"/>
    </row>
    <row r="132" spans="2:11" ht="15" customHeight="1" x14ac:dyDescent="0.3">
      <c r="B132" s="298"/>
      <c r="C132" s="259" t="s">
        <v>452</v>
      </c>
      <c r="D132" s="259"/>
      <c r="E132" s="259"/>
      <c r="F132" s="278" t="s">
        <v>439</v>
      </c>
      <c r="G132" s="259"/>
      <c r="H132" s="259" t="s">
        <v>472</v>
      </c>
      <c r="I132" s="259" t="s">
        <v>435</v>
      </c>
      <c r="J132" s="259">
        <v>50</v>
      </c>
      <c r="K132" s="300"/>
    </row>
    <row r="133" spans="2:11" ht="15" customHeight="1" x14ac:dyDescent="0.3">
      <c r="B133" s="298"/>
      <c r="C133" s="259" t="s">
        <v>458</v>
      </c>
      <c r="D133" s="259"/>
      <c r="E133" s="259"/>
      <c r="F133" s="278" t="s">
        <v>439</v>
      </c>
      <c r="G133" s="259"/>
      <c r="H133" s="259" t="s">
        <v>472</v>
      </c>
      <c r="I133" s="259" t="s">
        <v>435</v>
      </c>
      <c r="J133" s="259">
        <v>50</v>
      </c>
      <c r="K133" s="300"/>
    </row>
    <row r="134" spans="2:11" ht="15" customHeight="1" x14ac:dyDescent="0.3">
      <c r="B134" s="298"/>
      <c r="C134" s="259" t="s">
        <v>460</v>
      </c>
      <c r="D134" s="259"/>
      <c r="E134" s="259"/>
      <c r="F134" s="278" t="s">
        <v>439</v>
      </c>
      <c r="G134" s="259"/>
      <c r="H134" s="259" t="s">
        <v>472</v>
      </c>
      <c r="I134" s="259" t="s">
        <v>435</v>
      </c>
      <c r="J134" s="259">
        <v>50</v>
      </c>
      <c r="K134" s="300"/>
    </row>
    <row r="135" spans="2:11" ht="15" customHeight="1" x14ac:dyDescent="0.3">
      <c r="B135" s="298"/>
      <c r="C135" s="259" t="s">
        <v>111</v>
      </c>
      <c r="D135" s="259"/>
      <c r="E135" s="259"/>
      <c r="F135" s="278" t="s">
        <v>439</v>
      </c>
      <c r="G135" s="259"/>
      <c r="H135" s="259" t="s">
        <v>485</v>
      </c>
      <c r="I135" s="259" t="s">
        <v>435</v>
      </c>
      <c r="J135" s="259">
        <v>255</v>
      </c>
      <c r="K135" s="300"/>
    </row>
    <row r="136" spans="2:11" ht="15" customHeight="1" x14ac:dyDescent="0.3">
      <c r="B136" s="298"/>
      <c r="C136" s="259" t="s">
        <v>462</v>
      </c>
      <c r="D136" s="259"/>
      <c r="E136" s="259"/>
      <c r="F136" s="278" t="s">
        <v>433</v>
      </c>
      <c r="G136" s="259"/>
      <c r="H136" s="259" t="s">
        <v>486</v>
      </c>
      <c r="I136" s="259" t="s">
        <v>464</v>
      </c>
      <c r="J136" s="259"/>
      <c r="K136" s="300"/>
    </row>
    <row r="137" spans="2:11" ht="15" customHeight="1" x14ac:dyDescent="0.3">
      <c r="B137" s="298"/>
      <c r="C137" s="259" t="s">
        <v>465</v>
      </c>
      <c r="D137" s="259"/>
      <c r="E137" s="259"/>
      <c r="F137" s="278" t="s">
        <v>433</v>
      </c>
      <c r="G137" s="259"/>
      <c r="H137" s="259" t="s">
        <v>487</v>
      </c>
      <c r="I137" s="259" t="s">
        <v>467</v>
      </c>
      <c r="J137" s="259"/>
      <c r="K137" s="300"/>
    </row>
    <row r="138" spans="2:11" ht="15" customHeight="1" x14ac:dyDescent="0.3">
      <c r="B138" s="298"/>
      <c r="C138" s="259" t="s">
        <v>468</v>
      </c>
      <c r="D138" s="259"/>
      <c r="E138" s="259"/>
      <c r="F138" s="278" t="s">
        <v>433</v>
      </c>
      <c r="G138" s="259"/>
      <c r="H138" s="259" t="s">
        <v>468</v>
      </c>
      <c r="I138" s="259" t="s">
        <v>467</v>
      </c>
      <c r="J138" s="259"/>
      <c r="K138" s="300"/>
    </row>
    <row r="139" spans="2:11" ht="15" customHeight="1" x14ac:dyDescent="0.3">
      <c r="B139" s="298"/>
      <c r="C139" s="259" t="s">
        <v>40</v>
      </c>
      <c r="D139" s="259"/>
      <c r="E139" s="259"/>
      <c r="F139" s="278" t="s">
        <v>433</v>
      </c>
      <c r="G139" s="259"/>
      <c r="H139" s="259" t="s">
        <v>488</v>
      </c>
      <c r="I139" s="259" t="s">
        <v>467</v>
      </c>
      <c r="J139" s="259"/>
      <c r="K139" s="300"/>
    </row>
    <row r="140" spans="2:11" ht="15" customHeight="1" x14ac:dyDescent="0.3">
      <c r="B140" s="298"/>
      <c r="C140" s="259" t="s">
        <v>489</v>
      </c>
      <c r="D140" s="259"/>
      <c r="E140" s="259"/>
      <c r="F140" s="278" t="s">
        <v>433</v>
      </c>
      <c r="G140" s="259"/>
      <c r="H140" s="259" t="s">
        <v>490</v>
      </c>
      <c r="I140" s="259" t="s">
        <v>467</v>
      </c>
      <c r="J140" s="259"/>
      <c r="K140" s="300"/>
    </row>
    <row r="141" spans="2:11" ht="15" customHeight="1" x14ac:dyDescent="0.3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 x14ac:dyDescent="0.3">
      <c r="B142" s="256"/>
      <c r="C142" s="256"/>
      <c r="D142" s="256"/>
      <c r="E142" s="256"/>
      <c r="F142" s="290"/>
      <c r="G142" s="256"/>
      <c r="H142" s="256"/>
      <c r="I142" s="256"/>
      <c r="J142" s="256"/>
      <c r="K142" s="256"/>
    </row>
    <row r="143" spans="2:11" ht="18.75" customHeight="1" x14ac:dyDescent="0.3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 x14ac:dyDescent="0.3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 x14ac:dyDescent="0.3">
      <c r="B145" s="269"/>
      <c r="C145" s="371" t="s">
        <v>491</v>
      </c>
      <c r="D145" s="371"/>
      <c r="E145" s="371"/>
      <c r="F145" s="371"/>
      <c r="G145" s="371"/>
      <c r="H145" s="371"/>
      <c r="I145" s="371"/>
      <c r="J145" s="371"/>
      <c r="K145" s="270"/>
    </row>
    <row r="146" spans="2:11" ht="17.25" customHeight="1" x14ac:dyDescent="0.3">
      <c r="B146" s="269"/>
      <c r="C146" s="271" t="s">
        <v>427</v>
      </c>
      <c r="D146" s="271"/>
      <c r="E146" s="271"/>
      <c r="F146" s="271" t="s">
        <v>428</v>
      </c>
      <c r="G146" s="272"/>
      <c r="H146" s="271" t="s">
        <v>106</v>
      </c>
      <c r="I146" s="271" t="s">
        <v>59</v>
      </c>
      <c r="J146" s="271" t="s">
        <v>429</v>
      </c>
      <c r="K146" s="270"/>
    </row>
    <row r="147" spans="2:11" ht="17.25" customHeight="1" x14ac:dyDescent="0.3">
      <c r="B147" s="269"/>
      <c r="C147" s="273" t="s">
        <v>430</v>
      </c>
      <c r="D147" s="273"/>
      <c r="E147" s="273"/>
      <c r="F147" s="274" t="s">
        <v>431</v>
      </c>
      <c r="G147" s="275"/>
      <c r="H147" s="273"/>
      <c r="I147" s="273"/>
      <c r="J147" s="273" t="s">
        <v>432</v>
      </c>
      <c r="K147" s="270"/>
    </row>
    <row r="148" spans="2:11" ht="5.25" customHeight="1" x14ac:dyDescent="0.3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 x14ac:dyDescent="0.3">
      <c r="B149" s="279"/>
      <c r="C149" s="304" t="s">
        <v>436</v>
      </c>
      <c r="D149" s="259"/>
      <c r="E149" s="259"/>
      <c r="F149" s="305" t="s">
        <v>433</v>
      </c>
      <c r="G149" s="259"/>
      <c r="H149" s="304" t="s">
        <v>472</v>
      </c>
      <c r="I149" s="304" t="s">
        <v>435</v>
      </c>
      <c r="J149" s="304">
        <v>120</v>
      </c>
      <c r="K149" s="300"/>
    </row>
    <row r="150" spans="2:11" ht="15" customHeight="1" x14ac:dyDescent="0.3">
      <c r="B150" s="279"/>
      <c r="C150" s="304" t="s">
        <v>481</v>
      </c>
      <c r="D150" s="259"/>
      <c r="E150" s="259"/>
      <c r="F150" s="305" t="s">
        <v>433</v>
      </c>
      <c r="G150" s="259"/>
      <c r="H150" s="304" t="s">
        <v>492</v>
      </c>
      <c r="I150" s="304" t="s">
        <v>435</v>
      </c>
      <c r="J150" s="304" t="s">
        <v>483</v>
      </c>
      <c r="K150" s="300"/>
    </row>
    <row r="151" spans="2:11" ht="15" customHeight="1" x14ac:dyDescent="0.3">
      <c r="B151" s="279"/>
      <c r="C151" s="304" t="s">
        <v>382</v>
      </c>
      <c r="D151" s="259"/>
      <c r="E151" s="259"/>
      <c r="F151" s="305" t="s">
        <v>433</v>
      </c>
      <c r="G151" s="259"/>
      <c r="H151" s="304" t="s">
        <v>493</v>
      </c>
      <c r="I151" s="304" t="s">
        <v>435</v>
      </c>
      <c r="J151" s="304" t="s">
        <v>483</v>
      </c>
      <c r="K151" s="300"/>
    </row>
    <row r="152" spans="2:11" ht="15" customHeight="1" x14ac:dyDescent="0.3">
      <c r="B152" s="279"/>
      <c r="C152" s="304" t="s">
        <v>438</v>
      </c>
      <c r="D152" s="259"/>
      <c r="E152" s="259"/>
      <c r="F152" s="305" t="s">
        <v>439</v>
      </c>
      <c r="G152" s="259"/>
      <c r="H152" s="304" t="s">
        <v>472</v>
      </c>
      <c r="I152" s="304" t="s">
        <v>435</v>
      </c>
      <c r="J152" s="304">
        <v>50</v>
      </c>
      <c r="K152" s="300"/>
    </row>
    <row r="153" spans="2:11" ht="15" customHeight="1" x14ac:dyDescent="0.3">
      <c r="B153" s="279"/>
      <c r="C153" s="304" t="s">
        <v>441</v>
      </c>
      <c r="D153" s="259"/>
      <c r="E153" s="259"/>
      <c r="F153" s="305" t="s">
        <v>433</v>
      </c>
      <c r="G153" s="259"/>
      <c r="H153" s="304" t="s">
        <v>472</v>
      </c>
      <c r="I153" s="304" t="s">
        <v>443</v>
      </c>
      <c r="J153" s="304"/>
      <c r="K153" s="300"/>
    </row>
    <row r="154" spans="2:11" ht="15" customHeight="1" x14ac:dyDescent="0.3">
      <c r="B154" s="279"/>
      <c r="C154" s="304" t="s">
        <v>452</v>
      </c>
      <c r="D154" s="259"/>
      <c r="E154" s="259"/>
      <c r="F154" s="305" t="s">
        <v>439</v>
      </c>
      <c r="G154" s="259"/>
      <c r="H154" s="304" t="s">
        <v>472</v>
      </c>
      <c r="I154" s="304" t="s">
        <v>435</v>
      </c>
      <c r="J154" s="304">
        <v>50</v>
      </c>
      <c r="K154" s="300"/>
    </row>
    <row r="155" spans="2:11" ht="15" customHeight="1" x14ac:dyDescent="0.3">
      <c r="B155" s="279"/>
      <c r="C155" s="304" t="s">
        <v>460</v>
      </c>
      <c r="D155" s="259"/>
      <c r="E155" s="259"/>
      <c r="F155" s="305" t="s">
        <v>439</v>
      </c>
      <c r="G155" s="259"/>
      <c r="H155" s="304" t="s">
        <v>472</v>
      </c>
      <c r="I155" s="304" t="s">
        <v>435</v>
      </c>
      <c r="J155" s="304">
        <v>50</v>
      </c>
      <c r="K155" s="300"/>
    </row>
    <row r="156" spans="2:11" ht="15" customHeight="1" x14ac:dyDescent="0.3">
      <c r="B156" s="279"/>
      <c r="C156" s="304" t="s">
        <v>458</v>
      </c>
      <c r="D156" s="259"/>
      <c r="E156" s="259"/>
      <c r="F156" s="305" t="s">
        <v>439</v>
      </c>
      <c r="G156" s="259"/>
      <c r="H156" s="304" t="s">
        <v>472</v>
      </c>
      <c r="I156" s="304" t="s">
        <v>435</v>
      </c>
      <c r="J156" s="304">
        <v>50</v>
      </c>
      <c r="K156" s="300"/>
    </row>
    <row r="157" spans="2:11" ht="15" customHeight="1" x14ac:dyDescent="0.3">
      <c r="B157" s="279"/>
      <c r="C157" s="304" t="s">
        <v>92</v>
      </c>
      <c r="D157" s="259"/>
      <c r="E157" s="259"/>
      <c r="F157" s="305" t="s">
        <v>433</v>
      </c>
      <c r="G157" s="259"/>
      <c r="H157" s="304" t="s">
        <v>494</v>
      </c>
      <c r="I157" s="304" t="s">
        <v>435</v>
      </c>
      <c r="J157" s="304" t="s">
        <v>495</v>
      </c>
      <c r="K157" s="300"/>
    </row>
    <row r="158" spans="2:11" ht="15" customHeight="1" x14ac:dyDescent="0.3">
      <c r="B158" s="279"/>
      <c r="C158" s="304" t="s">
        <v>496</v>
      </c>
      <c r="D158" s="259"/>
      <c r="E158" s="259"/>
      <c r="F158" s="305" t="s">
        <v>433</v>
      </c>
      <c r="G158" s="259"/>
      <c r="H158" s="304" t="s">
        <v>497</v>
      </c>
      <c r="I158" s="304" t="s">
        <v>467</v>
      </c>
      <c r="J158" s="304"/>
      <c r="K158" s="300"/>
    </row>
    <row r="159" spans="2:11" ht="15" customHeight="1" x14ac:dyDescent="0.3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 x14ac:dyDescent="0.3">
      <c r="B160" s="256"/>
      <c r="C160" s="259"/>
      <c r="D160" s="259"/>
      <c r="E160" s="259"/>
      <c r="F160" s="278"/>
      <c r="G160" s="259"/>
      <c r="H160" s="259"/>
      <c r="I160" s="259"/>
      <c r="J160" s="259"/>
      <c r="K160" s="256"/>
    </row>
    <row r="161" spans="2:11" ht="18.75" customHeight="1" x14ac:dyDescent="0.3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 x14ac:dyDescent="0.3">
      <c r="B162" s="246"/>
      <c r="C162" s="247"/>
      <c r="D162" s="247"/>
      <c r="E162" s="247"/>
      <c r="F162" s="247"/>
      <c r="G162" s="247"/>
      <c r="H162" s="247"/>
      <c r="I162" s="247"/>
      <c r="J162" s="247"/>
      <c r="K162" s="248"/>
    </row>
    <row r="163" spans="2:11" ht="45" customHeight="1" x14ac:dyDescent="0.3">
      <c r="B163" s="249"/>
      <c r="C163" s="369" t="s">
        <v>498</v>
      </c>
      <c r="D163" s="369"/>
      <c r="E163" s="369"/>
      <c r="F163" s="369"/>
      <c r="G163" s="369"/>
      <c r="H163" s="369"/>
      <c r="I163" s="369"/>
      <c r="J163" s="369"/>
      <c r="K163" s="250"/>
    </row>
    <row r="164" spans="2:11" ht="17.25" customHeight="1" x14ac:dyDescent="0.3">
      <c r="B164" s="249"/>
      <c r="C164" s="271" t="s">
        <v>427</v>
      </c>
      <c r="D164" s="271"/>
      <c r="E164" s="271"/>
      <c r="F164" s="271" t="s">
        <v>428</v>
      </c>
      <c r="G164" s="308"/>
      <c r="H164" s="309" t="s">
        <v>106</v>
      </c>
      <c r="I164" s="309" t="s">
        <v>59</v>
      </c>
      <c r="J164" s="271" t="s">
        <v>429</v>
      </c>
      <c r="K164" s="250"/>
    </row>
    <row r="165" spans="2:11" ht="17.25" customHeight="1" x14ac:dyDescent="0.3">
      <c r="B165" s="252"/>
      <c r="C165" s="273" t="s">
        <v>430</v>
      </c>
      <c r="D165" s="273"/>
      <c r="E165" s="273"/>
      <c r="F165" s="274" t="s">
        <v>431</v>
      </c>
      <c r="G165" s="310"/>
      <c r="H165" s="311"/>
      <c r="I165" s="311"/>
      <c r="J165" s="273" t="s">
        <v>432</v>
      </c>
      <c r="K165" s="253"/>
    </row>
    <row r="166" spans="2:11" ht="5.25" customHeight="1" x14ac:dyDescent="0.3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 x14ac:dyDescent="0.3">
      <c r="B167" s="279"/>
      <c r="C167" s="259" t="s">
        <v>436</v>
      </c>
      <c r="D167" s="259"/>
      <c r="E167" s="259"/>
      <c r="F167" s="278" t="s">
        <v>433</v>
      </c>
      <c r="G167" s="259"/>
      <c r="H167" s="259" t="s">
        <v>472</v>
      </c>
      <c r="I167" s="259" t="s">
        <v>435</v>
      </c>
      <c r="J167" s="259">
        <v>120</v>
      </c>
      <c r="K167" s="300"/>
    </row>
    <row r="168" spans="2:11" ht="15" customHeight="1" x14ac:dyDescent="0.3">
      <c r="B168" s="279"/>
      <c r="C168" s="259" t="s">
        <v>481</v>
      </c>
      <c r="D168" s="259"/>
      <c r="E168" s="259"/>
      <c r="F168" s="278" t="s">
        <v>433</v>
      </c>
      <c r="G168" s="259"/>
      <c r="H168" s="259" t="s">
        <v>482</v>
      </c>
      <c r="I168" s="259" t="s">
        <v>435</v>
      </c>
      <c r="J168" s="259" t="s">
        <v>483</v>
      </c>
      <c r="K168" s="300"/>
    </row>
    <row r="169" spans="2:11" ht="15" customHeight="1" x14ac:dyDescent="0.3">
      <c r="B169" s="279"/>
      <c r="C169" s="259" t="s">
        <v>382</v>
      </c>
      <c r="D169" s="259"/>
      <c r="E169" s="259"/>
      <c r="F169" s="278" t="s">
        <v>433</v>
      </c>
      <c r="G169" s="259"/>
      <c r="H169" s="259" t="s">
        <v>499</v>
      </c>
      <c r="I169" s="259" t="s">
        <v>435</v>
      </c>
      <c r="J169" s="259" t="s">
        <v>483</v>
      </c>
      <c r="K169" s="300"/>
    </row>
    <row r="170" spans="2:11" ht="15" customHeight="1" x14ac:dyDescent="0.3">
      <c r="B170" s="279"/>
      <c r="C170" s="259" t="s">
        <v>438</v>
      </c>
      <c r="D170" s="259"/>
      <c r="E170" s="259"/>
      <c r="F170" s="278" t="s">
        <v>439</v>
      </c>
      <c r="G170" s="259"/>
      <c r="H170" s="259" t="s">
        <v>499</v>
      </c>
      <c r="I170" s="259" t="s">
        <v>435</v>
      </c>
      <c r="J170" s="259">
        <v>50</v>
      </c>
      <c r="K170" s="300"/>
    </row>
    <row r="171" spans="2:11" ht="15" customHeight="1" x14ac:dyDescent="0.3">
      <c r="B171" s="279"/>
      <c r="C171" s="259" t="s">
        <v>441</v>
      </c>
      <c r="D171" s="259"/>
      <c r="E171" s="259"/>
      <c r="F171" s="278" t="s">
        <v>433</v>
      </c>
      <c r="G171" s="259"/>
      <c r="H171" s="259" t="s">
        <v>499</v>
      </c>
      <c r="I171" s="259" t="s">
        <v>443</v>
      </c>
      <c r="J171" s="259"/>
      <c r="K171" s="300"/>
    </row>
    <row r="172" spans="2:11" ht="15" customHeight="1" x14ac:dyDescent="0.3">
      <c r="B172" s="279"/>
      <c r="C172" s="259" t="s">
        <v>452</v>
      </c>
      <c r="D172" s="259"/>
      <c r="E172" s="259"/>
      <c r="F172" s="278" t="s">
        <v>439</v>
      </c>
      <c r="G172" s="259"/>
      <c r="H172" s="259" t="s">
        <v>499</v>
      </c>
      <c r="I172" s="259" t="s">
        <v>435</v>
      </c>
      <c r="J172" s="259">
        <v>50</v>
      </c>
      <c r="K172" s="300"/>
    </row>
    <row r="173" spans="2:11" ht="15" customHeight="1" x14ac:dyDescent="0.3">
      <c r="B173" s="279"/>
      <c r="C173" s="259" t="s">
        <v>460</v>
      </c>
      <c r="D173" s="259"/>
      <c r="E173" s="259"/>
      <c r="F173" s="278" t="s">
        <v>439</v>
      </c>
      <c r="G173" s="259"/>
      <c r="H173" s="259" t="s">
        <v>499</v>
      </c>
      <c r="I173" s="259" t="s">
        <v>435</v>
      </c>
      <c r="J173" s="259">
        <v>50</v>
      </c>
      <c r="K173" s="300"/>
    </row>
    <row r="174" spans="2:11" ht="15" customHeight="1" x14ac:dyDescent="0.3">
      <c r="B174" s="279"/>
      <c r="C174" s="259" t="s">
        <v>458</v>
      </c>
      <c r="D174" s="259"/>
      <c r="E174" s="259"/>
      <c r="F174" s="278" t="s">
        <v>439</v>
      </c>
      <c r="G174" s="259"/>
      <c r="H174" s="259" t="s">
        <v>499</v>
      </c>
      <c r="I174" s="259" t="s">
        <v>435</v>
      </c>
      <c r="J174" s="259">
        <v>50</v>
      </c>
      <c r="K174" s="300"/>
    </row>
    <row r="175" spans="2:11" ht="15" customHeight="1" x14ac:dyDescent="0.3">
      <c r="B175" s="279"/>
      <c r="C175" s="259" t="s">
        <v>105</v>
      </c>
      <c r="D175" s="259"/>
      <c r="E175" s="259"/>
      <c r="F175" s="278" t="s">
        <v>433</v>
      </c>
      <c r="G175" s="259"/>
      <c r="H175" s="259" t="s">
        <v>500</v>
      </c>
      <c r="I175" s="259" t="s">
        <v>501</v>
      </c>
      <c r="J175" s="259"/>
      <c r="K175" s="300"/>
    </row>
    <row r="176" spans="2:11" ht="15" customHeight="1" x14ac:dyDescent="0.3">
      <c r="B176" s="279"/>
      <c r="C176" s="259" t="s">
        <v>59</v>
      </c>
      <c r="D176" s="259"/>
      <c r="E176" s="259"/>
      <c r="F176" s="278" t="s">
        <v>433</v>
      </c>
      <c r="G176" s="259"/>
      <c r="H176" s="259" t="s">
        <v>502</v>
      </c>
      <c r="I176" s="259" t="s">
        <v>503</v>
      </c>
      <c r="J176" s="259">
        <v>1</v>
      </c>
      <c r="K176" s="300"/>
    </row>
    <row r="177" spans="2:11" ht="15" customHeight="1" x14ac:dyDescent="0.3">
      <c r="B177" s="279"/>
      <c r="C177" s="259" t="s">
        <v>55</v>
      </c>
      <c r="D177" s="259"/>
      <c r="E177" s="259"/>
      <c r="F177" s="278" t="s">
        <v>433</v>
      </c>
      <c r="G177" s="259"/>
      <c r="H177" s="259" t="s">
        <v>504</v>
      </c>
      <c r="I177" s="259" t="s">
        <v>435</v>
      </c>
      <c r="J177" s="259">
        <v>20</v>
      </c>
      <c r="K177" s="300"/>
    </row>
    <row r="178" spans="2:11" ht="15" customHeight="1" x14ac:dyDescent="0.3">
      <c r="B178" s="279"/>
      <c r="C178" s="259" t="s">
        <v>106</v>
      </c>
      <c r="D178" s="259"/>
      <c r="E178" s="259"/>
      <c r="F178" s="278" t="s">
        <v>433</v>
      </c>
      <c r="G178" s="259"/>
      <c r="H178" s="259" t="s">
        <v>505</v>
      </c>
      <c r="I178" s="259" t="s">
        <v>435</v>
      </c>
      <c r="J178" s="259">
        <v>255</v>
      </c>
      <c r="K178" s="300"/>
    </row>
    <row r="179" spans="2:11" ht="15" customHeight="1" x14ac:dyDescent="0.3">
      <c r="B179" s="279"/>
      <c r="C179" s="259" t="s">
        <v>107</v>
      </c>
      <c r="D179" s="259"/>
      <c r="E179" s="259"/>
      <c r="F179" s="278" t="s">
        <v>433</v>
      </c>
      <c r="G179" s="259"/>
      <c r="H179" s="259" t="s">
        <v>398</v>
      </c>
      <c r="I179" s="259" t="s">
        <v>435</v>
      </c>
      <c r="J179" s="259">
        <v>10</v>
      </c>
      <c r="K179" s="300"/>
    </row>
    <row r="180" spans="2:11" ht="15" customHeight="1" x14ac:dyDescent="0.3">
      <c r="B180" s="279"/>
      <c r="C180" s="259" t="s">
        <v>108</v>
      </c>
      <c r="D180" s="259"/>
      <c r="E180" s="259"/>
      <c r="F180" s="278" t="s">
        <v>433</v>
      </c>
      <c r="G180" s="259"/>
      <c r="H180" s="259" t="s">
        <v>506</v>
      </c>
      <c r="I180" s="259" t="s">
        <v>467</v>
      </c>
      <c r="J180" s="259"/>
      <c r="K180" s="300"/>
    </row>
    <row r="181" spans="2:11" ht="15" customHeight="1" x14ac:dyDescent="0.3">
      <c r="B181" s="279"/>
      <c r="C181" s="259" t="s">
        <v>507</v>
      </c>
      <c r="D181" s="259"/>
      <c r="E181" s="259"/>
      <c r="F181" s="278" t="s">
        <v>433</v>
      </c>
      <c r="G181" s="259"/>
      <c r="H181" s="259" t="s">
        <v>508</v>
      </c>
      <c r="I181" s="259" t="s">
        <v>467</v>
      </c>
      <c r="J181" s="259"/>
      <c r="K181" s="300"/>
    </row>
    <row r="182" spans="2:11" ht="15" customHeight="1" x14ac:dyDescent="0.3">
      <c r="B182" s="279"/>
      <c r="C182" s="259" t="s">
        <v>496</v>
      </c>
      <c r="D182" s="259"/>
      <c r="E182" s="259"/>
      <c r="F182" s="278" t="s">
        <v>433</v>
      </c>
      <c r="G182" s="259"/>
      <c r="H182" s="259" t="s">
        <v>509</v>
      </c>
      <c r="I182" s="259" t="s">
        <v>467</v>
      </c>
      <c r="J182" s="259"/>
      <c r="K182" s="300"/>
    </row>
    <row r="183" spans="2:11" ht="15" customHeight="1" x14ac:dyDescent="0.3">
      <c r="B183" s="279"/>
      <c r="C183" s="259" t="s">
        <v>110</v>
      </c>
      <c r="D183" s="259"/>
      <c r="E183" s="259"/>
      <c r="F183" s="278" t="s">
        <v>439</v>
      </c>
      <c r="G183" s="259"/>
      <c r="H183" s="259" t="s">
        <v>510</v>
      </c>
      <c r="I183" s="259" t="s">
        <v>435</v>
      </c>
      <c r="J183" s="259">
        <v>50</v>
      </c>
      <c r="K183" s="300"/>
    </row>
    <row r="184" spans="2:11" ht="15" customHeight="1" x14ac:dyDescent="0.3">
      <c r="B184" s="279"/>
      <c r="C184" s="259" t="s">
        <v>511</v>
      </c>
      <c r="D184" s="259"/>
      <c r="E184" s="259"/>
      <c r="F184" s="278" t="s">
        <v>439</v>
      </c>
      <c r="G184" s="259"/>
      <c r="H184" s="259" t="s">
        <v>512</v>
      </c>
      <c r="I184" s="259" t="s">
        <v>513</v>
      </c>
      <c r="J184" s="259"/>
      <c r="K184" s="300"/>
    </row>
    <row r="185" spans="2:11" ht="15" customHeight="1" x14ac:dyDescent="0.3">
      <c r="B185" s="279"/>
      <c r="C185" s="259" t="s">
        <v>514</v>
      </c>
      <c r="D185" s="259"/>
      <c r="E185" s="259"/>
      <c r="F185" s="278" t="s">
        <v>439</v>
      </c>
      <c r="G185" s="259"/>
      <c r="H185" s="259" t="s">
        <v>515</v>
      </c>
      <c r="I185" s="259" t="s">
        <v>513</v>
      </c>
      <c r="J185" s="259"/>
      <c r="K185" s="300"/>
    </row>
    <row r="186" spans="2:11" ht="15" customHeight="1" x14ac:dyDescent="0.3">
      <c r="B186" s="279"/>
      <c r="C186" s="259" t="s">
        <v>516</v>
      </c>
      <c r="D186" s="259"/>
      <c r="E186" s="259"/>
      <c r="F186" s="278" t="s">
        <v>439</v>
      </c>
      <c r="G186" s="259"/>
      <c r="H186" s="259" t="s">
        <v>517</v>
      </c>
      <c r="I186" s="259" t="s">
        <v>513</v>
      </c>
      <c r="J186" s="259"/>
      <c r="K186" s="300"/>
    </row>
    <row r="187" spans="2:11" ht="15" customHeight="1" x14ac:dyDescent="0.3">
      <c r="B187" s="279"/>
      <c r="C187" s="312" t="s">
        <v>518</v>
      </c>
      <c r="D187" s="259"/>
      <c r="E187" s="259"/>
      <c r="F187" s="278" t="s">
        <v>439</v>
      </c>
      <c r="G187" s="259"/>
      <c r="H187" s="259" t="s">
        <v>519</v>
      </c>
      <c r="I187" s="259" t="s">
        <v>520</v>
      </c>
      <c r="J187" s="313" t="s">
        <v>521</v>
      </c>
      <c r="K187" s="300"/>
    </row>
    <row r="188" spans="2:11" ht="15" customHeight="1" x14ac:dyDescent="0.3">
      <c r="B188" s="279"/>
      <c r="C188" s="264" t="s">
        <v>44</v>
      </c>
      <c r="D188" s="259"/>
      <c r="E188" s="259"/>
      <c r="F188" s="278" t="s">
        <v>433</v>
      </c>
      <c r="G188" s="259"/>
      <c r="H188" s="256" t="s">
        <v>522</v>
      </c>
      <c r="I188" s="259" t="s">
        <v>523</v>
      </c>
      <c r="J188" s="259"/>
      <c r="K188" s="300"/>
    </row>
    <row r="189" spans="2:11" ht="15" customHeight="1" x14ac:dyDescent="0.3">
      <c r="B189" s="279"/>
      <c r="C189" s="264" t="s">
        <v>524</v>
      </c>
      <c r="D189" s="259"/>
      <c r="E189" s="259"/>
      <c r="F189" s="278" t="s">
        <v>433</v>
      </c>
      <c r="G189" s="259"/>
      <c r="H189" s="259" t="s">
        <v>525</v>
      </c>
      <c r="I189" s="259" t="s">
        <v>467</v>
      </c>
      <c r="J189" s="259"/>
      <c r="K189" s="300"/>
    </row>
    <row r="190" spans="2:11" ht="15" customHeight="1" x14ac:dyDescent="0.3">
      <c r="B190" s="279"/>
      <c r="C190" s="264" t="s">
        <v>526</v>
      </c>
      <c r="D190" s="259"/>
      <c r="E190" s="259"/>
      <c r="F190" s="278" t="s">
        <v>433</v>
      </c>
      <c r="G190" s="259"/>
      <c r="H190" s="259" t="s">
        <v>527</v>
      </c>
      <c r="I190" s="259" t="s">
        <v>467</v>
      </c>
      <c r="J190" s="259"/>
      <c r="K190" s="300"/>
    </row>
    <row r="191" spans="2:11" ht="15" customHeight="1" x14ac:dyDescent="0.3">
      <c r="B191" s="279"/>
      <c r="C191" s="264" t="s">
        <v>528</v>
      </c>
      <c r="D191" s="259"/>
      <c r="E191" s="259"/>
      <c r="F191" s="278" t="s">
        <v>439</v>
      </c>
      <c r="G191" s="259"/>
      <c r="H191" s="259" t="s">
        <v>529</v>
      </c>
      <c r="I191" s="259" t="s">
        <v>467</v>
      </c>
      <c r="J191" s="259"/>
      <c r="K191" s="300"/>
    </row>
    <row r="192" spans="2:11" ht="15" customHeight="1" x14ac:dyDescent="0.3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 x14ac:dyDescent="0.3">
      <c r="B193" s="256"/>
      <c r="C193" s="259"/>
      <c r="D193" s="259"/>
      <c r="E193" s="259"/>
      <c r="F193" s="278"/>
      <c r="G193" s="259"/>
      <c r="H193" s="259"/>
      <c r="I193" s="259"/>
      <c r="J193" s="259"/>
      <c r="K193" s="256"/>
    </row>
    <row r="194" spans="2:11" ht="18.75" customHeight="1" x14ac:dyDescent="0.3">
      <c r="B194" s="256"/>
      <c r="C194" s="259"/>
      <c r="D194" s="259"/>
      <c r="E194" s="259"/>
      <c r="F194" s="278"/>
      <c r="G194" s="259"/>
      <c r="H194" s="259"/>
      <c r="I194" s="259"/>
      <c r="J194" s="259"/>
      <c r="K194" s="256"/>
    </row>
    <row r="195" spans="2:11" ht="18.75" customHeight="1" x14ac:dyDescent="0.3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 x14ac:dyDescent="0.3">
      <c r="B196" s="246"/>
      <c r="C196" s="247"/>
      <c r="D196" s="247"/>
      <c r="E196" s="247"/>
      <c r="F196" s="247"/>
      <c r="G196" s="247"/>
      <c r="H196" s="247"/>
      <c r="I196" s="247"/>
      <c r="J196" s="247"/>
      <c r="K196" s="248"/>
    </row>
    <row r="197" spans="2:11" ht="21" x14ac:dyDescent="0.3">
      <c r="B197" s="249"/>
      <c r="C197" s="369" t="s">
        <v>530</v>
      </c>
      <c r="D197" s="369"/>
      <c r="E197" s="369"/>
      <c r="F197" s="369"/>
      <c r="G197" s="369"/>
      <c r="H197" s="369"/>
      <c r="I197" s="369"/>
      <c r="J197" s="369"/>
      <c r="K197" s="250"/>
    </row>
    <row r="198" spans="2:11" ht="25.5" customHeight="1" x14ac:dyDescent="0.3">
      <c r="B198" s="249"/>
      <c r="C198" s="315" t="s">
        <v>531</v>
      </c>
      <c r="D198" s="315"/>
      <c r="E198" s="315"/>
      <c r="F198" s="315" t="s">
        <v>532</v>
      </c>
      <c r="G198" s="316"/>
      <c r="H198" s="374" t="s">
        <v>533</v>
      </c>
      <c r="I198" s="374"/>
      <c r="J198" s="374"/>
      <c r="K198" s="250"/>
    </row>
    <row r="199" spans="2:11" ht="5.25" customHeight="1" x14ac:dyDescent="0.3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 x14ac:dyDescent="0.3">
      <c r="B200" s="279"/>
      <c r="C200" s="259" t="s">
        <v>523</v>
      </c>
      <c r="D200" s="259"/>
      <c r="E200" s="259"/>
      <c r="F200" s="278" t="s">
        <v>45</v>
      </c>
      <c r="G200" s="259"/>
      <c r="H200" s="375" t="s">
        <v>534</v>
      </c>
      <c r="I200" s="375"/>
      <c r="J200" s="375"/>
      <c r="K200" s="300"/>
    </row>
    <row r="201" spans="2:11" ht="15" customHeight="1" x14ac:dyDescent="0.3">
      <c r="B201" s="279"/>
      <c r="C201" s="285"/>
      <c r="D201" s="259"/>
      <c r="E201" s="259"/>
      <c r="F201" s="278" t="s">
        <v>46</v>
      </c>
      <c r="G201" s="259"/>
      <c r="H201" s="375" t="s">
        <v>535</v>
      </c>
      <c r="I201" s="375"/>
      <c r="J201" s="375"/>
      <c r="K201" s="300"/>
    </row>
    <row r="202" spans="2:11" ht="15" customHeight="1" x14ac:dyDescent="0.3">
      <c r="B202" s="279"/>
      <c r="C202" s="285"/>
      <c r="D202" s="259"/>
      <c r="E202" s="259"/>
      <c r="F202" s="278" t="s">
        <v>49</v>
      </c>
      <c r="G202" s="259"/>
      <c r="H202" s="375" t="s">
        <v>536</v>
      </c>
      <c r="I202" s="375"/>
      <c r="J202" s="375"/>
      <c r="K202" s="300"/>
    </row>
    <row r="203" spans="2:11" ht="15" customHeight="1" x14ac:dyDescent="0.3">
      <c r="B203" s="279"/>
      <c r="C203" s="259"/>
      <c r="D203" s="259"/>
      <c r="E203" s="259"/>
      <c r="F203" s="278" t="s">
        <v>47</v>
      </c>
      <c r="G203" s="259"/>
      <c r="H203" s="375" t="s">
        <v>537</v>
      </c>
      <c r="I203" s="375"/>
      <c r="J203" s="375"/>
      <c r="K203" s="300"/>
    </row>
    <row r="204" spans="2:11" ht="15" customHeight="1" x14ac:dyDescent="0.3">
      <c r="B204" s="279"/>
      <c r="C204" s="259"/>
      <c r="D204" s="259"/>
      <c r="E204" s="259"/>
      <c r="F204" s="278" t="s">
        <v>48</v>
      </c>
      <c r="G204" s="259"/>
      <c r="H204" s="375" t="s">
        <v>538</v>
      </c>
      <c r="I204" s="375"/>
      <c r="J204" s="375"/>
      <c r="K204" s="300"/>
    </row>
    <row r="205" spans="2:11" ht="15" customHeight="1" x14ac:dyDescent="0.3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 x14ac:dyDescent="0.3">
      <c r="B206" s="279"/>
      <c r="C206" s="259" t="s">
        <v>479</v>
      </c>
      <c r="D206" s="259"/>
      <c r="E206" s="259"/>
      <c r="F206" s="278" t="s">
        <v>80</v>
      </c>
      <c r="G206" s="259"/>
      <c r="H206" s="375" t="s">
        <v>539</v>
      </c>
      <c r="I206" s="375"/>
      <c r="J206" s="375"/>
      <c r="K206" s="300"/>
    </row>
    <row r="207" spans="2:11" ht="15" customHeight="1" x14ac:dyDescent="0.3">
      <c r="B207" s="279"/>
      <c r="C207" s="285"/>
      <c r="D207" s="259"/>
      <c r="E207" s="259"/>
      <c r="F207" s="278" t="s">
        <v>377</v>
      </c>
      <c r="G207" s="259"/>
      <c r="H207" s="375" t="s">
        <v>378</v>
      </c>
      <c r="I207" s="375"/>
      <c r="J207" s="375"/>
      <c r="K207" s="300"/>
    </row>
    <row r="208" spans="2:11" ht="15" customHeight="1" x14ac:dyDescent="0.3">
      <c r="B208" s="279"/>
      <c r="C208" s="259"/>
      <c r="D208" s="259"/>
      <c r="E208" s="259"/>
      <c r="F208" s="278" t="s">
        <v>375</v>
      </c>
      <c r="G208" s="259"/>
      <c r="H208" s="375" t="s">
        <v>540</v>
      </c>
      <c r="I208" s="375"/>
      <c r="J208" s="375"/>
      <c r="K208" s="300"/>
    </row>
    <row r="209" spans="2:11" ht="15" customHeight="1" x14ac:dyDescent="0.3">
      <c r="B209" s="317"/>
      <c r="C209" s="285"/>
      <c r="D209" s="285"/>
      <c r="E209" s="285"/>
      <c r="F209" s="278" t="s">
        <v>84</v>
      </c>
      <c r="G209" s="264"/>
      <c r="H209" s="373" t="s">
        <v>379</v>
      </c>
      <c r="I209" s="373"/>
      <c r="J209" s="373"/>
      <c r="K209" s="318"/>
    </row>
    <row r="210" spans="2:11" ht="15" customHeight="1" x14ac:dyDescent="0.3">
      <c r="B210" s="317"/>
      <c r="C210" s="285"/>
      <c r="D210" s="285"/>
      <c r="E210" s="285"/>
      <c r="F210" s="278" t="s">
        <v>380</v>
      </c>
      <c r="G210" s="264"/>
      <c r="H210" s="373" t="s">
        <v>354</v>
      </c>
      <c r="I210" s="373"/>
      <c r="J210" s="373"/>
      <c r="K210" s="318"/>
    </row>
    <row r="211" spans="2:11" ht="15" customHeight="1" x14ac:dyDescent="0.3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 x14ac:dyDescent="0.3">
      <c r="B212" s="317"/>
      <c r="C212" s="259" t="s">
        <v>503</v>
      </c>
      <c r="D212" s="285"/>
      <c r="E212" s="285"/>
      <c r="F212" s="278">
        <v>1</v>
      </c>
      <c r="G212" s="264"/>
      <c r="H212" s="373" t="s">
        <v>541</v>
      </c>
      <c r="I212" s="373"/>
      <c r="J212" s="373"/>
      <c r="K212" s="318"/>
    </row>
    <row r="213" spans="2:11" ht="15" customHeight="1" x14ac:dyDescent="0.3">
      <c r="B213" s="317"/>
      <c r="C213" s="285"/>
      <c r="D213" s="285"/>
      <c r="E213" s="285"/>
      <c r="F213" s="278">
        <v>2</v>
      </c>
      <c r="G213" s="264"/>
      <c r="H213" s="373" t="s">
        <v>542</v>
      </c>
      <c r="I213" s="373"/>
      <c r="J213" s="373"/>
      <c r="K213" s="318"/>
    </row>
    <row r="214" spans="2:11" ht="15" customHeight="1" x14ac:dyDescent="0.3">
      <c r="B214" s="317"/>
      <c r="C214" s="285"/>
      <c r="D214" s="285"/>
      <c r="E214" s="285"/>
      <c r="F214" s="278">
        <v>3</v>
      </c>
      <c r="G214" s="264"/>
      <c r="H214" s="373" t="s">
        <v>543</v>
      </c>
      <c r="I214" s="373"/>
      <c r="J214" s="373"/>
      <c r="K214" s="318"/>
    </row>
    <row r="215" spans="2:11" ht="15" customHeight="1" x14ac:dyDescent="0.3">
      <c r="B215" s="317"/>
      <c r="C215" s="285"/>
      <c r="D215" s="285"/>
      <c r="E215" s="285"/>
      <c r="F215" s="278">
        <v>4</v>
      </c>
      <c r="G215" s="264"/>
      <c r="H215" s="373" t="s">
        <v>544</v>
      </c>
      <c r="I215" s="373"/>
      <c r="J215" s="373"/>
      <c r="K215" s="318"/>
    </row>
    <row r="216" spans="2:11" ht="12.75" customHeight="1" x14ac:dyDescent="0.3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mergeCells count="77">
    <mergeCell ref="H210:J210"/>
    <mergeCell ref="H212:J212"/>
    <mergeCell ref="H213:J213"/>
    <mergeCell ref="H214:J214"/>
    <mergeCell ref="H215:J215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</mergeCells>
  <pageMargins left="0.59055118110236227" right="0.59055118110236227" top="0.59055118110236227" bottom="0.59055118110236227" header="0" footer="0"/>
  <pageSetup paperSize="9" scale="77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puz0jGs6i/XqIr3sgtBoJBAyyBP+0CM31a3DJLkxeQQ=</DigestValue>
    </Reference>
    <Reference Type="http://www.w3.org/2000/09/xmldsig#Object" URI="#idOfficeObject">
      <DigestMethod Algorithm="http://www.w3.org/2001/04/xmlenc#sha256"/>
      <DigestValue>x835i3Ki+WQkt+8PSQ4zisVMjl3SbzOv9TOGHQFz7fA=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aDuucqB/XtnO5y0O/KZaGQ0AEUPnTBltSjA1Z3j19Yk=</DigestValue>
    </Reference>
  </SignedInfo>
  <SignatureValue>sinGSU8gA/TY05wuZuoNHhpZJ3fWaB9PdBgFKNavJOf4Ebz7DBIhI5FHWZ0LuTvppfUk7/24dZNJ
eKjWYvEl25xDohX3rGksDAC8J+Tq8A6YyJ5tw5AdjTK7jgyTHFXxLtVjTv35WSEFY67JlU8L0Ih9
JEyWvfEi16W4yAacEyJnQ4uJo8J5wQyx3PUFdCrDOC1SQdtzJYYVjiNxozieHomtO1jVKaZ88HDG
4PG4CLnQtK3y4u7lMdTiRFx0nrVJWGAkp8Cgl1qee7c/FTRVBX8lT/y8uMIKtv3kB4whYT2UKO87
+tkI6+KUMiTrXnrqlduu4tahFwr7FjCpHlOQwQ==</SignatureValue>
  <KeyInfo>
    <X509Data>
      <X509Certificate>MIIH0TCCBrmgAwIBAgIDIvrGMA0GCSqGSIb3DQEBCwUAMF8xCzAJBgNVBAYTAkNaMSwwKgYDVQQKDCPEjGVza8OhIHBvxaF0YSwgcy5wLiBbScSMIDQ3MTE0OTgzXTEiMCAGA1UEAxMZUG9zdFNpZ251bSBRdWFsaWZpZWQgQ0EgMjAeFw0xNzA0MDYwODA5NDJaFw0xODA0MjYwODA5NDJaMIHHMQswCQYDVQQGEwJDWjEXMBUGA1UEYRMOTlRSQ1otMjgxNDUwODkxLTArBgNVBAoMJERPTU9aQSBwcm9qZWt0IHMuci5vLiBbScSMIDI4MTQ1MDg5XTELMAkGA1UECxMCMDIxGTAXBgNVBAMMEEx1Y2llIFNvdWt1cG92w6ExEzARBgNVBAQMClNvdWt1cG92w6ExDjAMBgNVBCoTBUx1Y2llMRAwDgYDVQQFEwdQNDk2MzExMREwDwYDVQQMEwhqZWRuYXRlbDCCASIwDQYJKoZIhvcNAQEBBQADggEPADCCAQoCggEBAMiA27gW2v9BBJ2hUFRIDMaRQVFl6ceN5bM9vLAW9aPel+nkNzSANadDaRPClLXyJ4x5cCzzqEz6LCWbv97EdbJ1F0lCq0DFZijpunFG5hlW5l0q04ckEng8V31zVW9h6VpTGQV2Lv2iFn3nbYlGxKre2lHlQAqTDO7PRXnkYFPwlt/D1N4rIL+eNaZG1itVaxi5eSx3bCwh06NEXgAMxIEfgyC6Vc4aY+2csFub5XtDGbqctgXxBbYpkPfRE2WqoTCKvCPQUZYiax2tGRgokxE9wDRHmeXuTS3AuHOQQ9eNbzqZK4GIL5ZbzG5HtuFzjXEAhgDyuZeA/D2Vub3FZEcCAwEAAaOCBCswggQnMEwGA1UdEQRFMEOBG3NvdWt1cG92YUBkb21vemEtcHJvamVrdC5ldaAZBgkrBgEEAdwZAgGgDBMKMTQzMTI1NzE4M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SrltazKeD/IhNWaP8q96XXhJSKrjANBgkqhkiG9w0BAQsFAAOCAQEAF6YYlFY3DKqDhKF8mUBRobndGsiIBKm64YYBdIZzEJ3ljLjnkE6lSm+zBbz6Y4PbCUMgX/XsIK1TenL0t63+V1alIOiIHjPW178+Fz+TjrWfSTE92U0J6L0EvSSlREwO31fSpuAlaMxS1s05EfuaLfNNCCQq2E3SeIQHSoZ6oLKzeIriLxv4G6oBN2q9bu/OY+Nk9+ayu5QG3IXaY9ycZfRou4hT2N9rC8sP7zhlloJ/jS4l8A9ikZGqwn1j1IS1nnWOaNlXmN41+W/6BEH21rYj5ETR+RLZqjzrVX5kLzVWYAYAGGsmZgYZIn1jIFMy8gnlJGD6lSdjDmubx2zNe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MBH/cHfLMXKazm6v3mOGmvgqLHQ83WiCW2f4X436Ezo=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bIZ86cwb7ykqcVgUIoofu8GYmeppVCh0bORtfe8jXAw=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+YlC1QFlEjxPm0hGO29yKtQZ/E2a52t8rky3f1HPTIc=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tR7bubaF5RgfBQmZGDG6O667ZczfrGW5N2FAt1ux1As=</DigestValue>
      </Reference>
      <Reference URI="/xl/drawings/drawing1.xml?ContentType=application/vnd.openxmlformats-officedocument.drawing+xml">
        <DigestMethod Algorithm="http://www.w3.org/2001/04/xmlenc#sha256"/>
        <DigestValue>rteVnGfeAoL+fQ4GlgI8O91v82u9RgeOQanYUnwHFOU=</DigestValue>
      </Reference>
      <Reference URI="/xl/drawings/drawing2.xml?ContentType=application/vnd.openxmlformats-officedocument.drawing+xml">
        <DigestMethod Algorithm="http://www.w3.org/2001/04/xmlenc#sha256"/>
        <DigestValue>IhtlOe538tM6KVVCG72hptmuzfBP2KDkHArljDmBH2M=</DigestValue>
      </Reference>
      <Reference URI="/xl/drawings/drawing3.xml?ContentType=application/vnd.openxmlformats-officedocument.drawing+xml">
        <DigestMethod Algorithm="http://www.w3.org/2001/04/xmlenc#sha256"/>
        <DigestValue>aIPlUVMJkUjteh3tv9JvzdR+Zo62AurYXvIjZOj0J38=</DigestValue>
      </Reference>
      <Reference URI="/xl/media/image1.png?ContentType=image/png">
        <DigestMethod Algorithm="http://www.w3.org/2001/04/xmlenc#sha256"/>
        <DigestValue>TfZ5gKW+zn9/kkPFk/s5eKYqQlZDBOvIm2yiaR+pc2U=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Row47IX7HwOCg7kbMkqU/3Ec1avBRv8TpBpG5+tW0Fo=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Row47IX7HwOCg7kbMkqU/3Ec1avBRv8TpBpG5+tW0Fo=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Row47IX7HwOCg7kbMkqU/3Ec1avBRv8TpBpG5+tW0Fo=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4O9ur3fpVtrAuruLoIxuOudYh3ptBPoBvAIV3M3pnrk=</DigestValue>
      </Reference>
      <Reference URI="/xl/sharedStrings.xml?ContentType=application/vnd.openxmlformats-officedocument.spreadsheetml.sharedStrings+xml">
        <DigestMethod Algorithm="http://www.w3.org/2001/04/xmlenc#sha256"/>
        <DigestValue>wyvHV0NV7p5Nc9DIY4ABajJANx3yDFCgApxAvLhzYVw=</DigestValue>
      </Reference>
      <Reference URI="/xl/styles.xml?ContentType=application/vnd.openxmlformats-officedocument.spreadsheetml.styles+xml">
        <DigestMethod Algorithm="http://www.w3.org/2001/04/xmlenc#sha256"/>
        <DigestValue>3LWtJSJN5/cgRXTv5wiis1ACoQ18sbT4BeQz4R4Srvo=</DigestValue>
      </Reference>
      <Reference URI="/xl/theme/theme1.xml?ContentType=application/vnd.openxmlformats-officedocument.theme+xml">
        <DigestMethod Algorithm="http://www.w3.org/2001/04/xmlenc#sha256"/>
        <DigestValue>oi5yVPi3HmqFJi8O7DUBGs1O0nhGamrKaDnLfhlMui8=</DigestValue>
      </Reference>
      <Reference URI="/xl/workbook.xml?ContentType=application/vnd.openxmlformats-officedocument.spreadsheetml.sheet.main+xml">
        <DigestMethod Algorithm="http://www.w3.org/2001/04/xmlenc#sha256"/>
        <DigestValue>jRYuN52XNY3VCtdBDlLqjxun8RMzDe5jtqPVvZJp1ck=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IJHJoXpCea3zUyyWrei/OTwl2pZdEx3CMq+O9Jjk3QA=</DigestValue>
      </Reference>
      <Reference URI="/xl/worksheets/sheet2.xml?ContentType=application/vnd.openxmlformats-officedocument.spreadsheetml.worksheet+xml">
        <DigestMethod Algorithm="http://www.w3.org/2001/04/xmlenc#sha256"/>
        <DigestValue>sMdtJdzOvMBn+7zAs6kQMujKSof9higgstmCqaBxyCc=</DigestValue>
      </Reference>
      <Reference URI="/xl/worksheets/sheet3.xml?ContentType=application/vnd.openxmlformats-officedocument.spreadsheetml.worksheet+xml">
        <DigestMethod Algorithm="http://www.w3.org/2001/04/xmlenc#sha256"/>
        <DigestValue>HgaWfu//lfuc9FJpOciLtR/Wqw2eqpEEME9wVjBnB8A=</DigestValue>
      </Reference>
      <Reference URI="/xl/worksheets/sheet4.xml?ContentType=application/vnd.openxmlformats-officedocument.spreadsheetml.worksheet+xml">
        <DigestMethod Algorithm="http://www.w3.org/2001/04/xmlenc#sha256"/>
        <DigestValue>dTAsnv6TI+tMOUARShEiZkQhAhCSMFIx1UZvMQM9sQY=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2017-08-10T05:31:12Z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2017-08-10T05:31:12Z</xd:SigningTime>
          <xd:SigningCertificate>
            <xd:Cert>
              <xd:CertDigest>
                <DigestMethod Algorithm="http://www.w3.org/2001/04/xmlenc#sha256"/>
                <DigestValue>5dz5D9FMKavGg+Beaz9idqVfiImlxD1ZlZJuSVDjNtg=</DigestValue>
              </xd:CertDigest>
              <xd:IssuerSerial>
                <X509IssuerName>CN=PostSignum Qualified CA 2, O="Česká pošta, s.p. [IČ 47114983]", C=CZ</X509IssuerName>
                <X509SerialNumber>2292422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Oprava nádrže</vt:lpstr>
      <vt:lpstr>VON - Vedlejší a ostatní ...</vt:lpstr>
      <vt:lpstr>Pokyny pro vyplnění</vt:lpstr>
      <vt:lpstr>'Rekapitulace stavby'!Názvy_tisku</vt:lpstr>
      <vt:lpstr>'SO 01 - Oprava nádrže'!Názvy_tisku</vt:lpstr>
      <vt:lpstr>'VON - Vedlejší a ostatní ...'!Názvy_tisku</vt:lpstr>
      <vt:lpstr>'Pokyny pro vyplnění'!Oblast_tisku</vt:lpstr>
      <vt:lpstr>'Rekapitulace stavby'!Oblast_tisku</vt:lpstr>
      <vt:lpstr>'SO 01 - Oprava nádrže'!Oblast_tisku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Jirásek</dc:creator>
  <cp:lastModifiedBy>soukupova</cp:lastModifiedBy>
  <dcterms:created xsi:type="dcterms:W3CDTF">2016-11-23T23:39:42Z</dcterms:created>
  <dcterms:modified xsi:type="dcterms:W3CDTF">2017-08-10T05:31:08Z</dcterms:modified>
</cp:coreProperties>
</file>