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0" yWindow="645" windowWidth="26535" windowHeight="12465"/>
  </bookViews>
  <sheets>
    <sheet name="Rekapitulace stavby" sheetId="1" r:id="rId1"/>
    <sheet name="LBC 2 - ´Na Babách´" sheetId="2" r:id="rId2"/>
    <sheet name="LBK 2 - orná půda" sheetId="3" r:id="rId3"/>
    <sheet name="LBK 3 - orná půda" sheetId="4" r:id="rId4"/>
    <sheet name="LBK 4 - orná půda" sheetId="5" r:id="rId5"/>
    <sheet name="01 - Neuznatelné náklady" sheetId="6" r:id="rId6"/>
    <sheet name="VRN - Vedlejší rozpočtové..." sheetId="7" r:id="rId7"/>
    <sheet name="Pokyny pro vyplnění" sheetId="8" r:id="rId8"/>
  </sheets>
  <definedNames>
    <definedName name="_xlnm._FilterDatabase" localSheetId="5" hidden="1">'01 - Neuznatelné náklady'!$C$80:$K$118</definedName>
    <definedName name="_xlnm._FilterDatabase" localSheetId="1" hidden="1">'LBC 2 - ´Na Babách´'!$C$85:$K$258</definedName>
    <definedName name="_xlnm._FilterDatabase" localSheetId="2" hidden="1">'LBK 2 - orná půda'!$C$85:$K$238</definedName>
    <definedName name="_xlnm._FilterDatabase" localSheetId="3" hidden="1">'LBK 3 - orná půda'!$C$85:$K$224</definedName>
    <definedName name="_xlnm._FilterDatabase" localSheetId="4" hidden="1">'LBK 4 - orná půda'!$C$85:$K$240</definedName>
    <definedName name="_xlnm._FilterDatabase" localSheetId="6" hidden="1">'VRN - Vedlejší rozpočtové...'!$C$80:$K$100</definedName>
    <definedName name="_xlnm.Print_Titles" localSheetId="5">'01 - Neuznatelné náklady'!$80:$80</definedName>
    <definedName name="_xlnm.Print_Titles" localSheetId="1">'LBC 2 - ´Na Babách´'!$85:$85</definedName>
    <definedName name="_xlnm.Print_Titles" localSheetId="2">'LBK 2 - orná půda'!$85:$85</definedName>
    <definedName name="_xlnm.Print_Titles" localSheetId="3">'LBK 3 - orná půda'!$85:$85</definedName>
    <definedName name="_xlnm.Print_Titles" localSheetId="4">'LBK 4 - orná půda'!$85:$85</definedName>
    <definedName name="_xlnm.Print_Titles" localSheetId="0">'Rekapitulace stavby'!$49:$49</definedName>
    <definedName name="_xlnm.Print_Titles" localSheetId="6">'VRN - Vedlejší rozpočtové...'!$80:$80</definedName>
    <definedName name="_xlnm.Print_Area" localSheetId="5">'01 - Neuznatelné náklady'!$C$4:$J$36,'01 - Neuznatelné náklady'!$C$42:$J$62,'01 - Neuznatelné náklady'!$C$68:$K$118</definedName>
    <definedName name="_xlnm.Print_Area" localSheetId="1">'LBC 2 - ´Na Babách´'!$C$4:$J$36,'LBC 2 - ´Na Babách´'!$C$42:$J$67,'LBC 2 - ´Na Babách´'!$C$73:$K$258</definedName>
    <definedName name="_xlnm.Print_Area" localSheetId="2">'LBK 2 - orná půda'!$C$4:$J$36,'LBK 2 - orná půda'!$C$42:$J$67,'LBK 2 - orná půda'!$C$73:$K$238</definedName>
    <definedName name="_xlnm.Print_Area" localSheetId="3">'LBK 3 - orná půda'!$C$4:$J$36,'LBK 3 - orná půda'!$C$42:$J$67,'LBK 3 - orná půda'!$C$73:$K$224</definedName>
    <definedName name="_xlnm.Print_Area" localSheetId="4">'LBK 4 - orná půda'!$C$4:$J$36,'LBK 4 - orná půda'!$C$42:$J$67,'LBK 4 - orná půda'!$C$73:$K$240</definedName>
    <definedName name="_xlnm.Print_Area" localSheetId="7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stavby'!$C$39:$AQ$58</definedName>
    <definedName name="_xlnm.Print_Area" localSheetId="6">'VRN - Vedlejší rozpočtové...'!$C$4:$J$36,'VRN - Vedlejší rozpočtové...'!$C$42:$J$62,'VRN - Vedlejší rozpočtové...'!$C$68:$K$100</definedName>
  </definedNames>
  <calcPr calcId="145621"/>
</workbook>
</file>

<file path=xl/calcChain.xml><?xml version="1.0" encoding="utf-8"?>
<calcChain xmlns="http://schemas.openxmlformats.org/spreadsheetml/2006/main">
  <c r="AY57" i="1" l="1"/>
  <c r="AX57" i="1"/>
  <c r="BI99" i="7"/>
  <c r="BH99" i="7"/>
  <c r="BG99" i="7"/>
  <c r="BF99" i="7"/>
  <c r="BE99" i="7"/>
  <c r="T99" i="7"/>
  <c r="T98" i="7" s="1"/>
  <c r="R99" i="7"/>
  <c r="R98" i="7" s="1"/>
  <c r="P99" i="7"/>
  <c r="P98" i="7" s="1"/>
  <c r="BK99" i="7"/>
  <c r="BK98" i="7" s="1"/>
  <c r="J98" i="7" s="1"/>
  <c r="J61" i="7" s="1"/>
  <c r="J99" i="7"/>
  <c r="BI96" i="7"/>
  <c r="BH96" i="7"/>
  <c r="BG96" i="7"/>
  <c r="BF96" i="7"/>
  <c r="T96" i="7"/>
  <c r="R96" i="7"/>
  <c r="P96" i="7"/>
  <c r="BK96" i="7"/>
  <c r="J96" i="7"/>
  <c r="BE96" i="7" s="1"/>
  <c r="BI94" i="7"/>
  <c r="BH94" i="7"/>
  <c r="BG94" i="7"/>
  <c r="BF94" i="7"/>
  <c r="T94" i="7"/>
  <c r="T93" i="7" s="1"/>
  <c r="R94" i="7"/>
  <c r="R93" i="7" s="1"/>
  <c r="P94" i="7"/>
  <c r="P93" i="7" s="1"/>
  <c r="BK94" i="7"/>
  <c r="BK93" i="7" s="1"/>
  <c r="J93" i="7" s="1"/>
  <c r="J60" i="7" s="1"/>
  <c r="J94" i="7"/>
  <c r="BE94" i="7" s="1"/>
  <c r="BI91" i="7"/>
  <c r="BH91" i="7"/>
  <c r="BG91" i="7"/>
  <c r="BF91" i="7"/>
  <c r="BE91" i="7"/>
  <c r="T91" i="7"/>
  <c r="R91" i="7"/>
  <c r="P91" i="7"/>
  <c r="BK91" i="7"/>
  <c r="J91" i="7"/>
  <c r="BI89" i="7"/>
  <c r="BH89" i="7"/>
  <c r="BG89" i="7"/>
  <c r="BF89" i="7"/>
  <c r="BE89" i="7"/>
  <c r="T89" i="7"/>
  <c r="T88" i="7" s="1"/>
  <c r="R89" i="7"/>
  <c r="R88" i="7" s="1"/>
  <c r="P89" i="7"/>
  <c r="P88" i="7" s="1"/>
  <c r="BK89" i="7"/>
  <c r="BK88" i="7" s="1"/>
  <c r="J88" i="7" s="1"/>
  <c r="J59" i="7" s="1"/>
  <c r="J89" i="7"/>
  <c r="BI86" i="7"/>
  <c r="BH86" i="7"/>
  <c r="BG86" i="7"/>
  <c r="BF86" i="7"/>
  <c r="T86" i="7"/>
  <c r="R86" i="7"/>
  <c r="P86" i="7"/>
  <c r="BK86" i="7"/>
  <c r="J86" i="7"/>
  <c r="BE86" i="7" s="1"/>
  <c r="BI84" i="7"/>
  <c r="F34" i="7" s="1"/>
  <c r="BD57" i="1" s="1"/>
  <c r="BH84" i="7"/>
  <c r="F33" i="7" s="1"/>
  <c r="BC57" i="1" s="1"/>
  <c r="BG84" i="7"/>
  <c r="F32" i="7" s="1"/>
  <c r="BB57" i="1" s="1"/>
  <c r="BF84" i="7"/>
  <c r="J31" i="7" s="1"/>
  <c r="AW57" i="1" s="1"/>
  <c r="T84" i="7"/>
  <c r="T83" i="7" s="1"/>
  <c r="R84" i="7"/>
  <c r="R83" i="7" s="1"/>
  <c r="R82" i="7" s="1"/>
  <c r="R81" i="7" s="1"/>
  <c r="P84" i="7"/>
  <c r="P83" i="7" s="1"/>
  <c r="P82" i="7" s="1"/>
  <c r="P81" i="7" s="1"/>
  <c r="AU57" i="1" s="1"/>
  <c r="BK84" i="7"/>
  <c r="BK83" i="7" s="1"/>
  <c r="J84" i="7"/>
  <c r="BE84" i="7" s="1"/>
  <c r="J77" i="7"/>
  <c r="F77" i="7"/>
  <c r="F75" i="7"/>
  <c r="E73" i="7"/>
  <c r="J51" i="7"/>
  <c r="F51" i="7"/>
  <c r="F49" i="7"/>
  <c r="E47" i="7"/>
  <c r="J18" i="7"/>
  <c r="E18" i="7"/>
  <c r="F52" i="7" s="1"/>
  <c r="J17" i="7"/>
  <c r="J12" i="7"/>
  <c r="J75" i="7" s="1"/>
  <c r="E7" i="7"/>
  <c r="E45" i="7" s="1"/>
  <c r="AY56" i="1"/>
  <c r="AX56" i="1"/>
  <c r="BI117" i="6"/>
  <c r="BH117" i="6"/>
  <c r="BG117" i="6"/>
  <c r="BF117" i="6"/>
  <c r="T117" i="6"/>
  <c r="R117" i="6"/>
  <c r="P117" i="6"/>
  <c r="BK117" i="6"/>
  <c r="J117" i="6"/>
  <c r="BE117" i="6" s="1"/>
  <c r="BI115" i="6"/>
  <c r="BH115" i="6"/>
  <c r="BG115" i="6"/>
  <c r="BF115" i="6"/>
  <c r="T115" i="6"/>
  <c r="R115" i="6"/>
  <c r="P115" i="6"/>
  <c r="BK115" i="6"/>
  <c r="J115" i="6"/>
  <c r="BE115" i="6" s="1"/>
  <c r="BI113" i="6"/>
  <c r="BH113" i="6"/>
  <c r="BG113" i="6"/>
  <c r="BF113" i="6"/>
  <c r="T113" i="6"/>
  <c r="R113" i="6"/>
  <c r="P113" i="6"/>
  <c r="BK113" i="6"/>
  <c r="J113" i="6"/>
  <c r="BE113" i="6" s="1"/>
  <c r="BI111" i="6"/>
  <c r="BH111" i="6"/>
  <c r="BG111" i="6"/>
  <c r="BF111" i="6"/>
  <c r="T111" i="6"/>
  <c r="T110" i="6" s="1"/>
  <c r="R111" i="6"/>
  <c r="R110" i="6" s="1"/>
  <c r="P111" i="6"/>
  <c r="P110" i="6" s="1"/>
  <c r="BK111" i="6"/>
  <c r="BK110" i="6" s="1"/>
  <c r="J110" i="6" s="1"/>
  <c r="J61" i="6" s="1"/>
  <c r="J111" i="6"/>
  <c r="BE111" i="6" s="1"/>
  <c r="BI108" i="6"/>
  <c r="BH108" i="6"/>
  <c r="BG108" i="6"/>
  <c r="BF108" i="6"/>
  <c r="BE108" i="6"/>
  <c r="T108" i="6"/>
  <c r="R108" i="6"/>
  <c r="P108" i="6"/>
  <c r="BK108" i="6"/>
  <c r="J108" i="6"/>
  <c r="BI106" i="6"/>
  <c r="BH106" i="6"/>
  <c r="BG106" i="6"/>
  <c r="BF106" i="6"/>
  <c r="BE106" i="6"/>
  <c r="T106" i="6"/>
  <c r="R106" i="6"/>
  <c r="P106" i="6"/>
  <c r="BK106" i="6"/>
  <c r="J106" i="6"/>
  <c r="BI104" i="6"/>
  <c r="BH104" i="6"/>
  <c r="BG104" i="6"/>
  <c r="BF104" i="6"/>
  <c r="BE104" i="6"/>
  <c r="T104" i="6"/>
  <c r="R104" i="6"/>
  <c r="P104" i="6"/>
  <c r="P101" i="6" s="1"/>
  <c r="BK104" i="6"/>
  <c r="J104" i="6"/>
  <c r="BI102" i="6"/>
  <c r="BH102" i="6"/>
  <c r="BG102" i="6"/>
  <c r="BF102" i="6"/>
  <c r="BE102" i="6"/>
  <c r="T102" i="6"/>
  <c r="T101" i="6" s="1"/>
  <c r="R102" i="6"/>
  <c r="R101" i="6" s="1"/>
  <c r="P102" i="6"/>
  <c r="BK102" i="6"/>
  <c r="BK101" i="6" s="1"/>
  <c r="J101" i="6" s="1"/>
  <c r="J60" i="6" s="1"/>
  <c r="J102" i="6"/>
  <c r="BI99" i="6"/>
  <c r="BH99" i="6"/>
  <c r="BG99" i="6"/>
  <c r="BF99" i="6"/>
  <c r="T99" i="6"/>
  <c r="R99" i="6"/>
  <c r="P99" i="6"/>
  <c r="BK99" i="6"/>
  <c r="J99" i="6"/>
  <c r="BE99" i="6" s="1"/>
  <c r="BI97" i="6"/>
  <c r="BH97" i="6"/>
  <c r="BG97" i="6"/>
  <c r="BF97" i="6"/>
  <c r="T97" i="6"/>
  <c r="R97" i="6"/>
  <c r="P97" i="6"/>
  <c r="BK97" i="6"/>
  <c r="J97" i="6"/>
  <c r="BE97" i="6" s="1"/>
  <c r="BI95" i="6"/>
  <c r="BH95" i="6"/>
  <c r="BG95" i="6"/>
  <c r="BF95" i="6"/>
  <c r="T95" i="6"/>
  <c r="R95" i="6"/>
  <c r="R92" i="6" s="1"/>
  <c r="P95" i="6"/>
  <c r="BK95" i="6"/>
  <c r="J95" i="6"/>
  <c r="BE95" i="6" s="1"/>
  <c r="BI93" i="6"/>
  <c r="BH93" i="6"/>
  <c r="BG93" i="6"/>
  <c r="BF93" i="6"/>
  <c r="T93" i="6"/>
  <c r="T92" i="6" s="1"/>
  <c r="R93" i="6"/>
  <c r="P93" i="6"/>
  <c r="P92" i="6" s="1"/>
  <c r="BK93" i="6"/>
  <c r="BK92" i="6" s="1"/>
  <c r="J92" i="6" s="1"/>
  <c r="J59" i="6" s="1"/>
  <c r="J93" i="6"/>
  <c r="BE93" i="6" s="1"/>
  <c r="BI90" i="6"/>
  <c r="BH90" i="6"/>
  <c r="BG90" i="6"/>
  <c r="BF90" i="6"/>
  <c r="BE90" i="6"/>
  <c r="T90" i="6"/>
  <c r="R90" i="6"/>
  <c r="P90" i="6"/>
  <c r="BK90" i="6"/>
  <c r="J90" i="6"/>
  <c r="BI88" i="6"/>
  <c r="BH88" i="6"/>
  <c r="BG88" i="6"/>
  <c r="BF88" i="6"/>
  <c r="BE88" i="6"/>
  <c r="T88" i="6"/>
  <c r="R88" i="6"/>
  <c r="P88" i="6"/>
  <c r="BK88" i="6"/>
  <c r="J88" i="6"/>
  <c r="BI86" i="6"/>
  <c r="BH86" i="6"/>
  <c r="BG86" i="6"/>
  <c r="BF86" i="6"/>
  <c r="BE86" i="6"/>
  <c r="T86" i="6"/>
  <c r="T83" i="6" s="1"/>
  <c r="T82" i="6" s="1"/>
  <c r="T81" i="6" s="1"/>
  <c r="R86" i="6"/>
  <c r="P86" i="6"/>
  <c r="BK86" i="6"/>
  <c r="J86" i="6"/>
  <c r="BI84" i="6"/>
  <c r="F34" i="6" s="1"/>
  <c r="BD56" i="1" s="1"/>
  <c r="BH84" i="6"/>
  <c r="F33" i="6" s="1"/>
  <c r="BC56" i="1" s="1"/>
  <c r="BG84" i="6"/>
  <c r="F32" i="6" s="1"/>
  <c r="BB56" i="1" s="1"/>
  <c r="BF84" i="6"/>
  <c r="F31" i="6" s="1"/>
  <c r="BA56" i="1" s="1"/>
  <c r="BE84" i="6"/>
  <c r="T84" i="6"/>
  <c r="R84" i="6"/>
  <c r="R83" i="6" s="1"/>
  <c r="P84" i="6"/>
  <c r="P83" i="6" s="1"/>
  <c r="P82" i="6" s="1"/>
  <c r="P81" i="6" s="1"/>
  <c r="AU56" i="1" s="1"/>
  <c r="BK84" i="6"/>
  <c r="BK83" i="6" s="1"/>
  <c r="J84" i="6"/>
  <c r="J77" i="6"/>
  <c r="F77" i="6"/>
  <c r="F75" i="6"/>
  <c r="E73" i="6"/>
  <c r="E71" i="6"/>
  <c r="J51" i="6"/>
  <c r="F51" i="6"/>
  <c r="F49" i="6"/>
  <c r="E47" i="6"/>
  <c r="J18" i="6"/>
  <c r="E18" i="6"/>
  <c r="F78" i="6" s="1"/>
  <c r="J17" i="6"/>
  <c r="J12" i="6"/>
  <c r="J49" i="6" s="1"/>
  <c r="E7" i="6"/>
  <c r="E45" i="6" s="1"/>
  <c r="AY55" i="1"/>
  <c r="AX55" i="1"/>
  <c r="BI239" i="5"/>
  <c r="BH239" i="5"/>
  <c r="BG239" i="5"/>
  <c r="BF239" i="5"/>
  <c r="T239" i="5"/>
  <c r="R239" i="5"/>
  <c r="P239" i="5"/>
  <c r="BK239" i="5"/>
  <c r="J239" i="5"/>
  <c r="BE239" i="5" s="1"/>
  <c r="BI237" i="5"/>
  <c r="BH237" i="5"/>
  <c r="BG237" i="5"/>
  <c r="BF237" i="5"/>
  <c r="T237" i="5"/>
  <c r="R237" i="5"/>
  <c r="P237" i="5"/>
  <c r="BK237" i="5"/>
  <c r="J237" i="5"/>
  <c r="BE237" i="5" s="1"/>
  <c r="BI236" i="5"/>
  <c r="BH236" i="5"/>
  <c r="BG236" i="5"/>
  <c r="BF236" i="5"/>
  <c r="T236" i="5"/>
  <c r="R236" i="5"/>
  <c r="P236" i="5"/>
  <c r="BK236" i="5"/>
  <c r="J236" i="5"/>
  <c r="BE236" i="5" s="1"/>
  <c r="BI235" i="5"/>
  <c r="BH235" i="5"/>
  <c r="BG235" i="5"/>
  <c r="BF235" i="5"/>
  <c r="T235" i="5"/>
  <c r="R235" i="5"/>
  <c r="P235" i="5"/>
  <c r="BK235" i="5"/>
  <c r="J235" i="5"/>
  <c r="BE235" i="5" s="1"/>
  <c r="BI234" i="5"/>
  <c r="BH234" i="5"/>
  <c r="BG234" i="5"/>
  <c r="BF234" i="5"/>
  <c r="T234" i="5"/>
  <c r="R234" i="5"/>
  <c r="P234" i="5"/>
  <c r="BK234" i="5"/>
  <c r="J234" i="5"/>
  <c r="BE234" i="5" s="1"/>
  <c r="BI230" i="5"/>
  <c r="BH230" i="5"/>
  <c r="BG230" i="5"/>
  <c r="BF230" i="5"/>
  <c r="T230" i="5"/>
  <c r="R230" i="5"/>
  <c r="P230" i="5"/>
  <c r="BK230" i="5"/>
  <c r="J230" i="5"/>
  <c r="BE230" i="5" s="1"/>
  <c r="BI228" i="5"/>
  <c r="BH228" i="5"/>
  <c r="BG228" i="5"/>
  <c r="BF228" i="5"/>
  <c r="T228" i="5"/>
  <c r="R228" i="5"/>
  <c r="P228" i="5"/>
  <c r="BK228" i="5"/>
  <c r="J228" i="5"/>
  <c r="BE228" i="5" s="1"/>
  <c r="BI226" i="5"/>
  <c r="BH226" i="5"/>
  <c r="BG226" i="5"/>
  <c r="BF226" i="5"/>
  <c r="T226" i="5"/>
  <c r="R226" i="5"/>
  <c r="P226" i="5"/>
  <c r="BK226" i="5"/>
  <c r="J226" i="5"/>
  <c r="BE226" i="5" s="1"/>
  <c r="BI224" i="5"/>
  <c r="BH224" i="5"/>
  <c r="BG224" i="5"/>
  <c r="BF224" i="5"/>
  <c r="T224" i="5"/>
  <c r="R224" i="5"/>
  <c r="P224" i="5"/>
  <c r="BK224" i="5"/>
  <c r="J224" i="5"/>
  <c r="BE224" i="5" s="1"/>
  <c r="BI222" i="5"/>
  <c r="BH222" i="5"/>
  <c r="BG222" i="5"/>
  <c r="BF222" i="5"/>
  <c r="T222" i="5"/>
  <c r="R222" i="5"/>
  <c r="P222" i="5"/>
  <c r="BK222" i="5"/>
  <c r="J222" i="5"/>
  <c r="BE222" i="5" s="1"/>
  <c r="BI220" i="5"/>
  <c r="BH220" i="5"/>
  <c r="BG220" i="5"/>
  <c r="BF220" i="5"/>
  <c r="T220" i="5"/>
  <c r="R220" i="5"/>
  <c r="P220" i="5"/>
  <c r="BK220" i="5"/>
  <c r="J220" i="5"/>
  <c r="BE220" i="5" s="1"/>
  <c r="BI218" i="5"/>
  <c r="BH218" i="5"/>
  <c r="BG218" i="5"/>
  <c r="BF218" i="5"/>
  <c r="T218" i="5"/>
  <c r="R218" i="5"/>
  <c r="P218" i="5"/>
  <c r="BK218" i="5"/>
  <c r="J218" i="5"/>
  <c r="BE218" i="5" s="1"/>
  <c r="BI216" i="5"/>
  <c r="BH216" i="5"/>
  <c r="BG216" i="5"/>
  <c r="BF216" i="5"/>
  <c r="T216" i="5"/>
  <c r="R216" i="5"/>
  <c r="P216" i="5"/>
  <c r="BK216" i="5"/>
  <c r="J216" i="5"/>
  <c r="BE216" i="5" s="1"/>
  <c r="BI214" i="5"/>
  <c r="BH214" i="5"/>
  <c r="BG214" i="5"/>
  <c r="BF214" i="5"/>
  <c r="T214" i="5"/>
  <c r="R214" i="5"/>
  <c r="P214" i="5"/>
  <c r="BK214" i="5"/>
  <c r="J214" i="5"/>
  <c r="BE214" i="5" s="1"/>
  <c r="BI212" i="5"/>
  <c r="BH212" i="5"/>
  <c r="BG212" i="5"/>
  <c r="BF212" i="5"/>
  <c r="T212" i="5"/>
  <c r="R212" i="5"/>
  <c r="P212" i="5"/>
  <c r="BK212" i="5"/>
  <c r="J212" i="5"/>
  <c r="BE212" i="5" s="1"/>
  <c r="BI210" i="5"/>
  <c r="BH210" i="5"/>
  <c r="BG210" i="5"/>
  <c r="BF210" i="5"/>
  <c r="T210" i="5"/>
  <c r="T209" i="5" s="1"/>
  <c r="R210" i="5"/>
  <c r="R209" i="5" s="1"/>
  <c r="P210" i="5"/>
  <c r="P209" i="5" s="1"/>
  <c r="BK210" i="5"/>
  <c r="BK209" i="5" s="1"/>
  <c r="J209" i="5" s="1"/>
  <c r="J66" i="5" s="1"/>
  <c r="J210" i="5"/>
  <c r="BE210" i="5" s="1"/>
  <c r="BI208" i="5"/>
  <c r="BH208" i="5"/>
  <c r="BG208" i="5"/>
  <c r="BF208" i="5"/>
  <c r="BE208" i="5"/>
  <c r="T208" i="5"/>
  <c r="R208" i="5"/>
  <c r="P208" i="5"/>
  <c r="BK208" i="5"/>
  <c r="J208" i="5"/>
  <c r="BI207" i="5"/>
  <c r="BH207" i="5"/>
  <c r="BG207" i="5"/>
  <c r="BF207" i="5"/>
  <c r="BE207" i="5"/>
  <c r="T207" i="5"/>
  <c r="T206" i="5" s="1"/>
  <c r="R207" i="5"/>
  <c r="R206" i="5" s="1"/>
  <c r="P207" i="5"/>
  <c r="P206" i="5" s="1"/>
  <c r="BK207" i="5"/>
  <c r="BK206" i="5" s="1"/>
  <c r="J206" i="5" s="1"/>
  <c r="J65" i="5" s="1"/>
  <c r="J207" i="5"/>
  <c r="BI204" i="5"/>
  <c r="BH204" i="5"/>
  <c r="BG204" i="5"/>
  <c r="BF204" i="5"/>
  <c r="T204" i="5"/>
  <c r="R204" i="5"/>
  <c r="P204" i="5"/>
  <c r="BK204" i="5"/>
  <c r="J204" i="5"/>
  <c r="BE204" i="5" s="1"/>
  <c r="BI202" i="5"/>
  <c r="BH202" i="5"/>
  <c r="BG202" i="5"/>
  <c r="BF202" i="5"/>
  <c r="T202" i="5"/>
  <c r="R202" i="5"/>
  <c r="P202" i="5"/>
  <c r="BK202" i="5"/>
  <c r="J202" i="5"/>
  <c r="BE202" i="5" s="1"/>
  <c r="BI200" i="5"/>
  <c r="BH200" i="5"/>
  <c r="BG200" i="5"/>
  <c r="BF200" i="5"/>
  <c r="T200" i="5"/>
  <c r="R200" i="5"/>
  <c r="P200" i="5"/>
  <c r="BK200" i="5"/>
  <c r="J200" i="5"/>
  <c r="BE200" i="5" s="1"/>
  <c r="BI198" i="5"/>
  <c r="BH198" i="5"/>
  <c r="BG198" i="5"/>
  <c r="BF198" i="5"/>
  <c r="T198" i="5"/>
  <c r="R198" i="5"/>
  <c r="P198" i="5"/>
  <c r="BK198" i="5"/>
  <c r="J198" i="5"/>
  <c r="BE198" i="5" s="1"/>
  <c r="BI196" i="5"/>
  <c r="BH196" i="5"/>
  <c r="BG196" i="5"/>
  <c r="BF196" i="5"/>
  <c r="T196" i="5"/>
  <c r="R196" i="5"/>
  <c r="P196" i="5"/>
  <c r="BK196" i="5"/>
  <c r="J196" i="5"/>
  <c r="BE196" i="5" s="1"/>
  <c r="BI194" i="5"/>
  <c r="BH194" i="5"/>
  <c r="BG194" i="5"/>
  <c r="BF194" i="5"/>
  <c r="T194" i="5"/>
  <c r="R194" i="5"/>
  <c r="P194" i="5"/>
  <c r="BK194" i="5"/>
  <c r="J194" i="5"/>
  <c r="BE194" i="5" s="1"/>
  <c r="BI192" i="5"/>
  <c r="BH192" i="5"/>
  <c r="BG192" i="5"/>
  <c r="BF192" i="5"/>
  <c r="T192" i="5"/>
  <c r="T191" i="5" s="1"/>
  <c r="R192" i="5"/>
  <c r="R191" i="5" s="1"/>
  <c r="P192" i="5"/>
  <c r="P191" i="5" s="1"/>
  <c r="BK192" i="5"/>
  <c r="BK191" i="5" s="1"/>
  <c r="J191" i="5" s="1"/>
  <c r="J64" i="5" s="1"/>
  <c r="J192" i="5"/>
  <c r="BE192" i="5" s="1"/>
  <c r="BI190" i="5"/>
  <c r="BH190" i="5"/>
  <c r="BG190" i="5"/>
  <c r="BF190" i="5"/>
  <c r="BE190" i="5"/>
  <c r="T190" i="5"/>
  <c r="R190" i="5"/>
  <c r="P190" i="5"/>
  <c r="BK190" i="5"/>
  <c r="J190" i="5"/>
  <c r="BI189" i="5"/>
  <c r="BH189" i="5"/>
  <c r="BG189" i="5"/>
  <c r="BF189" i="5"/>
  <c r="T189" i="5"/>
  <c r="R189" i="5"/>
  <c r="P189" i="5"/>
  <c r="BK189" i="5"/>
  <c r="J189" i="5"/>
  <c r="BE189" i="5" s="1"/>
  <c r="BI188" i="5"/>
  <c r="BH188" i="5"/>
  <c r="BG188" i="5"/>
  <c r="BF188" i="5"/>
  <c r="BE188" i="5"/>
  <c r="T188" i="5"/>
  <c r="R188" i="5"/>
  <c r="P188" i="5"/>
  <c r="BK188" i="5"/>
  <c r="J188" i="5"/>
  <c r="BI187" i="5"/>
  <c r="BH187" i="5"/>
  <c r="BG187" i="5"/>
  <c r="BF187" i="5"/>
  <c r="BE187" i="5"/>
  <c r="T187" i="5"/>
  <c r="R187" i="5"/>
  <c r="P187" i="5"/>
  <c r="BK187" i="5"/>
  <c r="J187" i="5"/>
  <c r="BI186" i="5"/>
  <c r="BH186" i="5"/>
  <c r="BG186" i="5"/>
  <c r="BF186" i="5"/>
  <c r="BE186" i="5"/>
  <c r="T186" i="5"/>
  <c r="R186" i="5"/>
  <c r="P186" i="5"/>
  <c r="BK186" i="5"/>
  <c r="J186" i="5"/>
  <c r="BI185" i="5"/>
  <c r="BH185" i="5"/>
  <c r="BG185" i="5"/>
  <c r="BF185" i="5"/>
  <c r="BE185" i="5"/>
  <c r="T185" i="5"/>
  <c r="R185" i="5"/>
  <c r="P185" i="5"/>
  <c r="BK185" i="5"/>
  <c r="J185" i="5"/>
  <c r="BI184" i="5"/>
  <c r="BH184" i="5"/>
  <c r="BG184" i="5"/>
  <c r="BF184" i="5"/>
  <c r="BE184" i="5"/>
  <c r="T184" i="5"/>
  <c r="R184" i="5"/>
  <c r="P184" i="5"/>
  <c r="BK184" i="5"/>
  <c r="J184" i="5"/>
  <c r="BI183" i="5"/>
  <c r="BH183" i="5"/>
  <c r="BG183" i="5"/>
  <c r="BF183" i="5"/>
  <c r="BE183" i="5"/>
  <c r="T183" i="5"/>
  <c r="T182" i="5" s="1"/>
  <c r="R183" i="5"/>
  <c r="R182" i="5" s="1"/>
  <c r="P183" i="5"/>
  <c r="P182" i="5" s="1"/>
  <c r="BK183" i="5"/>
  <c r="BK182" i="5" s="1"/>
  <c r="J182" i="5" s="1"/>
  <c r="J63" i="5" s="1"/>
  <c r="J183" i="5"/>
  <c r="BI181" i="5"/>
  <c r="BH181" i="5"/>
  <c r="BG181" i="5"/>
  <c r="BF181" i="5"/>
  <c r="T181" i="5"/>
  <c r="R181" i="5"/>
  <c r="P181" i="5"/>
  <c r="BK181" i="5"/>
  <c r="J181" i="5"/>
  <c r="BE181" i="5" s="1"/>
  <c r="BI180" i="5"/>
  <c r="BH180" i="5"/>
  <c r="BG180" i="5"/>
  <c r="BF180" i="5"/>
  <c r="T180" i="5"/>
  <c r="R180" i="5"/>
  <c r="P180" i="5"/>
  <c r="BK180" i="5"/>
  <c r="J180" i="5"/>
  <c r="BE180" i="5" s="1"/>
  <c r="BI179" i="5"/>
  <c r="BH179" i="5"/>
  <c r="BG179" i="5"/>
  <c r="BF179" i="5"/>
  <c r="T179" i="5"/>
  <c r="R179" i="5"/>
  <c r="P179" i="5"/>
  <c r="BK179" i="5"/>
  <c r="J179" i="5"/>
  <c r="BE179" i="5" s="1"/>
  <c r="BI178" i="5"/>
  <c r="BH178" i="5"/>
  <c r="BG178" i="5"/>
  <c r="BF178" i="5"/>
  <c r="T178" i="5"/>
  <c r="R178" i="5"/>
  <c r="P178" i="5"/>
  <c r="BK178" i="5"/>
  <c r="J178" i="5"/>
  <c r="BE178" i="5" s="1"/>
  <c r="BI177" i="5"/>
  <c r="BH177" i="5"/>
  <c r="BG177" i="5"/>
  <c r="BF177" i="5"/>
  <c r="T177" i="5"/>
  <c r="R177" i="5"/>
  <c r="P177" i="5"/>
  <c r="BK177" i="5"/>
  <c r="J177" i="5"/>
  <c r="BE177" i="5" s="1"/>
  <c r="BI176" i="5"/>
  <c r="BH176" i="5"/>
  <c r="BG176" i="5"/>
  <c r="BF176" i="5"/>
  <c r="T176" i="5"/>
  <c r="R176" i="5"/>
  <c r="P176" i="5"/>
  <c r="BK176" i="5"/>
  <c r="J176" i="5"/>
  <c r="BE176" i="5" s="1"/>
  <c r="BI175" i="5"/>
  <c r="BH175" i="5"/>
  <c r="BG175" i="5"/>
  <c r="BF175" i="5"/>
  <c r="T175" i="5"/>
  <c r="R175" i="5"/>
  <c r="P175" i="5"/>
  <c r="BK175" i="5"/>
  <c r="J175" i="5"/>
  <c r="BE175" i="5" s="1"/>
  <c r="BI174" i="5"/>
  <c r="BH174" i="5"/>
  <c r="BG174" i="5"/>
  <c r="BF174" i="5"/>
  <c r="BE174" i="5"/>
  <c r="T174" i="5"/>
  <c r="T173" i="5" s="1"/>
  <c r="R174" i="5"/>
  <c r="R173" i="5" s="1"/>
  <c r="R172" i="5" s="1"/>
  <c r="P174" i="5"/>
  <c r="P173" i="5" s="1"/>
  <c r="BK174" i="5"/>
  <c r="BK173" i="5" s="1"/>
  <c r="J174" i="5"/>
  <c r="BI171" i="5"/>
  <c r="BH171" i="5"/>
  <c r="BG171" i="5"/>
  <c r="BF171" i="5"/>
  <c r="BE171" i="5"/>
  <c r="T171" i="5"/>
  <c r="R171" i="5"/>
  <c r="P171" i="5"/>
  <c r="BK171" i="5"/>
  <c r="J171" i="5"/>
  <c r="BI170" i="5"/>
  <c r="BH170" i="5"/>
  <c r="BG170" i="5"/>
  <c r="BF170" i="5"/>
  <c r="T170" i="5"/>
  <c r="R170" i="5"/>
  <c r="P170" i="5"/>
  <c r="BK170" i="5"/>
  <c r="J170" i="5"/>
  <c r="BE170" i="5" s="1"/>
  <c r="BI168" i="5"/>
  <c r="BH168" i="5"/>
  <c r="BG168" i="5"/>
  <c r="BF168" i="5"/>
  <c r="BE168" i="5"/>
  <c r="T168" i="5"/>
  <c r="R168" i="5"/>
  <c r="P168" i="5"/>
  <c r="BK168" i="5"/>
  <c r="J168" i="5"/>
  <c r="BI167" i="5"/>
  <c r="BH167" i="5"/>
  <c r="BG167" i="5"/>
  <c r="BF167" i="5"/>
  <c r="T167" i="5"/>
  <c r="R167" i="5"/>
  <c r="P167" i="5"/>
  <c r="BK167" i="5"/>
  <c r="J167" i="5"/>
  <c r="BE167" i="5" s="1"/>
  <c r="BI166" i="5"/>
  <c r="BH166" i="5"/>
  <c r="BG166" i="5"/>
  <c r="BF166" i="5"/>
  <c r="BE166" i="5"/>
  <c r="T166" i="5"/>
  <c r="R166" i="5"/>
  <c r="P166" i="5"/>
  <c r="BK166" i="5"/>
  <c r="J166" i="5"/>
  <c r="BI165" i="5"/>
  <c r="BH165" i="5"/>
  <c r="BG165" i="5"/>
  <c r="BF165" i="5"/>
  <c r="T165" i="5"/>
  <c r="R165" i="5"/>
  <c r="P165" i="5"/>
  <c r="BK165" i="5"/>
  <c r="J165" i="5"/>
  <c r="BE165" i="5" s="1"/>
  <c r="BI160" i="5"/>
  <c r="BH160" i="5"/>
  <c r="BG160" i="5"/>
  <c r="BF160" i="5"/>
  <c r="BE160" i="5"/>
  <c r="T160" i="5"/>
  <c r="R160" i="5"/>
  <c r="P160" i="5"/>
  <c r="BK160" i="5"/>
  <c r="J160" i="5"/>
  <c r="BI158" i="5"/>
  <c r="BH158" i="5"/>
  <c r="BG158" i="5"/>
  <c r="BF158" i="5"/>
  <c r="T158" i="5"/>
  <c r="R158" i="5"/>
  <c r="P158" i="5"/>
  <c r="BK158" i="5"/>
  <c r="J158" i="5"/>
  <c r="BE158" i="5" s="1"/>
  <c r="BI156" i="5"/>
  <c r="BH156" i="5"/>
  <c r="BG156" i="5"/>
  <c r="BF156" i="5"/>
  <c r="BE156" i="5"/>
  <c r="T156" i="5"/>
  <c r="R156" i="5"/>
  <c r="P156" i="5"/>
  <c r="BK156" i="5"/>
  <c r="J156" i="5"/>
  <c r="BI154" i="5"/>
  <c r="BH154" i="5"/>
  <c r="BG154" i="5"/>
  <c r="BF154" i="5"/>
  <c r="T154" i="5"/>
  <c r="R154" i="5"/>
  <c r="P154" i="5"/>
  <c r="BK154" i="5"/>
  <c r="J154" i="5"/>
  <c r="BE154" i="5" s="1"/>
  <c r="BI152" i="5"/>
  <c r="BH152" i="5"/>
  <c r="BG152" i="5"/>
  <c r="BF152" i="5"/>
  <c r="BE152" i="5"/>
  <c r="T152" i="5"/>
  <c r="R152" i="5"/>
  <c r="P152" i="5"/>
  <c r="BK152" i="5"/>
  <c r="J152" i="5"/>
  <c r="BI150" i="5"/>
  <c r="BH150" i="5"/>
  <c r="BG150" i="5"/>
  <c r="BF150" i="5"/>
  <c r="T150" i="5"/>
  <c r="R150" i="5"/>
  <c r="P150" i="5"/>
  <c r="BK150" i="5"/>
  <c r="J150" i="5"/>
  <c r="BE150" i="5" s="1"/>
  <c r="BI148" i="5"/>
  <c r="BH148" i="5"/>
  <c r="BG148" i="5"/>
  <c r="BF148" i="5"/>
  <c r="BE148" i="5"/>
  <c r="T148" i="5"/>
  <c r="R148" i="5"/>
  <c r="P148" i="5"/>
  <c r="BK148" i="5"/>
  <c r="J148" i="5"/>
  <c r="BI146" i="5"/>
  <c r="BH146" i="5"/>
  <c r="BG146" i="5"/>
  <c r="BF146" i="5"/>
  <c r="T146" i="5"/>
  <c r="R146" i="5"/>
  <c r="P146" i="5"/>
  <c r="BK146" i="5"/>
  <c r="J146" i="5"/>
  <c r="BE146" i="5" s="1"/>
  <c r="BI144" i="5"/>
  <c r="BH144" i="5"/>
  <c r="BG144" i="5"/>
  <c r="BF144" i="5"/>
  <c r="BE144" i="5"/>
  <c r="T144" i="5"/>
  <c r="R144" i="5"/>
  <c r="P144" i="5"/>
  <c r="BK144" i="5"/>
  <c r="J144" i="5"/>
  <c r="BI142" i="5"/>
  <c r="BH142" i="5"/>
  <c r="BG142" i="5"/>
  <c r="BF142" i="5"/>
  <c r="T142" i="5"/>
  <c r="R142" i="5"/>
  <c r="P142" i="5"/>
  <c r="BK142" i="5"/>
  <c r="J142" i="5"/>
  <c r="BE142" i="5" s="1"/>
  <c r="BI140" i="5"/>
  <c r="BH140" i="5"/>
  <c r="BG140" i="5"/>
  <c r="BF140" i="5"/>
  <c r="BE140" i="5"/>
  <c r="T140" i="5"/>
  <c r="R140" i="5"/>
  <c r="P140" i="5"/>
  <c r="BK140" i="5"/>
  <c r="J140" i="5"/>
  <c r="BI138" i="5"/>
  <c r="BH138" i="5"/>
  <c r="BG138" i="5"/>
  <c r="BF138" i="5"/>
  <c r="T138" i="5"/>
  <c r="R138" i="5"/>
  <c r="P138" i="5"/>
  <c r="BK138" i="5"/>
  <c r="J138" i="5"/>
  <c r="BE138" i="5" s="1"/>
  <c r="BI134" i="5"/>
  <c r="BH134" i="5"/>
  <c r="BG134" i="5"/>
  <c r="BF134" i="5"/>
  <c r="BE134" i="5"/>
  <c r="T134" i="5"/>
  <c r="R134" i="5"/>
  <c r="P134" i="5"/>
  <c r="BK134" i="5"/>
  <c r="J134" i="5"/>
  <c r="BI132" i="5"/>
  <c r="BH132" i="5"/>
  <c r="BG132" i="5"/>
  <c r="BF132" i="5"/>
  <c r="BE132" i="5"/>
  <c r="T132" i="5"/>
  <c r="R132" i="5"/>
  <c r="P132" i="5"/>
  <c r="BK132" i="5"/>
  <c r="J132" i="5"/>
  <c r="BI130" i="5"/>
  <c r="BH130" i="5"/>
  <c r="BG130" i="5"/>
  <c r="BF130" i="5"/>
  <c r="BE130" i="5"/>
  <c r="T130" i="5"/>
  <c r="R130" i="5"/>
  <c r="P130" i="5"/>
  <c r="BK130" i="5"/>
  <c r="J130" i="5"/>
  <c r="BI128" i="5"/>
  <c r="BH128" i="5"/>
  <c r="BG128" i="5"/>
  <c r="BF128" i="5"/>
  <c r="BE128" i="5"/>
  <c r="T128" i="5"/>
  <c r="R128" i="5"/>
  <c r="P128" i="5"/>
  <c r="BK128" i="5"/>
  <c r="J128" i="5"/>
  <c r="BI126" i="5"/>
  <c r="BH126" i="5"/>
  <c r="BG126" i="5"/>
  <c r="BF126" i="5"/>
  <c r="BE126" i="5"/>
  <c r="T126" i="5"/>
  <c r="R126" i="5"/>
  <c r="P126" i="5"/>
  <c r="BK126" i="5"/>
  <c r="J126" i="5"/>
  <c r="BI124" i="5"/>
  <c r="BH124" i="5"/>
  <c r="BG124" i="5"/>
  <c r="BF124" i="5"/>
  <c r="BE124" i="5"/>
  <c r="T124" i="5"/>
  <c r="R124" i="5"/>
  <c r="P124" i="5"/>
  <c r="BK124" i="5"/>
  <c r="J124" i="5"/>
  <c r="BI122" i="5"/>
  <c r="BH122" i="5"/>
  <c r="BG122" i="5"/>
  <c r="BF122" i="5"/>
  <c r="BE122" i="5"/>
  <c r="T122" i="5"/>
  <c r="R122" i="5"/>
  <c r="P122" i="5"/>
  <c r="BK122" i="5"/>
  <c r="J122" i="5"/>
  <c r="BI120" i="5"/>
  <c r="BH120" i="5"/>
  <c r="BG120" i="5"/>
  <c r="BF120" i="5"/>
  <c r="BE120" i="5"/>
  <c r="T120" i="5"/>
  <c r="R120" i="5"/>
  <c r="P120" i="5"/>
  <c r="BK120" i="5"/>
  <c r="J120" i="5"/>
  <c r="BI118" i="5"/>
  <c r="BH118" i="5"/>
  <c r="BG118" i="5"/>
  <c r="BF118" i="5"/>
  <c r="BE118" i="5"/>
  <c r="T118" i="5"/>
  <c r="R118" i="5"/>
  <c r="P118" i="5"/>
  <c r="BK118" i="5"/>
  <c r="J118" i="5"/>
  <c r="BI113" i="5"/>
  <c r="BH113" i="5"/>
  <c r="BG113" i="5"/>
  <c r="BF113" i="5"/>
  <c r="BE113" i="5"/>
  <c r="T113" i="5"/>
  <c r="R113" i="5"/>
  <c r="P113" i="5"/>
  <c r="BK113" i="5"/>
  <c r="J113" i="5"/>
  <c r="BI111" i="5"/>
  <c r="BH111" i="5"/>
  <c r="BG111" i="5"/>
  <c r="BF111" i="5"/>
  <c r="BE111" i="5"/>
  <c r="T111" i="5"/>
  <c r="R111" i="5"/>
  <c r="P111" i="5"/>
  <c r="BK111" i="5"/>
  <c r="J111" i="5"/>
  <c r="BI109" i="5"/>
  <c r="BH109" i="5"/>
  <c r="BG109" i="5"/>
  <c r="BF109" i="5"/>
  <c r="BE109" i="5"/>
  <c r="T109" i="5"/>
  <c r="R109" i="5"/>
  <c r="P109" i="5"/>
  <c r="BK109" i="5"/>
  <c r="J109" i="5"/>
  <c r="BI107" i="5"/>
  <c r="BH107" i="5"/>
  <c r="BG107" i="5"/>
  <c r="BF107" i="5"/>
  <c r="BE107" i="5"/>
  <c r="T107" i="5"/>
  <c r="R107" i="5"/>
  <c r="P107" i="5"/>
  <c r="BK107" i="5"/>
  <c r="J107" i="5"/>
  <c r="BI105" i="5"/>
  <c r="BH105" i="5"/>
  <c r="BG105" i="5"/>
  <c r="BF105" i="5"/>
  <c r="BE105" i="5"/>
  <c r="T105" i="5"/>
  <c r="R105" i="5"/>
  <c r="P105" i="5"/>
  <c r="BK105" i="5"/>
  <c r="J105" i="5"/>
  <c r="BI103" i="5"/>
  <c r="BH103" i="5"/>
  <c r="BG103" i="5"/>
  <c r="BF103" i="5"/>
  <c r="BE103" i="5"/>
  <c r="T103" i="5"/>
  <c r="R103" i="5"/>
  <c r="P103" i="5"/>
  <c r="BK103" i="5"/>
  <c r="J103" i="5"/>
  <c r="BI101" i="5"/>
  <c r="BH101" i="5"/>
  <c r="BG101" i="5"/>
  <c r="BF101" i="5"/>
  <c r="BE101" i="5"/>
  <c r="T101" i="5"/>
  <c r="R101" i="5"/>
  <c r="P101" i="5"/>
  <c r="BK101" i="5"/>
  <c r="J101" i="5"/>
  <c r="BI99" i="5"/>
  <c r="BH99" i="5"/>
  <c r="BG99" i="5"/>
  <c r="BF99" i="5"/>
  <c r="BE99" i="5"/>
  <c r="T99" i="5"/>
  <c r="R99" i="5"/>
  <c r="P99" i="5"/>
  <c r="BK99" i="5"/>
  <c r="J99" i="5"/>
  <c r="BI95" i="5"/>
  <c r="BH95" i="5"/>
  <c r="BG95" i="5"/>
  <c r="BF95" i="5"/>
  <c r="BE95" i="5"/>
  <c r="T95" i="5"/>
  <c r="R95" i="5"/>
  <c r="P95" i="5"/>
  <c r="BK95" i="5"/>
  <c r="J95" i="5"/>
  <c r="BI93" i="5"/>
  <c r="BH93" i="5"/>
  <c r="BG93" i="5"/>
  <c r="BF93" i="5"/>
  <c r="BE93" i="5"/>
  <c r="T93" i="5"/>
  <c r="R93" i="5"/>
  <c r="P93" i="5"/>
  <c r="BK93" i="5"/>
  <c r="J93" i="5"/>
  <c r="BI91" i="5"/>
  <c r="BH91" i="5"/>
  <c r="BG91" i="5"/>
  <c r="BF91" i="5"/>
  <c r="BE91" i="5"/>
  <c r="T91" i="5"/>
  <c r="R91" i="5"/>
  <c r="P91" i="5"/>
  <c r="BK91" i="5"/>
  <c r="J91" i="5"/>
  <c r="BI89" i="5"/>
  <c r="F34" i="5" s="1"/>
  <c r="BD55" i="1" s="1"/>
  <c r="BH89" i="5"/>
  <c r="F33" i="5" s="1"/>
  <c r="BC55" i="1" s="1"/>
  <c r="BG89" i="5"/>
  <c r="F32" i="5" s="1"/>
  <c r="BB55" i="1" s="1"/>
  <c r="BF89" i="5"/>
  <c r="F31" i="5" s="1"/>
  <c r="BA55" i="1" s="1"/>
  <c r="BE89" i="5"/>
  <c r="T89" i="5"/>
  <c r="T88" i="5" s="1"/>
  <c r="R89" i="5"/>
  <c r="R88" i="5" s="1"/>
  <c r="P89" i="5"/>
  <c r="P88" i="5" s="1"/>
  <c r="BK89" i="5"/>
  <c r="BK88" i="5" s="1"/>
  <c r="J89" i="5"/>
  <c r="J82" i="5"/>
  <c r="F82" i="5"/>
  <c r="F80" i="5"/>
  <c r="E78" i="5"/>
  <c r="E76" i="5"/>
  <c r="J51" i="5"/>
  <c r="F51" i="5"/>
  <c r="F49" i="5"/>
  <c r="E47" i="5"/>
  <c r="J18" i="5"/>
  <c r="E18" i="5"/>
  <c r="F52" i="5" s="1"/>
  <c r="J17" i="5"/>
  <c r="J12" i="5"/>
  <c r="J80" i="5" s="1"/>
  <c r="E7" i="5"/>
  <c r="E45" i="5" s="1"/>
  <c r="AY54" i="1"/>
  <c r="AX54" i="1"/>
  <c r="BI223" i="4"/>
  <c r="BH223" i="4"/>
  <c r="BG223" i="4"/>
  <c r="BF223" i="4"/>
  <c r="T223" i="4"/>
  <c r="R223" i="4"/>
  <c r="P223" i="4"/>
  <c r="BK223" i="4"/>
  <c r="J223" i="4"/>
  <c r="BE223" i="4" s="1"/>
  <c r="BI221" i="4"/>
  <c r="BH221" i="4"/>
  <c r="BG221" i="4"/>
  <c r="BF221" i="4"/>
  <c r="T221" i="4"/>
  <c r="R221" i="4"/>
  <c r="P221" i="4"/>
  <c r="BK221" i="4"/>
  <c r="J221" i="4"/>
  <c r="BE221" i="4" s="1"/>
  <c r="BI220" i="4"/>
  <c r="BH220" i="4"/>
  <c r="BG220" i="4"/>
  <c r="BF220" i="4"/>
  <c r="T220" i="4"/>
  <c r="R220" i="4"/>
  <c r="P220" i="4"/>
  <c r="BK220" i="4"/>
  <c r="J220" i="4"/>
  <c r="BE220" i="4" s="1"/>
  <c r="BI219" i="4"/>
  <c r="BH219" i="4"/>
  <c r="BG219" i="4"/>
  <c r="BF219" i="4"/>
  <c r="T219" i="4"/>
  <c r="R219" i="4"/>
  <c r="P219" i="4"/>
  <c r="BK219" i="4"/>
  <c r="J219" i="4"/>
  <c r="BE219" i="4" s="1"/>
  <c r="BI218" i="4"/>
  <c r="BH218" i="4"/>
  <c r="BG218" i="4"/>
  <c r="BF218" i="4"/>
  <c r="T218" i="4"/>
  <c r="R218" i="4"/>
  <c r="P218" i="4"/>
  <c r="BK218" i="4"/>
  <c r="J218" i="4"/>
  <c r="BE218" i="4" s="1"/>
  <c r="BI214" i="4"/>
  <c r="BH214" i="4"/>
  <c r="BG214" i="4"/>
  <c r="BF214" i="4"/>
  <c r="T214" i="4"/>
  <c r="R214" i="4"/>
  <c r="P214" i="4"/>
  <c r="BK214" i="4"/>
  <c r="J214" i="4"/>
  <c r="BE214" i="4" s="1"/>
  <c r="BI212" i="4"/>
  <c r="BH212" i="4"/>
  <c r="BG212" i="4"/>
  <c r="BF212" i="4"/>
  <c r="T212" i="4"/>
  <c r="R212" i="4"/>
  <c r="P212" i="4"/>
  <c r="BK212" i="4"/>
  <c r="J212" i="4"/>
  <c r="BE212" i="4" s="1"/>
  <c r="BI210" i="4"/>
  <c r="BH210" i="4"/>
  <c r="BG210" i="4"/>
  <c r="BF210" i="4"/>
  <c r="T210" i="4"/>
  <c r="R210" i="4"/>
  <c r="P210" i="4"/>
  <c r="BK210" i="4"/>
  <c r="J210" i="4"/>
  <c r="BE210" i="4" s="1"/>
  <c r="BI208" i="4"/>
  <c r="BH208" i="4"/>
  <c r="BG208" i="4"/>
  <c r="BF208" i="4"/>
  <c r="T208" i="4"/>
  <c r="R208" i="4"/>
  <c r="P208" i="4"/>
  <c r="BK208" i="4"/>
  <c r="J208" i="4"/>
  <c r="BE208" i="4" s="1"/>
  <c r="BI206" i="4"/>
  <c r="BH206" i="4"/>
  <c r="BG206" i="4"/>
  <c r="BF206" i="4"/>
  <c r="T206" i="4"/>
  <c r="R206" i="4"/>
  <c r="P206" i="4"/>
  <c r="BK206" i="4"/>
  <c r="J206" i="4"/>
  <c r="BE206" i="4" s="1"/>
  <c r="BI204" i="4"/>
  <c r="BH204" i="4"/>
  <c r="BG204" i="4"/>
  <c r="BF204" i="4"/>
  <c r="T204" i="4"/>
  <c r="R204" i="4"/>
  <c r="P204" i="4"/>
  <c r="BK204" i="4"/>
  <c r="J204" i="4"/>
  <c r="BE204" i="4" s="1"/>
  <c r="BI202" i="4"/>
  <c r="BH202" i="4"/>
  <c r="BG202" i="4"/>
  <c r="BF202" i="4"/>
  <c r="T202" i="4"/>
  <c r="R202" i="4"/>
  <c r="P202" i="4"/>
  <c r="BK202" i="4"/>
  <c r="J202" i="4"/>
  <c r="BE202" i="4" s="1"/>
  <c r="BI200" i="4"/>
  <c r="BH200" i="4"/>
  <c r="BG200" i="4"/>
  <c r="BF200" i="4"/>
  <c r="T200" i="4"/>
  <c r="R200" i="4"/>
  <c r="P200" i="4"/>
  <c r="P199" i="4" s="1"/>
  <c r="BK200" i="4"/>
  <c r="BK199" i="4" s="1"/>
  <c r="J199" i="4" s="1"/>
  <c r="J66" i="4" s="1"/>
  <c r="J200" i="4"/>
  <c r="BE200" i="4" s="1"/>
  <c r="BI198" i="4"/>
  <c r="BH198" i="4"/>
  <c r="BG198" i="4"/>
  <c r="BF198" i="4"/>
  <c r="BE198" i="4"/>
  <c r="T198" i="4"/>
  <c r="R198" i="4"/>
  <c r="P198" i="4"/>
  <c r="BK198" i="4"/>
  <c r="J198" i="4"/>
  <c r="BI197" i="4"/>
  <c r="BH197" i="4"/>
  <c r="BG197" i="4"/>
  <c r="BF197" i="4"/>
  <c r="BE197" i="4"/>
  <c r="T197" i="4"/>
  <c r="R197" i="4"/>
  <c r="R196" i="4" s="1"/>
  <c r="P197" i="4"/>
  <c r="P196" i="4" s="1"/>
  <c r="BK197" i="4"/>
  <c r="J197" i="4"/>
  <c r="BI194" i="4"/>
  <c r="BH194" i="4"/>
  <c r="BG194" i="4"/>
  <c r="BF194" i="4"/>
  <c r="T194" i="4"/>
  <c r="R194" i="4"/>
  <c r="P194" i="4"/>
  <c r="BK194" i="4"/>
  <c r="J194" i="4"/>
  <c r="BE194" i="4" s="1"/>
  <c r="BI192" i="4"/>
  <c r="BH192" i="4"/>
  <c r="BG192" i="4"/>
  <c r="BF192" i="4"/>
  <c r="T192" i="4"/>
  <c r="R192" i="4"/>
  <c r="P192" i="4"/>
  <c r="BK192" i="4"/>
  <c r="J192" i="4"/>
  <c r="BE192" i="4" s="1"/>
  <c r="BI190" i="4"/>
  <c r="BH190" i="4"/>
  <c r="BG190" i="4"/>
  <c r="BF190" i="4"/>
  <c r="T190" i="4"/>
  <c r="R190" i="4"/>
  <c r="P190" i="4"/>
  <c r="BK190" i="4"/>
  <c r="J190" i="4"/>
  <c r="BE190" i="4" s="1"/>
  <c r="BI188" i="4"/>
  <c r="BH188" i="4"/>
  <c r="BG188" i="4"/>
  <c r="BF188" i="4"/>
  <c r="T188" i="4"/>
  <c r="T187" i="4" s="1"/>
  <c r="R188" i="4"/>
  <c r="R187" i="4" s="1"/>
  <c r="P188" i="4"/>
  <c r="BK188" i="4"/>
  <c r="BK187" i="4" s="1"/>
  <c r="J187" i="4" s="1"/>
  <c r="J64" i="4" s="1"/>
  <c r="J188" i="4"/>
  <c r="BE188" i="4" s="1"/>
  <c r="BI186" i="4"/>
  <c r="BH186" i="4"/>
  <c r="BG186" i="4"/>
  <c r="BF186" i="4"/>
  <c r="BE186" i="4"/>
  <c r="T186" i="4"/>
  <c r="R186" i="4"/>
  <c r="P186" i="4"/>
  <c r="BK186" i="4"/>
  <c r="J186" i="4"/>
  <c r="BI185" i="4"/>
  <c r="BH185" i="4"/>
  <c r="BG185" i="4"/>
  <c r="BF185" i="4"/>
  <c r="BE185" i="4"/>
  <c r="T185" i="4"/>
  <c r="R185" i="4"/>
  <c r="P185" i="4"/>
  <c r="BK185" i="4"/>
  <c r="J185" i="4"/>
  <c r="BI184" i="4"/>
  <c r="BH184" i="4"/>
  <c r="BG184" i="4"/>
  <c r="BF184" i="4"/>
  <c r="BE184" i="4"/>
  <c r="T184" i="4"/>
  <c r="R184" i="4"/>
  <c r="P184" i="4"/>
  <c r="BK184" i="4"/>
  <c r="J184" i="4"/>
  <c r="BI183" i="4"/>
  <c r="BH183" i="4"/>
  <c r="BG183" i="4"/>
  <c r="BF183" i="4"/>
  <c r="BE183" i="4"/>
  <c r="T183" i="4"/>
  <c r="R183" i="4"/>
  <c r="P183" i="4"/>
  <c r="BK183" i="4"/>
  <c r="J183" i="4"/>
  <c r="BI182" i="4"/>
  <c r="BH182" i="4"/>
  <c r="BG182" i="4"/>
  <c r="BF182" i="4"/>
  <c r="BE182" i="4"/>
  <c r="T182" i="4"/>
  <c r="R182" i="4"/>
  <c r="P182" i="4"/>
  <c r="BK182" i="4"/>
  <c r="J182" i="4"/>
  <c r="BI181" i="4"/>
  <c r="BH181" i="4"/>
  <c r="BG181" i="4"/>
  <c r="BF181" i="4"/>
  <c r="BE181" i="4"/>
  <c r="T181" i="4"/>
  <c r="R181" i="4"/>
  <c r="P181" i="4"/>
  <c r="BK181" i="4"/>
  <c r="J181" i="4"/>
  <c r="BI180" i="4"/>
  <c r="BH180" i="4"/>
  <c r="BG180" i="4"/>
  <c r="BF180" i="4"/>
  <c r="BE180" i="4"/>
  <c r="T180" i="4"/>
  <c r="R180" i="4"/>
  <c r="R179" i="4" s="1"/>
  <c r="P180" i="4"/>
  <c r="P179" i="4" s="1"/>
  <c r="BK180" i="4"/>
  <c r="J180" i="4"/>
  <c r="BI178" i="4"/>
  <c r="BH178" i="4"/>
  <c r="BG178" i="4"/>
  <c r="BF178" i="4"/>
  <c r="T178" i="4"/>
  <c r="R178" i="4"/>
  <c r="P178" i="4"/>
  <c r="BK178" i="4"/>
  <c r="J178" i="4"/>
  <c r="BE178" i="4" s="1"/>
  <c r="BI177" i="4"/>
  <c r="BH177" i="4"/>
  <c r="BG177" i="4"/>
  <c r="BF177" i="4"/>
  <c r="T177" i="4"/>
  <c r="R177" i="4"/>
  <c r="P177" i="4"/>
  <c r="BK177" i="4"/>
  <c r="J177" i="4"/>
  <c r="BE177" i="4" s="1"/>
  <c r="BI176" i="4"/>
  <c r="BH176" i="4"/>
  <c r="BG176" i="4"/>
  <c r="BF176" i="4"/>
  <c r="T176" i="4"/>
  <c r="R176" i="4"/>
  <c r="P176" i="4"/>
  <c r="BK176" i="4"/>
  <c r="J176" i="4"/>
  <c r="BE176" i="4" s="1"/>
  <c r="BI175" i="4"/>
  <c r="BH175" i="4"/>
  <c r="BG175" i="4"/>
  <c r="BF175" i="4"/>
  <c r="T175" i="4"/>
  <c r="R175" i="4"/>
  <c r="P175" i="4"/>
  <c r="BK175" i="4"/>
  <c r="J175" i="4"/>
  <c r="BE175" i="4" s="1"/>
  <c r="BI174" i="4"/>
  <c r="BH174" i="4"/>
  <c r="BG174" i="4"/>
  <c r="BF174" i="4"/>
  <c r="T174" i="4"/>
  <c r="R174" i="4"/>
  <c r="P174" i="4"/>
  <c r="BK174" i="4"/>
  <c r="J174" i="4"/>
  <c r="BE174" i="4" s="1"/>
  <c r="BI173" i="4"/>
  <c r="BH173" i="4"/>
  <c r="BG173" i="4"/>
  <c r="BF173" i="4"/>
  <c r="T173" i="4"/>
  <c r="R173" i="4"/>
  <c r="P173" i="4"/>
  <c r="BK173" i="4"/>
  <c r="J173" i="4"/>
  <c r="BE173" i="4" s="1"/>
  <c r="BI172" i="4"/>
  <c r="BH172" i="4"/>
  <c r="BG172" i="4"/>
  <c r="BF172" i="4"/>
  <c r="T172" i="4"/>
  <c r="T171" i="4" s="1"/>
  <c r="R172" i="4"/>
  <c r="P172" i="4"/>
  <c r="P171" i="4" s="1"/>
  <c r="P170" i="4" s="1"/>
  <c r="BK172" i="4"/>
  <c r="BK171" i="4" s="1"/>
  <c r="J172" i="4"/>
  <c r="BE172" i="4" s="1"/>
  <c r="BI169" i="4"/>
  <c r="BH169" i="4"/>
  <c r="BG169" i="4"/>
  <c r="BF169" i="4"/>
  <c r="T169" i="4"/>
  <c r="R169" i="4"/>
  <c r="P169" i="4"/>
  <c r="BK169" i="4"/>
  <c r="J169" i="4"/>
  <c r="BE169" i="4" s="1"/>
  <c r="BI168" i="4"/>
  <c r="BH168" i="4"/>
  <c r="BG168" i="4"/>
  <c r="BF168" i="4"/>
  <c r="T168" i="4"/>
  <c r="R168" i="4"/>
  <c r="P168" i="4"/>
  <c r="BK168" i="4"/>
  <c r="J168" i="4"/>
  <c r="BE168" i="4" s="1"/>
  <c r="BI166" i="4"/>
  <c r="BH166" i="4"/>
  <c r="BG166" i="4"/>
  <c r="BF166" i="4"/>
  <c r="T166" i="4"/>
  <c r="R166" i="4"/>
  <c r="P166" i="4"/>
  <c r="BK166" i="4"/>
  <c r="J166" i="4"/>
  <c r="BE166" i="4" s="1"/>
  <c r="BI165" i="4"/>
  <c r="BH165" i="4"/>
  <c r="BG165" i="4"/>
  <c r="BF165" i="4"/>
  <c r="T165" i="4"/>
  <c r="R165" i="4"/>
  <c r="P165" i="4"/>
  <c r="BK165" i="4"/>
  <c r="J165" i="4"/>
  <c r="BE165" i="4" s="1"/>
  <c r="BI164" i="4"/>
  <c r="BH164" i="4"/>
  <c r="BG164" i="4"/>
  <c r="BF164" i="4"/>
  <c r="T164" i="4"/>
  <c r="R164" i="4"/>
  <c r="P164" i="4"/>
  <c r="BK164" i="4"/>
  <c r="J164" i="4"/>
  <c r="BE164" i="4" s="1"/>
  <c r="BI163" i="4"/>
  <c r="BH163" i="4"/>
  <c r="BG163" i="4"/>
  <c r="BF163" i="4"/>
  <c r="T163" i="4"/>
  <c r="R163" i="4"/>
  <c r="P163" i="4"/>
  <c r="BK163" i="4"/>
  <c r="J163" i="4"/>
  <c r="BE163" i="4" s="1"/>
  <c r="BI158" i="4"/>
  <c r="BH158" i="4"/>
  <c r="BG158" i="4"/>
  <c r="BF158" i="4"/>
  <c r="T158" i="4"/>
  <c r="R158" i="4"/>
  <c r="P158" i="4"/>
  <c r="BK158" i="4"/>
  <c r="J158" i="4"/>
  <c r="BE158" i="4" s="1"/>
  <c r="BI156" i="4"/>
  <c r="BH156" i="4"/>
  <c r="BG156" i="4"/>
  <c r="BF156" i="4"/>
  <c r="T156" i="4"/>
  <c r="R156" i="4"/>
  <c r="P156" i="4"/>
  <c r="BK156" i="4"/>
  <c r="J156" i="4"/>
  <c r="BE156" i="4" s="1"/>
  <c r="BI154" i="4"/>
  <c r="BH154" i="4"/>
  <c r="BG154" i="4"/>
  <c r="BF154" i="4"/>
  <c r="T154" i="4"/>
  <c r="R154" i="4"/>
  <c r="P154" i="4"/>
  <c r="BK154" i="4"/>
  <c r="J154" i="4"/>
  <c r="BE154" i="4" s="1"/>
  <c r="BI152" i="4"/>
  <c r="BH152" i="4"/>
  <c r="BG152" i="4"/>
  <c r="BF152" i="4"/>
  <c r="T152" i="4"/>
  <c r="R152" i="4"/>
  <c r="P152" i="4"/>
  <c r="BK152" i="4"/>
  <c r="J152" i="4"/>
  <c r="BE152" i="4" s="1"/>
  <c r="BI150" i="4"/>
  <c r="BH150" i="4"/>
  <c r="BG150" i="4"/>
  <c r="BF150" i="4"/>
  <c r="T150" i="4"/>
  <c r="R150" i="4"/>
  <c r="P150" i="4"/>
  <c r="BK150" i="4"/>
  <c r="J150" i="4"/>
  <c r="BE150" i="4" s="1"/>
  <c r="BI148" i="4"/>
  <c r="BH148" i="4"/>
  <c r="BG148" i="4"/>
  <c r="BF148" i="4"/>
  <c r="T148" i="4"/>
  <c r="R148" i="4"/>
  <c r="P148" i="4"/>
  <c r="BK148" i="4"/>
  <c r="J148" i="4"/>
  <c r="BE148" i="4" s="1"/>
  <c r="BI146" i="4"/>
  <c r="BH146" i="4"/>
  <c r="BG146" i="4"/>
  <c r="BF146" i="4"/>
  <c r="T146" i="4"/>
  <c r="R146" i="4"/>
  <c r="P146" i="4"/>
  <c r="BK146" i="4"/>
  <c r="J146" i="4"/>
  <c r="BE146" i="4" s="1"/>
  <c r="BI144" i="4"/>
  <c r="BH144" i="4"/>
  <c r="BG144" i="4"/>
  <c r="BF144" i="4"/>
  <c r="T144" i="4"/>
  <c r="R144" i="4"/>
  <c r="P144" i="4"/>
  <c r="BK144" i="4"/>
  <c r="J144" i="4"/>
  <c r="BE144" i="4" s="1"/>
  <c r="BI142" i="4"/>
  <c r="BH142" i="4"/>
  <c r="BG142" i="4"/>
  <c r="BF142" i="4"/>
  <c r="T142" i="4"/>
  <c r="R142" i="4"/>
  <c r="P142" i="4"/>
  <c r="BK142" i="4"/>
  <c r="J142" i="4"/>
  <c r="BE142" i="4" s="1"/>
  <c r="BI140" i="4"/>
  <c r="BH140" i="4"/>
  <c r="BG140" i="4"/>
  <c r="BF140" i="4"/>
  <c r="T140" i="4"/>
  <c r="R140" i="4"/>
  <c r="P140" i="4"/>
  <c r="BK140" i="4"/>
  <c r="J140" i="4"/>
  <c r="BE140" i="4" s="1"/>
  <c r="BI138" i="4"/>
  <c r="BH138" i="4"/>
  <c r="BG138" i="4"/>
  <c r="BF138" i="4"/>
  <c r="T138" i="4"/>
  <c r="R138" i="4"/>
  <c r="P138" i="4"/>
  <c r="BK138" i="4"/>
  <c r="J138" i="4"/>
  <c r="BE138" i="4" s="1"/>
  <c r="BI134" i="4"/>
  <c r="BH134" i="4"/>
  <c r="BG134" i="4"/>
  <c r="BF134" i="4"/>
  <c r="T134" i="4"/>
  <c r="R134" i="4"/>
  <c r="P134" i="4"/>
  <c r="BK134" i="4"/>
  <c r="J134" i="4"/>
  <c r="BE134" i="4" s="1"/>
  <c r="BI132" i="4"/>
  <c r="BH132" i="4"/>
  <c r="BG132" i="4"/>
  <c r="BF132" i="4"/>
  <c r="T132" i="4"/>
  <c r="R132" i="4"/>
  <c r="P132" i="4"/>
  <c r="BK132" i="4"/>
  <c r="J132" i="4"/>
  <c r="BE132" i="4" s="1"/>
  <c r="BI130" i="4"/>
  <c r="BH130" i="4"/>
  <c r="BG130" i="4"/>
  <c r="BF130" i="4"/>
  <c r="T130" i="4"/>
  <c r="R130" i="4"/>
  <c r="P130" i="4"/>
  <c r="BK130" i="4"/>
  <c r="J130" i="4"/>
  <c r="BE130" i="4" s="1"/>
  <c r="BI128" i="4"/>
  <c r="BH128" i="4"/>
  <c r="BG128" i="4"/>
  <c r="BF128" i="4"/>
  <c r="T128" i="4"/>
  <c r="R128" i="4"/>
  <c r="P128" i="4"/>
  <c r="BK128" i="4"/>
  <c r="J128" i="4"/>
  <c r="BE128" i="4" s="1"/>
  <c r="BI126" i="4"/>
  <c r="BH126" i="4"/>
  <c r="BG126" i="4"/>
  <c r="BF126" i="4"/>
  <c r="T126" i="4"/>
  <c r="R126" i="4"/>
  <c r="P126" i="4"/>
  <c r="BK126" i="4"/>
  <c r="J126" i="4"/>
  <c r="BE126" i="4" s="1"/>
  <c r="BI124" i="4"/>
  <c r="BH124" i="4"/>
  <c r="BG124" i="4"/>
  <c r="BF124" i="4"/>
  <c r="T124" i="4"/>
  <c r="R124" i="4"/>
  <c r="P124" i="4"/>
  <c r="BK124" i="4"/>
  <c r="J124" i="4"/>
  <c r="BE124" i="4" s="1"/>
  <c r="BI122" i="4"/>
  <c r="BH122" i="4"/>
  <c r="BG122" i="4"/>
  <c r="BF122" i="4"/>
  <c r="T122" i="4"/>
  <c r="R122" i="4"/>
  <c r="P122" i="4"/>
  <c r="BK122" i="4"/>
  <c r="J122" i="4"/>
  <c r="BE122" i="4" s="1"/>
  <c r="BI120" i="4"/>
  <c r="BH120" i="4"/>
  <c r="BG120" i="4"/>
  <c r="BF120" i="4"/>
  <c r="BE120" i="4"/>
  <c r="T120" i="4"/>
  <c r="R120" i="4"/>
  <c r="P120" i="4"/>
  <c r="BK120" i="4"/>
  <c r="J120" i="4"/>
  <c r="BI118" i="4"/>
  <c r="BH118" i="4"/>
  <c r="BG118" i="4"/>
  <c r="BF118" i="4"/>
  <c r="T118" i="4"/>
  <c r="R118" i="4"/>
  <c r="P118" i="4"/>
  <c r="BK118" i="4"/>
  <c r="J118" i="4"/>
  <c r="BE118" i="4" s="1"/>
  <c r="BI113" i="4"/>
  <c r="BH113" i="4"/>
  <c r="BG113" i="4"/>
  <c r="BF113" i="4"/>
  <c r="BE113" i="4"/>
  <c r="T113" i="4"/>
  <c r="R113" i="4"/>
  <c r="P113" i="4"/>
  <c r="BK113" i="4"/>
  <c r="J113" i="4"/>
  <c r="BI111" i="4"/>
  <c r="BH111" i="4"/>
  <c r="BG111" i="4"/>
  <c r="BF111" i="4"/>
  <c r="T111" i="4"/>
  <c r="R111" i="4"/>
  <c r="P111" i="4"/>
  <c r="BK111" i="4"/>
  <c r="J111" i="4"/>
  <c r="BE111" i="4" s="1"/>
  <c r="BI109" i="4"/>
  <c r="BH109" i="4"/>
  <c r="BG109" i="4"/>
  <c r="BF109" i="4"/>
  <c r="BE109" i="4"/>
  <c r="T109" i="4"/>
  <c r="R109" i="4"/>
  <c r="P109" i="4"/>
  <c r="BK109" i="4"/>
  <c r="J109" i="4"/>
  <c r="BI107" i="4"/>
  <c r="BH107" i="4"/>
  <c r="BG107" i="4"/>
  <c r="BF107" i="4"/>
  <c r="T107" i="4"/>
  <c r="R107" i="4"/>
  <c r="P107" i="4"/>
  <c r="BK107" i="4"/>
  <c r="J107" i="4"/>
  <c r="BE107" i="4" s="1"/>
  <c r="BI105" i="4"/>
  <c r="BH105" i="4"/>
  <c r="BG105" i="4"/>
  <c r="BF105" i="4"/>
  <c r="BE105" i="4"/>
  <c r="T105" i="4"/>
  <c r="R105" i="4"/>
  <c r="P105" i="4"/>
  <c r="BK105" i="4"/>
  <c r="J105" i="4"/>
  <c r="BI103" i="4"/>
  <c r="BH103" i="4"/>
  <c r="BG103" i="4"/>
  <c r="BF103" i="4"/>
  <c r="T103" i="4"/>
  <c r="R103" i="4"/>
  <c r="P103" i="4"/>
  <c r="BK103" i="4"/>
  <c r="J103" i="4"/>
  <c r="BE103" i="4" s="1"/>
  <c r="BI101" i="4"/>
  <c r="BH101" i="4"/>
  <c r="BG101" i="4"/>
  <c r="BF101" i="4"/>
  <c r="BE101" i="4"/>
  <c r="T101" i="4"/>
  <c r="R101" i="4"/>
  <c r="P101" i="4"/>
  <c r="BK101" i="4"/>
  <c r="J101" i="4"/>
  <c r="BI99" i="4"/>
  <c r="BH99" i="4"/>
  <c r="BG99" i="4"/>
  <c r="BF99" i="4"/>
  <c r="T99" i="4"/>
  <c r="R99" i="4"/>
  <c r="P99" i="4"/>
  <c r="P98" i="4" s="1"/>
  <c r="BK99" i="4"/>
  <c r="J99" i="4"/>
  <c r="BE99" i="4" s="1"/>
  <c r="BI95" i="4"/>
  <c r="BH95" i="4"/>
  <c r="BG95" i="4"/>
  <c r="BF95" i="4"/>
  <c r="T95" i="4"/>
  <c r="R95" i="4"/>
  <c r="P95" i="4"/>
  <c r="BK95" i="4"/>
  <c r="J95" i="4"/>
  <c r="BE95" i="4" s="1"/>
  <c r="BI93" i="4"/>
  <c r="BH93" i="4"/>
  <c r="BG93" i="4"/>
  <c r="BF93" i="4"/>
  <c r="BE93" i="4"/>
  <c r="T93" i="4"/>
  <c r="R93" i="4"/>
  <c r="P93" i="4"/>
  <c r="BK93" i="4"/>
  <c r="J93" i="4"/>
  <c r="BI91" i="4"/>
  <c r="BH91" i="4"/>
  <c r="BG91" i="4"/>
  <c r="BF91" i="4"/>
  <c r="T91" i="4"/>
  <c r="R91" i="4"/>
  <c r="P91" i="4"/>
  <c r="BK91" i="4"/>
  <c r="J91" i="4"/>
  <c r="BE91" i="4" s="1"/>
  <c r="BI89" i="4"/>
  <c r="F34" i="4" s="1"/>
  <c r="BD54" i="1" s="1"/>
  <c r="BH89" i="4"/>
  <c r="F33" i="4" s="1"/>
  <c r="BC54" i="1" s="1"/>
  <c r="BG89" i="4"/>
  <c r="F32" i="4" s="1"/>
  <c r="BB54" i="1" s="1"/>
  <c r="BF89" i="4"/>
  <c r="J31" i="4" s="1"/>
  <c r="AW54" i="1" s="1"/>
  <c r="BE89" i="4"/>
  <c r="F30" i="4" s="1"/>
  <c r="AZ54" i="1" s="1"/>
  <c r="T89" i="4"/>
  <c r="T88" i="4" s="1"/>
  <c r="R89" i="4"/>
  <c r="P89" i="4"/>
  <c r="P88" i="4" s="1"/>
  <c r="BK89" i="4"/>
  <c r="BK88" i="4" s="1"/>
  <c r="J89" i="4"/>
  <c r="J82" i="4"/>
  <c r="F82" i="4"/>
  <c r="J80" i="4"/>
  <c r="F80" i="4"/>
  <c r="E78" i="4"/>
  <c r="J51" i="4"/>
  <c r="F51" i="4"/>
  <c r="F49" i="4"/>
  <c r="E47" i="4"/>
  <c r="J18" i="4"/>
  <c r="E18" i="4"/>
  <c r="F52" i="4" s="1"/>
  <c r="J17" i="4"/>
  <c r="J12" i="4"/>
  <c r="J49" i="4" s="1"/>
  <c r="E7" i="4"/>
  <c r="E45" i="4" s="1"/>
  <c r="AY53" i="1"/>
  <c r="AX53" i="1"/>
  <c r="BI237" i="3"/>
  <c r="BH237" i="3"/>
  <c r="BG237" i="3"/>
  <c r="BF237" i="3"/>
  <c r="T237" i="3"/>
  <c r="R237" i="3"/>
  <c r="P237" i="3"/>
  <c r="BK237" i="3"/>
  <c r="J237" i="3"/>
  <c r="BE237" i="3" s="1"/>
  <c r="BI235" i="3"/>
  <c r="BH235" i="3"/>
  <c r="BG235" i="3"/>
  <c r="BF235" i="3"/>
  <c r="BE235" i="3"/>
  <c r="T235" i="3"/>
  <c r="R235" i="3"/>
  <c r="P235" i="3"/>
  <c r="BK235" i="3"/>
  <c r="J235" i="3"/>
  <c r="BI234" i="3"/>
  <c r="BH234" i="3"/>
  <c r="BG234" i="3"/>
  <c r="BF234" i="3"/>
  <c r="T234" i="3"/>
  <c r="R234" i="3"/>
  <c r="P234" i="3"/>
  <c r="BK234" i="3"/>
  <c r="J234" i="3"/>
  <c r="BE234" i="3" s="1"/>
  <c r="BI233" i="3"/>
  <c r="BH233" i="3"/>
  <c r="BG233" i="3"/>
  <c r="BF233" i="3"/>
  <c r="BE233" i="3"/>
  <c r="T233" i="3"/>
  <c r="R233" i="3"/>
  <c r="P233" i="3"/>
  <c r="BK233" i="3"/>
  <c r="J233" i="3"/>
  <c r="BI232" i="3"/>
  <c r="BH232" i="3"/>
  <c r="BG232" i="3"/>
  <c r="BF232" i="3"/>
  <c r="T232" i="3"/>
  <c r="R232" i="3"/>
  <c r="P232" i="3"/>
  <c r="BK232" i="3"/>
  <c r="J232" i="3"/>
  <c r="BE232" i="3" s="1"/>
  <c r="BI228" i="3"/>
  <c r="BH228" i="3"/>
  <c r="BG228" i="3"/>
  <c r="BF228" i="3"/>
  <c r="BE228" i="3"/>
  <c r="T228" i="3"/>
  <c r="R228" i="3"/>
  <c r="P228" i="3"/>
  <c r="BK228" i="3"/>
  <c r="J228" i="3"/>
  <c r="BI226" i="3"/>
  <c r="BH226" i="3"/>
  <c r="BG226" i="3"/>
  <c r="BF226" i="3"/>
  <c r="T226" i="3"/>
  <c r="R226" i="3"/>
  <c r="P226" i="3"/>
  <c r="BK226" i="3"/>
  <c r="J226" i="3"/>
  <c r="BE226" i="3" s="1"/>
  <c r="BI224" i="3"/>
  <c r="BH224" i="3"/>
  <c r="BG224" i="3"/>
  <c r="BF224" i="3"/>
  <c r="BE224" i="3"/>
  <c r="T224" i="3"/>
  <c r="R224" i="3"/>
  <c r="P224" i="3"/>
  <c r="BK224" i="3"/>
  <c r="J224" i="3"/>
  <c r="BI222" i="3"/>
  <c r="BH222" i="3"/>
  <c r="BG222" i="3"/>
  <c r="BF222" i="3"/>
  <c r="T222" i="3"/>
  <c r="R222" i="3"/>
  <c r="P222" i="3"/>
  <c r="BK222" i="3"/>
  <c r="J222" i="3"/>
  <c r="BE222" i="3" s="1"/>
  <c r="BI220" i="3"/>
  <c r="BH220" i="3"/>
  <c r="BG220" i="3"/>
  <c r="BF220" i="3"/>
  <c r="BE220" i="3"/>
  <c r="T220" i="3"/>
  <c r="R220" i="3"/>
  <c r="P220" i="3"/>
  <c r="BK220" i="3"/>
  <c r="J220" i="3"/>
  <c r="BI218" i="3"/>
  <c r="BH218" i="3"/>
  <c r="BG218" i="3"/>
  <c r="BF218" i="3"/>
  <c r="T218" i="3"/>
  <c r="R218" i="3"/>
  <c r="P218" i="3"/>
  <c r="BK218" i="3"/>
  <c r="J218" i="3"/>
  <c r="BE218" i="3" s="1"/>
  <c r="BI216" i="3"/>
  <c r="BH216" i="3"/>
  <c r="BG216" i="3"/>
  <c r="BF216" i="3"/>
  <c r="BE216" i="3"/>
  <c r="T216" i="3"/>
  <c r="R216" i="3"/>
  <c r="P216" i="3"/>
  <c r="BK216" i="3"/>
  <c r="J216" i="3"/>
  <c r="BI214" i="3"/>
  <c r="BH214" i="3"/>
  <c r="BG214" i="3"/>
  <c r="BF214" i="3"/>
  <c r="BE214" i="3"/>
  <c r="T214" i="3"/>
  <c r="R214" i="3"/>
  <c r="P214" i="3"/>
  <c r="BK214" i="3"/>
  <c r="J214" i="3"/>
  <c r="BI212" i="3"/>
  <c r="BH212" i="3"/>
  <c r="BG212" i="3"/>
  <c r="BF212" i="3"/>
  <c r="BE212" i="3"/>
  <c r="T212" i="3"/>
  <c r="R212" i="3"/>
  <c r="P212" i="3"/>
  <c r="BK212" i="3"/>
  <c r="J212" i="3"/>
  <c r="BI210" i="3"/>
  <c r="BH210" i="3"/>
  <c r="BG210" i="3"/>
  <c r="BF210" i="3"/>
  <c r="BE210" i="3"/>
  <c r="T210" i="3"/>
  <c r="R210" i="3"/>
  <c r="P210" i="3"/>
  <c r="BK210" i="3"/>
  <c r="J210" i="3"/>
  <c r="BI208" i="3"/>
  <c r="BH208" i="3"/>
  <c r="BG208" i="3"/>
  <c r="BF208" i="3"/>
  <c r="BE208" i="3"/>
  <c r="T208" i="3"/>
  <c r="T207" i="3" s="1"/>
  <c r="R208" i="3"/>
  <c r="R207" i="3" s="1"/>
  <c r="P208" i="3"/>
  <c r="P207" i="3" s="1"/>
  <c r="BK208" i="3"/>
  <c r="BK207" i="3" s="1"/>
  <c r="J207" i="3" s="1"/>
  <c r="J66" i="3" s="1"/>
  <c r="J208" i="3"/>
  <c r="BI206" i="3"/>
  <c r="BH206" i="3"/>
  <c r="BG206" i="3"/>
  <c r="BF206" i="3"/>
  <c r="BE206" i="3"/>
  <c r="T206" i="3"/>
  <c r="R206" i="3"/>
  <c r="P206" i="3"/>
  <c r="BK206" i="3"/>
  <c r="J206" i="3"/>
  <c r="BI205" i="3"/>
  <c r="BH205" i="3"/>
  <c r="BG205" i="3"/>
  <c r="BF205" i="3"/>
  <c r="T205" i="3"/>
  <c r="T204" i="3" s="1"/>
  <c r="R205" i="3"/>
  <c r="R204" i="3" s="1"/>
  <c r="P205" i="3"/>
  <c r="P204" i="3" s="1"/>
  <c r="BK205" i="3"/>
  <c r="BK204" i="3" s="1"/>
  <c r="J204" i="3" s="1"/>
  <c r="J65" i="3" s="1"/>
  <c r="J205" i="3"/>
  <c r="BE205" i="3" s="1"/>
  <c r="BI202" i="3"/>
  <c r="BH202" i="3"/>
  <c r="BG202" i="3"/>
  <c r="BF202" i="3"/>
  <c r="BE202" i="3"/>
  <c r="T202" i="3"/>
  <c r="R202" i="3"/>
  <c r="P202" i="3"/>
  <c r="BK202" i="3"/>
  <c r="J202" i="3"/>
  <c r="BI200" i="3"/>
  <c r="BH200" i="3"/>
  <c r="BG200" i="3"/>
  <c r="BF200" i="3"/>
  <c r="BE200" i="3"/>
  <c r="T200" i="3"/>
  <c r="R200" i="3"/>
  <c r="P200" i="3"/>
  <c r="BK200" i="3"/>
  <c r="J200" i="3"/>
  <c r="BI198" i="3"/>
  <c r="BH198" i="3"/>
  <c r="BG198" i="3"/>
  <c r="BF198" i="3"/>
  <c r="BE198" i="3"/>
  <c r="T198" i="3"/>
  <c r="R198" i="3"/>
  <c r="P198" i="3"/>
  <c r="BK198" i="3"/>
  <c r="J198" i="3"/>
  <c r="BI196" i="3"/>
  <c r="BH196" i="3"/>
  <c r="BG196" i="3"/>
  <c r="BF196" i="3"/>
  <c r="BE196" i="3"/>
  <c r="T196" i="3"/>
  <c r="R196" i="3"/>
  <c r="P196" i="3"/>
  <c r="BK196" i="3"/>
  <c r="J196" i="3"/>
  <c r="BI194" i="3"/>
  <c r="BH194" i="3"/>
  <c r="BG194" i="3"/>
  <c r="BF194" i="3"/>
  <c r="BE194" i="3"/>
  <c r="T194" i="3"/>
  <c r="R194" i="3"/>
  <c r="P194" i="3"/>
  <c r="BK194" i="3"/>
  <c r="J194" i="3"/>
  <c r="BI192" i="3"/>
  <c r="BH192" i="3"/>
  <c r="BG192" i="3"/>
  <c r="BF192" i="3"/>
  <c r="BE192" i="3"/>
  <c r="T192" i="3"/>
  <c r="R192" i="3"/>
  <c r="P192" i="3"/>
  <c r="BK192" i="3"/>
  <c r="J192" i="3"/>
  <c r="BI190" i="3"/>
  <c r="BH190" i="3"/>
  <c r="BG190" i="3"/>
  <c r="BF190" i="3"/>
  <c r="BE190" i="3"/>
  <c r="T190" i="3"/>
  <c r="T189" i="3" s="1"/>
  <c r="R190" i="3"/>
  <c r="R189" i="3" s="1"/>
  <c r="P190" i="3"/>
  <c r="P189" i="3" s="1"/>
  <c r="BK190" i="3"/>
  <c r="BK189" i="3" s="1"/>
  <c r="J189" i="3" s="1"/>
  <c r="J64" i="3" s="1"/>
  <c r="J190" i="3"/>
  <c r="BI188" i="3"/>
  <c r="BH188" i="3"/>
  <c r="BG188" i="3"/>
  <c r="BF188" i="3"/>
  <c r="T188" i="3"/>
  <c r="R188" i="3"/>
  <c r="P188" i="3"/>
  <c r="BK188" i="3"/>
  <c r="J188" i="3"/>
  <c r="BE188" i="3" s="1"/>
  <c r="BI187" i="3"/>
  <c r="BH187" i="3"/>
  <c r="BG187" i="3"/>
  <c r="BF187" i="3"/>
  <c r="T187" i="3"/>
  <c r="R187" i="3"/>
  <c r="P187" i="3"/>
  <c r="BK187" i="3"/>
  <c r="J187" i="3"/>
  <c r="BE187" i="3" s="1"/>
  <c r="BI186" i="3"/>
  <c r="BH186" i="3"/>
  <c r="BG186" i="3"/>
  <c r="BF186" i="3"/>
  <c r="T186" i="3"/>
  <c r="R186" i="3"/>
  <c r="P186" i="3"/>
  <c r="BK186" i="3"/>
  <c r="J186" i="3"/>
  <c r="BE186" i="3" s="1"/>
  <c r="BI185" i="3"/>
  <c r="BH185" i="3"/>
  <c r="BG185" i="3"/>
  <c r="BF185" i="3"/>
  <c r="T185" i="3"/>
  <c r="R185" i="3"/>
  <c r="P185" i="3"/>
  <c r="BK185" i="3"/>
  <c r="J185" i="3"/>
  <c r="BE185" i="3" s="1"/>
  <c r="BI184" i="3"/>
  <c r="BH184" i="3"/>
  <c r="BG184" i="3"/>
  <c r="BF184" i="3"/>
  <c r="T184" i="3"/>
  <c r="R184" i="3"/>
  <c r="P184" i="3"/>
  <c r="BK184" i="3"/>
  <c r="J184" i="3"/>
  <c r="BE184" i="3" s="1"/>
  <c r="BI183" i="3"/>
  <c r="BH183" i="3"/>
  <c r="BG183" i="3"/>
  <c r="BF183" i="3"/>
  <c r="T183" i="3"/>
  <c r="R183" i="3"/>
  <c r="P183" i="3"/>
  <c r="BK183" i="3"/>
  <c r="J183" i="3"/>
  <c r="BE183" i="3" s="1"/>
  <c r="BI182" i="3"/>
  <c r="BH182" i="3"/>
  <c r="BG182" i="3"/>
  <c r="BF182" i="3"/>
  <c r="BE182" i="3"/>
  <c r="T182" i="3"/>
  <c r="R182" i="3"/>
  <c r="P182" i="3"/>
  <c r="BK182" i="3"/>
  <c r="J182" i="3"/>
  <c r="BI181" i="3"/>
  <c r="BH181" i="3"/>
  <c r="BG181" i="3"/>
  <c r="BF181" i="3"/>
  <c r="T181" i="3"/>
  <c r="T180" i="3" s="1"/>
  <c r="R181" i="3"/>
  <c r="R180" i="3" s="1"/>
  <c r="P181" i="3"/>
  <c r="P180" i="3" s="1"/>
  <c r="BK181" i="3"/>
  <c r="BK180" i="3" s="1"/>
  <c r="J180" i="3" s="1"/>
  <c r="J63" i="3" s="1"/>
  <c r="J181" i="3"/>
  <c r="BE181" i="3" s="1"/>
  <c r="BI179" i="3"/>
  <c r="BH179" i="3"/>
  <c r="BG179" i="3"/>
  <c r="BF179" i="3"/>
  <c r="BE179" i="3"/>
  <c r="T179" i="3"/>
  <c r="R179" i="3"/>
  <c r="P179" i="3"/>
  <c r="BK179" i="3"/>
  <c r="J179" i="3"/>
  <c r="BI178" i="3"/>
  <c r="BH178" i="3"/>
  <c r="BG178" i="3"/>
  <c r="BF178" i="3"/>
  <c r="T178" i="3"/>
  <c r="R178" i="3"/>
  <c r="P178" i="3"/>
  <c r="BK178" i="3"/>
  <c r="J178" i="3"/>
  <c r="BE178" i="3" s="1"/>
  <c r="BI177" i="3"/>
  <c r="BH177" i="3"/>
  <c r="BG177" i="3"/>
  <c r="BF177" i="3"/>
  <c r="BE177" i="3"/>
  <c r="T177" i="3"/>
  <c r="R177" i="3"/>
  <c r="P177" i="3"/>
  <c r="BK177" i="3"/>
  <c r="J177" i="3"/>
  <c r="BI176" i="3"/>
  <c r="BH176" i="3"/>
  <c r="BG176" i="3"/>
  <c r="BF176" i="3"/>
  <c r="BE176" i="3"/>
  <c r="T176" i="3"/>
  <c r="R176" i="3"/>
  <c r="P176" i="3"/>
  <c r="BK176" i="3"/>
  <c r="J176" i="3"/>
  <c r="BI175" i="3"/>
  <c r="BH175" i="3"/>
  <c r="BG175" i="3"/>
  <c r="BF175" i="3"/>
  <c r="BE175" i="3"/>
  <c r="T175" i="3"/>
  <c r="R175" i="3"/>
  <c r="P175" i="3"/>
  <c r="BK175" i="3"/>
  <c r="J175" i="3"/>
  <c r="BI174" i="3"/>
  <c r="BH174" i="3"/>
  <c r="BG174" i="3"/>
  <c r="BF174" i="3"/>
  <c r="BE174" i="3"/>
  <c r="T174" i="3"/>
  <c r="R174" i="3"/>
  <c r="P174" i="3"/>
  <c r="BK174" i="3"/>
  <c r="J174" i="3"/>
  <c r="BI173" i="3"/>
  <c r="BH173" i="3"/>
  <c r="BG173" i="3"/>
  <c r="BF173" i="3"/>
  <c r="BE173" i="3"/>
  <c r="T173" i="3"/>
  <c r="R173" i="3"/>
  <c r="P173" i="3"/>
  <c r="BK173" i="3"/>
  <c r="J173" i="3"/>
  <c r="BI172" i="3"/>
  <c r="BH172" i="3"/>
  <c r="BG172" i="3"/>
  <c r="BF172" i="3"/>
  <c r="BE172" i="3"/>
  <c r="T172" i="3"/>
  <c r="T171" i="3" s="1"/>
  <c r="T170" i="3" s="1"/>
  <c r="R172" i="3"/>
  <c r="R171" i="3" s="1"/>
  <c r="P172" i="3"/>
  <c r="P171" i="3" s="1"/>
  <c r="P170" i="3" s="1"/>
  <c r="BK172" i="3"/>
  <c r="BK171" i="3" s="1"/>
  <c r="J172" i="3"/>
  <c r="BI169" i="3"/>
  <c r="BH169" i="3"/>
  <c r="BG169" i="3"/>
  <c r="BF169" i="3"/>
  <c r="BE169" i="3"/>
  <c r="T169" i="3"/>
  <c r="R169" i="3"/>
  <c r="P169" i="3"/>
  <c r="BK169" i="3"/>
  <c r="J169" i="3"/>
  <c r="BI168" i="3"/>
  <c r="BH168" i="3"/>
  <c r="BG168" i="3"/>
  <c r="BF168" i="3"/>
  <c r="BE168" i="3"/>
  <c r="T168" i="3"/>
  <c r="R168" i="3"/>
  <c r="P168" i="3"/>
  <c r="BK168" i="3"/>
  <c r="J168" i="3"/>
  <c r="BI166" i="3"/>
  <c r="BH166" i="3"/>
  <c r="BG166" i="3"/>
  <c r="BF166" i="3"/>
  <c r="BE166" i="3"/>
  <c r="T166" i="3"/>
  <c r="R166" i="3"/>
  <c r="P166" i="3"/>
  <c r="BK166" i="3"/>
  <c r="J166" i="3"/>
  <c r="BI165" i="3"/>
  <c r="BH165" i="3"/>
  <c r="BG165" i="3"/>
  <c r="BF165" i="3"/>
  <c r="BE165" i="3"/>
  <c r="T165" i="3"/>
  <c r="R165" i="3"/>
  <c r="P165" i="3"/>
  <c r="BK165" i="3"/>
  <c r="J165" i="3"/>
  <c r="BI164" i="3"/>
  <c r="BH164" i="3"/>
  <c r="BG164" i="3"/>
  <c r="BF164" i="3"/>
  <c r="BE164" i="3"/>
  <c r="T164" i="3"/>
  <c r="R164" i="3"/>
  <c r="P164" i="3"/>
  <c r="BK164" i="3"/>
  <c r="J164" i="3"/>
  <c r="BI163" i="3"/>
  <c r="BH163" i="3"/>
  <c r="BG163" i="3"/>
  <c r="BF163" i="3"/>
  <c r="BE163" i="3"/>
  <c r="T163" i="3"/>
  <c r="R163" i="3"/>
  <c r="P163" i="3"/>
  <c r="BK163" i="3"/>
  <c r="J163" i="3"/>
  <c r="BI158" i="3"/>
  <c r="BH158" i="3"/>
  <c r="BG158" i="3"/>
  <c r="BF158" i="3"/>
  <c r="BE158" i="3"/>
  <c r="T158" i="3"/>
  <c r="R158" i="3"/>
  <c r="P158" i="3"/>
  <c r="BK158" i="3"/>
  <c r="J158" i="3"/>
  <c r="BI156" i="3"/>
  <c r="BH156" i="3"/>
  <c r="BG156" i="3"/>
  <c r="BF156" i="3"/>
  <c r="BE156" i="3"/>
  <c r="T156" i="3"/>
  <c r="R156" i="3"/>
  <c r="P156" i="3"/>
  <c r="BK156" i="3"/>
  <c r="J156" i="3"/>
  <c r="BI154" i="3"/>
  <c r="BH154" i="3"/>
  <c r="BG154" i="3"/>
  <c r="BF154" i="3"/>
  <c r="BE154" i="3"/>
  <c r="T154" i="3"/>
  <c r="R154" i="3"/>
  <c r="P154" i="3"/>
  <c r="BK154" i="3"/>
  <c r="J154" i="3"/>
  <c r="BI152" i="3"/>
  <c r="BH152" i="3"/>
  <c r="BG152" i="3"/>
  <c r="BF152" i="3"/>
  <c r="BE152" i="3"/>
  <c r="T152" i="3"/>
  <c r="R152" i="3"/>
  <c r="P152" i="3"/>
  <c r="BK152" i="3"/>
  <c r="J152" i="3"/>
  <c r="BI150" i="3"/>
  <c r="BH150" i="3"/>
  <c r="BG150" i="3"/>
  <c r="BF150" i="3"/>
  <c r="BE150" i="3"/>
  <c r="T150" i="3"/>
  <c r="R150" i="3"/>
  <c r="P150" i="3"/>
  <c r="BK150" i="3"/>
  <c r="J150" i="3"/>
  <c r="BI148" i="3"/>
  <c r="BH148" i="3"/>
  <c r="BG148" i="3"/>
  <c r="BF148" i="3"/>
  <c r="BE148" i="3"/>
  <c r="T148" i="3"/>
  <c r="R148" i="3"/>
  <c r="P148" i="3"/>
  <c r="BK148" i="3"/>
  <c r="J148" i="3"/>
  <c r="BI146" i="3"/>
  <c r="BH146" i="3"/>
  <c r="BG146" i="3"/>
  <c r="BF146" i="3"/>
  <c r="BE146" i="3"/>
  <c r="T146" i="3"/>
  <c r="R146" i="3"/>
  <c r="P146" i="3"/>
  <c r="BK146" i="3"/>
  <c r="J146" i="3"/>
  <c r="BI144" i="3"/>
  <c r="BH144" i="3"/>
  <c r="BG144" i="3"/>
  <c r="BF144" i="3"/>
  <c r="BE144" i="3"/>
  <c r="T144" i="3"/>
  <c r="R144" i="3"/>
  <c r="P144" i="3"/>
  <c r="BK144" i="3"/>
  <c r="J144" i="3"/>
  <c r="BI142" i="3"/>
  <c r="BH142" i="3"/>
  <c r="BG142" i="3"/>
  <c r="BF142" i="3"/>
  <c r="BE142" i="3"/>
  <c r="T142" i="3"/>
  <c r="R142" i="3"/>
  <c r="P142" i="3"/>
  <c r="BK142" i="3"/>
  <c r="J142" i="3"/>
  <c r="BI140" i="3"/>
  <c r="BH140" i="3"/>
  <c r="BG140" i="3"/>
  <c r="BF140" i="3"/>
  <c r="BE140" i="3"/>
  <c r="T140" i="3"/>
  <c r="R140" i="3"/>
  <c r="P140" i="3"/>
  <c r="BK140" i="3"/>
  <c r="J140" i="3"/>
  <c r="BI138" i="3"/>
  <c r="BH138" i="3"/>
  <c r="BG138" i="3"/>
  <c r="BF138" i="3"/>
  <c r="BE138" i="3"/>
  <c r="T138" i="3"/>
  <c r="R138" i="3"/>
  <c r="P138" i="3"/>
  <c r="BK138" i="3"/>
  <c r="J138" i="3"/>
  <c r="BI134" i="3"/>
  <c r="BH134" i="3"/>
  <c r="BG134" i="3"/>
  <c r="BF134" i="3"/>
  <c r="BE134" i="3"/>
  <c r="T134" i="3"/>
  <c r="R134" i="3"/>
  <c r="P134" i="3"/>
  <c r="BK134" i="3"/>
  <c r="J134" i="3"/>
  <c r="BI132" i="3"/>
  <c r="BH132" i="3"/>
  <c r="BG132" i="3"/>
  <c r="BF132" i="3"/>
  <c r="BE132" i="3"/>
  <c r="T132" i="3"/>
  <c r="R132" i="3"/>
  <c r="P132" i="3"/>
  <c r="BK132" i="3"/>
  <c r="J132" i="3"/>
  <c r="BI130" i="3"/>
  <c r="BH130" i="3"/>
  <c r="BG130" i="3"/>
  <c r="BF130" i="3"/>
  <c r="BE130" i="3"/>
  <c r="T130" i="3"/>
  <c r="R130" i="3"/>
  <c r="P130" i="3"/>
  <c r="BK130" i="3"/>
  <c r="J130" i="3"/>
  <c r="BI128" i="3"/>
  <c r="BH128" i="3"/>
  <c r="BG128" i="3"/>
  <c r="BF128" i="3"/>
  <c r="BE128" i="3"/>
  <c r="T128" i="3"/>
  <c r="R128" i="3"/>
  <c r="P128" i="3"/>
  <c r="BK128" i="3"/>
  <c r="J128" i="3"/>
  <c r="BI126" i="3"/>
  <c r="BH126" i="3"/>
  <c r="BG126" i="3"/>
  <c r="BF126" i="3"/>
  <c r="BE126" i="3"/>
  <c r="T126" i="3"/>
  <c r="R126" i="3"/>
  <c r="P126" i="3"/>
  <c r="BK126" i="3"/>
  <c r="J126" i="3"/>
  <c r="BI124" i="3"/>
  <c r="BH124" i="3"/>
  <c r="BG124" i="3"/>
  <c r="BF124" i="3"/>
  <c r="BE124" i="3"/>
  <c r="T124" i="3"/>
  <c r="R124" i="3"/>
  <c r="P124" i="3"/>
  <c r="BK124" i="3"/>
  <c r="J124" i="3"/>
  <c r="BI122" i="3"/>
  <c r="BH122" i="3"/>
  <c r="BG122" i="3"/>
  <c r="BF122" i="3"/>
  <c r="BE122" i="3"/>
  <c r="T122" i="3"/>
  <c r="R122" i="3"/>
  <c r="P122" i="3"/>
  <c r="BK122" i="3"/>
  <c r="J122" i="3"/>
  <c r="BI120" i="3"/>
  <c r="BH120" i="3"/>
  <c r="BG120" i="3"/>
  <c r="BF120" i="3"/>
  <c r="BE120" i="3"/>
  <c r="T120" i="3"/>
  <c r="R120" i="3"/>
  <c r="P120" i="3"/>
  <c r="BK120" i="3"/>
  <c r="J120" i="3"/>
  <c r="BI118" i="3"/>
  <c r="BH118" i="3"/>
  <c r="BG118" i="3"/>
  <c r="BF118" i="3"/>
  <c r="BE118" i="3"/>
  <c r="T118" i="3"/>
  <c r="R118" i="3"/>
  <c r="P118" i="3"/>
  <c r="BK118" i="3"/>
  <c r="J118" i="3"/>
  <c r="BI113" i="3"/>
  <c r="BH113" i="3"/>
  <c r="BG113" i="3"/>
  <c r="BF113" i="3"/>
  <c r="BE113" i="3"/>
  <c r="T113" i="3"/>
  <c r="R113" i="3"/>
  <c r="P113" i="3"/>
  <c r="BK113" i="3"/>
  <c r="J113" i="3"/>
  <c r="BI111" i="3"/>
  <c r="BH111" i="3"/>
  <c r="BG111" i="3"/>
  <c r="BF111" i="3"/>
  <c r="BE111" i="3"/>
  <c r="T111" i="3"/>
  <c r="R111" i="3"/>
  <c r="P111" i="3"/>
  <c r="BK111" i="3"/>
  <c r="J111" i="3"/>
  <c r="BI109" i="3"/>
  <c r="BH109" i="3"/>
  <c r="BG109" i="3"/>
  <c r="BF109" i="3"/>
  <c r="BE109" i="3"/>
  <c r="T109" i="3"/>
  <c r="R109" i="3"/>
  <c r="P109" i="3"/>
  <c r="BK109" i="3"/>
  <c r="J109" i="3"/>
  <c r="BI107" i="3"/>
  <c r="BH107" i="3"/>
  <c r="BG107" i="3"/>
  <c r="BF107" i="3"/>
  <c r="BE107" i="3"/>
  <c r="T107" i="3"/>
  <c r="R107" i="3"/>
  <c r="P107" i="3"/>
  <c r="BK107" i="3"/>
  <c r="J107" i="3"/>
  <c r="BI105" i="3"/>
  <c r="BH105" i="3"/>
  <c r="BG105" i="3"/>
  <c r="BF105" i="3"/>
  <c r="T105" i="3"/>
  <c r="R105" i="3"/>
  <c r="P105" i="3"/>
  <c r="BK105" i="3"/>
  <c r="J105" i="3"/>
  <c r="BE105" i="3" s="1"/>
  <c r="BI103" i="3"/>
  <c r="BH103" i="3"/>
  <c r="BG103" i="3"/>
  <c r="BF103" i="3"/>
  <c r="BE103" i="3"/>
  <c r="T103" i="3"/>
  <c r="R103" i="3"/>
  <c r="P103" i="3"/>
  <c r="BK103" i="3"/>
  <c r="J103" i="3"/>
  <c r="BI101" i="3"/>
  <c r="BH101" i="3"/>
  <c r="BG101" i="3"/>
  <c r="BF101" i="3"/>
  <c r="BE101" i="3"/>
  <c r="T101" i="3"/>
  <c r="R101" i="3"/>
  <c r="P101" i="3"/>
  <c r="BK101" i="3"/>
  <c r="J101" i="3"/>
  <c r="BI99" i="3"/>
  <c r="BH99" i="3"/>
  <c r="BG99" i="3"/>
  <c r="BF99" i="3"/>
  <c r="BE99" i="3"/>
  <c r="T99" i="3"/>
  <c r="R99" i="3"/>
  <c r="P99" i="3"/>
  <c r="P98" i="3" s="1"/>
  <c r="P97" i="3" s="1"/>
  <c r="BK99" i="3"/>
  <c r="J99" i="3"/>
  <c r="BI95" i="3"/>
  <c r="BH95" i="3"/>
  <c r="BG95" i="3"/>
  <c r="BF95" i="3"/>
  <c r="BE95" i="3"/>
  <c r="T95" i="3"/>
  <c r="R95" i="3"/>
  <c r="P95" i="3"/>
  <c r="BK95" i="3"/>
  <c r="J95" i="3"/>
  <c r="BI93" i="3"/>
  <c r="BH93" i="3"/>
  <c r="BG93" i="3"/>
  <c r="BF93" i="3"/>
  <c r="T93" i="3"/>
  <c r="R93" i="3"/>
  <c r="P93" i="3"/>
  <c r="BK93" i="3"/>
  <c r="J93" i="3"/>
  <c r="BE93" i="3" s="1"/>
  <c r="BI91" i="3"/>
  <c r="BH91" i="3"/>
  <c r="BG91" i="3"/>
  <c r="BF91" i="3"/>
  <c r="BE91" i="3"/>
  <c r="T91" i="3"/>
  <c r="R91" i="3"/>
  <c r="P91" i="3"/>
  <c r="BK91" i="3"/>
  <c r="J91" i="3"/>
  <c r="BI89" i="3"/>
  <c r="F34" i="3" s="1"/>
  <c r="BD53" i="1" s="1"/>
  <c r="BH89" i="3"/>
  <c r="F33" i="3" s="1"/>
  <c r="BC53" i="1" s="1"/>
  <c r="BG89" i="3"/>
  <c r="BF89" i="3"/>
  <c r="T89" i="3"/>
  <c r="T88" i="3" s="1"/>
  <c r="R89" i="3"/>
  <c r="P89" i="3"/>
  <c r="BK89" i="3"/>
  <c r="BK88" i="3" s="1"/>
  <c r="J89" i="3"/>
  <c r="BE89" i="3" s="1"/>
  <c r="J82" i="3"/>
  <c r="F82" i="3"/>
  <c r="F80" i="3"/>
  <c r="E78" i="3"/>
  <c r="J51" i="3"/>
  <c r="F51" i="3"/>
  <c r="F49" i="3"/>
  <c r="E47" i="3"/>
  <c r="J18" i="3"/>
  <c r="E18" i="3"/>
  <c r="F52" i="3" s="1"/>
  <c r="J17" i="3"/>
  <c r="J12" i="3"/>
  <c r="J80" i="3" s="1"/>
  <c r="E7" i="3"/>
  <c r="E76" i="3" s="1"/>
  <c r="AY52" i="1"/>
  <c r="AX52" i="1"/>
  <c r="BI257" i="2"/>
  <c r="BH257" i="2"/>
  <c r="BG257" i="2"/>
  <c r="BF257" i="2"/>
  <c r="BE257" i="2"/>
  <c r="T257" i="2"/>
  <c r="R257" i="2"/>
  <c r="P257" i="2"/>
  <c r="BK257" i="2"/>
  <c r="J257" i="2"/>
  <c r="BI255" i="2"/>
  <c r="BH255" i="2"/>
  <c r="BG255" i="2"/>
  <c r="BF255" i="2"/>
  <c r="T255" i="2"/>
  <c r="R255" i="2"/>
  <c r="P255" i="2"/>
  <c r="BK255" i="2"/>
  <c r="J255" i="2"/>
  <c r="BE255" i="2" s="1"/>
  <c r="BI254" i="2"/>
  <c r="BH254" i="2"/>
  <c r="BG254" i="2"/>
  <c r="BF254" i="2"/>
  <c r="BE254" i="2"/>
  <c r="T254" i="2"/>
  <c r="R254" i="2"/>
  <c r="P254" i="2"/>
  <c r="BK254" i="2"/>
  <c r="J254" i="2"/>
  <c r="BI253" i="2"/>
  <c r="BH253" i="2"/>
  <c r="BG253" i="2"/>
  <c r="BF253" i="2"/>
  <c r="T253" i="2"/>
  <c r="R253" i="2"/>
  <c r="P253" i="2"/>
  <c r="BK253" i="2"/>
  <c r="J253" i="2"/>
  <c r="BE253" i="2" s="1"/>
  <c r="BI252" i="2"/>
  <c r="BH252" i="2"/>
  <c r="BG252" i="2"/>
  <c r="BF252" i="2"/>
  <c r="BE252" i="2"/>
  <c r="T252" i="2"/>
  <c r="R252" i="2"/>
  <c r="P252" i="2"/>
  <c r="BK252" i="2"/>
  <c r="J252" i="2"/>
  <c r="BI248" i="2"/>
  <c r="BH248" i="2"/>
  <c r="BG248" i="2"/>
  <c r="BF248" i="2"/>
  <c r="T248" i="2"/>
  <c r="R248" i="2"/>
  <c r="P248" i="2"/>
  <c r="BK248" i="2"/>
  <c r="J248" i="2"/>
  <c r="BE248" i="2" s="1"/>
  <c r="BI246" i="2"/>
  <c r="BH246" i="2"/>
  <c r="BG246" i="2"/>
  <c r="BF246" i="2"/>
  <c r="BE246" i="2"/>
  <c r="T246" i="2"/>
  <c r="R246" i="2"/>
  <c r="P246" i="2"/>
  <c r="BK246" i="2"/>
  <c r="J246" i="2"/>
  <c r="BI244" i="2"/>
  <c r="BH244" i="2"/>
  <c r="BG244" i="2"/>
  <c r="BF244" i="2"/>
  <c r="T244" i="2"/>
  <c r="R244" i="2"/>
  <c r="P244" i="2"/>
  <c r="BK244" i="2"/>
  <c r="J244" i="2"/>
  <c r="BE244" i="2" s="1"/>
  <c r="BI242" i="2"/>
  <c r="BH242" i="2"/>
  <c r="BG242" i="2"/>
  <c r="BF242" i="2"/>
  <c r="BE242" i="2"/>
  <c r="T242" i="2"/>
  <c r="R242" i="2"/>
  <c r="P242" i="2"/>
  <c r="BK242" i="2"/>
  <c r="J242" i="2"/>
  <c r="BI240" i="2"/>
  <c r="BH240" i="2"/>
  <c r="BG240" i="2"/>
  <c r="BF240" i="2"/>
  <c r="T240" i="2"/>
  <c r="R240" i="2"/>
  <c r="P240" i="2"/>
  <c r="BK240" i="2"/>
  <c r="J240" i="2"/>
  <c r="BE240" i="2" s="1"/>
  <c r="BI238" i="2"/>
  <c r="BH238" i="2"/>
  <c r="BG238" i="2"/>
  <c r="BF238" i="2"/>
  <c r="BE238" i="2"/>
  <c r="T238" i="2"/>
  <c r="R238" i="2"/>
  <c r="P238" i="2"/>
  <c r="BK238" i="2"/>
  <c r="J238" i="2"/>
  <c r="BI236" i="2"/>
  <c r="BH236" i="2"/>
  <c r="BG236" i="2"/>
  <c r="BF236" i="2"/>
  <c r="T236" i="2"/>
  <c r="R236" i="2"/>
  <c r="P236" i="2"/>
  <c r="BK236" i="2"/>
  <c r="J236" i="2"/>
  <c r="BE236" i="2" s="1"/>
  <c r="BI234" i="2"/>
  <c r="BH234" i="2"/>
  <c r="BG234" i="2"/>
  <c r="BF234" i="2"/>
  <c r="BE234" i="2"/>
  <c r="T234" i="2"/>
  <c r="R234" i="2"/>
  <c r="P234" i="2"/>
  <c r="BK234" i="2"/>
  <c r="J234" i="2"/>
  <c r="BI232" i="2"/>
  <c r="BH232" i="2"/>
  <c r="BG232" i="2"/>
  <c r="BF232" i="2"/>
  <c r="T232" i="2"/>
  <c r="R232" i="2"/>
  <c r="P232" i="2"/>
  <c r="BK232" i="2"/>
  <c r="J232" i="2"/>
  <c r="BE232" i="2" s="1"/>
  <c r="BI230" i="2"/>
  <c r="BH230" i="2"/>
  <c r="BG230" i="2"/>
  <c r="BF230" i="2"/>
  <c r="BE230" i="2"/>
  <c r="T230" i="2"/>
  <c r="R230" i="2"/>
  <c r="P230" i="2"/>
  <c r="BK230" i="2"/>
  <c r="J230" i="2"/>
  <c r="BI228" i="2"/>
  <c r="BH228" i="2"/>
  <c r="BG228" i="2"/>
  <c r="BF228" i="2"/>
  <c r="T228" i="2"/>
  <c r="R228" i="2"/>
  <c r="P228" i="2"/>
  <c r="BK228" i="2"/>
  <c r="J228" i="2"/>
  <c r="BE228" i="2" s="1"/>
  <c r="BI226" i="2"/>
  <c r="BH226" i="2"/>
  <c r="BG226" i="2"/>
  <c r="BF226" i="2"/>
  <c r="BE226" i="2"/>
  <c r="T226" i="2"/>
  <c r="T225" i="2" s="1"/>
  <c r="R226" i="2"/>
  <c r="R225" i="2" s="1"/>
  <c r="P226" i="2"/>
  <c r="P225" i="2" s="1"/>
  <c r="BK226" i="2"/>
  <c r="BK225" i="2" s="1"/>
  <c r="J225" i="2" s="1"/>
  <c r="J66" i="2" s="1"/>
  <c r="J226" i="2"/>
  <c r="BI224" i="2"/>
  <c r="BH224" i="2"/>
  <c r="BG224" i="2"/>
  <c r="BF224" i="2"/>
  <c r="T224" i="2"/>
  <c r="R224" i="2"/>
  <c r="P224" i="2"/>
  <c r="BK224" i="2"/>
  <c r="J224" i="2"/>
  <c r="BE224" i="2" s="1"/>
  <c r="BI223" i="2"/>
  <c r="BH223" i="2"/>
  <c r="BG223" i="2"/>
  <c r="BF223" i="2"/>
  <c r="BE223" i="2"/>
  <c r="T223" i="2"/>
  <c r="T222" i="2" s="1"/>
  <c r="R223" i="2"/>
  <c r="R222" i="2" s="1"/>
  <c r="P223" i="2"/>
  <c r="P222" i="2" s="1"/>
  <c r="BK223" i="2"/>
  <c r="BK222" i="2" s="1"/>
  <c r="J222" i="2" s="1"/>
  <c r="J65" i="2" s="1"/>
  <c r="J223" i="2"/>
  <c r="BI220" i="2"/>
  <c r="BH220" i="2"/>
  <c r="BG220" i="2"/>
  <c r="BF220" i="2"/>
  <c r="BE220" i="2"/>
  <c r="T220" i="2"/>
  <c r="R220" i="2"/>
  <c r="P220" i="2"/>
  <c r="BK220" i="2"/>
  <c r="J220" i="2"/>
  <c r="BI218" i="2"/>
  <c r="BH218" i="2"/>
  <c r="BG218" i="2"/>
  <c r="BF218" i="2"/>
  <c r="T218" i="2"/>
  <c r="R218" i="2"/>
  <c r="P218" i="2"/>
  <c r="BK218" i="2"/>
  <c r="J218" i="2"/>
  <c r="BE218" i="2" s="1"/>
  <c r="BI216" i="2"/>
  <c r="BH216" i="2"/>
  <c r="BG216" i="2"/>
  <c r="BF216" i="2"/>
  <c r="BE216" i="2"/>
  <c r="T216" i="2"/>
  <c r="R216" i="2"/>
  <c r="P216" i="2"/>
  <c r="BK216" i="2"/>
  <c r="J216" i="2"/>
  <c r="BI214" i="2"/>
  <c r="BH214" i="2"/>
  <c r="BG214" i="2"/>
  <c r="BF214" i="2"/>
  <c r="T214" i="2"/>
  <c r="R214" i="2"/>
  <c r="P214" i="2"/>
  <c r="BK214" i="2"/>
  <c r="J214" i="2"/>
  <c r="BE214" i="2" s="1"/>
  <c r="BI212" i="2"/>
  <c r="BH212" i="2"/>
  <c r="BG212" i="2"/>
  <c r="BF212" i="2"/>
  <c r="BE212" i="2"/>
  <c r="T212" i="2"/>
  <c r="R212" i="2"/>
  <c r="P212" i="2"/>
  <c r="BK212" i="2"/>
  <c r="J212" i="2"/>
  <c r="BI210" i="2"/>
  <c r="BH210" i="2"/>
  <c r="BG210" i="2"/>
  <c r="BF210" i="2"/>
  <c r="T210" i="2"/>
  <c r="R210" i="2"/>
  <c r="P210" i="2"/>
  <c r="BK210" i="2"/>
  <c r="J210" i="2"/>
  <c r="BE210" i="2" s="1"/>
  <c r="BI208" i="2"/>
  <c r="BH208" i="2"/>
  <c r="BG208" i="2"/>
  <c r="BF208" i="2"/>
  <c r="BE208" i="2"/>
  <c r="T208" i="2"/>
  <c r="T207" i="2" s="1"/>
  <c r="R208" i="2"/>
  <c r="R207" i="2" s="1"/>
  <c r="P208" i="2"/>
  <c r="P207" i="2" s="1"/>
  <c r="BK208" i="2"/>
  <c r="BK207" i="2" s="1"/>
  <c r="J207" i="2" s="1"/>
  <c r="J64" i="2" s="1"/>
  <c r="J208" i="2"/>
  <c r="BI206" i="2"/>
  <c r="BH206" i="2"/>
  <c r="BG206" i="2"/>
  <c r="BF206" i="2"/>
  <c r="T206" i="2"/>
  <c r="R206" i="2"/>
  <c r="P206" i="2"/>
  <c r="BK206" i="2"/>
  <c r="J206" i="2"/>
  <c r="BE206" i="2" s="1"/>
  <c r="BI205" i="2"/>
  <c r="BH205" i="2"/>
  <c r="BG205" i="2"/>
  <c r="BF205" i="2"/>
  <c r="BE205" i="2"/>
  <c r="T205" i="2"/>
  <c r="R205" i="2"/>
  <c r="P205" i="2"/>
  <c r="BK205" i="2"/>
  <c r="J205" i="2"/>
  <c r="BI204" i="2"/>
  <c r="BH204" i="2"/>
  <c r="BG204" i="2"/>
  <c r="BF204" i="2"/>
  <c r="T204" i="2"/>
  <c r="R204" i="2"/>
  <c r="P204" i="2"/>
  <c r="BK204" i="2"/>
  <c r="J204" i="2"/>
  <c r="BE204" i="2" s="1"/>
  <c r="BI203" i="2"/>
  <c r="BH203" i="2"/>
  <c r="BG203" i="2"/>
  <c r="BF203" i="2"/>
  <c r="BE203" i="2"/>
  <c r="T203" i="2"/>
  <c r="R203" i="2"/>
  <c r="P203" i="2"/>
  <c r="BK203" i="2"/>
  <c r="J203" i="2"/>
  <c r="BI202" i="2"/>
  <c r="BH202" i="2"/>
  <c r="BG202" i="2"/>
  <c r="BF202" i="2"/>
  <c r="T202" i="2"/>
  <c r="R202" i="2"/>
  <c r="P202" i="2"/>
  <c r="BK202" i="2"/>
  <c r="J202" i="2"/>
  <c r="BE202" i="2" s="1"/>
  <c r="BI201" i="2"/>
  <c r="BH201" i="2"/>
  <c r="BG201" i="2"/>
  <c r="BF201" i="2"/>
  <c r="BE201" i="2"/>
  <c r="T201" i="2"/>
  <c r="R201" i="2"/>
  <c r="P201" i="2"/>
  <c r="BK201" i="2"/>
  <c r="J201" i="2"/>
  <c r="BI200" i="2"/>
  <c r="BH200" i="2"/>
  <c r="BG200" i="2"/>
  <c r="BF200" i="2"/>
  <c r="T200" i="2"/>
  <c r="R200" i="2"/>
  <c r="P200" i="2"/>
  <c r="BK200" i="2"/>
  <c r="J200" i="2"/>
  <c r="BE200" i="2" s="1"/>
  <c r="BI199" i="2"/>
  <c r="BH199" i="2"/>
  <c r="BG199" i="2"/>
  <c r="BF199" i="2"/>
  <c r="BE199" i="2"/>
  <c r="T199" i="2"/>
  <c r="T198" i="2" s="1"/>
  <c r="R199" i="2"/>
  <c r="R198" i="2" s="1"/>
  <c r="P199" i="2"/>
  <c r="P198" i="2" s="1"/>
  <c r="BK199" i="2"/>
  <c r="BK198" i="2" s="1"/>
  <c r="J198" i="2" s="1"/>
  <c r="J63" i="2" s="1"/>
  <c r="J199" i="2"/>
  <c r="BI197" i="2"/>
  <c r="BH197" i="2"/>
  <c r="BG197" i="2"/>
  <c r="BF197" i="2"/>
  <c r="BE197" i="2"/>
  <c r="T197" i="2"/>
  <c r="R197" i="2"/>
  <c r="P197" i="2"/>
  <c r="BK197" i="2"/>
  <c r="J197" i="2"/>
  <c r="BI196" i="2"/>
  <c r="BH196" i="2"/>
  <c r="BG196" i="2"/>
  <c r="BF196" i="2"/>
  <c r="T196" i="2"/>
  <c r="R196" i="2"/>
  <c r="P196" i="2"/>
  <c r="BK196" i="2"/>
  <c r="J196" i="2"/>
  <c r="BE196" i="2" s="1"/>
  <c r="BI195" i="2"/>
  <c r="BH195" i="2"/>
  <c r="BG195" i="2"/>
  <c r="BF195" i="2"/>
  <c r="BE195" i="2"/>
  <c r="T195" i="2"/>
  <c r="R195" i="2"/>
  <c r="P195" i="2"/>
  <c r="BK195" i="2"/>
  <c r="J195" i="2"/>
  <c r="BI194" i="2"/>
  <c r="BH194" i="2"/>
  <c r="BG194" i="2"/>
  <c r="BF194" i="2"/>
  <c r="T194" i="2"/>
  <c r="R194" i="2"/>
  <c r="P194" i="2"/>
  <c r="BK194" i="2"/>
  <c r="J194" i="2"/>
  <c r="BE194" i="2" s="1"/>
  <c r="BI193" i="2"/>
  <c r="BH193" i="2"/>
  <c r="BG193" i="2"/>
  <c r="BF193" i="2"/>
  <c r="BE193" i="2"/>
  <c r="T193" i="2"/>
  <c r="R193" i="2"/>
  <c r="P193" i="2"/>
  <c r="BK193" i="2"/>
  <c r="J193" i="2"/>
  <c r="BI192" i="2"/>
  <c r="BH192" i="2"/>
  <c r="BG192" i="2"/>
  <c r="BF192" i="2"/>
  <c r="T192" i="2"/>
  <c r="R192" i="2"/>
  <c r="P192" i="2"/>
  <c r="BK192" i="2"/>
  <c r="J192" i="2"/>
  <c r="BE192" i="2" s="1"/>
  <c r="BI191" i="2"/>
  <c r="BH191" i="2"/>
  <c r="BG191" i="2"/>
  <c r="BF191" i="2"/>
  <c r="BE191" i="2"/>
  <c r="T191" i="2"/>
  <c r="R191" i="2"/>
  <c r="P191" i="2"/>
  <c r="BK191" i="2"/>
  <c r="J191" i="2"/>
  <c r="BI190" i="2"/>
  <c r="BH190" i="2"/>
  <c r="BG190" i="2"/>
  <c r="BF190" i="2"/>
  <c r="T190" i="2"/>
  <c r="R190" i="2"/>
  <c r="P190" i="2"/>
  <c r="BK190" i="2"/>
  <c r="J190" i="2"/>
  <c r="BE190" i="2" s="1"/>
  <c r="BI189" i="2"/>
  <c r="BH189" i="2"/>
  <c r="BG189" i="2"/>
  <c r="BF189" i="2"/>
  <c r="BE189" i="2"/>
  <c r="T189" i="2"/>
  <c r="R189" i="2"/>
  <c r="P189" i="2"/>
  <c r="BK189" i="2"/>
  <c r="J189" i="2"/>
  <c r="BI188" i="2"/>
  <c r="BH188" i="2"/>
  <c r="BG188" i="2"/>
  <c r="BF188" i="2"/>
  <c r="T188" i="2"/>
  <c r="T187" i="2" s="1"/>
  <c r="T186" i="2" s="1"/>
  <c r="R188" i="2"/>
  <c r="R187" i="2" s="1"/>
  <c r="R186" i="2" s="1"/>
  <c r="P188" i="2"/>
  <c r="P187" i="2" s="1"/>
  <c r="BK188" i="2"/>
  <c r="BK187" i="2" s="1"/>
  <c r="J188" i="2"/>
  <c r="BE188" i="2" s="1"/>
  <c r="BI185" i="2"/>
  <c r="BH185" i="2"/>
  <c r="BG185" i="2"/>
  <c r="BF185" i="2"/>
  <c r="T185" i="2"/>
  <c r="R185" i="2"/>
  <c r="P185" i="2"/>
  <c r="BK185" i="2"/>
  <c r="J185" i="2"/>
  <c r="BE185" i="2" s="1"/>
  <c r="BI184" i="2"/>
  <c r="BH184" i="2"/>
  <c r="BG184" i="2"/>
  <c r="BF184" i="2"/>
  <c r="BE184" i="2"/>
  <c r="T184" i="2"/>
  <c r="R184" i="2"/>
  <c r="P184" i="2"/>
  <c r="BK184" i="2"/>
  <c r="J184" i="2"/>
  <c r="BI182" i="2"/>
  <c r="BH182" i="2"/>
  <c r="BG182" i="2"/>
  <c r="BF182" i="2"/>
  <c r="T182" i="2"/>
  <c r="R182" i="2"/>
  <c r="P182" i="2"/>
  <c r="BK182" i="2"/>
  <c r="J182" i="2"/>
  <c r="BE182" i="2" s="1"/>
  <c r="BI181" i="2"/>
  <c r="BH181" i="2"/>
  <c r="BG181" i="2"/>
  <c r="BF181" i="2"/>
  <c r="BE181" i="2"/>
  <c r="T181" i="2"/>
  <c r="R181" i="2"/>
  <c r="P181" i="2"/>
  <c r="BK181" i="2"/>
  <c r="J181" i="2"/>
  <c r="BI180" i="2"/>
  <c r="BH180" i="2"/>
  <c r="BG180" i="2"/>
  <c r="BF180" i="2"/>
  <c r="T180" i="2"/>
  <c r="R180" i="2"/>
  <c r="P180" i="2"/>
  <c r="BK180" i="2"/>
  <c r="J180" i="2"/>
  <c r="BE180" i="2" s="1"/>
  <c r="BI179" i="2"/>
  <c r="BH179" i="2"/>
  <c r="BG179" i="2"/>
  <c r="BF179" i="2"/>
  <c r="BE179" i="2"/>
  <c r="T179" i="2"/>
  <c r="R179" i="2"/>
  <c r="P179" i="2"/>
  <c r="BK179" i="2"/>
  <c r="J179" i="2"/>
  <c r="BI174" i="2"/>
  <c r="BH174" i="2"/>
  <c r="BG174" i="2"/>
  <c r="BF174" i="2"/>
  <c r="T174" i="2"/>
  <c r="R174" i="2"/>
  <c r="P174" i="2"/>
  <c r="BK174" i="2"/>
  <c r="J174" i="2"/>
  <c r="BE174" i="2" s="1"/>
  <c r="BI172" i="2"/>
  <c r="BH172" i="2"/>
  <c r="BG172" i="2"/>
  <c r="BF172" i="2"/>
  <c r="BE172" i="2"/>
  <c r="T172" i="2"/>
  <c r="R172" i="2"/>
  <c r="P172" i="2"/>
  <c r="BK172" i="2"/>
  <c r="J172" i="2"/>
  <c r="BI170" i="2"/>
  <c r="BH170" i="2"/>
  <c r="BG170" i="2"/>
  <c r="BF170" i="2"/>
  <c r="T170" i="2"/>
  <c r="R170" i="2"/>
  <c r="P170" i="2"/>
  <c r="BK170" i="2"/>
  <c r="J170" i="2"/>
  <c r="BE170" i="2" s="1"/>
  <c r="BI168" i="2"/>
  <c r="BH168" i="2"/>
  <c r="BG168" i="2"/>
  <c r="BF168" i="2"/>
  <c r="BE168" i="2"/>
  <c r="T168" i="2"/>
  <c r="R168" i="2"/>
  <c r="P168" i="2"/>
  <c r="BK168" i="2"/>
  <c r="J168" i="2"/>
  <c r="BI166" i="2"/>
  <c r="BH166" i="2"/>
  <c r="BG166" i="2"/>
  <c r="BF166" i="2"/>
  <c r="BE166" i="2"/>
  <c r="T166" i="2"/>
  <c r="R166" i="2"/>
  <c r="P166" i="2"/>
  <c r="BK166" i="2"/>
  <c r="J166" i="2"/>
  <c r="BI164" i="2"/>
  <c r="BH164" i="2"/>
  <c r="BG164" i="2"/>
  <c r="BF164" i="2"/>
  <c r="BE164" i="2"/>
  <c r="T164" i="2"/>
  <c r="R164" i="2"/>
  <c r="P164" i="2"/>
  <c r="BK164" i="2"/>
  <c r="J164" i="2"/>
  <c r="BI162" i="2"/>
  <c r="BH162" i="2"/>
  <c r="BG162" i="2"/>
  <c r="BF162" i="2"/>
  <c r="BE162" i="2"/>
  <c r="T162" i="2"/>
  <c r="R162" i="2"/>
  <c r="P162" i="2"/>
  <c r="BK162" i="2"/>
  <c r="J162" i="2"/>
  <c r="BI160" i="2"/>
  <c r="BH160" i="2"/>
  <c r="BG160" i="2"/>
  <c r="BF160" i="2"/>
  <c r="BE160" i="2"/>
  <c r="T160" i="2"/>
  <c r="R160" i="2"/>
  <c r="P160" i="2"/>
  <c r="BK160" i="2"/>
  <c r="J160" i="2"/>
  <c r="BI158" i="2"/>
  <c r="BH158" i="2"/>
  <c r="BG158" i="2"/>
  <c r="BF158" i="2"/>
  <c r="BE158" i="2"/>
  <c r="T158" i="2"/>
  <c r="R158" i="2"/>
  <c r="P158" i="2"/>
  <c r="BK158" i="2"/>
  <c r="J158" i="2"/>
  <c r="BI156" i="2"/>
  <c r="BH156" i="2"/>
  <c r="BG156" i="2"/>
  <c r="BF156" i="2"/>
  <c r="BE156" i="2"/>
  <c r="T156" i="2"/>
  <c r="R156" i="2"/>
  <c r="P156" i="2"/>
  <c r="BK156" i="2"/>
  <c r="J156" i="2"/>
  <c r="BI154" i="2"/>
  <c r="BH154" i="2"/>
  <c r="BG154" i="2"/>
  <c r="BF154" i="2"/>
  <c r="BE154" i="2"/>
  <c r="T154" i="2"/>
  <c r="R154" i="2"/>
  <c r="P154" i="2"/>
  <c r="BK154" i="2"/>
  <c r="J154" i="2"/>
  <c r="BI152" i="2"/>
  <c r="BH152" i="2"/>
  <c r="BG152" i="2"/>
  <c r="BF152" i="2"/>
  <c r="BE152" i="2"/>
  <c r="T152" i="2"/>
  <c r="R152" i="2"/>
  <c r="P152" i="2"/>
  <c r="BK152" i="2"/>
  <c r="J152" i="2"/>
  <c r="BI148" i="2"/>
  <c r="BH148" i="2"/>
  <c r="BG148" i="2"/>
  <c r="BF148" i="2"/>
  <c r="BE148" i="2"/>
  <c r="T148" i="2"/>
  <c r="R148" i="2"/>
  <c r="P148" i="2"/>
  <c r="BK148" i="2"/>
  <c r="J148" i="2"/>
  <c r="BI146" i="2"/>
  <c r="BH146" i="2"/>
  <c r="BG146" i="2"/>
  <c r="BF146" i="2"/>
  <c r="BE146" i="2"/>
  <c r="T146" i="2"/>
  <c r="R146" i="2"/>
  <c r="P146" i="2"/>
  <c r="BK146" i="2"/>
  <c r="J146" i="2"/>
  <c r="BI144" i="2"/>
  <c r="BH144" i="2"/>
  <c r="BG144" i="2"/>
  <c r="BF144" i="2"/>
  <c r="BE144" i="2"/>
  <c r="T144" i="2"/>
  <c r="R144" i="2"/>
  <c r="P144" i="2"/>
  <c r="BK144" i="2"/>
  <c r="J144" i="2"/>
  <c r="BI142" i="2"/>
  <c r="BH142" i="2"/>
  <c r="BG142" i="2"/>
  <c r="BF142" i="2"/>
  <c r="BE142" i="2"/>
  <c r="T142" i="2"/>
  <c r="R142" i="2"/>
  <c r="P142" i="2"/>
  <c r="BK142" i="2"/>
  <c r="J142" i="2"/>
  <c r="BI140" i="2"/>
  <c r="BH140" i="2"/>
  <c r="BG140" i="2"/>
  <c r="BF140" i="2"/>
  <c r="BE140" i="2"/>
  <c r="T140" i="2"/>
  <c r="R140" i="2"/>
  <c r="P140" i="2"/>
  <c r="BK140" i="2"/>
  <c r="J140" i="2"/>
  <c r="BI138" i="2"/>
  <c r="BH138" i="2"/>
  <c r="BG138" i="2"/>
  <c r="BF138" i="2"/>
  <c r="BE138" i="2"/>
  <c r="T138" i="2"/>
  <c r="R138" i="2"/>
  <c r="P138" i="2"/>
  <c r="BK138" i="2"/>
  <c r="J138" i="2"/>
  <c r="BI136" i="2"/>
  <c r="BH136" i="2"/>
  <c r="BG136" i="2"/>
  <c r="BF136" i="2"/>
  <c r="BE136" i="2"/>
  <c r="T136" i="2"/>
  <c r="R136" i="2"/>
  <c r="P136" i="2"/>
  <c r="BK136" i="2"/>
  <c r="J136" i="2"/>
  <c r="BI134" i="2"/>
  <c r="BH134" i="2"/>
  <c r="BG134" i="2"/>
  <c r="BF134" i="2"/>
  <c r="BE134" i="2"/>
  <c r="T134" i="2"/>
  <c r="R134" i="2"/>
  <c r="P134" i="2"/>
  <c r="BK134" i="2"/>
  <c r="J134" i="2"/>
  <c r="BI132" i="2"/>
  <c r="BH132" i="2"/>
  <c r="BG132" i="2"/>
  <c r="BF132" i="2"/>
  <c r="BE132" i="2"/>
  <c r="T132" i="2"/>
  <c r="R132" i="2"/>
  <c r="P132" i="2"/>
  <c r="BK132" i="2"/>
  <c r="J132" i="2"/>
  <c r="BI127" i="2"/>
  <c r="BH127" i="2"/>
  <c r="BG127" i="2"/>
  <c r="BF127" i="2"/>
  <c r="BE127" i="2"/>
  <c r="T127" i="2"/>
  <c r="R127" i="2"/>
  <c r="P127" i="2"/>
  <c r="BK127" i="2"/>
  <c r="J127" i="2"/>
  <c r="BI125" i="2"/>
  <c r="BH125" i="2"/>
  <c r="BG125" i="2"/>
  <c r="BF125" i="2"/>
  <c r="BE125" i="2"/>
  <c r="T125" i="2"/>
  <c r="R125" i="2"/>
  <c r="P125" i="2"/>
  <c r="BK125" i="2"/>
  <c r="J125" i="2"/>
  <c r="BI123" i="2"/>
  <c r="BH123" i="2"/>
  <c r="BG123" i="2"/>
  <c r="BF123" i="2"/>
  <c r="BE123" i="2"/>
  <c r="T123" i="2"/>
  <c r="R123" i="2"/>
  <c r="P123" i="2"/>
  <c r="BK123" i="2"/>
  <c r="J123" i="2"/>
  <c r="BI121" i="2"/>
  <c r="BH121" i="2"/>
  <c r="BG121" i="2"/>
  <c r="BF121" i="2"/>
  <c r="BE121" i="2"/>
  <c r="T121" i="2"/>
  <c r="R121" i="2"/>
  <c r="P121" i="2"/>
  <c r="BK121" i="2"/>
  <c r="J121" i="2"/>
  <c r="BI119" i="2"/>
  <c r="BH119" i="2"/>
  <c r="BG119" i="2"/>
  <c r="BF119" i="2"/>
  <c r="BE119" i="2"/>
  <c r="T119" i="2"/>
  <c r="R119" i="2"/>
  <c r="P119" i="2"/>
  <c r="BK119" i="2"/>
  <c r="J119" i="2"/>
  <c r="BI117" i="2"/>
  <c r="BH117" i="2"/>
  <c r="BG117" i="2"/>
  <c r="BF117" i="2"/>
  <c r="BE117" i="2"/>
  <c r="T117" i="2"/>
  <c r="R117" i="2"/>
  <c r="P117" i="2"/>
  <c r="BK117" i="2"/>
  <c r="J117" i="2"/>
  <c r="BI115" i="2"/>
  <c r="BH115" i="2"/>
  <c r="BG115" i="2"/>
  <c r="BF115" i="2"/>
  <c r="BE115" i="2"/>
  <c r="T115" i="2"/>
  <c r="R115" i="2"/>
  <c r="P115" i="2"/>
  <c r="BK115" i="2"/>
  <c r="J115" i="2"/>
  <c r="BI113" i="2"/>
  <c r="BH113" i="2"/>
  <c r="BG113" i="2"/>
  <c r="BF113" i="2"/>
  <c r="BE113" i="2"/>
  <c r="T113" i="2"/>
  <c r="R113" i="2"/>
  <c r="P113" i="2"/>
  <c r="BK113" i="2"/>
  <c r="J113" i="2"/>
  <c r="BI109" i="2"/>
  <c r="BH109" i="2"/>
  <c r="BG109" i="2"/>
  <c r="BF109" i="2"/>
  <c r="BE109" i="2"/>
  <c r="T109" i="2"/>
  <c r="R109" i="2"/>
  <c r="P109" i="2"/>
  <c r="BK109" i="2"/>
  <c r="J109" i="2"/>
  <c r="BI107" i="2"/>
  <c r="BH107" i="2"/>
  <c r="BG107" i="2"/>
  <c r="BF107" i="2"/>
  <c r="BE107" i="2"/>
  <c r="T107" i="2"/>
  <c r="R107" i="2"/>
  <c r="P107" i="2"/>
  <c r="BK107" i="2"/>
  <c r="J107" i="2"/>
  <c r="BI105" i="2"/>
  <c r="BH105" i="2"/>
  <c r="BG105" i="2"/>
  <c r="BF105" i="2"/>
  <c r="BE105" i="2"/>
  <c r="T105" i="2"/>
  <c r="R105" i="2"/>
  <c r="P105" i="2"/>
  <c r="BK105" i="2"/>
  <c r="J105" i="2"/>
  <c r="BI103" i="2"/>
  <c r="BH103" i="2"/>
  <c r="BG103" i="2"/>
  <c r="BF103" i="2"/>
  <c r="BE103" i="2"/>
  <c r="T103" i="2"/>
  <c r="R103" i="2"/>
  <c r="P103" i="2"/>
  <c r="BK103" i="2"/>
  <c r="J103" i="2"/>
  <c r="BI101" i="2"/>
  <c r="BH101" i="2"/>
  <c r="BG101" i="2"/>
  <c r="BF101" i="2"/>
  <c r="BE101" i="2"/>
  <c r="T101" i="2"/>
  <c r="R101" i="2"/>
  <c r="P101" i="2"/>
  <c r="BK101" i="2"/>
  <c r="J101" i="2"/>
  <c r="BI99" i="2"/>
  <c r="BH99" i="2"/>
  <c r="BG99" i="2"/>
  <c r="BF99" i="2"/>
  <c r="BE99" i="2"/>
  <c r="T99" i="2"/>
  <c r="R99" i="2"/>
  <c r="P99" i="2"/>
  <c r="BK99" i="2"/>
  <c r="J99" i="2"/>
  <c r="BI97" i="2"/>
  <c r="BH97" i="2"/>
  <c r="BG97" i="2"/>
  <c r="BF97" i="2"/>
  <c r="BE97" i="2"/>
  <c r="T97" i="2"/>
  <c r="R97" i="2"/>
  <c r="P97" i="2"/>
  <c r="BK97" i="2"/>
  <c r="J97" i="2"/>
  <c r="BI95" i="2"/>
  <c r="BH95" i="2"/>
  <c r="BG95" i="2"/>
  <c r="BF95" i="2"/>
  <c r="BE95" i="2"/>
  <c r="T95" i="2"/>
  <c r="R95" i="2"/>
  <c r="P95" i="2"/>
  <c r="BK95" i="2"/>
  <c r="J95" i="2"/>
  <c r="BI93" i="2"/>
  <c r="BH93" i="2"/>
  <c r="BG93" i="2"/>
  <c r="BF93" i="2"/>
  <c r="BE93" i="2"/>
  <c r="T93" i="2"/>
  <c r="R93" i="2"/>
  <c r="P93" i="2"/>
  <c r="BK93" i="2"/>
  <c r="J93" i="2"/>
  <c r="BI91" i="2"/>
  <c r="BH91" i="2"/>
  <c r="BG91" i="2"/>
  <c r="BF91" i="2"/>
  <c r="BE91" i="2"/>
  <c r="T91" i="2"/>
  <c r="R91" i="2"/>
  <c r="P91" i="2"/>
  <c r="BK91" i="2"/>
  <c r="J91" i="2"/>
  <c r="BI89" i="2"/>
  <c r="F34" i="2" s="1"/>
  <c r="BD52" i="1" s="1"/>
  <c r="BD51" i="1" s="1"/>
  <c r="W30" i="1" s="1"/>
  <c r="BH89" i="2"/>
  <c r="F33" i="2" s="1"/>
  <c r="BC52" i="1" s="1"/>
  <c r="BC51" i="1" s="1"/>
  <c r="BG89" i="2"/>
  <c r="F32" i="2" s="1"/>
  <c r="BB52" i="1" s="1"/>
  <c r="BF89" i="2"/>
  <c r="J31" i="2" s="1"/>
  <c r="AW52" i="1" s="1"/>
  <c r="BE89" i="2"/>
  <c r="T89" i="2"/>
  <c r="T88" i="2" s="1"/>
  <c r="R89" i="2"/>
  <c r="R88" i="2" s="1"/>
  <c r="P89" i="2"/>
  <c r="P88" i="2" s="1"/>
  <c r="BK89" i="2"/>
  <c r="BK88" i="2" s="1"/>
  <c r="J89" i="2"/>
  <c r="J82" i="2"/>
  <c r="F82" i="2"/>
  <c r="F80" i="2"/>
  <c r="E78" i="2"/>
  <c r="E76" i="2"/>
  <c r="J51" i="2"/>
  <c r="F51" i="2"/>
  <c r="F49" i="2"/>
  <c r="E47" i="2"/>
  <c r="J18" i="2"/>
  <c r="E18" i="2"/>
  <c r="F52" i="2" s="1"/>
  <c r="J17" i="2"/>
  <c r="J12" i="2"/>
  <c r="J49" i="2" s="1"/>
  <c r="E7" i="2"/>
  <c r="E45" i="2" s="1"/>
  <c r="AS51" i="1"/>
  <c r="L47" i="1"/>
  <c r="AM46" i="1"/>
  <c r="L46" i="1"/>
  <c r="AM44" i="1"/>
  <c r="L44" i="1"/>
  <c r="L42" i="1"/>
  <c r="L41" i="1"/>
  <c r="J187" i="2" l="1"/>
  <c r="J62" i="2" s="1"/>
  <c r="BK186" i="2"/>
  <c r="J186" i="2" s="1"/>
  <c r="J61" i="2" s="1"/>
  <c r="W29" i="1"/>
  <c r="AY51" i="1"/>
  <c r="J88" i="2"/>
  <c r="J58" i="2" s="1"/>
  <c r="F30" i="2"/>
  <c r="AZ52" i="1" s="1"/>
  <c r="R112" i="2"/>
  <c r="R111" i="2" s="1"/>
  <c r="R87" i="2" s="1"/>
  <c r="R86" i="2" s="1"/>
  <c r="P186" i="2"/>
  <c r="P112" i="2" s="1"/>
  <c r="P111" i="2" s="1"/>
  <c r="P87" i="2" s="1"/>
  <c r="P86" i="2" s="1"/>
  <c r="AU52" i="1" s="1"/>
  <c r="AU51" i="1" s="1"/>
  <c r="J30" i="3"/>
  <c r="AV53" i="1" s="1"/>
  <c r="F30" i="3"/>
  <c r="AZ53" i="1" s="1"/>
  <c r="BK112" i="2"/>
  <c r="T112" i="2"/>
  <c r="T111" i="2" s="1"/>
  <c r="T87" i="2" s="1"/>
  <c r="T86" i="2" s="1"/>
  <c r="F83" i="2"/>
  <c r="J30" i="2"/>
  <c r="AV52" i="1" s="1"/>
  <c r="AT52" i="1" s="1"/>
  <c r="E45" i="3"/>
  <c r="R88" i="3"/>
  <c r="F32" i="3"/>
  <c r="BB53" i="1" s="1"/>
  <c r="BB51" i="1" s="1"/>
  <c r="BK98" i="3"/>
  <c r="J171" i="3"/>
  <c r="J62" i="3" s="1"/>
  <c r="BK170" i="3"/>
  <c r="J170" i="3" s="1"/>
  <c r="J61" i="3" s="1"/>
  <c r="J171" i="4"/>
  <c r="J62" i="4" s="1"/>
  <c r="J80" i="2"/>
  <c r="F31" i="2"/>
  <c r="BA52" i="1" s="1"/>
  <c r="J88" i="3"/>
  <c r="J58" i="3" s="1"/>
  <c r="R170" i="3"/>
  <c r="R98" i="3" s="1"/>
  <c r="R97" i="3" s="1"/>
  <c r="P97" i="4"/>
  <c r="P87" i="4" s="1"/>
  <c r="P86" i="4" s="1"/>
  <c r="AU54" i="1" s="1"/>
  <c r="J49" i="3"/>
  <c r="F83" i="3"/>
  <c r="P88" i="3"/>
  <c r="P87" i="3" s="1"/>
  <c r="P86" i="3" s="1"/>
  <c r="AU53" i="1" s="1"/>
  <c r="J31" i="3"/>
  <c r="AW53" i="1" s="1"/>
  <c r="T98" i="3"/>
  <c r="T97" i="3" s="1"/>
  <c r="T87" i="3" s="1"/>
  <c r="T86" i="3" s="1"/>
  <c r="J88" i="4"/>
  <c r="J58" i="4" s="1"/>
  <c r="E76" i="4"/>
  <c r="R88" i="4"/>
  <c r="R171" i="4"/>
  <c r="R170" i="4" s="1"/>
  <c r="T179" i="4"/>
  <c r="T170" i="4" s="1"/>
  <c r="T98" i="4" s="1"/>
  <c r="T97" i="4" s="1"/>
  <c r="T87" i="4" s="1"/>
  <c r="T86" i="4" s="1"/>
  <c r="T196" i="4"/>
  <c r="R199" i="4"/>
  <c r="J30" i="4"/>
  <c r="AV54" i="1" s="1"/>
  <c r="AT54" i="1" s="1"/>
  <c r="J49" i="5"/>
  <c r="R98" i="5"/>
  <c r="R97" i="5" s="1"/>
  <c r="R87" i="5" s="1"/>
  <c r="R86" i="5" s="1"/>
  <c r="P172" i="5"/>
  <c r="P98" i="5" s="1"/>
  <c r="P97" i="5" s="1"/>
  <c r="P87" i="5" s="1"/>
  <c r="P86" i="5" s="1"/>
  <c r="AU55" i="1" s="1"/>
  <c r="R82" i="6"/>
  <c r="R81" i="6" s="1"/>
  <c r="J30" i="7"/>
  <c r="AV57" i="1" s="1"/>
  <c r="AT57" i="1" s="1"/>
  <c r="F30" i="7"/>
  <c r="AZ57" i="1" s="1"/>
  <c r="T82" i="7"/>
  <c r="T81" i="7" s="1"/>
  <c r="BK179" i="4"/>
  <c r="J179" i="4" s="1"/>
  <c r="J63" i="4" s="1"/>
  <c r="P187" i="4"/>
  <c r="BK196" i="4"/>
  <c r="J196" i="4" s="1"/>
  <c r="J65" i="4" s="1"/>
  <c r="T199" i="4"/>
  <c r="F31" i="4"/>
  <c r="BA54" i="1" s="1"/>
  <c r="BK82" i="7"/>
  <c r="J83" i="7"/>
  <c r="J58" i="7" s="1"/>
  <c r="F31" i="3"/>
  <c r="BA53" i="1" s="1"/>
  <c r="F83" i="4"/>
  <c r="R98" i="4"/>
  <c r="R97" i="4" s="1"/>
  <c r="J88" i="5"/>
  <c r="J58" i="5" s="1"/>
  <c r="J30" i="5"/>
  <c r="AV55" i="1" s="1"/>
  <c r="BK98" i="5"/>
  <c r="T172" i="5"/>
  <c r="T98" i="5" s="1"/>
  <c r="T97" i="5" s="1"/>
  <c r="T87" i="5" s="1"/>
  <c r="T86" i="5" s="1"/>
  <c r="BK82" i="6"/>
  <c r="J83" i="6"/>
  <c r="J58" i="6" s="1"/>
  <c r="J30" i="6"/>
  <c r="AV56" i="1" s="1"/>
  <c r="BK172" i="5"/>
  <c r="J172" i="5" s="1"/>
  <c r="J61" i="5" s="1"/>
  <c r="J173" i="5"/>
  <c r="J62" i="5" s="1"/>
  <c r="J31" i="5"/>
  <c r="AW55" i="1" s="1"/>
  <c r="F52" i="6"/>
  <c r="J75" i="6"/>
  <c r="J31" i="6"/>
  <c r="AW56" i="1" s="1"/>
  <c r="J49" i="7"/>
  <c r="E71" i="7"/>
  <c r="F31" i="7"/>
  <c r="BA57" i="1" s="1"/>
  <c r="F30" i="5"/>
  <c r="AZ55" i="1" s="1"/>
  <c r="F30" i="6"/>
  <c r="AZ56" i="1" s="1"/>
  <c r="F83" i="5"/>
  <c r="F78" i="7"/>
  <c r="W28" i="1" l="1"/>
  <c r="AX51" i="1"/>
  <c r="R87" i="4"/>
  <c r="R86" i="4" s="1"/>
  <c r="BK170" i="4"/>
  <c r="R87" i="3"/>
  <c r="R86" i="3" s="1"/>
  <c r="AZ51" i="1"/>
  <c r="BA51" i="1"/>
  <c r="BK97" i="3"/>
  <c r="J98" i="3"/>
  <c r="J60" i="3" s="1"/>
  <c r="BK111" i="2"/>
  <c r="J112" i="2"/>
  <c r="J60" i="2" s="1"/>
  <c r="AT56" i="1"/>
  <c r="J98" i="5"/>
  <c r="J60" i="5" s="1"/>
  <c r="BK97" i="5"/>
  <c r="BK81" i="7"/>
  <c r="J81" i="7" s="1"/>
  <c r="J82" i="7"/>
  <c r="J57" i="7" s="1"/>
  <c r="AT55" i="1"/>
  <c r="J82" i="6"/>
  <c r="J57" i="6" s="1"/>
  <c r="BK81" i="6"/>
  <c r="J81" i="6" s="1"/>
  <c r="AT53" i="1"/>
  <c r="J97" i="3" l="1"/>
  <c r="J59" i="3" s="1"/>
  <c r="BK87" i="3"/>
  <c r="AW51" i="1"/>
  <c r="AK27" i="1" s="1"/>
  <c r="W27" i="1"/>
  <c r="J56" i="6"/>
  <c r="J27" i="6"/>
  <c r="J97" i="5"/>
  <c r="J59" i="5" s="1"/>
  <c r="BK87" i="5"/>
  <c r="W26" i="1"/>
  <c r="AV51" i="1"/>
  <c r="J170" i="4"/>
  <c r="J61" i="4" s="1"/>
  <c r="BK98" i="4"/>
  <c r="J56" i="7"/>
  <c r="J27" i="7"/>
  <c r="J111" i="2"/>
  <c r="J59" i="2" s="1"/>
  <c r="BK87" i="2"/>
  <c r="BK86" i="2" l="1"/>
  <c r="J86" i="2" s="1"/>
  <c r="J87" i="2"/>
  <c r="J57" i="2" s="1"/>
  <c r="J87" i="5"/>
  <c r="J57" i="5" s="1"/>
  <c r="BK86" i="5"/>
  <c r="J86" i="5" s="1"/>
  <c r="AG57" i="1"/>
  <c r="AN57" i="1" s="1"/>
  <c r="J36" i="7"/>
  <c r="AK26" i="1"/>
  <c r="AT51" i="1"/>
  <c r="AG56" i="1"/>
  <c r="AN56" i="1" s="1"/>
  <c r="J36" i="6"/>
  <c r="J87" i="3"/>
  <c r="J57" i="3" s="1"/>
  <c r="BK86" i="3"/>
  <c r="J86" i="3" s="1"/>
  <c r="BK97" i="4"/>
  <c r="J98" i="4"/>
  <c r="J60" i="4" s="1"/>
  <c r="J27" i="3" l="1"/>
  <c r="J56" i="3"/>
  <c r="J56" i="5"/>
  <c r="J27" i="5"/>
  <c r="J97" i="4"/>
  <c r="J59" i="4" s="1"/>
  <c r="BK87" i="4"/>
  <c r="J56" i="2"/>
  <c r="J27" i="2"/>
  <c r="J36" i="2" l="1"/>
  <c r="AG52" i="1"/>
  <c r="AG55" i="1"/>
  <c r="AN55" i="1" s="1"/>
  <c r="J36" i="5"/>
  <c r="J87" i="4"/>
  <c r="J57" i="4" s="1"/>
  <c r="BK86" i="4"/>
  <c r="J86" i="4" s="1"/>
  <c r="AG53" i="1"/>
  <c r="AN53" i="1" s="1"/>
  <c r="J36" i="3"/>
  <c r="J56" i="4" l="1"/>
  <c r="J27" i="4"/>
  <c r="AN52" i="1"/>
  <c r="AG54" i="1" l="1"/>
  <c r="J36" i="4"/>
  <c r="AN54" i="1" l="1"/>
  <c r="AG51" i="1"/>
  <c r="AN51" i="1" l="1"/>
  <c r="AK23" i="1"/>
  <c r="AK32" i="1" s="1"/>
</calcChain>
</file>

<file path=xl/sharedStrings.xml><?xml version="1.0" encoding="utf-8"?>
<sst xmlns="http://schemas.openxmlformats.org/spreadsheetml/2006/main" count="9433" uniqueCount="973">
  <si>
    <t>Export VZ</t>
  </si>
  <si>
    <t>List obsahuje:</t>
  </si>
  <si>
    <t>1) Rekapitulace stavby</t>
  </si>
  <si>
    <t>2) Rekapitulace objektů stavby a soupisů prací</t>
  </si>
  <si>
    <t>3.0</t>
  </si>
  <si>
    <t>ZAMOK</t>
  </si>
  <si>
    <t>False</t>
  </si>
  <si>
    <t>{d6ed79c8-684c-4c3a-a526-c00fe3a511ac}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</si>
  <si>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</si>
  <si>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</si>
  <si>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</si>
  <si>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</si>
  <si>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</si>
  <si>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</si>
  <si>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</si>
  <si>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</si>
  <si>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2017/126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</si>
  <si>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</si>
  <si>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</si>
  <si>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Realizace prvků ÚSES v k.ú. Vedrovice</t>
  </si>
  <si>
    <t>KSO:</t>
  </si>
  <si>
    <t/>
  </si>
  <si>
    <t>CC-CZ:</t>
  </si>
  <si>
    <t>Místo:</t>
  </si>
  <si>
    <t>k.ú. Vedrovice</t>
  </si>
  <si>
    <t>Datum:</t>
  </si>
  <si>
    <t>19. 7. 2017</t>
  </si>
  <si>
    <t>Zadavatel:</t>
  </si>
  <si>
    <t>IČ:</t>
  </si>
  <si>
    <t>Obec Vedrovice, 671 75 Loděnice u Mor.Krumluva</t>
  </si>
  <si>
    <t>DIČ:</t>
  </si>
  <si>
    <t>Uchazeč:</t>
  </si>
  <si>
    <t>Vyplň údaj</t>
  </si>
  <si>
    <t>Projektant:</t>
  </si>
  <si>
    <t>Atregia, s.r.o., Šebrov 215, 679 22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</si>
  <si>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</si>
  <si>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</si>
  <si>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</si>
  <si>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</si>
  <si>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</si>
  <si>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</si>
  <si>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</si>
  <si>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</si>
  <si>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</si>
  <si>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</si>
  <si>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</si>
  <si>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</si>
  <si>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</si>
  <si>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</si>
  <si>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</si>
  <si>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</si>
  <si>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</si>
  <si>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</si>
  <si>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</si>
  <si>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</si>
  <si>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</si>
  <si>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</si>
  <si>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</si>
  <si>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</si>
  <si>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</si>
  <si>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</si>
  <si>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</si>
  <si>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</si>
  <si>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</si>
  <si>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</si>
  <si>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</si>
  <si>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</si>
  <si>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</si>
  <si>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</si>
  <si>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</si>
  <si>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</si>
  <si>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</si>
  <si>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</si>
  <si>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</si>
  <si>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</si>
  <si>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</si>
  <si>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LBC 2</t>
  </si>
  <si>
    <t>´Na Babách´</t>
  </si>
  <si>
    <t>STA</t>
  </si>
  <si>
    <t>1</t>
  </si>
  <si>
    <t>{fce1e2d9-7daf-4919-ac01-762fd36cf27a}</t>
  </si>
  <si>
    <t>2</t>
  </si>
  <si>
    <t>LBK 2</t>
  </si>
  <si>
    <t>orná půda</t>
  </si>
  <si>
    <t>{ccb799ef-dfb8-4cb1-8d56-c888532002c5}</t>
  </si>
  <si>
    <t>LBK 3</t>
  </si>
  <si>
    <t>{4d2099b4-191c-4d82-aae0-c13a077f3213}</t>
  </si>
  <si>
    <t>LBK 4</t>
  </si>
  <si>
    <t>{25ef7d15-35f0-438a-9ad7-f80498b996bf}</t>
  </si>
  <si>
    <t>01</t>
  </si>
  <si>
    <t>Neuznatelné náklady</t>
  </si>
  <si>
    <t>{ea056628-b8ed-4b66-8a44-79ebf32a3753}</t>
  </si>
  <si>
    <t>VRN</t>
  </si>
  <si>
    <t>Vedlejší rozpočtové náklady</t>
  </si>
  <si>
    <t>{11e97eb5-e9e9-4361-9946-9bf7c6549e9e}</t>
  </si>
  <si>
    <t>1) Krycí list soupisu</t>
  </si>
  <si>
    <t>2) Rekapitulace</t>
  </si>
  <si>
    <t>3) Soupis prací</t>
  </si>
  <si>
    <t>Zpět na list:</t>
  </si>
  <si>
    <t>Rekapitulace stavby</t>
  </si>
  <si>
    <t>trávník_celkem</t>
  </si>
  <si>
    <t>plocha založeného trávníku celkem</t>
  </si>
  <si>
    <t>m2</t>
  </si>
  <si>
    <t>34560</t>
  </si>
  <si>
    <t>3</t>
  </si>
  <si>
    <t>keře</t>
  </si>
  <si>
    <t>počet keřů celkem</t>
  </si>
  <si>
    <t>ks</t>
  </si>
  <si>
    <t>458</t>
  </si>
  <si>
    <t>KRYCÍ LIST SOUPISU</t>
  </si>
  <si>
    <t>poloodrostky</t>
  </si>
  <si>
    <t>počet vysazených poloodrostků celkem - dvou a tříleté semenáče</t>
  </si>
  <si>
    <t>1276</t>
  </si>
  <si>
    <t>oplocení_skupin</t>
  </si>
  <si>
    <t>oplocenka skupin dřevin</t>
  </si>
  <si>
    <t>m</t>
  </si>
  <si>
    <t>705</t>
  </si>
  <si>
    <t>vypletí</t>
  </si>
  <si>
    <t>množství vypletí v jednotlivých letech následné péči na 3 roky</t>
  </si>
  <si>
    <t>6</t>
  </si>
  <si>
    <t>zálivka</t>
  </si>
  <si>
    <t xml:space="preserve">množství zálivek v následné péči </t>
  </si>
  <si>
    <t>18</t>
  </si>
  <si>
    <t>Objekt:</t>
  </si>
  <si>
    <t>stromy</t>
  </si>
  <si>
    <t>navržené stromy</t>
  </si>
  <si>
    <t>39</t>
  </si>
  <si>
    <t>LBC 2 - ´Na Babách´</t>
  </si>
  <si>
    <t>odkop_mokrad</t>
  </si>
  <si>
    <t>odkop zeminy z plochy pro mokřad</t>
  </si>
  <si>
    <t>m3</t>
  </si>
  <si>
    <t>750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</si>
  <si>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</si>
  <si>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</si>
  <si>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</si>
  <si>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</si>
  <si>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</si>
  <si>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</si>
  <si>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18 - Zemní práce - povrchové úpravy terénu</t>
  </si>
  <si>
    <t xml:space="preserve">    N06 - Sadové úpravy</t>
  </si>
  <si>
    <t xml:space="preserve">      N08 - Výsadba dřevin</t>
  </si>
  <si>
    <t xml:space="preserve">        N05 - Materiál pro výsadbu</t>
  </si>
  <si>
    <t xml:space="preserve">          N03 - Stromy</t>
  </si>
  <si>
    <t xml:space="preserve">          N04 - Keře</t>
  </si>
  <si>
    <t xml:space="preserve">      N07 - Založení trávníku</t>
  </si>
  <si>
    <t xml:space="preserve">      998 - Přesun hmot</t>
  </si>
  <si>
    <t xml:space="preserve">    OSTO - Následná péče po dobu 3 let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</si>
  <si>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</si>
  <si>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</si>
  <si>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</si>
  <si>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</si>
  <si>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</si>
  <si>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</si>
  <si>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</si>
  <si>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</si>
  <si>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</si>
  <si>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</si>
  <si>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</si>
  <si>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</si>
  <si>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</si>
  <si>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</si>
  <si>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</si>
  <si>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</si>
  <si>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</si>
  <si>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Zemní práce - povrchové úpravy terénu</t>
  </si>
  <si>
    <t>K</t>
  </si>
  <si>
    <t>122201102</t>
  </si>
  <si>
    <t>Odkopávky a prokopávky nezapažené s přehozením výkopku na vzdálenost do 3 m nebo s naložením na dopravní prostředek v hornině tř. 3 přes 100 do 1 000 m3</t>
  </si>
  <si>
    <t>CS ÚRS 2017 01</t>
  </si>
  <si>
    <t>512</t>
  </si>
  <si>
    <t>25940452</t>
  </si>
  <si>
    <t>VV</t>
  </si>
  <si>
    <t>171201101</t>
  </si>
  <si>
    <t>Uložení sypaniny do násypů s rozprostřením sypaniny ve vrstvách a s hrubým urovnáním nezhutněných z jakýchkoliv hornin</t>
  </si>
  <si>
    <t>4</t>
  </si>
  <si>
    <t>-349300431</t>
  </si>
  <si>
    <t>182101101</t>
  </si>
  <si>
    <t>Svahování trvalých svahů do projektovaných profilů s potřebným přemístěním výkopku při svahování v zářezech v hornině tř. 1 až 4</t>
  </si>
  <si>
    <t>547354430</t>
  </si>
  <si>
    <t>"svahy pro mokřad"1000</t>
  </si>
  <si>
    <t>111201102</t>
  </si>
  <si>
    <t>Odstranění křovin a stromů s odstraněním kořenů průměru kmene do 100 mm do sklonu terénu 1 : 2, při celkové ploše přes 1 000 do 10 000 m2, odvoz do 20 km ve svahu do 1:2</t>
  </si>
  <si>
    <t>-1970079830</t>
  </si>
  <si>
    <t>"plocha stávajícího ruderálu - odečteno z ter.průzkumu"715</t>
  </si>
  <si>
    <t>5</t>
  </si>
  <si>
    <t>111111332</t>
  </si>
  <si>
    <t>Odstranění ruderálního porostu z plochy přes 500 m2 na svahu přes 1:5 do 1:2</t>
  </si>
  <si>
    <t>-1525531628</t>
  </si>
  <si>
    <t>"plocha stávajícího ruderálu - z ter. průzkumu"2140</t>
  </si>
  <si>
    <t>R-171201201</t>
  </si>
  <si>
    <t>Uložení bioodpadu na skládky</t>
  </si>
  <si>
    <t>82773135</t>
  </si>
  <si>
    <t>bioodpad_ruderál</t>
  </si>
  <si>
    <t>"množství bioodpadu v m3"objem_ruderál</t>
  </si>
  <si>
    <t>7</t>
  </si>
  <si>
    <t>171201211</t>
  </si>
  <si>
    <t>Uložení biologického odpadu poplatek za uložení na skládce ( skládkovné )</t>
  </si>
  <si>
    <t>t</t>
  </si>
  <si>
    <t>vlastní položka</t>
  </si>
  <si>
    <t>-757429439</t>
  </si>
  <si>
    <t>"převod z m3 na kg a tuny"bioodpad_ruderál*500/1000</t>
  </si>
  <si>
    <t>8</t>
  </si>
  <si>
    <t>183403212</t>
  </si>
  <si>
    <t>Obdělání půdy oráním hl. přes 100 do 200 mm na svahu přes 1:5 do 1:2</t>
  </si>
  <si>
    <t>-1683200241</t>
  </si>
  <si>
    <t>9</t>
  </si>
  <si>
    <t>183403251</t>
  </si>
  <si>
    <t>Obdělání půdy smykováním na svahu přes 1:5 do 1:2</t>
  </si>
  <si>
    <t>1917796973</t>
  </si>
  <si>
    <t>10</t>
  </si>
  <si>
    <t>183403252</t>
  </si>
  <si>
    <t>Obdělání půdy vláčením na svahu přes 1:5 do 1:2</t>
  </si>
  <si>
    <t>251934728</t>
  </si>
  <si>
    <t>11</t>
  </si>
  <si>
    <t>183403261</t>
  </si>
  <si>
    <t>Obdělání půdy válením na svahu přes 1:5 do 1:2</t>
  </si>
  <si>
    <t>-965703115</t>
  </si>
  <si>
    <t>N06</t>
  </si>
  <si>
    <t>Sadové úpravy</t>
  </si>
  <si>
    <t>N08</t>
  </si>
  <si>
    <t>Výsadba dřevin</t>
  </si>
  <si>
    <t>12</t>
  </si>
  <si>
    <t>183112130</t>
  </si>
  <si>
    <t>Hloubení jamek pro vysazování rostlin v zemině tř.1 až 4 bez výměny půdy na svahu přes 1:5 do 1:2, objemu přes 0,005 do 0,01 m3</t>
  </si>
  <si>
    <t>kus</t>
  </si>
  <si>
    <t>197613656</t>
  </si>
  <si>
    <t>13</t>
  </si>
  <si>
    <t>183102133</t>
  </si>
  <si>
    <t>Hloubení jamek pro vysazování rostlin v zemině tř.1 až 4 bez výměny půdy na svahu přes 1:5 do 1:2, objemu přes 0,02 do 0,05 m3</t>
  </si>
  <si>
    <t>1329021110</t>
  </si>
  <si>
    <t>14</t>
  </si>
  <si>
    <t>183102135</t>
  </si>
  <si>
    <t>Hloubení jamek pro vysazování rostlin v zemině tř.1 až 4 bez výměny půdy na svahu přes 1:5 do 1:2, objemu přes 0,125 do 0,40 m3</t>
  </si>
  <si>
    <t>252441335</t>
  </si>
  <si>
    <t>184102121</t>
  </si>
  <si>
    <t>Výsadba dřeviny s balem do předem vyhloubené jamky se zalitím na svahu přes 1:5 do 1:2, při průměru balu přes 100 do 200 mm</t>
  </si>
  <si>
    <t>1081880104</t>
  </si>
  <si>
    <t>16</t>
  </si>
  <si>
    <t>184102122</t>
  </si>
  <si>
    <t>Výsadba dřeviny s balem do předem vyhloubené jamky se zalitím na svahu přes 1:5 do 1:2, při průměru balu přes 200 do 300 mm</t>
  </si>
  <si>
    <t>-617949562</t>
  </si>
  <si>
    <t>17</t>
  </si>
  <si>
    <t>184102124</t>
  </si>
  <si>
    <t>Výsadba dřeviny s balem do předem vyhloubené jamky se zalitím na svahu přes 1:5 do 1:2, při průměru balu přes 400 do 500 mm</t>
  </si>
  <si>
    <t>1037149182</t>
  </si>
  <si>
    <t>185802124</t>
  </si>
  <si>
    <t>Aplikace půdního kondicionéru k jednotlivým rostlinám a na široko v rovině a ve svahu do 1:2</t>
  </si>
  <si>
    <t>1726855581</t>
  </si>
  <si>
    <t>97,04*0,001 'Přepočtené koeficientem množství</t>
  </si>
  <si>
    <t>19</t>
  </si>
  <si>
    <t>M</t>
  </si>
  <si>
    <t>251911550</t>
  </si>
  <si>
    <t>Půdní kondicionér vícesložkový včetně dovozu</t>
  </si>
  <si>
    <t>kg</t>
  </si>
  <si>
    <t>1499817150</t>
  </si>
  <si>
    <t>"stromy - množství 0,5 kg/kus"0,5*stromy</t>
  </si>
  <si>
    <t>"poloodrostky - množství 0,05 kg/kus"0,05*poloodrostky</t>
  </si>
  <si>
    <t>"keře - množství 0,03 kg/kus"0,03*keře</t>
  </si>
  <si>
    <t>Součet</t>
  </si>
  <si>
    <t>20</t>
  </si>
  <si>
    <t>184215133</t>
  </si>
  <si>
    <t>Ukotvení dřeviny kůly třemi kůly, délky přes 2 do 3 m</t>
  </si>
  <si>
    <t>-1025929253</t>
  </si>
  <si>
    <t>184215111</t>
  </si>
  <si>
    <t>Ukotvení dřeviny kůly jedním kůlem, délky do 1 m</t>
  </si>
  <si>
    <t>200853294</t>
  </si>
  <si>
    <t>22</t>
  </si>
  <si>
    <t>184911111</t>
  </si>
  <si>
    <t>Uvázání dřeviny úvazkem ke stávajícímu kůlu</t>
  </si>
  <si>
    <t>-1135563193</t>
  </si>
  <si>
    <t>23</t>
  </si>
  <si>
    <t>R-1004-3</t>
  </si>
  <si>
    <t>Kůl dřevěný frézovaný s fazetou a špicí, s tlakovou impregmnací, délka 250 cm, průměr 6 cm</t>
  </si>
  <si>
    <t>-1129852049</t>
  </si>
  <si>
    <t>"počet stromů*3ks kůlů ke každému"3*stromy</t>
  </si>
  <si>
    <t>24</t>
  </si>
  <si>
    <t>R-1004-1</t>
  </si>
  <si>
    <t>Kůl dřevěný frézovaný s fazetou a špicí, s tlakovou impregmnací, délka 100 cm, průměr 4 cm</t>
  </si>
  <si>
    <t>2083632954</t>
  </si>
  <si>
    <t>25</t>
  </si>
  <si>
    <t>R-1005</t>
  </si>
  <si>
    <t>Příčka z půlené frézované kulatiny prům. 8 cm, délka 100 cm</t>
  </si>
  <si>
    <t>-1439582353</t>
  </si>
  <si>
    <t>"počet stromů*3ks příčky ke každému"3*stromy</t>
  </si>
  <si>
    <t>26</t>
  </si>
  <si>
    <t>R-1008</t>
  </si>
  <si>
    <t>Úvazek bavlněný, šířka 30 mm, balení po 50bm</t>
  </si>
  <si>
    <t>-1963636268</t>
  </si>
  <si>
    <t>"1,5m úvazku/1ks stromu"1,5*stromy</t>
  </si>
  <si>
    <t>27</t>
  </si>
  <si>
    <t>184215421</t>
  </si>
  <si>
    <t>Zhotovení závlahové mísy u solitérních dřevin na svahu přes 1:5 do 1:2, o průměru mísy do 0,5 m</t>
  </si>
  <si>
    <t>-442029970</t>
  </si>
  <si>
    <t>28</t>
  </si>
  <si>
    <t>184911422</t>
  </si>
  <si>
    <t>Mulčování vysazených rostlin mulčovací kůrou, tl. do 100 mm na svahu přes 1:5 do 1:2</t>
  </si>
  <si>
    <t>684036811</t>
  </si>
  <si>
    <t>"stromy - plocha mulče 0,3 m2"stromy*0,03</t>
  </si>
  <si>
    <t>"poloodrostky+keře - plocha mulče"mulč_pásy</t>
  </si>
  <si>
    <t>29</t>
  </si>
  <si>
    <t>103911000</t>
  </si>
  <si>
    <t>Výrobky ostatní kůra mulčovací              VL</t>
  </si>
  <si>
    <t>-244801545</t>
  </si>
  <si>
    <t>2486,17*0,1 'Přepočtené koeficientem množství</t>
  </si>
  <si>
    <t>30</t>
  </si>
  <si>
    <t>R-914911511</t>
  </si>
  <si>
    <t>Bílení stromů průměru kmene do 200 mm proti korní spále speciálním nátěrem, vč. materiálu</t>
  </si>
  <si>
    <t>287542672</t>
  </si>
  <si>
    <t>31</t>
  </si>
  <si>
    <t>R-1007</t>
  </si>
  <si>
    <t>Králičí pletivo pozinkované (v. 100 cm, průměr oka 20mm)</t>
  </si>
  <si>
    <t>-879523699</t>
  </si>
  <si>
    <t>"obvod pletiva*2x na výšku*počet stromů"2,0*2*stromy</t>
  </si>
  <si>
    <t>32</t>
  </si>
  <si>
    <t>R-184813121</t>
  </si>
  <si>
    <t>Ochrana dřevin před okusem zvěří mechanicky celoplastovým pletivem v rovině nebo ve svahu do 1:2, pletivem, výšky do 2 m</t>
  </si>
  <si>
    <t>-981609593</t>
  </si>
  <si>
    <t>33</t>
  </si>
  <si>
    <t>184813125</t>
  </si>
  <si>
    <t>Ochrana dřevin před okusem zvěří mechanicky Příplatek k ceně za mechanickou ochranu ve svahu přes 1:5 do 1:2</t>
  </si>
  <si>
    <t>1158650227</t>
  </si>
  <si>
    <t>34</t>
  </si>
  <si>
    <t>R-1009</t>
  </si>
  <si>
    <t>Celoplastové pletivo 1000/10 mm v barvě zelené, velikost ok 22/22mm, balení po 5bm</t>
  </si>
  <si>
    <t>-2103128713</t>
  </si>
  <si>
    <t>"obvod pletiva*počet stromů"0,5*poloodrostky</t>
  </si>
  <si>
    <t>35</t>
  </si>
  <si>
    <t>R-1010</t>
  </si>
  <si>
    <t>Vázací drát poplastovaný 2,0mm/50m zelený, balení po 50bm</t>
  </si>
  <si>
    <t>369111923</t>
  </si>
  <si>
    <t>"30cm na jednu sazenici"poloodrostky*0,3/50</t>
  </si>
  <si>
    <t>36</t>
  </si>
  <si>
    <t>184813134</t>
  </si>
  <si>
    <t>Ochrana dřevin před okusem zvěří chemicky nátěrem, v rovině nebo ve svahu do 1:5 listnatých, výšky přes 70 cm</t>
  </si>
  <si>
    <t>1701603622</t>
  </si>
  <si>
    <t>37</t>
  </si>
  <si>
    <t>184813138-R</t>
  </si>
  <si>
    <t>Ochrana dřevin před okusem zvěří chemicky Příplatek k cenám 184 81-3135 a -3136 za chemickou ochranu ve svahu přes 1:5 do 1:2</t>
  </si>
  <si>
    <t>-106630373</t>
  </si>
  <si>
    <t>38</t>
  </si>
  <si>
    <t>348951250</t>
  </si>
  <si>
    <t>Oplocení lesních kultur dřevěnými kůly oloupanými průměru do 120 mm, bez impregnace, v osové vzdálenosti 3 m, v oplocení výšky 1,5 m, s drátěným pletivem výšky 1 m a s dvěma řadami ocelového drátu taženého, průměru 3 mm</t>
  </si>
  <si>
    <t>-1101219204</t>
  </si>
  <si>
    <t>348952262</t>
  </si>
  <si>
    <t>Oplocení lesních kultur dřevěnými kůly vrata z plotových tyček, výšky 1,5 m, plochy přes 2 do 10 m2</t>
  </si>
  <si>
    <t>1758394948</t>
  </si>
  <si>
    <t>"odečteno z výkresu"7</t>
  </si>
  <si>
    <t>40</t>
  </si>
  <si>
    <t>185804312</t>
  </si>
  <si>
    <t>Zalití rostlin vodou plochy záhonů jednotlivě přes 20 m2</t>
  </si>
  <si>
    <t>378557958</t>
  </si>
  <si>
    <t>"stromy - převod na m3*počet"(80/1000)*stromy</t>
  </si>
  <si>
    <t>"poloodrostky - převod na m3*počet"(10/1000)*poloodrostky</t>
  </si>
  <si>
    <t>"keře - převod na m3*ks"(10/1000)*keře</t>
  </si>
  <si>
    <t>41</t>
  </si>
  <si>
    <t>185851121</t>
  </si>
  <si>
    <t>Dovoz vody pro zálivku rostlin na vzdálenost do 1000 m</t>
  </si>
  <si>
    <t>968346389</t>
  </si>
  <si>
    <t>42</t>
  </si>
  <si>
    <t>185851129</t>
  </si>
  <si>
    <t>Dovoz vody pro zálivku rostlin Příplatek k ceně za každých dalších i započatých 1000 m</t>
  </si>
  <si>
    <t>-1697847456</t>
  </si>
  <si>
    <t>43</t>
  </si>
  <si>
    <t>082113210</t>
  </si>
  <si>
    <t>voda pitná voda pitná pro ostatní odběratele</t>
  </si>
  <si>
    <t>-830524629</t>
  </si>
  <si>
    <t>44</t>
  </si>
  <si>
    <t>133201101</t>
  </si>
  <si>
    <t>Hloubení zapažených i nezapažených šachet s případným nutným přemístěním výkopku ve výkopišti v hornině tř. 3 do 100 m3</t>
  </si>
  <si>
    <t>-1550137262</t>
  </si>
  <si>
    <t>0,2*0,2*1*7</t>
  </si>
  <si>
    <t>45</t>
  </si>
  <si>
    <t>338950245</t>
  </si>
  <si>
    <t>Osazení dřevěných kůlových konstrukcí svislých ve svahu přes 1:5 do 1:2 jednotlivých kůlů do jam se zadusáním do zeminy, výšky kůlů nad terénem přes 2,0 do 3,0 m</t>
  </si>
  <si>
    <t>-1943108987</t>
  </si>
  <si>
    <t>46</t>
  </si>
  <si>
    <t>605912560</t>
  </si>
  <si>
    <t>kůly délka 400 cm průměr 8 cm</t>
  </si>
  <si>
    <t>-1548747400</t>
  </si>
  <si>
    <t>N05</t>
  </si>
  <si>
    <t>Materiál pro výsadbu</t>
  </si>
  <si>
    <t>N03</t>
  </si>
  <si>
    <t>Stromy</t>
  </si>
  <si>
    <t>47</t>
  </si>
  <si>
    <t>SLL0001.1</t>
  </si>
  <si>
    <t>Acer campestre, 2-letý semenáč, 1xp, v 60-100, ztratné 3% v ceně</t>
  </si>
  <si>
    <t>-114040718</t>
  </si>
  <si>
    <t>48</t>
  </si>
  <si>
    <t>SLL0001</t>
  </si>
  <si>
    <t>Acer campestre, ok 8-10, PK, ztratné 3% v ceně</t>
  </si>
  <si>
    <t>314623883</t>
  </si>
  <si>
    <t>49</t>
  </si>
  <si>
    <t>SLL0355</t>
  </si>
  <si>
    <t>Carpinus betulus, 3-letý semenáč, 2xp, v 80-100, ztratné 3% v ceně</t>
  </si>
  <si>
    <t>19461673</t>
  </si>
  <si>
    <t>50</t>
  </si>
  <si>
    <t>R_200117</t>
  </si>
  <si>
    <t>Prunus avium, 2-letý semenáč, 1xp, výška 60-100 cm, ztratné 3% v ceně</t>
  </si>
  <si>
    <t>-771422870</t>
  </si>
  <si>
    <t>51</t>
  </si>
  <si>
    <t>SLL1069</t>
  </si>
  <si>
    <t>Prunus avium, ok 8-10, PK, ztratné 3% v ceně</t>
  </si>
  <si>
    <t>1745939361</t>
  </si>
  <si>
    <t>52</t>
  </si>
  <si>
    <t>SLL1200</t>
  </si>
  <si>
    <t>Quercus petraea, 2-letý semenáč, v 50-80, ztratné 3% v ceně</t>
  </si>
  <si>
    <t>1283139940</t>
  </si>
  <si>
    <t>53</t>
  </si>
  <si>
    <t>R_200112</t>
  </si>
  <si>
    <t>Quercus petrea, obvod 8-10 cm, s balem, ztratné 3% v ceně</t>
  </si>
  <si>
    <t>2039398860</t>
  </si>
  <si>
    <t>54</t>
  </si>
  <si>
    <t>R_2001391</t>
  </si>
  <si>
    <t>Sorbus torminalis, 3-letý semenáč, v 50-80 cm, ztratné 3% v ceně</t>
  </si>
  <si>
    <t>-628344186</t>
  </si>
  <si>
    <t>55</t>
  </si>
  <si>
    <t>SLL1460</t>
  </si>
  <si>
    <t>Tilia cordata, 3-letý semenáč, v 50-80, ztratné 3% v ceně</t>
  </si>
  <si>
    <t>161250341</t>
  </si>
  <si>
    <t>56</t>
  </si>
  <si>
    <t>SLL1468</t>
  </si>
  <si>
    <t>Tilia cordata, ok 8-10 cm, PK, ztratné 3% v ceně</t>
  </si>
  <si>
    <t>-138019362</t>
  </si>
  <si>
    <t>N04</t>
  </si>
  <si>
    <t>Keře</t>
  </si>
  <si>
    <t>57</t>
  </si>
  <si>
    <t>SLL0450</t>
  </si>
  <si>
    <t>Cornus mas, 3-letý semenáč, v 50-80, ztratné 3% v ceně</t>
  </si>
  <si>
    <t>93489578</t>
  </si>
  <si>
    <t>58</t>
  </si>
  <si>
    <t>R_300230</t>
  </si>
  <si>
    <t>Corylus avellana, 3-letý semenáč, 2xp, v 70-90 cm, ztratné 3% v ceně</t>
  </si>
  <si>
    <t>983319473</t>
  </si>
  <si>
    <t>59</t>
  </si>
  <si>
    <t>SLL05661</t>
  </si>
  <si>
    <t>Crataegus laevigata, 2-letý semenáč, 1xp, v 60-100 cm, ztratné 3% v ceně</t>
  </si>
  <si>
    <t>1917601862</t>
  </si>
  <si>
    <t>60</t>
  </si>
  <si>
    <t>R_300021</t>
  </si>
  <si>
    <t>Euonymus europaeus, 2-letý semenáč, 1xp, v 60-100 cm, ztratné 3% v ceně</t>
  </si>
  <si>
    <t>609661288</t>
  </si>
  <si>
    <t>61</t>
  </si>
  <si>
    <t>SLL0893.1</t>
  </si>
  <si>
    <t>Ligustrum vulgare, v 60-100, 3-4 výhony, ztratné 3% v ceně</t>
  </si>
  <si>
    <t>-846501208</t>
  </si>
  <si>
    <t>62</t>
  </si>
  <si>
    <t>R_300097</t>
  </si>
  <si>
    <t>Prunus spinosa, 2-letý semenáč, 1xp, v 60-100 cm, ztratné 3%v ceně</t>
  </si>
  <si>
    <t>-791405266</t>
  </si>
  <si>
    <t>63</t>
  </si>
  <si>
    <t>SLL1234</t>
  </si>
  <si>
    <t>Rhamnus cathartica, 2-letý semenáč, 1xp, v 60-100 cm, ztratné 3% v ceně</t>
  </si>
  <si>
    <t>-388379240</t>
  </si>
  <si>
    <t>64</t>
  </si>
  <si>
    <t>R_300011.1.1</t>
  </si>
  <si>
    <t>Swida sanguinea, 2-letý semenáč, v 40-60, ztratné 3% v ceně</t>
  </si>
  <si>
    <t>1465258812</t>
  </si>
  <si>
    <t>N07</t>
  </si>
  <si>
    <t>Založení trávníku</t>
  </si>
  <si>
    <t>65</t>
  </si>
  <si>
    <t>181451121</t>
  </si>
  <si>
    <t>Založení trávníku na půdě předem připravené plochy přes 1000 m2 výsevem včetně utažení v rovině nebo na svahu do 1:5</t>
  </si>
  <si>
    <t>-942690760</t>
  </si>
  <si>
    <t>66</t>
  </si>
  <si>
    <t>-1984960143</t>
  </si>
  <si>
    <t>500*0,001 'Přepočtené koeficientem množství</t>
  </si>
  <si>
    <t>67</t>
  </si>
  <si>
    <t>-436453834</t>
  </si>
  <si>
    <t>"trávník květnatý - množství 0,1 kg/m2"0,1*5000</t>
  </si>
  <si>
    <t>68</t>
  </si>
  <si>
    <t>005724200.1</t>
  </si>
  <si>
    <t>Osiva pícnin směsi travní nízkostébelná do oplocenek, 10-15 g/m2, ztratné 3%v ceně - specifikace složení v TZ</t>
  </si>
  <si>
    <t>-1787336325</t>
  </si>
  <si>
    <t>"15g/m2"10860*0,015</t>
  </si>
  <si>
    <t>69</t>
  </si>
  <si>
    <t>005724200-R</t>
  </si>
  <si>
    <t>Osiva pícnin směsi travní krajinná mimo oplocenky, 8-12 g/m2, ztratné 3%v ceně, balení 10kg - specifikace složení v TZ</t>
  </si>
  <si>
    <t>1792563503</t>
  </si>
  <si>
    <t>"12g/m2"19300*0,012</t>
  </si>
  <si>
    <t>70</t>
  </si>
  <si>
    <t>005724150</t>
  </si>
  <si>
    <t>osiva pícnin směsi travní balení obvykle 1kg květnatý - specifikace složení v TZ</t>
  </si>
  <si>
    <t>-1968569621</t>
  </si>
  <si>
    <t>"5g/m2"4400*0,005</t>
  </si>
  <si>
    <t>71</t>
  </si>
  <si>
    <t>185803211</t>
  </si>
  <si>
    <t>Uválcování trávníku v rovině nebo na svahu</t>
  </si>
  <si>
    <t>460839934</t>
  </si>
  <si>
    <t>998</t>
  </si>
  <si>
    <t>Přesun hmot</t>
  </si>
  <si>
    <t>72</t>
  </si>
  <si>
    <t>998231311</t>
  </si>
  <si>
    <t>Přesun hmot pro sadovnické a krajinářské úpravy dopravní vzdálenost do 5000 m</t>
  </si>
  <si>
    <t>663033616</t>
  </si>
  <si>
    <t>73</t>
  </si>
  <si>
    <t>998231411</t>
  </si>
  <si>
    <t>Ruční přesun hmot pro sadovnické a krajinářské úpravy bez užití mechanizace vodorovná dopravní vzdálenost do 100 m</t>
  </si>
  <si>
    <t>642360729</t>
  </si>
  <si>
    <t>OSTO</t>
  </si>
  <si>
    <t>Následná péče po dobu 3 let</t>
  </si>
  <si>
    <t>74</t>
  </si>
  <si>
    <t>R-1009.1</t>
  </si>
  <si>
    <t>Kontrola kotvení kůlů, úvazků a individuálních chrániček</t>
  </si>
  <si>
    <t>-839226066</t>
  </si>
  <si>
    <t>"počet kusů*počet kontrol*počet roků"(poloodrostky+stromy)*4*3</t>
  </si>
  <si>
    <t>75</t>
  </si>
  <si>
    <t>Kontrola oplocenek kolem výsadeb</t>
  </si>
  <si>
    <t>1040486008</t>
  </si>
  <si>
    <t>oplocení_skupin*4*3</t>
  </si>
  <si>
    <t>76</t>
  </si>
  <si>
    <t>185804233</t>
  </si>
  <si>
    <t>Vypletí na svahu přes 1:5 do 1:2 dřevin solitérních</t>
  </si>
  <si>
    <t>-1745452347</t>
  </si>
  <si>
    <t>"stromy - plocha mulče*počet vypletí v letech - 3+2+1"stromy*0,3*vypletí</t>
  </si>
  <si>
    <t>77</t>
  </si>
  <si>
    <t>185804234</t>
  </si>
  <si>
    <t>Vypletí na svahu přes 1:5 do 1:2 dřevin ve skupinách</t>
  </si>
  <si>
    <t>-2088646862</t>
  </si>
  <si>
    <t>"poloodrostky a keře - plocha mulče*počet vypletí v letech - 3+2+1"mulč_pásy*vypletí</t>
  </si>
  <si>
    <t>78</t>
  </si>
  <si>
    <t>1562725076</t>
  </si>
  <si>
    <t>"doplnění mulče 3.rok půlku množství mulče na keřové skupiny"mulč_pásy*0,05</t>
  </si>
  <si>
    <t>79</t>
  </si>
  <si>
    <t>-740448293</t>
  </si>
  <si>
    <t>124,25*0,1 'Přepočtené koeficientem množství</t>
  </si>
  <si>
    <t>80</t>
  </si>
  <si>
    <t>1701084046</t>
  </si>
  <si>
    <t>keře*1*3</t>
  </si>
  <si>
    <t>81</t>
  </si>
  <si>
    <t>29566931</t>
  </si>
  <si>
    <t>82</t>
  </si>
  <si>
    <t>111151232</t>
  </si>
  <si>
    <t>Pokosení trávníku při souvislé ploše přes 1000 do 10000 m2 lučního na svahu přes 1:5 do 1:2</t>
  </si>
  <si>
    <t>1270731928</t>
  </si>
  <si>
    <t>"trávník květnatý"5000*(3+2+2)</t>
  </si>
  <si>
    <t>83</t>
  </si>
  <si>
    <t>1814888488</t>
  </si>
  <si>
    <t>bioodpad_LBC2</t>
  </si>
  <si>
    <t>"množství pokosené trávy v m3"5000*(3+2+2)*0,05</t>
  </si>
  <si>
    <t>84</t>
  </si>
  <si>
    <t>-1393586926</t>
  </si>
  <si>
    <t>"převod z m3 na kg a tuny"bioodpad_LBC2*500/1000</t>
  </si>
  <si>
    <t>85</t>
  </si>
  <si>
    <t>1639927839</t>
  </si>
  <si>
    <t>"stromy - převod na m3*počet ks*počet zálivek v letech - 10+5+3"(50/1000)*stromy*zálivka</t>
  </si>
  <si>
    <t>"poloodrostky - převod na m3*počet ks*počet zálivek v letech - 10+5+3"(10/1000)*(poloodrostky+keře)*zálivka</t>
  </si>
  <si>
    <t>86</t>
  </si>
  <si>
    <t>851247216</t>
  </si>
  <si>
    <t>87</t>
  </si>
  <si>
    <t>-1362432529</t>
  </si>
  <si>
    <t>88</t>
  </si>
  <si>
    <t>-908834092</t>
  </si>
  <si>
    <t>89</t>
  </si>
  <si>
    <t>184215173.1</t>
  </si>
  <si>
    <t xml:space="preserve">Odstranění úvazku kmene dřevin </t>
  </si>
  <si>
    <t>1786411090</t>
  </si>
  <si>
    <t>90</t>
  </si>
  <si>
    <t>184852312.2</t>
  </si>
  <si>
    <t>Řez stromů prováděný lezeckou technikou výchovný alejové stromy, výšky přes 4 do 6 m</t>
  </si>
  <si>
    <t>620646121</t>
  </si>
  <si>
    <t>5510</t>
  </si>
  <si>
    <t>149</t>
  </si>
  <si>
    <t>299</t>
  </si>
  <si>
    <t>580</t>
  </si>
  <si>
    <t>LBK 2 - orná půda</t>
  </si>
  <si>
    <t>183403112</t>
  </si>
  <si>
    <t>Obdělání půdy oráním hl. přes 100 do 200 mm v rovině nebo na svahu do 1:5</t>
  </si>
  <si>
    <t>-476489701</t>
  </si>
  <si>
    <t>183403151</t>
  </si>
  <si>
    <t>Obdělání půdy smykováním v rovině nebo na svahu do 1:5</t>
  </si>
  <si>
    <t>1558701875</t>
  </si>
  <si>
    <t>183403152</t>
  </si>
  <si>
    <t>Obdělání půdy vláčením v rovině nebo na svahu do 1:5</t>
  </si>
  <si>
    <t>2055156804</t>
  </si>
  <si>
    <t>183403161</t>
  </si>
  <si>
    <t>Obdělání půdy válením v rovině nebo na svahu do 1:5</t>
  </si>
  <si>
    <t>573880355</t>
  </si>
  <si>
    <t>183111113</t>
  </si>
  <si>
    <t>Hloubení jamek pro vysazování rostlin v zemině tř.1 až 4 bez výměny půdy v rovině nebo na svahu do 1:5, objemu přes 0,005 do 0,01 m3</t>
  </si>
  <si>
    <t>-284100993</t>
  </si>
  <si>
    <t>183101113</t>
  </si>
  <si>
    <t>Hloubení jamek pro vysazování rostlin v zemině tř.1 až 4 bez výměny půdy v rovině nebo na svahu do 1:5, objemu přes 0,02 do 0,05 m3</t>
  </si>
  <si>
    <t>-1711626308</t>
  </si>
  <si>
    <t>183101115</t>
  </si>
  <si>
    <t>Hloubení jamek pro vysazování rostlin v zemině tř.1 až 4 bez výměny půdy v rovině nebo na svahu do 1:5, objemu přes 0,125 do 0,40 m3</t>
  </si>
  <si>
    <t>-1653084812</t>
  </si>
  <si>
    <t>184102111</t>
  </si>
  <si>
    <t>Výsadba dřeviny do předem vyhloubené jamky se zalitím v rovině nebo na svahu do 1:5, při průměru balu přes 100 do 200 mm</t>
  </si>
  <si>
    <t>-1442238666</t>
  </si>
  <si>
    <t>184102112</t>
  </si>
  <si>
    <t>Výsadba dřeviny do předem vyhloubené jamky se zalitím v rovině nebo na svahu do 1:5, při průměru balu přes 200 do 300 mm</t>
  </si>
  <si>
    <t>1831196272</t>
  </si>
  <si>
    <t>184102114</t>
  </si>
  <si>
    <t>Výsadba dřeviny do předem vyhloubené jamky se zalitím v rovině nebo na svahu do 1:5, při průměru balu přes 400 do 500 mm</t>
  </si>
  <si>
    <t>-1046171974</t>
  </si>
  <si>
    <t>185802114</t>
  </si>
  <si>
    <t>Aplikace půdního kondicionéru v rovině nebo na svahu do 1:5 umělým hnojivem s rozdělením k jednotlivým rostlinám</t>
  </si>
  <si>
    <t>-576625850</t>
  </si>
  <si>
    <t>21,42*0,001 'Přepočtené koeficientem množství</t>
  </si>
  <si>
    <t>184215411</t>
  </si>
  <si>
    <t>Zhotovení závlahové mísy u solitérních dřevin v rovině nebo na svahu do 1:5, o průměru mísy do 0,5 m</t>
  </si>
  <si>
    <t>-1391642507</t>
  </si>
  <si>
    <t>184911421</t>
  </si>
  <si>
    <t>Mulčování vysazených rostlin mulčovací kůrou, tl. do 100 mm v rovině nebo na svahu do 1:5</t>
  </si>
  <si>
    <t>855911202</t>
  </si>
  <si>
    <t>"sstromy - plocha mulče 0,3 m2"stromy*0,03</t>
  </si>
  <si>
    <t>500,12*0,1 'Přepočtené koeficientem množství</t>
  </si>
  <si>
    <t>R-914911511.1</t>
  </si>
  <si>
    <t>1679104030</t>
  </si>
  <si>
    <t>184813121</t>
  </si>
  <si>
    <t>Ochrana dřevin před okusem mechanicky králičím pletivem v rovině a svahu do 1:5</t>
  </si>
  <si>
    <t>417836572</t>
  </si>
  <si>
    <t>Ochrana dřevin před okusem zvěří mechanicky celoplastovým pletivem v rovině nebo ve svahu do 1:5, pletivem, výšky do 2 m</t>
  </si>
  <si>
    <t>"odečteno z výkresu"10</t>
  </si>
  <si>
    <t>0,2*0,2*1*1</t>
  </si>
  <si>
    <t>338950145</t>
  </si>
  <si>
    <t>Osazení dřevěných kůlových konstrukcí svislých Příplatek k cenám jednotlivých kůlů do jam se zadusáním do zeminy, výšky kůlů nad terénem přes 2,0 do 3,0 m</t>
  </si>
  <si>
    <t>-800043035</t>
  </si>
  <si>
    <t>-114797275</t>
  </si>
  <si>
    <t>932682231</t>
  </si>
  <si>
    <t>Euonymus europaeus, 2-letý semenáč, 1xp, v 50-80 cm, ztratné 3% v ceně</t>
  </si>
  <si>
    <t>R_300011.1</t>
  </si>
  <si>
    <t>Swida sanguinea, 2-letý semenáč, v 60-90, ztratné 3% v ceně</t>
  </si>
  <si>
    <t>1696394740</t>
  </si>
  <si>
    <t>-297242450</t>
  </si>
  <si>
    <t>76*0,001 'Přepočtené koeficientem množství</t>
  </si>
  <si>
    <t>937129831</t>
  </si>
  <si>
    <t>"trávník květnatý - množství 0,1 kg/m2"0,1*760</t>
  </si>
  <si>
    <t>Osiva pícnin směsi travní nízkostébelná do oplocenek, 10-15 g/m2, ztratné 3%v ceně</t>
  </si>
  <si>
    <t>"15g/m2"2930*0,015</t>
  </si>
  <si>
    <t>Osiva pícnin směsi travní krajinná mimo oplocenky, 8-12 g/m2, ztratné 3%v ceně, balení 10kg</t>
  </si>
  <si>
    <t>"12g/m2"1820*0,012</t>
  </si>
  <si>
    <t>osiva pícnin směsi travní balení obvykle 1kg květnatý</t>
  </si>
  <si>
    <t>"5g/m2"760*0,005</t>
  </si>
  <si>
    <t>185804213</t>
  </si>
  <si>
    <t>Vypletí v rovině nebo na svahu do 1:5 dřevin solitérních</t>
  </si>
  <si>
    <t>-2000046902</t>
  </si>
  <si>
    <t>185804214</t>
  </si>
  <si>
    <t>Vypletí v rovině nebo na svahu do 1:5 dřevin ve skupinách</t>
  </si>
  <si>
    <t>-1377704893</t>
  </si>
  <si>
    <t>184911421.1</t>
  </si>
  <si>
    <t>533568750</t>
  </si>
  <si>
    <t>25*0,1 'Přepočtené koeficientem množství</t>
  </si>
  <si>
    <t>111151131</t>
  </si>
  <si>
    <t>Pokosení trávníku při souvislé ploše do 1000 m2 lučního v rovině nebo svahu do 1:5</t>
  </si>
  <si>
    <t>735997355</t>
  </si>
  <si>
    <t>"trávník květnatý"760*(3+2+2)</t>
  </si>
  <si>
    <t>bioodpad_LBK2</t>
  </si>
  <si>
    <t>"množství pokosené trávy v m3"760*(3+2+2)*0,05</t>
  </si>
  <si>
    <t>"převod z m3 na kg a tuny"bioodpad_LBK2*500/1000</t>
  </si>
  <si>
    <t>11070</t>
  </si>
  <si>
    <t>373</t>
  </si>
  <si>
    <t>562</t>
  </si>
  <si>
    <t>945</t>
  </si>
  <si>
    <t>LBK 3 - orná půda</t>
  </si>
  <si>
    <t>40,29*0,001 'Přepočtené koeficientem množství</t>
  </si>
  <si>
    <t>1400,06*0,1 'Přepočtené koeficientem množství</t>
  </si>
  <si>
    <t>361885488</t>
  </si>
  <si>
    <t>0,2*0,2*1*2</t>
  </si>
  <si>
    <t>-1253448466</t>
  </si>
  <si>
    <t>"15g/m2"7550*0,015</t>
  </si>
  <si>
    <t>"12g/m2"3520*0,012</t>
  </si>
  <si>
    <t>70*0,1 'Přepočtené koeficientem množství</t>
  </si>
  <si>
    <t>34665</t>
  </si>
  <si>
    <t>689</t>
  </si>
  <si>
    <t>1678</t>
  </si>
  <si>
    <t>1070</t>
  </si>
  <si>
    <t>LBK 4 - orná půda</t>
  </si>
  <si>
    <t>133,07*0,001 'Přepočtené koeficientem množství</t>
  </si>
  <si>
    <t>1961,71*0,1 'Přepočtené koeficientem množství</t>
  </si>
  <si>
    <t>1038741299</t>
  </si>
  <si>
    <t>"odečteno z výkresu"11</t>
  </si>
  <si>
    <t>0,2*0,2*1*3</t>
  </si>
  <si>
    <t>R_200231</t>
  </si>
  <si>
    <t>Juglans regia ´Mars´, ok 10-12, s balem, ztratné 3% v ceně</t>
  </si>
  <si>
    <t>89703250</t>
  </si>
  <si>
    <t>118*0,001 'Přepočtené koeficientem množství</t>
  </si>
  <si>
    <t>"trávník květnatý - množství 0,1 kg/m2"0,1*1180</t>
  </si>
  <si>
    <t>"15g/m2"10560*0,015</t>
  </si>
  <si>
    <t>"12g/m2"10120*0,012</t>
  </si>
  <si>
    <t>"5g/m2"1180*0,005</t>
  </si>
  <si>
    <t>1562324391</t>
  </si>
  <si>
    <t>-508505749</t>
  </si>
  <si>
    <t>1256846294</t>
  </si>
  <si>
    <t>-972680211</t>
  </si>
  <si>
    <t>98*0,1 'Přepočtené koeficientem množství</t>
  </si>
  <si>
    <t>"trávník květnatý"1180*(3+2+2)</t>
  </si>
  <si>
    <t>bioodpad_LBK4</t>
  </si>
  <si>
    <t>"množství pokosené trávy v m3"1180*(3+2+2)*0,05</t>
  </si>
  <si>
    <t>"převod z m3 na kg a tuny"bioodpad_LBK4*500/1000</t>
  </si>
  <si>
    <t>trávník_kraj_LBK3</t>
  </si>
  <si>
    <t>plocha založeného krajinného trávníku v LBK 3</t>
  </si>
  <si>
    <t>1530</t>
  </si>
  <si>
    <t>trávník_kraj_LBK2</t>
  </si>
  <si>
    <t>plocha založeného krajinného trávníku v LBK 2</t>
  </si>
  <si>
    <t>1820</t>
  </si>
  <si>
    <t>trávník_nízký_LBK2</t>
  </si>
  <si>
    <t>plocha založeného nízkostébelnatého trávníku v LBK 2</t>
  </si>
  <si>
    <t>2930</t>
  </si>
  <si>
    <t>trávník_nízký_LBK3</t>
  </si>
  <si>
    <t>plocha založeného nízkostébelnatého trávníku v LBK 3</t>
  </si>
  <si>
    <t>9540</t>
  </si>
  <si>
    <t>trávník_kraj_LBK4</t>
  </si>
  <si>
    <t>plocha založeného krajinného trávníku v LBK 4</t>
  </si>
  <si>
    <t>10120</t>
  </si>
  <si>
    <t>trávník_nízký_LBK4</t>
  </si>
  <si>
    <t>plocha založeného nízkostébelnatého trávníku v LBK 4</t>
  </si>
  <si>
    <t>10560</t>
  </si>
  <si>
    <t>trávník_nízký_LBC2</t>
  </si>
  <si>
    <t>plocha založeného nízkostébelnatého trávníku v LBC 2</t>
  </si>
  <si>
    <t>14670</t>
  </si>
  <si>
    <t>01 - Neuznatelné náklady</t>
  </si>
  <si>
    <t>trávník_kraj_LBC2</t>
  </si>
  <si>
    <t>plocha založeného krajinného trávníku v LBC2</t>
  </si>
  <si>
    <t>14995</t>
  </si>
  <si>
    <t>N30 - Následná péče po dobu 3 let</t>
  </si>
  <si>
    <t xml:space="preserve">    OST23 - LBC 2</t>
  </si>
  <si>
    <t xml:space="preserve">    OST20 - LBK 2</t>
  </si>
  <si>
    <t xml:space="preserve">    OST21 - LBK 3</t>
  </si>
  <si>
    <t xml:space="preserve">    OST22 - LBK 4</t>
  </si>
  <si>
    <t>N30</t>
  </si>
  <si>
    <t>OST23</t>
  </si>
  <si>
    <t>111103203</t>
  </si>
  <si>
    <t>Kosení s ponecháním na místě ve vegetačním období travního porostu hustého</t>
  </si>
  <si>
    <t>ha</t>
  </si>
  <si>
    <t>-691075069</t>
  </si>
  <si>
    <t>trávník_nízký_LBC2*2*3/10000</t>
  </si>
  <si>
    <t>111151331</t>
  </si>
  <si>
    <t>Pokosení trávníku při souvislé ploše přes 10000 m2 lučního v rovině nebo svahu do 1:5</t>
  </si>
  <si>
    <t>1625654146</t>
  </si>
  <si>
    <t>trávník_kraj_LBC2*(3+2+2)</t>
  </si>
  <si>
    <t>278087063</t>
  </si>
  <si>
    <t>bioodpad_kraj_LBC2</t>
  </si>
  <si>
    <t>"množství pokosené trávy v m3"trávník_kraj_LBC2*(3+2+2)*0,05</t>
  </si>
  <si>
    <t>511697767</t>
  </si>
  <si>
    <t>"převod z m3 na kg a tuny"bioodpad_kraj_LBC2*500/1000</t>
  </si>
  <si>
    <t>OST20</t>
  </si>
  <si>
    <t>1899472018</t>
  </si>
  <si>
    <t>trávník_nízký_LBK2*2*3/10000</t>
  </si>
  <si>
    <t>-1979055735</t>
  </si>
  <si>
    <t>trávník_kraj_LBK2*(3+2+2)</t>
  </si>
  <si>
    <t>662816164</t>
  </si>
  <si>
    <t>bioodpad_kraj_LBK2</t>
  </si>
  <si>
    <t>"množství pokosené trávy v m3"trávník_kraj_LBK2*(3+2+2)*0,05</t>
  </si>
  <si>
    <t>-577809902</t>
  </si>
  <si>
    <t>"převod z m3 na kg a tuny"bioodpad_kraj_LBK2*500/1000</t>
  </si>
  <si>
    <t>OST21</t>
  </si>
  <si>
    <t>-1877079975</t>
  </si>
  <si>
    <t>trávník_nízký_LBK3*2*3/10000</t>
  </si>
  <si>
    <t>-390146399</t>
  </si>
  <si>
    <t>trávník_kraj_LBK3*(3+2+2)</t>
  </si>
  <si>
    <t>-228111104</t>
  </si>
  <si>
    <t>bioodpad_kraj_LBK3</t>
  </si>
  <si>
    <t>"množství pokosené trávy v m3"trávník_kraj_LBK3*(3+2+2)*0,05</t>
  </si>
  <si>
    <t>-120940951</t>
  </si>
  <si>
    <t>"převod z m3 na kg a tuny"bioodpad_kraj_LBK3*500/1000</t>
  </si>
  <si>
    <t>OST22</t>
  </si>
  <si>
    <t>1024</t>
  </si>
  <si>
    <t>856877651</t>
  </si>
  <si>
    <t>trávník_nízký_LBK4*2*3/10000</t>
  </si>
  <si>
    <t>-966411165</t>
  </si>
  <si>
    <t>trávník_kraj_LBK4*(3+2+2)</t>
  </si>
  <si>
    <t>112695657</t>
  </si>
  <si>
    <t>bioodpad_kraj_LBK4</t>
  </si>
  <si>
    <t>"množství pokosené trávy v m3"trávník_kraj_LBK4*(3+2+2)*0,05</t>
  </si>
  <si>
    <t>-145650216</t>
  </si>
  <si>
    <t>"převod z m3 na kg a tuny"bioodpad_kraj_LBK4*500/1000</t>
  </si>
  <si>
    <t>VRN - Vedlejší rozpočtové náklady</t>
  </si>
  <si>
    <t>012103000-1</t>
  </si>
  <si>
    <t>Průzkumné, geodetické a projektové práce geodetické práce před výstavbou - vytýčení parcel LBK 2</t>
  </si>
  <si>
    <t>-453151710</t>
  </si>
  <si>
    <t>"obvod "1900</t>
  </si>
  <si>
    <t>592127250</t>
  </si>
  <si>
    <t>Mezník signalizační pro stabilizaci lomových bodů - geodetické vyměření parcel</t>
  </si>
  <si>
    <t>632954636</t>
  </si>
  <si>
    <t>"mezníky LBC 2"3</t>
  </si>
  <si>
    <t>1408543185</t>
  </si>
  <si>
    <t>"obvod "900</t>
  </si>
  <si>
    <t>-195783240</t>
  </si>
  <si>
    <t>"mezníky LBK 2"3</t>
  </si>
  <si>
    <t>012103000-5</t>
  </si>
  <si>
    <t>Průzkumné, geodetické a projektové práce geodetické práce před výstavbou - vytýčení parcel LBK 3</t>
  </si>
  <si>
    <t>-1697548930</t>
  </si>
  <si>
    <t>"obvod "1590</t>
  </si>
  <si>
    <t>-1367288476</t>
  </si>
  <si>
    <t>"mezníky LBK 3"3</t>
  </si>
  <si>
    <t>012103000-8</t>
  </si>
  <si>
    <t>Průzkumné, geodetické a projektové práce geodetické práce před výstavbou - vytýčení parcel LBK 4</t>
  </si>
  <si>
    <t>483043743</t>
  </si>
  <si>
    <t>"obvod "1620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</si>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</sst>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i/>
      <sz val="8"/>
      <color rgb="FF003366"/>
      <name val="Trebuchet MS"/>
    </font>
    <font>
      <sz val="8"/>
      <name val="Trebuchet MS"/>
      <charset val="238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0"/>
      <color theme="10"/>
      <name val="Trebuchet MS"/>
    </font>
    <font>
      <sz val="8"/>
      <color rgb="FF000000"/>
      <name val="Trebuchet MS"/>
    </font>
    <font>
      <b/>
      <sz val="12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i/>
      <sz val="8"/>
      <color rgb="FF0000FF"/>
      <name val="Trebuchet MS"/>
    </font>
    <font>
      <sz val="8"/>
      <color rgb="FFFF0000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94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/>
    <xf numFmtId="0" fontId="0" fillId="0" borderId="0" xfId="0" applyAlignment="1" applyProtection="1">
      <alignment horizontal="center" vertical="center"/>
      <protection locked="0"/>
    </xf>
    <xf numFmtId="0" fontId="12" fillId="3" borderId="0" xfId="0" applyFont="1" applyFill="1" applyAlignment="1" applyProtection="1">
      <alignment horizontal="left" vertical="center"/>
    </xf>
    <xf numFmtId="0" fontId="13" fillId="3" borderId="0" xfId="0" applyFont="1" applyFill="1" applyAlignment="1" applyProtection="1">
      <alignment vertical="center"/>
    </xf>
    <xf numFmtId="0" fontId="14" fillId="3" borderId="0" xfId="0" applyFont="1" applyFill="1" applyAlignment="1" applyProtection="1">
      <alignment horizontal="left" vertical="center"/>
    </xf>
    <xf numFmtId="0" fontId="15" fillId="3" borderId="0" xfId="1" applyFont="1" applyFill="1" applyAlignment="1" applyProtection="1">
      <alignment vertical="center"/>
    </xf>
    <xf numFmtId="0" fontId="47" fillId="3" borderId="0" xfId="1" applyFill="1"/>
    <xf numFmtId="0" fontId="0" fillId="3" borderId="0" xfId="0" applyFill="1"/>
    <xf numFmtId="0" fontId="12" fillId="3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16" fillId="0" borderId="0" xfId="0" applyFont="1" applyBorder="1" applyAlignment="1" applyProtection="1">
      <alignment horizontal="left" vertical="center"/>
    </xf>
    <xf numFmtId="0" fontId="0" fillId="0" borderId="6" xfId="0" applyBorder="1" applyProtection="1"/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9" fillId="0" borderId="0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7" xfId="0" applyBorder="1" applyProtection="1"/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21" fillId="0" borderId="8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vertical="center"/>
    </xf>
    <xf numFmtId="0" fontId="0" fillId="5" borderId="0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0" fontId="3" fillId="5" borderId="10" xfId="0" applyFont="1" applyFill="1" applyBorder="1" applyAlignment="1" applyProtection="1">
      <alignment horizontal="center" vertical="center"/>
    </xf>
    <xf numFmtId="0" fontId="0" fillId="5" borderId="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5" xfId="0" applyFont="1" applyBorder="1" applyAlignment="1">
      <alignment vertical="center"/>
    </xf>
    <xf numFmtId="0" fontId="16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5" xfId="0" applyFont="1" applyBorder="1" applyAlignment="1">
      <alignment vertical="center"/>
    </xf>
    <xf numFmtId="0" fontId="22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9" xfId="0" applyFont="1" applyBorder="1" applyAlignment="1" applyProtection="1">
      <alignment vertical="center"/>
    </xf>
    <xf numFmtId="0" fontId="0" fillId="6" borderId="10" xfId="0" applyFont="1" applyFill="1" applyBorder="1" applyAlignment="1" applyProtection="1">
      <alignment vertical="center"/>
    </xf>
    <xf numFmtId="0" fontId="2" fillId="6" borderId="11" xfId="0" applyFont="1" applyFill="1" applyBorder="1" applyAlignment="1" applyProtection="1">
      <alignment horizontal="center" vertical="center"/>
    </xf>
    <xf numFmtId="0" fontId="19" fillId="0" borderId="20" xfId="0" applyFont="1" applyBorder="1" applyAlignment="1" applyProtection="1">
      <alignment horizontal="center" vertical="center" wrapText="1"/>
    </xf>
    <xf numFmtId="0" fontId="19" fillId="0" borderId="21" xfId="0" applyFont="1" applyBorder="1" applyAlignment="1" applyProtection="1">
      <alignment horizontal="center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3" fillId="0" borderId="18" xfId="0" applyNumberFormat="1" applyFont="1" applyBorder="1" applyAlignment="1" applyProtection="1">
      <alignment vertical="center"/>
    </xf>
    <xf numFmtId="4" fontId="23" fillId="0" borderId="0" xfId="0" applyNumberFormat="1" applyFont="1" applyBorder="1" applyAlignment="1" applyProtection="1">
      <alignment vertical="center"/>
    </xf>
    <xf numFmtId="166" fontId="23" fillId="0" borderId="0" xfId="0" applyNumberFormat="1" applyFont="1" applyBorder="1" applyAlignment="1" applyProtection="1">
      <alignment vertical="center"/>
    </xf>
    <xf numFmtId="4" fontId="23" fillId="0" borderId="19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4" fillId="0" borderId="5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center" vertical="center"/>
    </xf>
    <xf numFmtId="0" fontId="4" fillId="0" borderId="5" xfId="0" applyFont="1" applyBorder="1" applyAlignment="1">
      <alignment vertical="center"/>
    </xf>
    <xf numFmtId="4" fontId="30" fillId="0" borderId="18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9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4" fontId="30" fillId="0" borderId="23" xfId="0" applyNumberFormat="1" applyFont="1" applyBorder="1" applyAlignment="1" applyProtection="1">
      <alignment vertical="center"/>
    </xf>
    <xf numFmtId="4" fontId="30" fillId="0" borderId="24" xfId="0" applyNumberFormat="1" applyFont="1" applyBorder="1" applyAlignment="1" applyProtection="1">
      <alignment vertical="center"/>
    </xf>
    <xf numFmtId="166" fontId="30" fillId="0" borderId="24" xfId="0" applyNumberFormat="1" applyFont="1" applyBorder="1" applyAlignment="1" applyProtection="1">
      <alignment vertical="center"/>
    </xf>
    <xf numFmtId="4" fontId="30" fillId="0" borderId="25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13" fillId="3" borderId="0" xfId="0" applyFont="1" applyFill="1" applyAlignment="1">
      <alignment vertical="center"/>
    </xf>
    <xf numFmtId="0" fontId="14" fillId="3" borderId="0" xfId="0" applyFont="1" applyFill="1" applyAlignment="1">
      <alignment horizontal="left" vertical="center"/>
    </xf>
    <xf numFmtId="0" fontId="31" fillId="3" borderId="0" xfId="1" applyFont="1" applyFill="1" applyAlignment="1">
      <alignment vertical="center"/>
    </xf>
    <xf numFmtId="0" fontId="13" fillId="3" borderId="0" xfId="0" applyFont="1" applyFill="1" applyAlignment="1" applyProtection="1">
      <alignment vertical="center"/>
      <protection locked="0"/>
    </xf>
    <xf numFmtId="0" fontId="32" fillId="0" borderId="0" xfId="0" applyFont="1" applyAlignment="1">
      <alignment horizontal="left" vertical="center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9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horizontal="left" vertical="center"/>
    </xf>
    <xf numFmtId="4" fontId="24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6" borderId="0" xfId="0" applyFont="1" applyFill="1" applyBorder="1" applyAlignment="1" applyProtection="1">
      <alignment vertical="center"/>
    </xf>
    <xf numFmtId="0" fontId="3" fillId="6" borderId="9" xfId="0" applyFont="1" applyFill="1" applyBorder="1" applyAlignment="1" applyProtection="1">
      <alignment horizontal="left" vertical="center"/>
    </xf>
    <xf numFmtId="0" fontId="3" fillId="6" borderId="10" xfId="0" applyFont="1" applyFill="1" applyBorder="1" applyAlignment="1" applyProtection="1">
      <alignment horizontal="right" vertical="center"/>
    </xf>
    <xf numFmtId="0" fontId="3" fillId="6" borderId="10" xfId="0" applyFont="1" applyFill="1" applyBorder="1" applyAlignment="1" applyProtection="1">
      <alignment horizontal="center" vertical="center"/>
    </xf>
    <xf numFmtId="0" fontId="0" fillId="6" borderId="10" xfId="0" applyFont="1" applyFill="1" applyBorder="1" applyAlignment="1" applyProtection="1">
      <alignment vertical="center"/>
      <protection locked="0"/>
    </xf>
    <xf numFmtId="4" fontId="3" fillId="6" borderId="10" xfId="0" applyNumberFormat="1" applyFont="1" applyFill="1" applyBorder="1" applyAlignment="1" applyProtection="1">
      <alignment vertical="center"/>
    </xf>
    <xf numFmtId="0" fontId="0" fillId="6" borderId="27" xfId="0" applyFont="1" applyFill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2" fillId="6" borderId="0" xfId="0" applyFont="1" applyFill="1" applyBorder="1" applyAlignment="1" applyProtection="1">
      <alignment horizontal="left" vertical="center"/>
    </xf>
    <xf numFmtId="0" fontId="0" fillId="6" borderId="0" xfId="0" applyFont="1" applyFill="1" applyBorder="1" applyAlignment="1" applyProtection="1">
      <alignment vertical="center"/>
      <protection locked="0"/>
    </xf>
    <xf numFmtId="0" fontId="2" fillId="6" borderId="0" xfId="0" applyFont="1" applyFill="1" applyBorder="1" applyAlignment="1" applyProtection="1">
      <alignment horizontal="right" vertical="center"/>
    </xf>
    <xf numFmtId="0" fontId="0" fillId="6" borderId="6" xfId="0" applyFont="1" applyFill="1" applyBorder="1" applyAlignment="1" applyProtection="1">
      <alignment vertical="center"/>
    </xf>
    <xf numFmtId="0" fontId="33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vertical="center"/>
      <protection locked="0"/>
    </xf>
    <xf numFmtId="4" fontId="5" fillId="0" borderId="24" xfId="0" applyNumberFormat="1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center" vertical="center" wrapText="1"/>
    </xf>
    <xf numFmtId="0" fontId="2" fillId="6" borderId="20" xfId="0" applyFont="1" applyFill="1" applyBorder="1" applyAlignment="1" applyProtection="1">
      <alignment horizontal="center" vertical="center" wrapText="1"/>
    </xf>
    <xf numFmtId="0" fontId="2" fillId="6" borderId="21" xfId="0" applyFont="1" applyFill="1" applyBorder="1" applyAlignment="1" applyProtection="1">
      <alignment horizontal="center" vertical="center" wrapText="1"/>
    </xf>
    <xf numFmtId="0" fontId="34" fillId="6" borderId="21" xfId="0" applyFont="1" applyFill="1" applyBorder="1" applyAlignment="1" applyProtection="1">
      <alignment horizontal="center" vertical="center" wrapText="1"/>
      <protection locked="0"/>
    </xf>
    <xf numFmtId="0" fontId="2" fillId="6" borderId="22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4" fillId="0" borderId="0" xfId="0" applyNumberFormat="1" applyFont="1" applyAlignment="1" applyProtection="1"/>
    <xf numFmtId="166" fontId="35" fillId="0" borderId="16" xfId="0" applyNumberFormat="1" applyFont="1" applyBorder="1" applyAlignment="1" applyProtection="1"/>
    <xf numFmtId="166" fontId="35" fillId="0" borderId="17" xfId="0" applyNumberFormat="1" applyFont="1" applyBorder="1" applyAlignment="1" applyProtection="1"/>
    <xf numFmtId="4" fontId="36" fillId="0" borderId="0" xfId="0" applyNumberFormat="1" applyFont="1" applyAlignment="1">
      <alignment vertical="center"/>
    </xf>
    <xf numFmtId="0" fontId="7" fillId="0" borderId="5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 applyProtection="1"/>
    <xf numFmtId="0" fontId="7" fillId="0" borderId="5" xfId="0" applyFont="1" applyBorder="1" applyAlignment="1"/>
    <xf numFmtId="0" fontId="7" fillId="0" borderId="18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9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7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4" fontId="6" fillId="0" borderId="0" xfId="0" applyNumberFormat="1" applyFont="1" applyBorder="1" applyAlignment="1" applyProtection="1"/>
    <xf numFmtId="0" fontId="0" fillId="0" borderId="28" xfId="0" applyFont="1" applyBorder="1" applyAlignment="1" applyProtection="1">
      <alignment horizontal="center" vertical="center"/>
    </xf>
    <xf numFmtId="49" fontId="0" fillId="0" borderId="28" xfId="0" applyNumberFormat="1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center" vertical="center" wrapText="1"/>
    </xf>
    <xf numFmtId="167" fontId="0" fillId="0" borderId="28" xfId="0" applyNumberFormat="1" applyFont="1" applyBorder="1" applyAlignment="1" applyProtection="1">
      <alignment vertical="center"/>
    </xf>
    <xf numFmtId="4" fontId="0" fillId="4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</xf>
    <xf numFmtId="0" fontId="1" fillId="4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9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8" fillId="0" borderId="5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7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 wrapText="1"/>
    </xf>
    <xf numFmtId="167" fontId="8" fillId="0" borderId="0" xfId="0" applyNumberFormat="1" applyFont="1" applyBorder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5" xfId="0" applyFont="1" applyBorder="1" applyAlignment="1">
      <alignment vertical="center"/>
    </xf>
    <xf numFmtId="0" fontId="8" fillId="0" borderId="18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9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37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38" fillId="0" borderId="28" xfId="0" applyFont="1" applyBorder="1" applyAlignment="1" applyProtection="1">
      <alignment horizontal="center" vertical="center"/>
    </xf>
    <xf numFmtId="49" fontId="38" fillId="0" borderId="28" xfId="0" applyNumberFormat="1" applyFont="1" applyBorder="1" applyAlignment="1" applyProtection="1">
      <alignment horizontal="left" vertical="center" wrapText="1"/>
    </xf>
    <xf numFmtId="0" fontId="38" fillId="0" borderId="28" xfId="0" applyFont="1" applyBorder="1" applyAlignment="1" applyProtection="1">
      <alignment horizontal="left" vertical="center" wrapText="1"/>
    </xf>
    <xf numFmtId="0" fontId="38" fillId="0" borderId="28" xfId="0" applyFont="1" applyBorder="1" applyAlignment="1" applyProtection="1">
      <alignment horizontal="center" vertical="center" wrapText="1"/>
    </xf>
    <xf numFmtId="167" fontId="38" fillId="0" borderId="28" xfId="0" applyNumberFormat="1" applyFont="1" applyBorder="1" applyAlignment="1" applyProtection="1">
      <alignment vertical="center"/>
    </xf>
    <xf numFmtId="4" fontId="38" fillId="4" borderId="28" xfId="0" applyNumberFormat="1" applyFont="1" applyFill="1" applyBorder="1" applyAlignment="1" applyProtection="1">
      <alignment vertical="center"/>
      <protection locked="0"/>
    </xf>
    <xf numFmtId="4" fontId="38" fillId="0" borderId="28" xfId="0" applyNumberFormat="1" applyFont="1" applyBorder="1" applyAlignment="1" applyProtection="1">
      <alignment vertical="center"/>
    </xf>
    <xf numFmtId="0" fontId="38" fillId="0" borderId="5" xfId="0" applyFont="1" applyBorder="1" applyAlignment="1">
      <alignment vertical="center"/>
    </xf>
    <xf numFmtId="0" fontId="38" fillId="4" borderId="28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9" fillId="0" borderId="0" xfId="0" applyFont="1" applyBorder="1" applyAlignment="1" applyProtection="1">
      <alignment horizontal="left" vertical="center"/>
    </xf>
    <xf numFmtId="0" fontId="39" fillId="0" borderId="0" xfId="0" applyFont="1" applyBorder="1" applyAlignment="1" applyProtection="1">
      <alignment horizontal="left" vertical="center" wrapText="1"/>
    </xf>
    <xf numFmtId="167" fontId="9" fillId="0" borderId="0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5" xfId="0" applyFont="1" applyBorder="1" applyAlignment="1">
      <alignment vertical="center"/>
    </xf>
    <xf numFmtId="0" fontId="9" fillId="0" borderId="18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5" xfId="0" applyFont="1" applyBorder="1" applyAlignment="1" applyProtection="1"/>
    <xf numFmtId="0" fontId="10" fillId="0" borderId="0" xfId="0" applyFont="1" applyAlignment="1" applyProtection="1"/>
    <xf numFmtId="0" fontId="10" fillId="0" borderId="0" xfId="0" applyFont="1" applyAlignment="1" applyProtection="1">
      <alignment horizontal="left"/>
    </xf>
    <xf numFmtId="0" fontId="10" fillId="0" borderId="0" xfId="0" applyFont="1" applyAlignment="1" applyProtection="1">
      <protection locked="0"/>
    </xf>
    <xf numFmtId="4" fontId="10" fillId="0" borderId="0" xfId="0" applyNumberFormat="1" applyFont="1" applyAlignment="1" applyProtection="1"/>
    <xf numFmtId="0" fontId="10" fillId="0" borderId="5" xfId="0" applyFont="1" applyBorder="1" applyAlignment="1"/>
    <xf numFmtId="0" fontId="10" fillId="0" borderId="18" xfId="0" applyFont="1" applyBorder="1" applyAlignment="1" applyProtection="1"/>
    <xf numFmtId="0" fontId="10" fillId="0" borderId="0" xfId="0" applyFont="1" applyBorder="1" applyAlignment="1" applyProtection="1"/>
    <xf numFmtId="166" fontId="10" fillId="0" borderId="0" xfId="0" applyNumberFormat="1" applyFont="1" applyBorder="1" applyAlignment="1" applyProtection="1"/>
    <xf numFmtId="166" fontId="10" fillId="0" borderId="19" xfId="0" applyNumberFormat="1" applyFont="1" applyBorder="1" applyAlignment="1" applyProtection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" fontId="10" fillId="0" borderId="0" xfId="0" applyNumberFormat="1" applyFont="1" applyAlignment="1">
      <alignment vertical="center"/>
    </xf>
    <xf numFmtId="0" fontId="10" fillId="0" borderId="0" xfId="0" applyFont="1" applyBorder="1" applyAlignment="1" applyProtection="1">
      <alignment horizontal="left"/>
    </xf>
    <xf numFmtId="4" fontId="10" fillId="0" borderId="0" xfId="0" applyNumberFormat="1" applyFont="1" applyBorder="1" applyAlignment="1" applyProtection="1"/>
    <xf numFmtId="0" fontId="8" fillId="0" borderId="23" xfId="0" applyFont="1" applyBorder="1" applyAlignment="1" applyProtection="1">
      <alignment vertical="center"/>
    </xf>
    <xf numFmtId="0" fontId="8" fillId="0" borderId="24" xfId="0" applyFont="1" applyBorder="1" applyAlignment="1" applyProtection="1">
      <alignment vertical="center"/>
    </xf>
    <xf numFmtId="0" fontId="8" fillId="0" borderId="25" xfId="0" applyFont="1" applyBorder="1" applyAlignment="1" applyProtection="1">
      <alignment vertical="center"/>
    </xf>
    <xf numFmtId="0" fontId="0" fillId="0" borderId="0" xfId="0" applyAlignment="1" applyProtection="1">
      <alignment vertical="top"/>
      <protection locked="0"/>
    </xf>
    <xf numFmtId="0" fontId="40" fillId="0" borderId="29" xfId="0" applyFont="1" applyBorder="1" applyAlignment="1" applyProtection="1">
      <alignment vertical="center" wrapText="1"/>
      <protection locked="0"/>
    </xf>
    <xf numFmtId="0" fontId="40" fillId="0" borderId="30" xfId="0" applyFont="1" applyBorder="1" applyAlignment="1" applyProtection="1">
      <alignment vertical="center" wrapText="1"/>
      <protection locked="0"/>
    </xf>
    <xf numFmtId="0" fontId="40" fillId="0" borderId="31" xfId="0" applyFont="1" applyBorder="1" applyAlignment="1" applyProtection="1">
      <alignment vertical="center" wrapText="1"/>
      <protection locked="0"/>
    </xf>
    <xf numFmtId="0" fontId="40" fillId="0" borderId="32" xfId="0" applyFont="1" applyBorder="1" applyAlignment="1" applyProtection="1">
      <alignment horizontal="center" vertical="center" wrapText="1"/>
      <protection locked="0"/>
    </xf>
    <xf numFmtId="0" fontId="40" fillId="0" borderId="33" xfId="0" applyFont="1" applyBorder="1" applyAlignment="1" applyProtection="1">
      <alignment horizontal="center" vertical="center" wrapText="1"/>
      <protection locked="0"/>
    </xf>
    <xf numFmtId="0" fontId="40" fillId="0" borderId="32" xfId="0" applyFont="1" applyBorder="1" applyAlignment="1" applyProtection="1">
      <alignment vertical="center" wrapText="1"/>
      <protection locked="0"/>
    </xf>
    <xf numFmtId="0" fontId="40" fillId="0" borderId="33" xfId="0" applyFont="1" applyBorder="1" applyAlignment="1" applyProtection="1">
      <alignment vertical="center" wrapText="1"/>
      <protection locked="0"/>
    </xf>
    <xf numFmtId="0" fontId="42" fillId="0" borderId="1" xfId="0" applyFont="1" applyBorder="1" applyAlignment="1" applyProtection="1">
      <alignment horizontal="left" vertical="center" wrapText="1"/>
      <protection locked="0"/>
    </xf>
    <xf numFmtId="0" fontId="43" fillId="0" borderId="1" xfId="0" applyFont="1" applyBorder="1" applyAlignment="1" applyProtection="1">
      <alignment horizontal="left" vertical="center" wrapText="1"/>
      <protection locked="0"/>
    </xf>
    <xf numFmtId="0" fontId="43" fillId="0" borderId="32" xfId="0" applyFont="1" applyBorder="1" applyAlignment="1" applyProtection="1">
      <alignment vertical="center" wrapText="1"/>
      <protection locked="0"/>
    </xf>
    <xf numFmtId="0" fontId="43" fillId="0" borderId="1" xfId="0" applyFont="1" applyBorder="1" applyAlignment="1" applyProtection="1">
      <alignment vertical="center" wrapText="1"/>
      <protection locked="0"/>
    </xf>
    <xf numFmtId="0" fontId="43" fillId="0" borderId="1" xfId="0" applyFont="1" applyBorder="1" applyAlignment="1" applyProtection="1">
      <alignment vertical="center"/>
      <protection locked="0"/>
    </xf>
    <xf numFmtId="0" fontId="43" fillId="0" borderId="1" xfId="0" applyFont="1" applyBorder="1" applyAlignment="1" applyProtection="1">
      <alignment horizontal="left" vertical="center"/>
      <protection locked="0"/>
    </xf>
    <xf numFmtId="49" fontId="43" fillId="0" borderId="1" xfId="0" applyNumberFormat="1" applyFont="1" applyBorder="1" applyAlignment="1" applyProtection="1">
      <alignment vertical="center" wrapText="1"/>
      <protection locked="0"/>
    </xf>
    <xf numFmtId="0" fontId="40" fillId="0" borderId="35" xfId="0" applyFont="1" applyBorder="1" applyAlignment="1" applyProtection="1">
      <alignment vertical="center" wrapText="1"/>
      <protection locked="0"/>
    </xf>
    <xf numFmtId="0" fontId="44" fillId="0" borderId="34" xfId="0" applyFont="1" applyBorder="1" applyAlignment="1" applyProtection="1">
      <alignment vertical="center" wrapText="1"/>
      <protection locked="0"/>
    </xf>
    <xf numFmtId="0" fontId="40" fillId="0" borderId="36" xfId="0" applyFont="1" applyBorder="1" applyAlignment="1" applyProtection="1">
      <alignment vertical="center" wrapText="1"/>
      <protection locked="0"/>
    </xf>
    <xf numFmtId="0" fontId="40" fillId="0" borderId="1" xfId="0" applyFont="1" applyBorder="1" applyAlignment="1" applyProtection="1">
      <alignment vertical="top"/>
      <protection locked="0"/>
    </xf>
    <xf numFmtId="0" fontId="40" fillId="0" borderId="0" xfId="0" applyFont="1" applyAlignment="1" applyProtection="1">
      <alignment vertical="top"/>
      <protection locked="0"/>
    </xf>
    <xf numFmtId="0" fontId="40" fillId="0" borderId="29" xfId="0" applyFont="1" applyBorder="1" applyAlignment="1" applyProtection="1">
      <alignment horizontal="left" vertical="center"/>
      <protection locked="0"/>
    </xf>
    <xf numFmtId="0" fontId="40" fillId="0" borderId="30" xfId="0" applyFont="1" applyBorder="1" applyAlignment="1" applyProtection="1">
      <alignment horizontal="left" vertical="center"/>
      <protection locked="0"/>
    </xf>
    <xf numFmtId="0" fontId="40" fillId="0" borderId="31" xfId="0" applyFont="1" applyBorder="1" applyAlignment="1" applyProtection="1">
      <alignment horizontal="left" vertical="center"/>
      <protection locked="0"/>
    </xf>
    <xf numFmtId="0" fontId="40" fillId="0" borderId="32" xfId="0" applyFont="1" applyBorder="1" applyAlignment="1" applyProtection="1">
      <alignment horizontal="left" vertical="center"/>
      <protection locked="0"/>
    </xf>
    <xf numFmtId="0" fontId="40" fillId="0" borderId="33" xfId="0" applyFont="1" applyBorder="1" applyAlignment="1" applyProtection="1">
      <alignment horizontal="left" vertical="center"/>
      <protection locked="0"/>
    </xf>
    <xf numFmtId="0" fontId="42" fillId="0" borderId="1" xfId="0" applyFont="1" applyBorder="1" applyAlignment="1" applyProtection="1">
      <alignment horizontal="left" vertical="center"/>
      <protection locked="0"/>
    </xf>
    <xf numFmtId="0" fontId="45" fillId="0" borderId="0" xfId="0" applyFont="1" applyAlignment="1" applyProtection="1">
      <alignment horizontal="left" vertical="center"/>
      <protection locked="0"/>
    </xf>
    <xf numFmtId="0" fontId="42" fillId="0" borderId="34" xfId="0" applyFont="1" applyBorder="1" applyAlignment="1" applyProtection="1">
      <alignment horizontal="left" vertical="center"/>
      <protection locked="0"/>
    </xf>
    <xf numFmtId="0" fontId="42" fillId="0" borderId="34" xfId="0" applyFont="1" applyBorder="1" applyAlignment="1" applyProtection="1">
      <alignment horizontal="center" vertical="center"/>
      <protection locked="0"/>
    </xf>
    <xf numFmtId="0" fontId="45" fillId="0" borderId="34" xfId="0" applyFont="1" applyBorder="1" applyAlignment="1" applyProtection="1">
      <alignment horizontal="left" vertical="center"/>
      <protection locked="0"/>
    </xf>
    <xf numFmtId="0" fontId="46" fillId="0" borderId="1" xfId="0" applyFont="1" applyBorder="1" applyAlignment="1" applyProtection="1">
      <alignment horizontal="left" vertical="center"/>
      <protection locked="0"/>
    </xf>
    <xf numFmtId="0" fontId="43" fillId="0" borderId="0" xfId="0" applyFont="1" applyAlignment="1" applyProtection="1">
      <alignment horizontal="left" vertical="center"/>
      <protection locked="0"/>
    </xf>
    <xf numFmtId="0" fontId="43" fillId="0" borderId="1" xfId="0" applyFont="1" applyBorder="1" applyAlignment="1" applyProtection="1">
      <alignment horizontal="center" vertical="center"/>
      <protection locked="0"/>
    </xf>
    <xf numFmtId="0" fontId="43" fillId="0" borderId="32" xfId="0" applyFont="1" applyBorder="1" applyAlignment="1" applyProtection="1">
      <alignment horizontal="left" vertical="center"/>
      <protection locked="0"/>
    </xf>
    <xf numFmtId="0" fontId="43" fillId="2" borderId="1" xfId="0" applyFont="1" applyFill="1" applyBorder="1" applyAlignment="1" applyProtection="1">
      <alignment horizontal="left" vertical="center"/>
      <protection locked="0"/>
    </xf>
    <xf numFmtId="0" fontId="43" fillId="2" borderId="1" xfId="0" applyFont="1" applyFill="1" applyBorder="1" applyAlignment="1" applyProtection="1">
      <alignment horizontal="center" vertical="center"/>
      <protection locked="0"/>
    </xf>
    <xf numFmtId="0" fontId="40" fillId="0" borderId="35" xfId="0" applyFont="1" applyBorder="1" applyAlignment="1" applyProtection="1">
      <alignment horizontal="left" vertical="center"/>
      <protection locked="0"/>
    </xf>
    <xf numFmtId="0" fontId="44" fillId="0" borderId="34" xfId="0" applyFont="1" applyBorder="1" applyAlignment="1" applyProtection="1">
      <alignment horizontal="left" vertical="center"/>
      <protection locked="0"/>
    </xf>
    <xf numFmtId="0" fontId="40" fillId="0" borderId="36" xfId="0" applyFont="1" applyBorder="1" applyAlignment="1" applyProtection="1">
      <alignment horizontal="left" vertical="center"/>
      <protection locked="0"/>
    </xf>
    <xf numFmtId="0" fontId="40" fillId="0" borderId="1" xfId="0" applyFont="1" applyBorder="1" applyAlignment="1" applyProtection="1">
      <alignment horizontal="left" vertical="center"/>
      <protection locked="0"/>
    </xf>
    <xf numFmtId="0" fontId="44" fillId="0" borderId="1" xfId="0" applyFont="1" applyBorder="1" applyAlignment="1" applyProtection="1">
      <alignment horizontal="left" vertical="center"/>
      <protection locked="0"/>
    </xf>
    <xf numFmtId="0" fontId="45" fillId="0" borderId="1" xfId="0" applyFont="1" applyBorder="1" applyAlignment="1" applyProtection="1">
      <alignment horizontal="left" vertical="center"/>
      <protection locked="0"/>
    </xf>
    <xf numFmtId="0" fontId="43" fillId="0" borderId="34" xfId="0" applyFont="1" applyBorder="1" applyAlignment="1" applyProtection="1">
      <alignment horizontal="left" vertical="center"/>
      <protection locked="0"/>
    </xf>
    <xf numFmtId="0" fontId="40" fillId="0" borderId="1" xfId="0" applyFont="1" applyBorder="1" applyAlignment="1" applyProtection="1">
      <alignment horizontal="left" vertical="center" wrapText="1"/>
      <protection locked="0"/>
    </xf>
    <xf numFmtId="0" fontId="43" fillId="0" borderId="1" xfId="0" applyFont="1" applyBorder="1" applyAlignment="1" applyProtection="1">
      <alignment horizontal="center" vertical="center" wrapText="1"/>
      <protection locked="0"/>
    </xf>
    <xf numFmtId="0" fontId="40" fillId="0" borderId="29" xfId="0" applyFont="1" applyBorder="1" applyAlignment="1" applyProtection="1">
      <alignment horizontal="left" vertical="center" wrapText="1"/>
      <protection locked="0"/>
    </xf>
    <xf numFmtId="0" fontId="40" fillId="0" borderId="30" xfId="0" applyFont="1" applyBorder="1" applyAlignment="1" applyProtection="1">
      <alignment horizontal="left" vertical="center" wrapText="1"/>
      <protection locked="0"/>
    </xf>
    <xf numFmtId="0" fontId="40" fillId="0" borderId="31" xfId="0" applyFont="1" applyBorder="1" applyAlignment="1" applyProtection="1">
      <alignment horizontal="left" vertical="center" wrapText="1"/>
      <protection locked="0"/>
    </xf>
    <xf numFmtId="0" fontId="40" fillId="0" borderId="32" xfId="0" applyFont="1" applyBorder="1" applyAlignment="1" applyProtection="1">
      <alignment horizontal="left" vertical="center" wrapText="1"/>
      <protection locked="0"/>
    </xf>
    <xf numFmtId="0" fontId="40" fillId="0" borderId="33" xfId="0" applyFont="1" applyBorder="1" applyAlignment="1" applyProtection="1">
      <alignment horizontal="left" vertical="center" wrapText="1"/>
      <protection locked="0"/>
    </xf>
    <xf numFmtId="0" fontId="45" fillId="0" borderId="32" xfId="0" applyFont="1" applyBorder="1" applyAlignment="1" applyProtection="1">
      <alignment horizontal="left" vertical="center" wrapText="1"/>
      <protection locked="0"/>
    </xf>
    <xf numFmtId="0" fontId="45" fillId="0" borderId="33" xfId="0" applyFont="1" applyBorder="1" applyAlignment="1" applyProtection="1">
      <alignment horizontal="left" vertical="center" wrapText="1"/>
      <protection locked="0"/>
    </xf>
    <xf numFmtId="0" fontId="43" fillId="0" borderId="32" xfId="0" applyFont="1" applyBorder="1" applyAlignment="1" applyProtection="1">
      <alignment horizontal="left" vertical="center" wrapText="1"/>
      <protection locked="0"/>
    </xf>
    <xf numFmtId="0" fontId="43" fillId="0" borderId="33" xfId="0" applyFont="1" applyBorder="1" applyAlignment="1" applyProtection="1">
      <alignment horizontal="left" vertical="center" wrapText="1"/>
      <protection locked="0"/>
    </xf>
    <xf numFmtId="0" fontId="43" fillId="0" borderId="33" xfId="0" applyFont="1" applyBorder="1" applyAlignment="1" applyProtection="1">
      <alignment horizontal="left" vertical="center"/>
      <protection locked="0"/>
    </xf>
    <xf numFmtId="0" fontId="43" fillId="0" borderId="35" xfId="0" applyFont="1" applyBorder="1" applyAlignment="1" applyProtection="1">
      <alignment horizontal="left" vertical="center" wrapText="1"/>
      <protection locked="0"/>
    </xf>
    <xf numFmtId="0" fontId="43" fillId="0" borderId="34" xfId="0" applyFont="1" applyBorder="1" applyAlignment="1" applyProtection="1">
      <alignment horizontal="left" vertical="center" wrapText="1"/>
      <protection locked="0"/>
    </xf>
    <xf numFmtId="0" fontId="43" fillId="0" borderId="36" xfId="0" applyFont="1" applyBorder="1" applyAlignment="1" applyProtection="1">
      <alignment horizontal="left" vertical="center" wrapText="1"/>
      <protection locked="0"/>
    </xf>
    <xf numFmtId="0" fontId="43" fillId="0" borderId="1" xfId="0" applyFont="1" applyBorder="1" applyAlignment="1" applyProtection="1">
      <alignment horizontal="left" vertical="top"/>
      <protection locked="0"/>
    </xf>
    <xf numFmtId="0" fontId="43" fillId="0" borderId="1" xfId="0" applyFont="1" applyBorder="1" applyAlignment="1" applyProtection="1">
      <alignment horizontal="center" vertical="top"/>
      <protection locked="0"/>
    </xf>
    <xf numFmtId="0" fontId="43" fillId="0" borderId="35" xfId="0" applyFont="1" applyBorder="1" applyAlignment="1" applyProtection="1">
      <alignment horizontal="left" vertical="center"/>
      <protection locked="0"/>
    </xf>
    <xf numFmtId="0" fontId="43" fillId="0" borderId="36" xfId="0" applyFont="1" applyBorder="1" applyAlignment="1" applyProtection="1">
      <alignment horizontal="left" vertical="center"/>
      <protection locked="0"/>
    </xf>
    <xf numFmtId="0" fontId="45" fillId="0" borderId="0" xfId="0" applyFont="1" applyAlignment="1" applyProtection="1">
      <alignment vertical="center"/>
      <protection locked="0"/>
    </xf>
    <xf numFmtId="0" fontId="42" fillId="0" borderId="1" xfId="0" applyFont="1" applyBorder="1" applyAlignment="1" applyProtection="1">
      <alignment vertical="center"/>
      <protection locked="0"/>
    </xf>
    <xf numFmtId="0" fontId="45" fillId="0" borderId="34" xfId="0" applyFont="1" applyBorder="1" applyAlignment="1" applyProtection="1">
      <alignment vertical="center"/>
      <protection locked="0"/>
    </xf>
    <xf numFmtId="0" fontId="42" fillId="0" borderId="3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43" fillId="0" borderId="1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top"/>
      <protection locked="0"/>
    </xf>
    <xf numFmtId="0" fontId="42" fillId="0" borderId="34" xfId="0" applyFont="1" applyBorder="1" applyAlignment="1" applyProtection="1">
      <alignment horizontal="left"/>
      <protection locked="0"/>
    </xf>
    <xf numFmtId="0" fontId="45" fillId="0" borderId="34" xfId="0" applyFont="1" applyBorder="1" applyAlignment="1" applyProtection="1">
      <protection locked="0"/>
    </xf>
    <xf numFmtId="0" fontId="40" fillId="0" borderId="32" xfId="0" applyFont="1" applyBorder="1" applyAlignment="1" applyProtection="1">
      <alignment vertical="top"/>
      <protection locked="0"/>
    </xf>
    <xf numFmtId="0" fontId="40" fillId="0" borderId="33" xfId="0" applyFont="1" applyBorder="1" applyAlignment="1" applyProtection="1">
      <alignment vertical="top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left" vertical="top"/>
      <protection locked="0"/>
    </xf>
    <xf numFmtId="0" fontId="40" fillId="0" borderId="35" xfId="0" applyFont="1" applyBorder="1" applyAlignment="1" applyProtection="1">
      <alignment vertical="top"/>
      <protection locked="0"/>
    </xf>
    <xf numFmtId="0" fontId="40" fillId="0" borderId="34" xfId="0" applyFont="1" applyBorder="1" applyAlignment="1" applyProtection="1">
      <alignment vertical="top"/>
      <protection locked="0"/>
    </xf>
    <xf numFmtId="0" fontId="40" fillId="0" borderId="36" xfId="0" applyFont="1" applyBorder="1" applyAlignment="1" applyProtection="1">
      <alignment vertical="top"/>
      <protection locked="0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4" fontId="21" fillId="0" borderId="8" xfId="0" applyNumberFormat="1" applyFont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0" fontId="3" fillId="5" borderId="10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4" fontId="3" fillId="5" borderId="10" xfId="0" applyNumberFormat="1" applyFont="1" applyFill="1" applyBorder="1" applyAlignment="1" applyProtection="1">
      <alignment vertical="center"/>
    </xf>
    <xf numFmtId="0" fontId="0" fillId="5" borderId="11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8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6" borderId="9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left" vertical="center"/>
    </xf>
    <xf numFmtId="0" fontId="2" fillId="6" borderId="10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19" fillId="0" borderId="0" xfId="0" applyFont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/>
    </xf>
    <xf numFmtId="0" fontId="19" fillId="0" borderId="0" xfId="0" applyFont="1" applyAlignment="1" applyProtection="1">
      <alignment horizontal="left" vertical="center" wrapText="1"/>
    </xf>
    <xf numFmtId="0" fontId="19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1" fillId="3" borderId="0" xfId="1" applyFont="1" applyFill="1" applyAlignment="1">
      <alignment vertical="center"/>
    </xf>
    <xf numFmtId="0" fontId="43" fillId="0" borderId="1" xfId="0" applyFont="1" applyBorder="1" applyAlignment="1" applyProtection="1">
      <alignment horizontal="left" vertical="center"/>
      <protection locked="0"/>
    </xf>
    <xf numFmtId="0" fontId="43" fillId="0" borderId="1" xfId="0" applyFont="1" applyBorder="1" applyAlignment="1" applyProtection="1">
      <alignment horizontal="left" vertical="top"/>
      <protection locked="0"/>
    </xf>
    <xf numFmtId="0" fontId="42" fillId="0" borderId="34" xfId="0" applyFont="1" applyBorder="1" applyAlignment="1" applyProtection="1">
      <alignment horizontal="left"/>
      <protection locked="0"/>
    </xf>
    <xf numFmtId="0" fontId="41" fillId="0" borderId="1" xfId="0" applyFont="1" applyBorder="1" applyAlignment="1" applyProtection="1">
      <alignment horizontal="center" vertical="center" wrapText="1"/>
      <protection locked="0"/>
    </xf>
    <xf numFmtId="0" fontId="41" fillId="0" borderId="1" xfId="0" applyFont="1" applyBorder="1" applyAlignment="1" applyProtection="1">
      <alignment horizontal="center" vertical="center"/>
      <protection locked="0"/>
    </xf>
    <xf numFmtId="49" fontId="43" fillId="0" borderId="1" xfId="0" applyNumberFormat="1" applyFont="1" applyBorder="1" applyAlignment="1" applyProtection="1">
      <alignment horizontal="left" vertical="center" wrapText="1"/>
      <protection locked="0"/>
    </xf>
    <xf numFmtId="0" fontId="43" fillId="0" borderId="1" xfId="0" applyFont="1" applyBorder="1" applyAlignment="1" applyProtection="1">
      <alignment horizontal="left" vertical="center" wrapText="1"/>
      <protection locked="0"/>
    </xf>
    <xf numFmtId="0" fontId="42" fillId="0" borderId="34" xfId="0" applyFont="1" applyBorder="1" applyAlignment="1" applyProtection="1">
      <alignment horizontal="left" wrapText="1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9"/>
  <sheetViews>
    <sheetView showGridLines="0" tabSelected="1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91" width="9.33203125" hidden="1"/>
  </cols>
  <sheetData>
    <row r="1" spans="1:74" ht="21.4" customHeight="1">
      <c r="A1" s="15" t="s">
        <v>0</v>
      </c>
      <c r="B1" s="16"/>
      <c r="C1" s="16"/>
      <c r="D1" s="17" t="s">
        <v>1</v>
      </c>
      <c r="E1" s="16"/>
      <c r="F1" s="16"/>
      <c r="G1" s="16"/>
      <c r="H1" s="16"/>
      <c r="I1" s="16"/>
      <c r="J1" s="16"/>
      <c r="K1" s="18" t="s">
        <v>2</v>
      </c>
      <c r="L1" s="18"/>
      <c r="M1" s="18"/>
      <c r="N1" s="18"/>
      <c r="O1" s="18"/>
      <c r="P1" s="18"/>
      <c r="Q1" s="18"/>
      <c r="R1" s="18"/>
      <c r="S1" s="18"/>
      <c r="T1" s="16"/>
      <c r="U1" s="16"/>
      <c r="V1" s="16"/>
      <c r="W1" s="18" t="s">
        <v>3</v>
      </c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9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1" t="s">
        <v>4</v>
      </c>
      <c r="BB1" s="21" t="s">
        <v>5</v>
      </c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T1" s="22" t="s">
        <v>6</v>
      </c>
      <c r="BU1" s="22" t="s">
        <v>6</v>
      </c>
      <c r="BV1" s="22" t="s">
        <v>7</v>
      </c>
    </row>
    <row r="2" spans="1:74" ht="36.950000000000003" customHeight="1">
      <c r="AR2" s="377"/>
      <c r="AS2" s="377"/>
      <c r="AT2" s="377"/>
      <c r="AU2" s="377"/>
      <c r="AV2" s="377"/>
      <c r="AW2" s="377"/>
      <c r="AX2" s="377"/>
      <c r="AY2" s="377"/>
      <c r="AZ2" s="377"/>
      <c r="BA2" s="377"/>
      <c r="BB2" s="377"/>
      <c r="BC2" s="377"/>
      <c r="BD2" s="377"/>
      <c r="BE2" s="377"/>
      <c r="BS2" s="23" t="s">
        <v>8</v>
      </c>
      <c r="BT2" s="23" t="s">
        <v>9</v>
      </c>
    </row>
    <row r="3" spans="1:74" ht="6.95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6"/>
      <c r="BS3" s="23" t="s">
        <v>8</v>
      </c>
      <c r="BT3" s="23" t="s">
        <v>10</v>
      </c>
    </row>
    <row r="4" spans="1:74" ht="36.950000000000003" customHeight="1">
      <c r="B4" s="27"/>
      <c r="C4" s="28"/>
      <c r="D4" s="29" t="s">
        <v>11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30"/>
      <c r="AS4" s="31" t="s">
        <v>12</v>
      </c>
      <c r="BE4" s="32" t="s">
        <v>13</v>
      </c>
      <c r="BS4" s="23" t="s">
        <v>14</v>
      </c>
    </row>
    <row r="5" spans="1:74" ht="14.45" customHeight="1">
      <c r="B5" s="27"/>
      <c r="C5" s="28"/>
      <c r="D5" s="33" t="s">
        <v>15</v>
      </c>
      <c r="E5" s="28"/>
      <c r="F5" s="28"/>
      <c r="G5" s="28"/>
      <c r="H5" s="28"/>
      <c r="I5" s="28"/>
      <c r="J5" s="28"/>
      <c r="K5" s="342" t="s">
        <v>16</v>
      </c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3"/>
      <c r="AH5" s="343"/>
      <c r="AI5" s="343"/>
      <c r="AJ5" s="343"/>
      <c r="AK5" s="343"/>
      <c r="AL5" s="343"/>
      <c r="AM5" s="343"/>
      <c r="AN5" s="343"/>
      <c r="AO5" s="343"/>
      <c r="AP5" s="28"/>
      <c r="AQ5" s="30"/>
      <c r="BE5" s="340" t="s">
        <v>17</v>
      </c>
      <c r="BS5" s="23" t="s">
        <v>8</v>
      </c>
    </row>
    <row r="6" spans="1:74" ht="36.950000000000003" customHeight="1">
      <c r="B6" s="27"/>
      <c r="C6" s="28"/>
      <c r="D6" s="35" t="s">
        <v>18</v>
      </c>
      <c r="E6" s="28"/>
      <c r="F6" s="28"/>
      <c r="G6" s="28"/>
      <c r="H6" s="28"/>
      <c r="I6" s="28"/>
      <c r="J6" s="28"/>
      <c r="K6" s="344" t="s">
        <v>19</v>
      </c>
      <c r="L6" s="343"/>
      <c r="M6" s="343"/>
      <c r="N6" s="343"/>
      <c r="O6" s="343"/>
      <c r="P6" s="343"/>
      <c r="Q6" s="343"/>
      <c r="R6" s="343"/>
      <c r="S6" s="343"/>
      <c r="T6" s="343"/>
      <c r="U6" s="343"/>
      <c r="V6" s="343"/>
      <c r="W6" s="343"/>
      <c r="X6" s="343"/>
      <c r="Y6" s="343"/>
      <c r="Z6" s="343"/>
      <c r="AA6" s="343"/>
      <c r="AB6" s="343"/>
      <c r="AC6" s="343"/>
      <c r="AD6" s="343"/>
      <c r="AE6" s="343"/>
      <c r="AF6" s="343"/>
      <c r="AG6" s="343"/>
      <c r="AH6" s="343"/>
      <c r="AI6" s="343"/>
      <c r="AJ6" s="343"/>
      <c r="AK6" s="343"/>
      <c r="AL6" s="343"/>
      <c r="AM6" s="343"/>
      <c r="AN6" s="343"/>
      <c r="AO6" s="343"/>
      <c r="AP6" s="28"/>
      <c r="AQ6" s="30"/>
      <c r="BE6" s="341"/>
      <c r="BS6" s="23" t="s">
        <v>8</v>
      </c>
    </row>
    <row r="7" spans="1:74" ht="14.45" customHeight="1">
      <c r="B7" s="27"/>
      <c r="C7" s="28"/>
      <c r="D7" s="36" t="s">
        <v>20</v>
      </c>
      <c r="E7" s="28"/>
      <c r="F7" s="28"/>
      <c r="G7" s="28"/>
      <c r="H7" s="28"/>
      <c r="I7" s="28"/>
      <c r="J7" s="28"/>
      <c r="K7" s="34" t="s">
        <v>21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36" t="s">
        <v>22</v>
      </c>
      <c r="AL7" s="28"/>
      <c r="AM7" s="28"/>
      <c r="AN7" s="34" t="s">
        <v>21</v>
      </c>
      <c r="AO7" s="28"/>
      <c r="AP7" s="28"/>
      <c r="AQ7" s="30"/>
      <c r="BE7" s="341"/>
      <c r="BS7" s="23" t="s">
        <v>8</v>
      </c>
    </row>
    <row r="8" spans="1:74" ht="14.45" customHeight="1">
      <c r="B8" s="27"/>
      <c r="C8" s="28"/>
      <c r="D8" s="36" t="s">
        <v>23</v>
      </c>
      <c r="E8" s="28"/>
      <c r="F8" s="28"/>
      <c r="G8" s="28"/>
      <c r="H8" s="28"/>
      <c r="I8" s="28"/>
      <c r="J8" s="28"/>
      <c r="K8" s="34" t="s">
        <v>24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36" t="s">
        <v>25</v>
      </c>
      <c r="AL8" s="28"/>
      <c r="AM8" s="28"/>
      <c r="AN8" s="37" t="s">
        <v>26</v>
      </c>
      <c r="AO8" s="28"/>
      <c r="AP8" s="28"/>
      <c r="AQ8" s="30"/>
      <c r="BE8" s="341"/>
      <c r="BS8" s="23" t="s">
        <v>8</v>
      </c>
    </row>
    <row r="9" spans="1:74" ht="14.45" customHeight="1">
      <c r="B9" s="27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30"/>
      <c r="BE9" s="341"/>
      <c r="BS9" s="23" t="s">
        <v>8</v>
      </c>
    </row>
    <row r="10" spans="1:74" ht="14.45" customHeight="1">
      <c r="B10" s="27"/>
      <c r="C10" s="28"/>
      <c r="D10" s="36" t="s">
        <v>27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36" t="s">
        <v>28</v>
      </c>
      <c r="AL10" s="28"/>
      <c r="AM10" s="28"/>
      <c r="AN10" s="34" t="s">
        <v>21</v>
      </c>
      <c r="AO10" s="28"/>
      <c r="AP10" s="28"/>
      <c r="AQ10" s="30"/>
      <c r="BE10" s="341"/>
      <c r="BS10" s="23" t="s">
        <v>8</v>
      </c>
    </row>
    <row r="11" spans="1:74" ht="18.399999999999999" customHeight="1">
      <c r="B11" s="27"/>
      <c r="C11" s="28"/>
      <c r="D11" s="28"/>
      <c r="E11" s="34" t="s">
        <v>29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36" t="s">
        <v>30</v>
      </c>
      <c r="AL11" s="28"/>
      <c r="AM11" s="28"/>
      <c r="AN11" s="34" t="s">
        <v>21</v>
      </c>
      <c r="AO11" s="28"/>
      <c r="AP11" s="28"/>
      <c r="AQ11" s="30"/>
      <c r="BE11" s="341"/>
      <c r="BS11" s="23" t="s">
        <v>8</v>
      </c>
    </row>
    <row r="12" spans="1:74" ht="6.95" customHeight="1"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30"/>
      <c r="BE12" s="341"/>
      <c r="BS12" s="23" t="s">
        <v>8</v>
      </c>
    </row>
    <row r="13" spans="1:74" ht="14.45" customHeight="1">
      <c r="B13" s="27"/>
      <c r="C13" s="28"/>
      <c r="D13" s="36" t="s">
        <v>31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36" t="s">
        <v>28</v>
      </c>
      <c r="AL13" s="28"/>
      <c r="AM13" s="28"/>
      <c r="AN13" s="38" t="s">
        <v>32</v>
      </c>
      <c r="AO13" s="28"/>
      <c r="AP13" s="28"/>
      <c r="AQ13" s="30"/>
      <c r="BE13" s="341"/>
      <c r="BS13" s="23" t="s">
        <v>8</v>
      </c>
    </row>
    <row r="14" spans="1:74">
      <c r="B14" s="27"/>
      <c r="C14" s="28"/>
      <c r="D14" s="28"/>
      <c r="E14" s="345" t="s">
        <v>32</v>
      </c>
      <c r="F14" s="346"/>
      <c r="G14" s="346"/>
      <c r="H14" s="346"/>
      <c r="I14" s="346"/>
      <c r="J14" s="346"/>
      <c r="K14" s="346"/>
      <c r="L14" s="346"/>
      <c r="M14" s="346"/>
      <c r="N14" s="346"/>
      <c r="O14" s="346"/>
      <c r="P14" s="346"/>
      <c r="Q14" s="346"/>
      <c r="R14" s="346"/>
      <c r="S14" s="346"/>
      <c r="T14" s="346"/>
      <c r="U14" s="346"/>
      <c r="V14" s="346"/>
      <c r="W14" s="346"/>
      <c r="X14" s="346"/>
      <c r="Y14" s="346"/>
      <c r="Z14" s="346"/>
      <c r="AA14" s="346"/>
      <c r="AB14" s="346"/>
      <c r="AC14" s="346"/>
      <c r="AD14" s="346"/>
      <c r="AE14" s="346"/>
      <c r="AF14" s="346"/>
      <c r="AG14" s="346"/>
      <c r="AH14" s="346"/>
      <c r="AI14" s="346"/>
      <c r="AJ14" s="346"/>
      <c r="AK14" s="36" t="s">
        <v>30</v>
      </c>
      <c r="AL14" s="28"/>
      <c r="AM14" s="28"/>
      <c r="AN14" s="38" t="s">
        <v>32</v>
      </c>
      <c r="AO14" s="28"/>
      <c r="AP14" s="28"/>
      <c r="AQ14" s="30"/>
      <c r="BE14" s="341"/>
      <c r="BS14" s="23" t="s">
        <v>8</v>
      </c>
    </row>
    <row r="15" spans="1:74" ht="6.95" customHeight="1"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30"/>
      <c r="BE15" s="341"/>
      <c r="BS15" s="23" t="s">
        <v>6</v>
      </c>
    </row>
    <row r="16" spans="1:74" ht="14.45" customHeight="1">
      <c r="B16" s="27"/>
      <c r="C16" s="28"/>
      <c r="D16" s="36" t="s">
        <v>33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36" t="s">
        <v>28</v>
      </c>
      <c r="AL16" s="28"/>
      <c r="AM16" s="28"/>
      <c r="AN16" s="34" t="s">
        <v>21</v>
      </c>
      <c r="AO16" s="28"/>
      <c r="AP16" s="28"/>
      <c r="AQ16" s="30"/>
      <c r="BE16" s="341"/>
      <c r="BS16" s="23" t="s">
        <v>6</v>
      </c>
    </row>
    <row r="17" spans="2:71" ht="18.399999999999999" customHeight="1">
      <c r="B17" s="27"/>
      <c r="C17" s="28"/>
      <c r="D17" s="28"/>
      <c r="E17" s="34" t="s">
        <v>34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36" t="s">
        <v>30</v>
      </c>
      <c r="AL17" s="28"/>
      <c r="AM17" s="28"/>
      <c r="AN17" s="34" t="s">
        <v>21</v>
      </c>
      <c r="AO17" s="28"/>
      <c r="AP17" s="28"/>
      <c r="AQ17" s="30"/>
      <c r="BE17" s="341"/>
      <c r="BS17" s="23" t="s">
        <v>35</v>
      </c>
    </row>
    <row r="18" spans="2:71" ht="6.95" customHeight="1"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30"/>
      <c r="BE18" s="341"/>
      <c r="BS18" s="23" t="s">
        <v>8</v>
      </c>
    </row>
    <row r="19" spans="2:71" ht="14.45" customHeight="1">
      <c r="B19" s="27"/>
      <c r="C19" s="28"/>
      <c r="D19" s="36" t="s">
        <v>36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30"/>
      <c r="BE19" s="341"/>
      <c r="BS19" s="23" t="s">
        <v>8</v>
      </c>
    </row>
    <row r="20" spans="2:71" ht="22.5" customHeight="1">
      <c r="B20" s="27"/>
      <c r="C20" s="28"/>
      <c r="D20" s="28"/>
      <c r="E20" s="347" t="s">
        <v>21</v>
      </c>
      <c r="F20" s="347"/>
      <c r="G20" s="347"/>
      <c r="H20" s="347"/>
      <c r="I20" s="347"/>
      <c r="J20" s="347"/>
      <c r="K20" s="347"/>
      <c r="L20" s="347"/>
      <c r="M20" s="347"/>
      <c r="N20" s="347"/>
      <c r="O20" s="347"/>
      <c r="P20" s="347"/>
      <c r="Q20" s="347"/>
      <c r="R20" s="347"/>
      <c r="S20" s="347"/>
      <c r="T20" s="347"/>
      <c r="U20" s="347"/>
      <c r="V20" s="347"/>
      <c r="W20" s="347"/>
      <c r="X20" s="347"/>
      <c r="Y20" s="347"/>
      <c r="Z20" s="347"/>
      <c r="AA20" s="347"/>
      <c r="AB20" s="347"/>
      <c r="AC20" s="347"/>
      <c r="AD20" s="347"/>
      <c r="AE20" s="347"/>
      <c r="AF20" s="347"/>
      <c r="AG20" s="347"/>
      <c r="AH20" s="347"/>
      <c r="AI20" s="347"/>
      <c r="AJ20" s="347"/>
      <c r="AK20" s="347"/>
      <c r="AL20" s="347"/>
      <c r="AM20" s="347"/>
      <c r="AN20" s="347"/>
      <c r="AO20" s="28"/>
      <c r="AP20" s="28"/>
      <c r="AQ20" s="30"/>
      <c r="BE20" s="341"/>
      <c r="BS20" s="23" t="s">
        <v>6</v>
      </c>
    </row>
    <row r="21" spans="2:71" ht="6.95" customHeight="1"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30"/>
      <c r="BE21" s="341"/>
    </row>
    <row r="22" spans="2:71" ht="6.95" customHeight="1">
      <c r="B22" s="27"/>
      <c r="C22" s="28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28"/>
      <c r="AQ22" s="30"/>
      <c r="BE22" s="341"/>
    </row>
    <row r="23" spans="2:71" s="1" customFormat="1" ht="25.9" customHeight="1">
      <c r="B23" s="40"/>
      <c r="C23" s="41"/>
      <c r="D23" s="42" t="s">
        <v>37</v>
      </c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348">
        <f>ROUND(AG51,2)</f>
        <v>0</v>
      </c>
      <c r="AL23" s="349"/>
      <c r="AM23" s="349"/>
      <c r="AN23" s="349"/>
      <c r="AO23" s="349"/>
      <c r="AP23" s="41"/>
      <c r="AQ23" s="44"/>
      <c r="BE23" s="341"/>
    </row>
    <row r="24" spans="2:71" s="1" customFormat="1" ht="6.95" customHeight="1"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4"/>
      <c r="BE24" s="341"/>
    </row>
    <row r="25" spans="2:71" s="1" customFormat="1" ht="13.5"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350" t="s">
        <v>38</v>
      </c>
      <c r="M25" s="350"/>
      <c r="N25" s="350"/>
      <c r="O25" s="350"/>
      <c r="P25" s="41"/>
      <c r="Q25" s="41"/>
      <c r="R25" s="41"/>
      <c r="S25" s="41"/>
      <c r="T25" s="41"/>
      <c r="U25" s="41"/>
      <c r="V25" s="41"/>
      <c r="W25" s="350" t="s">
        <v>39</v>
      </c>
      <c r="X25" s="350"/>
      <c r="Y25" s="350"/>
      <c r="Z25" s="350"/>
      <c r="AA25" s="350"/>
      <c r="AB25" s="350"/>
      <c r="AC25" s="350"/>
      <c r="AD25" s="350"/>
      <c r="AE25" s="350"/>
      <c r="AF25" s="41"/>
      <c r="AG25" s="41"/>
      <c r="AH25" s="41"/>
      <c r="AI25" s="41"/>
      <c r="AJ25" s="41"/>
      <c r="AK25" s="350" t="s">
        <v>40</v>
      </c>
      <c r="AL25" s="350"/>
      <c r="AM25" s="350"/>
      <c r="AN25" s="350"/>
      <c r="AO25" s="350"/>
      <c r="AP25" s="41"/>
      <c r="AQ25" s="44"/>
      <c r="BE25" s="341"/>
    </row>
    <row r="26" spans="2:71" s="2" customFormat="1" ht="14.45" customHeight="1">
      <c r="B26" s="46"/>
      <c r="C26" s="47"/>
      <c r="D26" s="48" t="s">
        <v>41</v>
      </c>
      <c r="E26" s="47"/>
      <c r="F26" s="48" t="s">
        <v>42</v>
      </c>
      <c r="G26" s="47"/>
      <c r="H26" s="47"/>
      <c r="I26" s="47"/>
      <c r="J26" s="47"/>
      <c r="K26" s="47"/>
      <c r="L26" s="351">
        <v>0.21</v>
      </c>
      <c r="M26" s="352"/>
      <c r="N26" s="352"/>
      <c r="O26" s="352"/>
      <c r="P26" s="47"/>
      <c r="Q26" s="47"/>
      <c r="R26" s="47"/>
      <c r="S26" s="47"/>
      <c r="T26" s="47"/>
      <c r="U26" s="47"/>
      <c r="V26" s="47"/>
      <c r="W26" s="353">
        <f>ROUND(AZ51,2)</f>
        <v>0</v>
      </c>
      <c r="X26" s="352"/>
      <c r="Y26" s="352"/>
      <c r="Z26" s="352"/>
      <c r="AA26" s="352"/>
      <c r="AB26" s="352"/>
      <c r="AC26" s="352"/>
      <c r="AD26" s="352"/>
      <c r="AE26" s="352"/>
      <c r="AF26" s="47"/>
      <c r="AG26" s="47"/>
      <c r="AH26" s="47"/>
      <c r="AI26" s="47"/>
      <c r="AJ26" s="47"/>
      <c r="AK26" s="353">
        <f>ROUND(AV51,2)</f>
        <v>0</v>
      </c>
      <c r="AL26" s="352"/>
      <c r="AM26" s="352"/>
      <c r="AN26" s="352"/>
      <c r="AO26" s="352"/>
      <c r="AP26" s="47"/>
      <c r="AQ26" s="49"/>
      <c r="BE26" s="341"/>
    </row>
    <row r="27" spans="2:71" s="2" customFormat="1" ht="14.45" customHeight="1">
      <c r="B27" s="46"/>
      <c r="C27" s="47"/>
      <c r="D27" s="47"/>
      <c r="E27" s="47"/>
      <c r="F27" s="48" t="s">
        <v>43</v>
      </c>
      <c r="G27" s="47"/>
      <c r="H27" s="47"/>
      <c r="I27" s="47"/>
      <c r="J27" s="47"/>
      <c r="K27" s="47"/>
      <c r="L27" s="351">
        <v>0.15</v>
      </c>
      <c r="M27" s="352"/>
      <c r="N27" s="352"/>
      <c r="O27" s="352"/>
      <c r="P27" s="47"/>
      <c r="Q27" s="47"/>
      <c r="R27" s="47"/>
      <c r="S27" s="47"/>
      <c r="T27" s="47"/>
      <c r="U27" s="47"/>
      <c r="V27" s="47"/>
      <c r="W27" s="353">
        <f>ROUND(BA51,2)</f>
        <v>0</v>
      </c>
      <c r="X27" s="352"/>
      <c r="Y27" s="352"/>
      <c r="Z27" s="352"/>
      <c r="AA27" s="352"/>
      <c r="AB27" s="352"/>
      <c r="AC27" s="352"/>
      <c r="AD27" s="352"/>
      <c r="AE27" s="352"/>
      <c r="AF27" s="47"/>
      <c r="AG27" s="47"/>
      <c r="AH27" s="47"/>
      <c r="AI27" s="47"/>
      <c r="AJ27" s="47"/>
      <c r="AK27" s="353">
        <f>ROUND(AW51,2)</f>
        <v>0</v>
      </c>
      <c r="AL27" s="352"/>
      <c r="AM27" s="352"/>
      <c r="AN27" s="352"/>
      <c r="AO27" s="352"/>
      <c r="AP27" s="47"/>
      <c r="AQ27" s="49"/>
      <c r="BE27" s="341"/>
    </row>
    <row r="28" spans="2:71" s="2" customFormat="1" ht="14.45" hidden="1" customHeight="1">
      <c r="B28" s="46"/>
      <c r="C28" s="47"/>
      <c r="D28" s="47"/>
      <c r="E28" s="47"/>
      <c r="F28" s="48" t="s">
        <v>44</v>
      </c>
      <c r="G28" s="47"/>
      <c r="H28" s="47"/>
      <c r="I28" s="47"/>
      <c r="J28" s="47"/>
      <c r="K28" s="47"/>
      <c r="L28" s="351">
        <v>0.21</v>
      </c>
      <c r="M28" s="352"/>
      <c r="N28" s="352"/>
      <c r="O28" s="352"/>
      <c r="P28" s="47"/>
      <c r="Q28" s="47"/>
      <c r="R28" s="47"/>
      <c r="S28" s="47"/>
      <c r="T28" s="47"/>
      <c r="U28" s="47"/>
      <c r="V28" s="47"/>
      <c r="W28" s="353">
        <f>ROUND(BB51,2)</f>
        <v>0</v>
      </c>
      <c r="X28" s="352"/>
      <c r="Y28" s="352"/>
      <c r="Z28" s="352"/>
      <c r="AA28" s="352"/>
      <c r="AB28" s="352"/>
      <c r="AC28" s="352"/>
      <c r="AD28" s="352"/>
      <c r="AE28" s="352"/>
      <c r="AF28" s="47"/>
      <c r="AG28" s="47"/>
      <c r="AH28" s="47"/>
      <c r="AI28" s="47"/>
      <c r="AJ28" s="47"/>
      <c r="AK28" s="353">
        <v>0</v>
      </c>
      <c r="AL28" s="352"/>
      <c r="AM28" s="352"/>
      <c r="AN28" s="352"/>
      <c r="AO28" s="352"/>
      <c r="AP28" s="47"/>
      <c r="AQ28" s="49"/>
      <c r="BE28" s="341"/>
    </row>
    <row r="29" spans="2:71" s="2" customFormat="1" ht="14.45" hidden="1" customHeight="1">
      <c r="B29" s="46"/>
      <c r="C29" s="47"/>
      <c r="D29" s="47"/>
      <c r="E29" s="47"/>
      <c r="F29" s="48" t="s">
        <v>45</v>
      </c>
      <c r="G29" s="47"/>
      <c r="H29" s="47"/>
      <c r="I29" s="47"/>
      <c r="J29" s="47"/>
      <c r="K29" s="47"/>
      <c r="L29" s="351">
        <v>0.15</v>
      </c>
      <c r="M29" s="352"/>
      <c r="N29" s="352"/>
      <c r="O29" s="352"/>
      <c r="P29" s="47"/>
      <c r="Q29" s="47"/>
      <c r="R29" s="47"/>
      <c r="S29" s="47"/>
      <c r="T29" s="47"/>
      <c r="U29" s="47"/>
      <c r="V29" s="47"/>
      <c r="W29" s="353">
        <f>ROUND(BC51,2)</f>
        <v>0</v>
      </c>
      <c r="X29" s="352"/>
      <c r="Y29" s="352"/>
      <c r="Z29" s="352"/>
      <c r="AA29" s="352"/>
      <c r="AB29" s="352"/>
      <c r="AC29" s="352"/>
      <c r="AD29" s="352"/>
      <c r="AE29" s="352"/>
      <c r="AF29" s="47"/>
      <c r="AG29" s="47"/>
      <c r="AH29" s="47"/>
      <c r="AI29" s="47"/>
      <c r="AJ29" s="47"/>
      <c r="AK29" s="353">
        <v>0</v>
      </c>
      <c r="AL29" s="352"/>
      <c r="AM29" s="352"/>
      <c r="AN29" s="352"/>
      <c r="AO29" s="352"/>
      <c r="AP29" s="47"/>
      <c r="AQ29" s="49"/>
      <c r="BE29" s="341"/>
    </row>
    <row r="30" spans="2:71" s="2" customFormat="1" ht="14.45" hidden="1" customHeight="1">
      <c r="B30" s="46"/>
      <c r="C30" s="47"/>
      <c r="D30" s="47"/>
      <c r="E30" s="47"/>
      <c r="F30" s="48" t="s">
        <v>46</v>
      </c>
      <c r="G30" s="47"/>
      <c r="H30" s="47"/>
      <c r="I30" s="47"/>
      <c r="J30" s="47"/>
      <c r="K30" s="47"/>
      <c r="L30" s="351">
        <v>0</v>
      </c>
      <c r="M30" s="352"/>
      <c r="N30" s="352"/>
      <c r="O30" s="352"/>
      <c r="P30" s="47"/>
      <c r="Q30" s="47"/>
      <c r="R30" s="47"/>
      <c r="S30" s="47"/>
      <c r="T30" s="47"/>
      <c r="U30" s="47"/>
      <c r="V30" s="47"/>
      <c r="W30" s="353">
        <f>ROUND(BD51,2)</f>
        <v>0</v>
      </c>
      <c r="X30" s="352"/>
      <c r="Y30" s="352"/>
      <c r="Z30" s="352"/>
      <c r="AA30" s="352"/>
      <c r="AB30" s="352"/>
      <c r="AC30" s="352"/>
      <c r="AD30" s="352"/>
      <c r="AE30" s="352"/>
      <c r="AF30" s="47"/>
      <c r="AG30" s="47"/>
      <c r="AH30" s="47"/>
      <c r="AI30" s="47"/>
      <c r="AJ30" s="47"/>
      <c r="AK30" s="353">
        <v>0</v>
      </c>
      <c r="AL30" s="352"/>
      <c r="AM30" s="352"/>
      <c r="AN30" s="352"/>
      <c r="AO30" s="352"/>
      <c r="AP30" s="47"/>
      <c r="AQ30" s="49"/>
      <c r="BE30" s="341"/>
    </row>
    <row r="31" spans="2:71" s="1" customFormat="1" ht="6.95" customHeight="1"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4"/>
      <c r="BE31" s="341"/>
    </row>
    <row r="32" spans="2:71" s="1" customFormat="1" ht="25.9" customHeight="1">
      <c r="B32" s="40"/>
      <c r="C32" s="50"/>
      <c r="D32" s="51" t="s">
        <v>47</v>
      </c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3" t="s">
        <v>48</v>
      </c>
      <c r="U32" s="52"/>
      <c r="V32" s="52"/>
      <c r="W32" s="52"/>
      <c r="X32" s="354" t="s">
        <v>49</v>
      </c>
      <c r="Y32" s="355"/>
      <c r="Z32" s="355"/>
      <c r="AA32" s="355"/>
      <c r="AB32" s="355"/>
      <c r="AC32" s="52"/>
      <c r="AD32" s="52"/>
      <c r="AE32" s="52"/>
      <c r="AF32" s="52"/>
      <c r="AG32" s="52"/>
      <c r="AH32" s="52"/>
      <c r="AI32" s="52"/>
      <c r="AJ32" s="52"/>
      <c r="AK32" s="356">
        <f>SUM(AK23:AK30)</f>
        <v>0</v>
      </c>
      <c r="AL32" s="355"/>
      <c r="AM32" s="355"/>
      <c r="AN32" s="355"/>
      <c r="AO32" s="357"/>
      <c r="AP32" s="50"/>
      <c r="AQ32" s="54"/>
      <c r="BE32" s="341"/>
    </row>
    <row r="33" spans="2:56" s="1" customFormat="1" ht="6.95" customHeight="1">
      <c r="B33" s="40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4"/>
    </row>
    <row r="34" spans="2:56" s="1" customFormat="1" ht="6.95" customHeight="1">
      <c r="B34" s="55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7"/>
    </row>
    <row r="38" spans="2:56" s="1" customFormat="1" ht="6.95" customHeight="1">
      <c r="B38" s="58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60"/>
    </row>
    <row r="39" spans="2:56" s="1" customFormat="1" ht="36.950000000000003" customHeight="1">
      <c r="B39" s="40"/>
      <c r="C39" s="61" t="s">
        <v>50</v>
      </c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0"/>
    </row>
    <row r="40" spans="2:56" s="1" customFormat="1" ht="6.95" customHeight="1">
      <c r="B40" s="40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0"/>
    </row>
    <row r="41" spans="2:56" s="3" customFormat="1" ht="14.45" customHeight="1">
      <c r="B41" s="63"/>
      <c r="C41" s="64" t="s">
        <v>15</v>
      </c>
      <c r="D41" s="65"/>
      <c r="E41" s="65"/>
      <c r="F41" s="65"/>
      <c r="G41" s="65"/>
      <c r="H41" s="65"/>
      <c r="I41" s="65"/>
      <c r="J41" s="65"/>
      <c r="K41" s="65"/>
      <c r="L41" s="65" t="str">
        <f>K5</f>
        <v>2017/126</v>
      </c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6"/>
    </row>
    <row r="42" spans="2:56" s="4" customFormat="1" ht="36.950000000000003" customHeight="1">
      <c r="B42" s="67"/>
      <c r="C42" s="68" t="s">
        <v>18</v>
      </c>
      <c r="D42" s="69"/>
      <c r="E42" s="69"/>
      <c r="F42" s="69"/>
      <c r="G42" s="69"/>
      <c r="H42" s="69"/>
      <c r="I42" s="69"/>
      <c r="J42" s="69"/>
      <c r="K42" s="69"/>
      <c r="L42" s="358" t="str">
        <f>K6</f>
        <v>Realizace prvků ÚSES v k.ú. Vedrovice</v>
      </c>
      <c r="M42" s="359"/>
      <c r="N42" s="359"/>
      <c r="O42" s="359"/>
      <c r="P42" s="359"/>
      <c r="Q42" s="359"/>
      <c r="R42" s="359"/>
      <c r="S42" s="359"/>
      <c r="T42" s="359"/>
      <c r="U42" s="359"/>
      <c r="V42" s="359"/>
      <c r="W42" s="359"/>
      <c r="X42" s="359"/>
      <c r="Y42" s="359"/>
      <c r="Z42" s="359"/>
      <c r="AA42" s="359"/>
      <c r="AB42" s="359"/>
      <c r="AC42" s="359"/>
      <c r="AD42" s="359"/>
      <c r="AE42" s="359"/>
      <c r="AF42" s="359"/>
      <c r="AG42" s="359"/>
      <c r="AH42" s="359"/>
      <c r="AI42" s="359"/>
      <c r="AJ42" s="359"/>
      <c r="AK42" s="359"/>
      <c r="AL42" s="359"/>
      <c r="AM42" s="359"/>
      <c r="AN42" s="359"/>
      <c r="AO42" s="359"/>
      <c r="AP42" s="69"/>
      <c r="AQ42" s="69"/>
      <c r="AR42" s="70"/>
    </row>
    <row r="43" spans="2:56" s="1" customFormat="1" ht="6.95" customHeight="1">
      <c r="B43" s="40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0"/>
    </row>
    <row r="44" spans="2:56" s="1" customFormat="1">
      <c r="B44" s="40"/>
      <c r="C44" s="64" t="s">
        <v>23</v>
      </c>
      <c r="D44" s="62"/>
      <c r="E44" s="62"/>
      <c r="F44" s="62"/>
      <c r="G44" s="62"/>
      <c r="H44" s="62"/>
      <c r="I44" s="62"/>
      <c r="J44" s="62"/>
      <c r="K44" s="62"/>
      <c r="L44" s="71" t="str">
        <f>IF(K8="","",K8)</f>
        <v>k.ú. Vedrovice</v>
      </c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4" t="s">
        <v>25</v>
      </c>
      <c r="AJ44" s="62"/>
      <c r="AK44" s="62"/>
      <c r="AL44" s="62"/>
      <c r="AM44" s="360" t="str">
        <f>IF(AN8= "","",AN8)</f>
        <v>19. 7. 2017</v>
      </c>
      <c r="AN44" s="360"/>
      <c r="AO44" s="62"/>
      <c r="AP44" s="62"/>
      <c r="AQ44" s="62"/>
      <c r="AR44" s="60"/>
    </row>
    <row r="45" spans="2:56" s="1" customFormat="1" ht="6.95" customHeight="1">
      <c r="B45" s="40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0"/>
    </row>
    <row r="46" spans="2:56" s="1" customFormat="1">
      <c r="B46" s="40"/>
      <c r="C46" s="64" t="s">
        <v>27</v>
      </c>
      <c r="D46" s="62"/>
      <c r="E46" s="62"/>
      <c r="F46" s="62"/>
      <c r="G46" s="62"/>
      <c r="H46" s="62"/>
      <c r="I46" s="62"/>
      <c r="J46" s="62"/>
      <c r="K46" s="62"/>
      <c r="L46" s="65" t="str">
        <f>IF(E11= "","",E11)</f>
        <v>Obec Vedrovice, 671 75 Loděnice u Mor.Krumluva</v>
      </c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4" t="s">
        <v>33</v>
      </c>
      <c r="AJ46" s="62"/>
      <c r="AK46" s="62"/>
      <c r="AL46" s="62"/>
      <c r="AM46" s="361" t="str">
        <f>IF(E17="","",E17)</f>
        <v>Atregia, s.r.o., Šebrov 215, 679 22</v>
      </c>
      <c r="AN46" s="361"/>
      <c r="AO46" s="361"/>
      <c r="AP46" s="361"/>
      <c r="AQ46" s="62"/>
      <c r="AR46" s="60"/>
      <c r="AS46" s="362" t="s">
        <v>51</v>
      </c>
      <c r="AT46" s="363"/>
      <c r="AU46" s="73"/>
      <c r="AV46" s="73"/>
      <c r="AW46" s="73"/>
      <c r="AX46" s="73"/>
      <c r="AY46" s="73"/>
      <c r="AZ46" s="73"/>
      <c r="BA46" s="73"/>
      <c r="BB46" s="73"/>
      <c r="BC46" s="73"/>
      <c r="BD46" s="74"/>
    </row>
    <row r="47" spans="2:56" s="1" customFormat="1">
      <c r="B47" s="40"/>
      <c r="C47" s="64" t="s">
        <v>31</v>
      </c>
      <c r="D47" s="62"/>
      <c r="E47" s="62"/>
      <c r="F47" s="62"/>
      <c r="G47" s="62"/>
      <c r="H47" s="62"/>
      <c r="I47" s="62"/>
      <c r="J47" s="62"/>
      <c r="K47" s="62"/>
      <c r="L47" s="65" t="str">
        <f>IF(E14= "Vyplň údaj","",E14)</f>
        <v/>
      </c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0"/>
      <c r="AS47" s="364"/>
      <c r="AT47" s="365"/>
      <c r="AU47" s="75"/>
      <c r="AV47" s="75"/>
      <c r="AW47" s="75"/>
      <c r="AX47" s="75"/>
      <c r="AY47" s="75"/>
      <c r="AZ47" s="75"/>
      <c r="BA47" s="75"/>
      <c r="BB47" s="75"/>
      <c r="BC47" s="75"/>
      <c r="BD47" s="76"/>
    </row>
    <row r="48" spans="2:56" s="1" customFormat="1" ht="10.9" customHeight="1">
      <c r="B48" s="40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0"/>
      <c r="AS48" s="366"/>
      <c r="AT48" s="367"/>
      <c r="AU48" s="41"/>
      <c r="AV48" s="41"/>
      <c r="AW48" s="41"/>
      <c r="AX48" s="41"/>
      <c r="AY48" s="41"/>
      <c r="AZ48" s="41"/>
      <c r="BA48" s="41"/>
      <c r="BB48" s="41"/>
      <c r="BC48" s="41"/>
      <c r="BD48" s="77"/>
    </row>
    <row r="49" spans="1:91" s="1" customFormat="1" ht="29.25" customHeight="1">
      <c r="B49" s="40"/>
      <c r="C49" s="368" t="s">
        <v>52</v>
      </c>
      <c r="D49" s="369"/>
      <c r="E49" s="369"/>
      <c r="F49" s="369"/>
      <c r="G49" s="369"/>
      <c r="H49" s="78"/>
      <c r="I49" s="370" t="s">
        <v>53</v>
      </c>
      <c r="J49" s="369"/>
      <c r="K49" s="369"/>
      <c r="L49" s="369"/>
      <c r="M49" s="369"/>
      <c r="N49" s="369"/>
      <c r="O49" s="369"/>
      <c r="P49" s="369"/>
      <c r="Q49" s="369"/>
      <c r="R49" s="369"/>
      <c r="S49" s="369"/>
      <c r="T49" s="369"/>
      <c r="U49" s="369"/>
      <c r="V49" s="369"/>
      <c r="W49" s="369"/>
      <c r="X49" s="369"/>
      <c r="Y49" s="369"/>
      <c r="Z49" s="369"/>
      <c r="AA49" s="369"/>
      <c r="AB49" s="369"/>
      <c r="AC49" s="369"/>
      <c r="AD49" s="369"/>
      <c r="AE49" s="369"/>
      <c r="AF49" s="369"/>
      <c r="AG49" s="371" t="s">
        <v>54</v>
      </c>
      <c r="AH49" s="369"/>
      <c r="AI49" s="369"/>
      <c r="AJ49" s="369"/>
      <c r="AK49" s="369"/>
      <c r="AL49" s="369"/>
      <c r="AM49" s="369"/>
      <c r="AN49" s="370" t="s">
        <v>55</v>
      </c>
      <c r="AO49" s="369"/>
      <c r="AP49" s="369"/>
      <c r="AQ49" s="79" t="s">
        <v>56</v>
      </c>
      <c r="AR49" s="60"/>
      <c r="AS49" s="80" t="s">
        <v>57</v>
      </c>
      <c r="AT49" s="81" t="s">
        <v>58</v>
      </c>
      <c r="AU49" s="81" t="s">
        <v>59</v>
      </c>
      <c r="AV49" s="81" t="s">
        <v>60</v>
      </c>
      <c r="AW49" s="81" t="s">
        <v>61</v>
      </c>
      <c r="AX49" s="81" t="s">
        <v>62</v>
      </c>
      <c r="AY49" s="81" t="s">
        <v>63</v>
      </c>
      <c r="AZ49" s="81" t="s">
        <v>64</v>
      </c>
      <c r="BA49" s="81" t="s">
        <v>65</v>
      </c>
      <c r="BB49" s="81" t="s">
        <v>66</v>
      </c>
      <c r="BC49" s="81" t="s">
        <v>67</v>
      </c>
      <c r="BD49" s="82" t="s">
        <v>68</v>
      </c>
    </row>
    <row r="50" spans="1:91" s="1" customFormat="1" ht="10.9" customHeight="1">
      <c r="B50" s="40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0"/>
      <c r="AS50" s="83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5"/>
    </row>
    <row r="51" spans="1:91" s="4" customFormat="1" ht="32.450000000000003" customHeight="1">
      <c r="B51" s="67"/>
      <c r="C51" s="86" t="s">
        <v>69</v>
      </c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375">
        <f>ROUND(SUM(AG52:AG57),2)</f>
        <v>0</v>
      </c>
      <c r="AH51" s="375"/>
      <c r="AI51" s="375"/>
      <c r="AJ51" s="375"/>
      <c r="AK51" s="375"/>
      <c r="AL51" s="375"/>
      <c r="AM51" s="375"/>
      <c r="AN51" s="376">
        <f t="shared" ref="AN51:AN57" si="0">SUM(AG51,AT51)</f>
        <v>0</v>
      </c>
      <c r="AO51" s="376"/>
      <c r="AP51" s="376"/>
      <c r="AQ51" s="88" t="s">
        <v>21</v>
      </c>
      <c r="AR51" s="70"/>
      <c r="AS51" s="89">
        <f>ROUND(SUM(AS52:AS57),2)</f>
        <v>0</v>
      </c>
      <c r="AT51" s="90">
        <f t="shared" ref="AT51:AT57" si="1">ROUND(SUM(AV51:AW51),2)</f>
        <v>0</v>
      </c>
      <c r="AU51" s="91">
        <f>ROUND(SUM(AU52:AU57),5)</f>
        <v>0</v>
      </c>
      <c r="AV51" s="90">
        <f>ROUND(AZ51*L26,2)</f>
        <v>0</v>
      </c>
      <c r="AW51" s="90">
        <f>ROUND(BA51*L27,2)</f>
        <v>0</v>
      </c>
      <c r="AX51" s="90">
        <f>ROUND(BB51*L26,2)</f>
        <v>0</v>
      </c>
      <c r="AY51" s="90">
        <f>ROUND(BC51*L27,2)</f>
        <v>0</v>
      </c>
      <c r="AZ51" s="90">
        <f>ROUND(SUM(AZ52:AZ57),2)</f>
        <v>0</v>
      </c>
      <c r="BA51" s="90">
        <f>ROUND(SUM(BA52:BA57),2)</f>
        <v>0</v>
      </c>
      <c r="BB51" s="90">
        <f>ROUND(SUM(BB52:BB57),2)</f>
        <v>0</v>
      </c>
      <c r="BC51" s="90">
        <f>ROUND(SUM(BC52:BC57),2)</f>
        <v>0</v>
      </c>
      <c r="BD51" s="92">
        <f>ROUND(SUM(BD52:BD57),2)</f>
        <v>0</v>
      </c>
      <c r="BS51" s="93" t="s">
        <v>70</v>
      </c>
      <c r="BT51" s="93" t="s">
        <v>71</v>
      </c>
      <c r="BU51" s="94" t="s">
        <v>72</v>
      </c>
      <c r="BV51" s="93" t="s">
        <v>73</v>
      </c>
      <c r="BW51" s="93" t="s">
        <v>7</v>
      </c>
      <c r="BX51" s="93" t="s">
        <v>74</v>
      </c>
      <c r="CL51" s="93" t="s">
        <v>21</v>
      </c>
    </row>
    <row r="52" spans="1:91" s="5" customFormat="1" ht="22.5" customHeight="1">
      <c r="A52" s="95" t="s">
        <v>75</v>
      </c>
      <c r="B52" s="96"/>
      <c r="C52" s="97"/>
      <c r="D52" s="374" t="s">
        <v>76</v>
      </c>
      <c r="E52" s="374"/>
      <c r="F52" s="374"/>
      <c r="G52" s="374"/>
      <c r="H52" s="374"/>
      <c r="I52" s="98"/>
      <c r="J52" s="374" t="s">
        <v>77</v>
      </c>
      <c r="K52" s="374"/>
      <c r="L52" s="374"/>
      <c r="M52" s="374"/>
      <c r="N52" s="374"/>
      <c r="O52" s="374"/>
      <c r="P52" s="374"/>
      <c r="Q52" s="374"/>
      <c r="R52" s="374"/>
      <c r="S52" s="374"/>
      <c r="T52" s="374"/>
      <c r="U52" s="374"/>
      <c r="V52" s="374"/>
      <c r="W52" s="374"/>
      <c r="X52" s="374"/>
      <c r="Y52" s="374"/>
      <c r="Z52" s="374"/>
      <c r="AA52" s="374"/>
      <c r="AB52" s="374"/>
      <c r="AC52" s="374"/>
      <c r="AD52" s="374"/>
      <c r="AE52" s="374"/>
      <c r="AF52" s="374"/>
      <c r="AG52" s="372">
        <f>'LBC 2 - ´Na Babách´'!J27</f>
        <v>0</v>
      </c>
      <c r="AH52" s="373"/>
      <c r="AI52" s="373"/>
      <c r="AJ52" s="373"/>
      <c r="AK52" s="373"/>
      <c r="AL52" s="373"/>
      <c r="AM52" s="373"/>
      <c r="AN52" s="372">
        <f t="shared" si="0"/>
        <v>0</v>
      </c>
      <c r="AO52" s="373"/>
      <c r="AP52" s="373"/>
      <c r="AQ52" s="99" t="s">
        <v>78</v>
      </c>
      <c r="AR52" s="100"/>
      <c r="AS52" s="101">
        <v>0</v>
      </c>
      <c r="AT52" s="102">
        <f t="shared" si="1"/>
        <v>0</v>
      </c>
      <c r="AU52" s="103">
        <f>'LBC 2 - ´Na Babách´'!P86</f>
        <v>0</v>
      </c>
      <c r="AV52" s="102">
        <f>'LBC 2 - ´Na Babách´'!J30</f>
        <v>0</v>
      </c>
      <c r="AW52" s="102">
        <f>'LBC 2 - ´Na Babách´'!J31</f>
        <v>0</v>
      </c>
      <c r="AX52" s="102">
        <f>'LBC 2 - ´Na Babách´'!J32</f>
        <v>0</v>
      </c>
      <c r="AY52" s="102">
        <f>'LBC 2 - ´Na Babách´'!J33</f>
        <v>0</v>
      </c>
      <c r="AZ52" s="102">
        <f>'LBC 2 - ´Na Babách´'!F30</f>
        <v>0</v>
      </c>
      <c r="BA52" s="102">
        <f>'LBC 2 - ´Na Babách´'!F31</f>
        <v>0</v>
      </c>
      <c r="BB52" s="102">
        <f>'LBC 2 - ´Na Babách´'!F32</f>
        <v>0</v>
      </c>
      <c r="BC52" s="102">
        <f>'LBC 2 - ´Na Babách´'!F33</f>
        <v>0</v>
      </c>
      <c r="BD52" s="104">
        <f>'LBC 2 - ´Na Babách´'!F34</f>
        <v>0</v>
      </c>
      <c r="BT52" s="105" t="s">
        <v>79</v>
      </c>
      <c r="BV52" s="105" t="s">
        <v>73</v>
      </c>
      <c r="BW52" s="105" t="s">
        <v>80</v>
      </c>
      <c r="BX52" s="105" t="s">
        <v>7</v>
      </c>
      <c r="CL52" s="105" t="s">
        <v>21</v>
      </c>
      <c r="CM52" s="105" t="s">
        <v>81</v>
      </c>
    </row>
    <row r="53" spans="1:91" s="5" customFormat="1" ht="22.5" customHeight="1">
      <c r="A53" s="95" t="s">
        <v>75</v>
      </c>
      <c r="B53" s="96"/>
      <c r="C53" s="97"/>
      <c r="D53" s="374" t="s">
        <v>82</v>
      </c>
      <c r="E53" s="374"/>
      <c r="F53" s="374"/>
      <c r="G53" s="374"/>
      <c r="H53" s="374"/>
      <c r="I53" s="98"/>
      <c r="J53" s="374" t="s">
        <v>83</v>
      </c>
      <c r="K53" s="374"/>
      <c r="L53" s="374"/>
      <c r="M53" s="374"/>
      <c r="N53" s="374"/>
      <c r="O53" s="374"/>
      <c r="P53" s="374"/>
      <c r="Q53" s="374"/>
      <c r="R53" s="374"/>
      <c r="S53" s="374"/>
      <c r="T53" s="374"/>
      <c r="U53" s="374"/>
      <c r="V53" s="374"/>
      <c r="W53" s="374"/>
      <c r="X53" s="374"/>
      <c r="Y53" s="374"/>
      <c r="Z53" s="374"/>
      <c r="AA53" s="374"/>
      <c r="AB53" s="374"/>
      <c r="AC53" s="374"/>
      <c r="AD53" s="374"/>
      <c r="AE53" s="374"/>
      <c r="AF53" s="374"/>
      <c r="AG53" s="372">
        <f>'LBK 2 - orná půda'!J27</f>
        <v>0</v>
      </c>
      <c r="AH53" s="373"/>
      <c r="AI53" s="373"/>
      <c r="AJ53" s="373"/>
      <c r="AK53" s="373"/>
      <c r="AL53" s="373"/>
      <c r="AM53" s="373"/>
      <c r="AN53" s="372">
        <f t="shared" si="0"/>
        <v>0</v>
      </c>
      <c r="AO53" s="373"/>
      <c r="AP53" s="373"/>
      <c r="AQ53" s="99" t="s">
        <v>78</v>
      </c>
      <c r="AR53" s="100"/>
      <c r="AS53" s="101">
        <v>0</v>
      </c>
      <c r="AT53" s="102">
        <f t="shared" si="1"/>
        <v>0</v>
      </c>
      <c r="AU53" s="103">
        <f>'LBK 2 - orná půda'!P86</f>
        <v>0</v>
      </c>
      <c r="AV53" s="102">
        <f>'LBK 2 - orná půda'!J30</f>
        <v>0</v>
      </c>
      <c r="AW53" s="102">
        <f>'LBK 2 - orná půda'!J31</f>
        <v>0</v>
      </c>
      <c r="AX53" s="102">
        <f>'LBK 2 - orná půda'!J32</f>
        <v>0</v>
      </c>
      <c r="AY53" s="102">
        <f>'LBK 2 - orná půda'!J33</f>
        <v>0</v>
      </c>
      <c r="AZ53" s="102">
        <f>'LBK 2 - orná půda'!F30</f>
        <v>0</v>
      </c>
      <c r="BA53" s="102">
        <f>'LBK 2 - orná půda'!F31</f>
        <v>0</v>
      </c>
      <c r="BB53" s="102">
        <f>'LBK 2 - orná půda'!F32</f>
        <v>0</v>
      </c>
      <c r="BC53" s="102">
        <f>'LBK 2 - orná půda'!F33</f>
        <v>0</v>
      </c>
      <c r="BD53" s="104">
        <f>'LBK 2 - orná půda'!F34</f>
        <v>0</v>
      </c>
      <c r="BT53" s="105" t="s">
        <v>79</v>
      </c>
      <c r="BV53" s="105" t="s">
        <v>73</v>
      </c>
      <c r="BW53" s="105" t="s">
        <v>84</v>
      </c>
      <c r="BX53" s="105" t="s">
        <v>7</v>
      </c>
      <c r="CL53" s="105" t="s">
        <v>21</v>
      </c>
      <c r="CM53" s="105" t="s">
        <v>81</v>
      </c>
    </row>
    <row r="54" spans="1:91" s="5" customFormat="1" ht="22.5" customHeight="1">
      <c r="A54" s="95" t="s">
        <v>75</v>
      </c>
      <c r="B54" s="96"/>
      <c r="C54" s="97"/>
      <c r="D54" s="374" t="s">
        <v>85</v>
      </c>
      <c r="E54" s="374"/>
      <c r="F54" s="374"/>
      <c r="G54" s="374"/>
      <c r="H54" s="374"/>
      <c r="I54" s="98"/>
      <c r="J54" s="374" t="s">
        <v>83</v>
      </c>
      <c r="K54" s="374"/>
      <c r="L54" s="374"/>
      <c r="M54" s="374"/>
      <c r="N54" s="374"/>
      <c r="O54" s="374"/>
      <c r="P54" s="374"/>
      <c r="Q54" s="374"/>
      <c r="R54" s="374"/>
      <c r="S54" s="374"/>
      <c r="T54" s="374"/>
      <c r="U54" s="374"/>
      <c r="V54" s="374"/>
      <c r="W54" s="374"/>
      <c r="X54" s="374"/>
      <c r="Y54" s="374"/>
      <c r="Z54" s="374"/>
      <c r="AA54" s="374"/>
      <c r="AB54" s="374"/>
      <c r="AC54" s="374"/>
      <c r="AD54" s="374"/>
      <c r="AE54" s="374"/>
      <c r="AF54" s="374"/>
      <c r="AG54" s="372">
        <f>'LBK 3 - orná půda'!J27</f>
        <v>0</v>
      </c>
      <c r="AH54" s="373"/>
      <c r="AI54" s="373"/>
      <c r="AJ54" s="373"/>
      <c r="AK54" s="373"/>
      <c r="AL54" s="373"/>
      <c r="AM54" s="373"/>
      <c r="AN54" s="372">
        <f t="shared" si="0"/>
        <v>0</v>
      </c>
      <c r="AO54" s="373"/>
      <c r="AP54" s="373"/>
      <c r="AQ54" s="99" t="s">
        <v>78</v>
      </c>
      <c r="AR54" s="100"/>
      <c r="AS54" s="101">
        <v>0</v>
      </c>
      <c r="AT54" s="102">
        <f t="shared" si="1"/>
        <v>0</v>
      </c>
      <c r="AU54" s="103">
        <f>'LBK 3 - orná půda'!P86</f>
        <v>0</v>
      </c>
      <c r="AV54" s="102">
        <f>'LBK 3 - orná půda'!J30</f>
        <v>0</v>
      </c>
      <c r="AW54" s="102">
        <f>'LBK 3 - orná půda'!J31</f>
        <v>0</v>
      </c>
      <c r="AX54" s="102">
        <f>'LBK 3 - orná půda'!J32</f>
        <v>0</v>
      </c>
      <c r="AY54" s="102">
        <f>'LBK 3 - orná půda'!J33</f>
        <v>0</v>
      </c>
      <c r="AZ54" s="102">
        <f>'LBK 3 - orná půda'!F30</f>
        <v>0</v>
      </c>
      <c r="BA54" s="102">
        <f>'LBK 3 - orná půda'!F31</f>
        <v>0</v>
      </c>
      <c r="BB54" s="102">
        <f>'LBK 3 - orná půda'!F32</f>
        <v>0</v>
      </c>
      <c r="BC54" s="102">
        <f>'LBK 3 - orná půda'!F33</f>
        <v>0</v>
      </c>
      <c r="BD54" s="104">
        <f>'LBK 3 - orná půda'!F34</f>
        <v>0</v>
      </c>
      <c r="BT54" s="105" t="s">
        <v>79</v>
      </c>
      <c r="BV54" s="105" t="s">
        <v>73</v>
      </c>
      <c r="BW54" s="105" t="s">
        <v>86</v>
      </c>
      <c r="BX54" s="105" t="s">
        <v>7</v>
      </c>
      <c r="CL54" s="105" t="s">
        <v>21</v>
      </c>
      <c r="CM54" s="105" t="s">
        <v>81</v>
      </c>
    </row>
    <row r="55" spans="1:91" s="5" customFormat="1" ht="22.5" customHeight="1">
      <c r="A55" s="95" t="s">
        <v>75</v>
      </c>
      <c r="B55" s="96"/>
      <c r="C55" s="97"/>
      <c r="D55" s="374" t="s">
        <v>87</v>
      </c>
      <c r="E55" s="374"/>
      <c r="F55" s="374"/>
      <c r="G55" s="374"/>
      <c r="H55" s="374"/>
      <c r="I55" s="98"/>
      <c r="J55" s="374" t="s">
        <v>83</v>
      </c>
      <c r="K55" s="374"/>
      <c r="L55" s="374"/>
      <c r="M55" s="374"/>
      <c r="N55" s="374"/>
      <c r="O55" s="374"/>
      <c r="P55" s="374"/>
      <c r="Q55" s="374"/>
      <c r="R55" s="374"/>
      <c r="S55" s="374"/>
      <c r="T55" s="374"/>
      <c r="U55" s="374"/>
      <c r="V55" s="374"/>
      <c r="W55" s="374"/>
      <c r="X55" s="374"/>
      <c r="Y55" s="374"/>
      <c r="Z55" s="374"/>
      <c r="AA55" s="374"/>
      <c r="AB55" s="374"/>
      <c r="AC55" s="374"/>
      <c r="AD55" s="374"/>
      <c r="AE55" s="374"/>
      <c r="AF55" s="374"/>
      <c r="AG55" s="372">
        <f>'LBK 4 - orná půda'!J27</f>
        <v>0</v>
      </c>
      <c r="AH55" s="373"/>
      <c r="AI55" s="373"/>
      <c r="AJ55" s="373"/>
      <c r="AK55" s="373"/>
      <c r="AL55" s="373"/>
      <c r="AM55" s="373"/>
      <c r="AN55" s="372">
        <f t="shared" si="0"/>
        <v>0</v>
      </c>
      <c r="AO55" s="373"/>
      <c r="AP55" s="373"/>
      <c r="AQ55" s="99" t="s">
        <v>78</v>
      </c>
      <c r="AR55" s="100"/>
      <c r="AS55" s="101">
        <v>0</v>
      </c>
      <c r="AT55" s="102">
        <f t="shared" si="1"/>
        <v>0</v>
      </c>
      <c r="AU55" s="103">
        <f>'LBK 4 - orná půda'!P86</f>
        <v>0</v>
      </c>
      <c r="AV55" s="102">
        <f>'LBK 4 - orná půda'!J30</f>
        <v>0</v>
      </c>
      <c r="AW55" s="102">
        <f>'LBK 4 - orná půda'!J31</f>
        <v>0</v>
      </c>
      <c r="AX55" s="102">
        <f>'LBK 4 - orná půda'!J32</f>
        <v>0</v>
      </c>
      <c r="AY55" s="102">
        <f>'LBK 4 - orná půda'!J33</f>
        <v>0</v>
      </c>
      <c r="AZ55" s="102">
        <f>'LBK 4 - orná půda'!F30</f>
        <v>0</v>
      </c>
      <c r="BA55" s="102">
        <f>'LBK 4 - orná půda'!F31</f>
        <v>0</v>
      </c>
      <c r="BB55" s="102">
        <f>'LBK 4 - orná půda'!F32</f>
        <v>0</v>
      </c>
      <c r="BC55" s="102">
        <f>'LBK 4 - orná půda'!F33</f>
        <v>0</v>
      </c>
      <c r="BD55" s="104">
        <f>'LBK 4 - orná půda'!F34</f>
        <v>0</v>
      </c>
      <c r="BT55" s="105" t="s">
        <v>79</v>
      </c>
      <c r="BV55" s="105" t="s">
        <v>73</v>
      </c>
      <c r="BW55" s="105" t="s">
        <v>88</v>
      </c>
      <c r="BX55" s="105" t="s">
        <v>7</v>
      </c>
      <c r="CL55" s="105" t="s">
        <v>21</v>
      </c>
      <c r="CM55" s="105" t="s">
        <v>81</v>
      </c>
    </row>
    <row r="56" spans="1:91" s="5" customFormat="1" ht="22.5" customHeight="1">
      <c r="A56" s="95" t="s">
        <v>75</v>
      </c>
      <c r="B56" s="96"/>
      <c r="C56" s="97"/>
      <c r="D56" s="374" t="s">
        <v>89</v>
      </c>
      <c r="E56" s="374"/>
      <c r="F56" s="374"/>
      <c r="G56" s="374"/>
      <c r="H56" s="374"/>
      <c r="I56" s="98"/>
      <c r="J56" s="374" t="s">
        <v>90</v>
      </c>
      <c r="K56" s="374"/>
      <c r="L56" s="374"/>
      <c r="M56" s="374"/>
      <c r="N56" s="374"/>
      <c r="O56" s="374"/>
      <c r="P56" s="374"/>
      <c r="Q56" s="374"/>
      <c r="R56" s="374"/>
      <c r="S56" s="374"/>
      <c r="T56" s="374"/>
      <c r="U56" s="374"/>
      <c r="V56" s="374"/>
      <c r="W56" s="374"/>
      <c r="X56" s="374"/>
      <c r="Y56" s="374"/>
      <c r="Z56" s="374"/>
      <c r="AA56" s="374"/>
      <c r="AB56" s="374"/>
      <c r="AC56" s="374"/>
      <c r="AD56" s="374"/>
      <c r="AE56" s="374"/>
      <c r="AF56" s="374"/>
      <c r="AG56" s="372">
        <f>'01 - Neuznatelné náklady'!J27</f>
        <v>0</v>
      </c>
      <c r="AH56" s="373"/>
      <c r="AI56" s="373"/>
      <c r="AJ56" s="373"/>
      <c r="AK56" s="373"/>
      <c r="AL56" s="373"/>
      <c r="AM56" s="373"/>
      <c r="AN56" s="372">
        <f t="shared" si="0"/>
        <v>0</v>
      </c>
      <c r="AO56" s="373"/>
      <c r="AP56" s="373"/>
      <c r="AQ56" s="99" t="s">
        <v>78</v>
      </c>
      <c r="AR56" s="100"/>
      <c r="AS56" s="101">
        <v>0</v>
      </c>
      <c r="AT56" s="102">
        <f t="shared" si="1"/>
        <v>0</v>
      </c>
      <c r="AU56" s="103">
        <f>'01 - Neuznatelné náklady'!P81</f>
        <v>0</v>
      </c>
      <c r="AV56" s="102">
        <f>'01 - Neuznatelné náklady'!J30</f>
        <v>0</v>
      </c>
      <c r="AW56" s="102">
        <f>'01 - Neuznatelné náklady'!J31</f>
        <v>0</v>
      </c>
      <c r="AX56" s="102">
        <f>'01 - Neuznatelné náklady'!J32</f>
        <v>0</v>
      </c>
      <c r="AY56" s="102">
        <f>'01 - Neuznatelné náklady'!J33</f>
        <v>0</v>
      </c>
      <c r="AZ56" s="102">
        <f>'01 - Neuznatelné náklady'!F30</f>
        <v>0</v>
      </c>
      <c r="BA56" s="102">
        <f>'01 - Neuznatelné náklady'!F31</f>
        <v>0</v>
      </c>
      <c r="BB56" s="102">
        <f>'01 - Neuznatelné náklady'!F32</f>
        <v>0</v>
      </c>
      <c r="BC56" s="102">
        <f>'01 - Neuznatelné náklady'!F33</f>
        <v>0</v>
      </c>
      <c r="BD56" s="104">
        <f>'01 - Neuznatelné náklady'!F34</f>
        <v>0</v>
      </c>
      <c r="BT56" s="105" t="s">
        <v>79</v>
      </c>
      <c r="BV56" s="105" t="s">
        <v>73</v>
      </c>
      <c r="BW56" s="105" t="s">
        <v>91</v>
      </c>
      <c r="BX56" s="105" t="s">
        <v>7</v>
      </c>
      <c r="CL56" s="105" t="s">
        <v>21</v>
      </c>
      <c r="CM56" s="105" t="s">
        <v>81</v>
      </c>
    </row>
    <row r="57" spans="1:91" s="5" customFormat="1" ht="22.5" customHeight="1">
      <c r="A57" s="95" t="s">
        <v>75</v>
      </c>
      <c r="B57" s="96"/>
      <c r="C57" s="97"/>
      <c r="D57" s="374" t="s">
        <v>92</v>
      </c>
      <c r="E57" s="374"/>
      <c r="F57" s="374"/>
      <c r="G57" s="374"/>
      <c r="H57" s="374"/>
      <c r="I57" s="98"/>
      <c r="J57" s="374" t="s">
        <v>93</v>
      </c>
      <c r="K57" s="374"/>
      <c r="L57" s="374"/>
      <c r="M57" s="374"/>
      <c r="N57" s="374"/>
      <c r="O57" s="374"/>
      <c r="P57" s="374"/>
      <c r="Q57" s="374"/>
      <c r="R57" s="374"/>
      <c r="S57" s="374"/>
      <c r="T57" s="374"/>
      <c r="U57" s="374"/>
      <c r="V57" s="374"/>
      <c r="W57" s="374"/>
      <c r="X57" s="374"/>
      <c r="Y57" s="374"/>
      <c r="Z57" s="374"/>
      <c r="AA57" s="374"/>
      <c r="AB57" s="374"/>
      <c r="AC57" s="374"/>
      <c r="AD57" s="374"/>
      <c r="AE57" s="374"/>
      <c r="AF57" s="374"/>
      <c r="AG57" s="372">
        <f>'VRN - Vedlejší rozpočtové...'!J27</f>
        <v>0</v>
      </c>
      <c r="AH57" s="373"/>
      <c r="AI57" s="373"/>
      <c r="AJ57" s="373"/>
      <c r="AK57" s="373"/>
      <c r="AL57" s="373"/>
      <c r="AM57" s="373"/>
      <c r="AN57" s="372">
        <f t="shared" si="0"/>
        <v>0</v>
      </c>
      <c r="AO57" s="373"/>
      <c r="AP57" s="373"/>
      <c r="AQ57" s="99" t="s">
        <v>78</v>
      </c>
      <c r="AR57" s="100"/>
      <c r="AS57" s="106">
        <v>0</v>
      </c>
      <c r="AT57" s="107">
        <f t="shared" si="1"/>
        <v>0</v>
      </c>
      <c r="AU57" s="108">
        <f>'VRN - Vedlejší rozpočtové...'!P81</f>
        <v>0</v>
      </c>
      <c r="AV57" s="107">
        <f>'VRN - Vedlejší rozpočtové...'!J30</f>
        <v>0</v>
      </c>
      <c r="AW57" s="107">
        <f>'VRN - Vedlejší rozpočtové...'!J31</f>
        <v>0</v>
      </c>
      <c r="AX57" s="107">
        <f>'VRN - Vedlejší rozpočtové...'!J32</f>
        <v>0</v>
      </c>
      <c r="AY57" s="107">
        <f>'VRN - Vedlejší rozpočtové...'!J33</f>
        <v>0</v>
      </c>
      <c r="AZ57" s="107">
        <f>'VRN - Vedlejší rozpočtové...'!F30</f>
        <v>0</v>
      </c>
      <c r="BA57" s="107">
        <f>'VRN - Vedlejší rozpočtové...'!F31</f>
        <v>0</v>
      </c>
      <c r="BB57" s="107">
        <f>'VRN - Vedlejší rozpočtové...'!F32</f>
        <v>0</v>
      </c>
      <c r="BC57" s="107">
        <f>'VRN - Vedlejší rozpočtové...'!F33</f>
        <v>0</v>
      </c>
      <c r="BD57" s="109">
        <f>'VRN - Vedlejší rozpočtové...'!F34</f>
        <v>0</v>
      </c>
      <c r="BT57" s="105" t="s">
        <v>79</v>
      </c>
      <c r="BV57" s="105" t="s">
        <v>73</v>
      </c>
      <c r="BW57" s="105" t="s">
        <v>94</v>
      </c>
      <c r="BX57" s="105" t="s">
        <v>7</v>
      </c>
      <c r="CL57" s="105" t="s">
        <v>21</v>
      </c>
      <c r="CM57" s="105" t="s">
        <v>81</v>
      </c>
    </row>
    <row r="58" spans="1:91" s="1" customFormat="1" ht="30" customHeight="1">
      <c r="B58" s="40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0"/>
    </row>
    <row r="59" spans="1:91" s="1" customFormat="1" ht="6.95" customHeight="1">
      <c r="B59" s="55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60"/>
    </row>
  </sheetData>
  <sheetProtection password="CC35" sheet="1" objects="1" scenarios="1" formatCells="0" formatColumns="0" formatRows="0" sort="0" autoFilter="0"/>
  <mergeCells count="61">
    <mergeCell ref="AG51:AM51"/>
    <mergeCell ref="AN51:AP51"/>
    <mergeCell ref="AR2:BE2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N54:AP54"/>
    <mergeCell ref="AG54:AM54"/>
    <mergeCell ref="D54:H54"/>
    <mergeCell ref="J54:AF54"/>
    <mergeCell ref="AN55:AP55"/>
    <mergeCell ref="AG55:AM55"/>
    <mergeCell ref="D55:H55"/>
    <mergeCell ref="J55:AF55"/>
    <mergeCell ref="AN52:AP52"/>
    <mergeCell ref="AG52:AM52"/>
    <mergeCell ref="D52:H52"/>
    <mergeCell ref="J52:AF52"/>
    <mergeCell ref="AN53:AP53"/>
    <mergeCell ref="AG53:AM53"/>
    <mergeCell ref="D53:H53"/>
    <mergeCell ref="J53:AF53"/>
    <mergeCell ref="L42:AO42"/>
    <mergeCell ref="AM44:AN44"/>
    <mergeCell ref="AM46:AP46"/>
    <mergeCell ref="AS46:AT48"/>
    <mergeCell ref="C49:G49"/>
    <mergeCell ref="I49:AF49"/>
    <mergeCell ref="AG49:AM49"/>
    <mergeCell ref="AN49:AP49"/>
    <mergeCell ref="L30:O30"/>
    <mergeCell ref="W30:AE30"/>
    <mergeCell ref="AK30:AO30"/>
    <mergeCell ref="X32:AB32"/>
    <mergeCell ref="AK32:AO32"/>
    <mergeCell ref="W28:AE28"/>
    <mergeCell ref="AK28:AO28"/>
    <mergeCell ref="L29:O29"/>
    <mergeCell ref="W29:AE29"/>
    <mergeCell ref="AK29:AO29"/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28:O28"/>
  </mergeCells>
  <hyperlinks>
    <hyperlink ref="K1:S1" location="C2" display="1) Rekapitulace stavby"/>
    <hyperlink ref="W1:AI1" location="C51" display="2) Rekapitulace objektů stavby a soupisů prací"/>
    <hyperlink ref="A52" location="'LBC 2 - ´Na Babách´'!C2" display="/"/>
    <hyperlink ref="A53" location="'LBK 2 - orná půda'!C2" display="/"/>
    <hyperlink ref="A54" location="'LBK 3 - orná půda'!C2" display="/"/>
    <hyperlink ref="A55" location="'LBK 4 - orná půda'!C2" display="/"/>
    <hyperlink ref="A56" location="'01 - Neuznatelné náklady'!C2" display="/"/>
    <hyperlink ref="A57" location="'VRN - Vedlejší rozpočtové...'!C2" display="/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59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0"/>
      <c r="B1" s="111"/>
      <c r="C1" s="111"/>
      <c r="D1" s="112" t="s">
        <v>1</v>
      </c>
      <c r="E1" s="111"/>
      <c r="F1" s="113" t="s">
        <v>95</v>
      </c>
      <c r="G1" s="385" t="s">
        <v>96</v>
      </c>
      <c r="H1" s="385"/>
      <c r="I1" s="114"/>
      <c r="J1" s="113" t="s">
        <v>97</v>
      </c>
      <c r="K1" s="112" t="s">
        <v>98</v>
      </c>
      <c r="L1" s="113" t="s">
        <v>99</v>
      </c>
      <c r="M1" s="113"/>
      <c r="N1" s="113"/>
      <c r="O1" s="113"/>
      <c r="P1" s="113"/>
      <c r="Q1" s="113"/>
      <c r="R1" s="113"/>
      <c r="S1" s="113"/>
      <c r="T1" s="113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6.950000000000003" customHeight="1"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AT2" s="23" t="s">
        <v>80</v>
      </c>
      <c r="AZ2" s="115" t="s">
        <v>100</v>
      </c>
      <c r="BA2" s="115" t="s">
        <v>101</v>
      </c>
      <c r="BB2" s="115" t="s">
        <v>102</v>
      </c>
      <c r="BC2" s="115" t="s">
        <v>103</v>
      </c>
      <c r="BD2" s="115" t="s">
        <v>104</v>
      </c>
    </row>
    <row r="3" spans="1:70" ht="6.95" customHeight="1">
      <c r="B3" s="24"/>
      <c r="C3" s="25"/>
      <c r="D3" s="25"/>
      <c r="E3" s="25"/>
      <c r="F3" s="25"/>
      <c r="G3" s="25"/>
      <c r="H3" s="25"/>
      <c r="I3" s="116"/>
      <c r="J3" s="25"/>
      <c r="K3" s="26"/>
      <c r="AT3" s="23" t="s">
        <v>81</v>
      </c>
      <c r="AZ3" s="115" t="s">
        <v>105</v>
      </c>
      <c r="BA3" s="115" t="s">
        <v>106</v>
      </c>
      <c r="BB3" s="115" t="s">
        <v>107</v>
      </c>
      <c r="BC3" s="115" t="s">
        <v>108</v>
      </c>
      <c r="BD3" s="115" t="s">
        <v>104</v>
      </c>
    </row>
    <row r="4" spans="1:70" ht="36.950000000000003" customHeight="1">
      <c r="B4" s="27"/>
      <c r="C4" s="28"/>
      <c r="D4" s="29" t="s">
        <v>109</v>
      </c>
      <c r="E4" s="28"/>
      <c r="F4" s="28"/>
      <c r="G4" s="28"/>
      <c r="H4" s="28"/>
      <c r="I4" s="117"/>
      <c r="J4" s="28"/>
      <c r="K4" s="30"/>
      <c r="M4" s="31" t="s">
        <v>12</v>
      </c>
      <c r="AT4" s="23" t="s">
        <v>6</v>
      </c>
      <c r="AZ4" s="115" t="s">
        <v>110</v>
      </c>
      <c r="BA4" s="115" t="s">
        <v>111</v>
      </c>
      <c r="BB4" s="115" t="s">
        <v>107</v>
      </c>
      <c r="BC4" s="115" t="s">
        <v>112</v>
      </c>
      <c r="BD4" s="115" t="s">
        <v>104</v>
      </c>
    </row>
    <row r="5" spans="1:70" ht="6.95" customHeight="1">
      <c r="B5" s="27"/>
      <c r="C5" s="28"/>
      <c r="D5" s="28"/>
      <c r="E5" s="28"/>
      <c r="F5" s="28"/>
      <c r="G5" s="28"/>
      <c r="H5" s="28"/>
      <c r="I5" s="117"/>
      <c r="J5" s="28"/>
      <c r="K5" s="30"/>
      <c r="AZ5" s="115" t="s">
        <v>113</v>
      </c>
      <c r="BA5" s="115" t="s">
        <v>114</v>
      </c>
      <c r="BB5" s="115" t="s">
        <v>115</v>
      </c>
      <c r="BC5" s="115" t="s">
        <v>116</v>
      </c>
      <c r="BD5" s="115" t="s">
        <v>104</v>
      </c>
    </row>
    <row r="6" spans="1:70">
      <c r="B6" s="27"/>
      <c r="C6" s="28"/>
      <c r="D6" s="36" t="s">
        <v>18</v>
      </c>
      <c r="E6" s="28"/>
      <c r="F6" s="28"/>
      <c r="G6" s="28"/>
      <c r="H6" s="28"/>
      <c r="I6" s="117"/>
      <c r="J6" s="28"/>
      <c r="K6" s="30"/>
      <c r="AZ6" s="115" t="s">
        <v>117</v>
      </c>
      <c r="BA6" s="115" t="s">
        <v>118</v>
      </c>
      <c r="BB6" s="115" t="s">
        <v>107</v>
      </c>
      <c r="BC6" s="115" t="s">
        <v>119</v>
      </c>
      <c r="BD6" s="115" t="s">
        <v>104</v>
      </c>
    </row>
    <row r="7" spans="1:70" ht="22.5" customHeight="1">
      <c r="B7" s="27"/>
      <c r="C7" s="28"/>
      <c r="D7" s="28"/>
      <c r="E7" s="378" t="str">
        <f>'Rekapitulace stavby'!K6</f>
        <v>Realizace prvků ÚSES v k.ú. Vedrovice</v>
      </c>
      <c r="F7" s="379"/>
      <c r="G7" s="379"/>
      <c r="H7" s="379"/>
      <c r="I7" s="117"/>
      <c r="J7" s="28"/>
      <c r="K7" s="30"/>
      <c r="AZ7" s="115" t="s">
        <v>120</v>
      </c>
      <c r="BA7" s="115" t="s">
        <v>121</v>
      </c>
      <c r="BB7" s="115" t="s">
        <v>107</v>
      </c>
      <c r="BC7" s="115" t="s">
        <v>122</v>
      </c>
      <c r="BD7" s="115" t="s">
        <v>104</v>
      </c>
    </row>
    <row r="8" spans="1:70" s="1" customFormat="1">
      <c r="B8" s="40"/>
      <c r="C8" s="41"/>
      <c r="D8" s="36" t="s">
        <v>123</v>
      </c>
      <c r="E8" s="41"/>
      <c r="F8" s="41"/>
      <c r="G8" s="41"/>
      <c r="H8" s="41"/>
      <c r="I8" s="118"/>
      <c r="J8" s="41"/>
      <c r="K8" s="44"/>
      <c r="AZ8" s="115" t="s">
        <v>124</v>
      </c>
      <c r="BA8" s="115" t="s">
        <v>125</v>
      </c>
      <c r="BB8" s="115" t="s">
        <v>107</v>
      </c>
      <c r="BC8" s="115" t="s">
        <v>126</v>
      </c>
      <c r="BD8" s="115" t="s">
        <v>104</v>
      </c>
    </row>
    <row r="9" spans="1:70" s="1" customFormat="1" ht="36.950000000000003" customHeight="1">
      <c r="B9" s="40"/>
      <c r="C9" s="41"/>
      <c r="D9" s="41"/>
      <c r="E9" s="380" t="s">
        <v>127</v>
      </c>
      <c r="F9" s="381"/>
      <c r="G9" s="381"/>
      <c r="H9" s="381"/>
      <c r="I9" s="118"/>
      <c r="J9" s="41"/>
      <c r="K9" s="44"/>
      <c r="AZ9" s="115" t="s">
        <v>128</v>
      </c>
      <c r="BA9" s="115" t="s">
        <v>129</v>
      </c>
      <c r="BB9" s="115" t="s">
        <v>130</v>
      </c>
      <c r="BC9" s="115" t="s">
        <v>131</v>
      </c>
      <c r="BD9" s="115" t="s">
        <v>104</v>
      </c>
    </row>
    <row r="10" spans="1:70" s="1" customFormat="1" ht="13.5">
      <c r="B10" s="40"/>
      <c r="C10" s="41"/>
      <c r="D10" s="41"/>
      <c r="E10" s="41"/>
      <c r="F10" s="41"/>
      <c r="G10" s="41"/>
      <c r="H10" s="41"/>
      <c r="I10" s="118"/>
      <c r="J10" s="41"/>
      <c r="K10" s="44"/>
    </row>
    <row r="11" spans="1:70" s="1" customFormat="1" ht="14.45" customHeight="1">
      <c r="B11" s="40"/>
      <c r="C11" s="41"/>
      <c r="D11" s="36" t="s">
        <v>20</v>
      </c>
      <c r="E11" s="41"/>
      <c r="F11" s="34" t="s">
        <v>21</v>
      </c>
      <c r="G11" s="41"/>
      <c r="H11" s="41"/>
      <c r="I11" s="119" t="s">
        <v>22</v>
      </c>
      <c r="J11" s="34" t="s">
        <v>21</v>
      </c>
      <c r="K11" s="44"/>
    </row>
    <row r="12" spans="1:70" s="1" customFormat="1" ht="14.45" customHeight="1">
      <c r="B12" s="40"/>
      <c r="C12" s="41"/>
      <c r="D12" s="36" t="s">
        <v>23</v>
      </c>
      <c r="E12" s="41"/>
      <c r="F12" s="34" t="s">
        <v>24</v>
      </c>
      <c r="G12" s="41"/>
      <c r="H12" s="41"/>
      <c r="I12" s="119" t="s">
        <v>25</v>
      </c>
      <c r="J12" s="120" t="str">
        <f>'Rekapitulace stavby'!AN8</f>
        <v>19. 7. 2017</v>
      </c>
      <c r="K12" s="44"/>
    </row>
    <row r="13" spans="1:70" s="1" customFormat="1" ht="10.9" customHeight="1">
      <c r="B13" s="40"/>
      <c r="C13" s="41"/>
      <c r="D13" s="41"/>
      <c r="E13" s="41"/>
      <c r="F13" s="41"/>
      <c r="G13" s="41"/>
      <c r="H13" s="41"/>
      <c r="I13" s="118"/>
      <c r="J13" s="41"/>
      <c r="K13" s="44"/>
    </row>
    <row r="14" spans="1:70" s="1" customFormat="1" ht="14.45" customHeight="1">
      <c r="B14" s="40"/>
      <c r="C14" s="41"/>
      <c r="D14" s="36" t="s">
        <v>27</v>
      </c>
      <c r="E14" s="41"/>
      <c r="F14" s="41"/>
      <c r="G14" s="41"/>
      <c r="H14" s="41"/>
      <c r="I14" s="119" t="s">
        <v>28</v>
      </c>
      <c r="J14" s="34" t="s">
        <v>21</v>
      </c>
      <c r="K14" s="44"/>
    </row>
    <row r="15" spans="1:70" s="1" customFormat="1" ht="18" customHeight="1">
      <c r="B15" s="40"/>
      <c r="C15" s="41"/>
      <c r="D15" s="41"/>
      <c r="E15" s="34" t="s">
        <v>29</v>
      </c>
      <c r="F15" s="41"/>
      <c r="G15" s="41"/>
      <c r="H15" s="41"/>
      <c r="I15" s="119" t="s">
        <v>30</v>
      </c>
      <c r="J15" s="34" t="s">
        <v>21</v>
      </c>
      <c r="K15" s="44"/>
    </row>
    <row r="16" spans="1:70" s="1" customFormat="1" ht="6.95" customHeight="1">
      <c r="B16" s="40"/>
      <c r="C16" s="41"/>
      <c r="D16" s="41"/>
      <c r="E16" s="41"/>
      <c r="F16" s="41"/>
      <c r="G16" s="41"/>
      <c r="H16" s="41"/>
      <c r="I16" s="118"/>
      <c r="J16" s="41"/>
      <c r="K16" s="44"/>
    </row>
    <row r="17" spans="2:11" s="1" customFormat="1" ht="14.45" customHeight="1">
      <c r="B17" s="40"/>
      <c r="C17" s="41"/>
      <c r="D17" s="36" t="s">
        <v>31</v>
      </c>
      <c r="E17" s="41"/>
      <c r="F17" s="41"/>
      <c r="G17" s="41"/>
      <c r="H17" s="41"/>
      <c r="I17" s="119" t="s">
        <v>28</v>
      </c>
      <c r="J17" s="34" t="str">
        <f>IF('Rekapitulace stavby'!AN13="Vyplň údaj","",IF('Rekapitulace stavby'!AN13="","",'Rekapitulace stavby'!AN13))</f>
        <v/>
      </c>
      <c r="K17" s="44"/>
    </row>
    <row r="18" spans="2:11" s="1" customFormat="1" ht="18" customHeight="1">
      <c r="B18" s="40"/>
      <c r="C18" s="41"/>
      <c r="D18" s="41"/>
      <c r="E18" s="34" t="str">
        <f>IF('Rekapitulace stavby'!E14="Vyplň údaj","",IF('Rekapitulace stavby'!E14="","",'Rekapitulace stavby'!E14))</f>
        <v/>
      </c>
      <c r="F18" s="41"/>
      <c r="G18" s="41"/>
      <c r="H18" s="41"/>
      <c r="I18" s="119" t="s">
        <v>30</v>
      </c>
      <c r="J18" s="34" t="str">
        <f>IF('Rekapitulace stavby'!AN14="Vyplň údaj","",IF('Rekapitulace stavby'!AN14="","",'Rekapitulace stavby'!AN14))</f>
        <v/>
      </c>
      <c r="K18" s="44"/>
    </row>
    <row r="19" spans="2:11" s="1" customFormat="1" ht="6.95" customHeight="1">
      <c r="B19" s="40"/>
      <c r="C19" s="41"/>
      <c r="D19" s="41"/>
      <c r="E19" s="41"/>
      <c r="F19" s="41"/>
      <c r="G19" s="41"/>
      <c r="H19" s="41"/>
      <c r="I19" s="118"/>
      <c r="J19" s="41"/>
      <c r="K19" s="44"/>
    </row>
    <row r="20" spans="2:11" s="1" customFormat="1" ht="14.45" customHeight="1">
      <c r="B20" s="40"/>
      <c r="C20" s="41"/>
      <c r="D20" s="36" t="s">
        <v>33</v>
      </c>
      <c r="E20" s="41"/>
      <c r="F20" s="41"/>
      <c r="G20" s="41"/>
      <c r="H20" s="41"/>
      <c r="I20" s="119" t="s">
        <v>28</v>
      </c>
      <c r="J20" s="34" t="s">
        <v>21</v>
      </c>
      <c r="K20" s="44"/>
    </row>
    <row r="21" spans="2:11" s="1" customFormat="1" ht="18" customHeight="1">
      <c r="B21" s="40"/>
      <c r="C21" s="41"/>
      <c r="D21" s="41"/>
      <c r="E21" s="34" t="s">
        <v>34</v>
      </c>
      <c r="F21" s="41"/>
      <c r="G21" s="41"/>
      <c r="H21" s="41"/>
      <c r="I21" s="119" t="s">
        <v>30</v>
      </c>
      <c r="J21" s="34" t="s">
        <v>21</v>
      </c>
      <c r="K21" s="44"/>
    </row>
    <row r="22" spans="2:11" s="1" customFormat="1" ht="6.95" customHeight="1">
      <c r="B22" s="40"/>
      <c r="C22" s="41"/>
      <c r="D22" s="41"/>
      <c r="E22" s="41"/>
      <c r="F22" s="41"/>
      <c r="G22" s="41"/>
      <c r="H22" s="41"/>
      <c r="I22" s="118"/>
      <c r="J22" s="41"/>
      <c r="K22" s="44"/>
    </row>
    <row r="23" spans="2:11" s="1" customFormat="1" ht="14.45" customHeight="1">
      <c r="B23" s="40"/>
      <c r="C23" s="41"/>
      <c r="D23" s="36" t="s">
        <v>36</v>
      </c>
      <c r="E23" s="41"/>
      <c r="F23" s="41"/>
      <c r="G23" s="41"/>
      <c r="H23" s="41"/>
      <c r="I23" s="118"/>
      <c r="J23" s="41"/>
      <c r="K23" s="44"/>
    </row>
    <row r="24" spans="2:11" s="6" customFormat="1" ht="22.5" customHeight="1">
      <c r="B24" s="121"/>
      <c r="C24" s="122"/>
      <c r="D24" s="122"/>
      <c r="E24" s="347" t="s">
        <v>21</v>
      </c>
      <c r="F24" s="347"/>
      <c r="G24" s="347"/>
      <c r="H24" s="347"/>
      <c r="I24" s="123"/>
      <c r="J24" s="122"/>
      <c r="K24" s="124"/>
    </row>
    <row r="25" spans="2:11" s="1" customFormat="1" ht="6.95" customHeight="1">
      <c r="B25" s="40"/>
      <c r="C25" s="41"/>
      <c r="D25" s="41"/>
      <c r="E25" s="41"/>
      <c r="F25" s="41"/>
      <c r="G25" s="41"/>
      <c r="H25" s="41"/>
      <c r="I25" s="118"/>
      <c r="J25" s="41"/>
      <c r="K25" s="44"/>
    </row>
    <row r="26" spans="2:11" s="1" customFormat="1" ht="6.95" customHeight="1">
      <c r="B26" s="40"/>
      <c r="C26" s="41"/>
      <c r="D26" s="84"/>
      <c r="E26" s="84"/>
      <c r="F26" s="84"/>
      <c r="G26" s="84"/>
      <c r="H26" s="84"/>
      <c r="I26" s="125"/>
      <c r="J26" s="84"/>
      <c r="K26" s="126"/>
    </row>
    <row r="27" spans="2:11" s="1" customFormat="1" ht="25.35" customHeight="1">
      <c r="B27" s="40"/>
      <c r="C27" s="41"/>
      <c r="D27" s="127" t="s">
        <v>37</v>
      </c>
      <c r="E27" s="41"/>
      <c r="F27" s="41"/>
      <c r="G27" s="41"/>
      <c r="H27" s="41"/>
      <c r="I27" s="118"/>
      <c r="J27" s="128">
        <f>ROUND(J86,2)</f>
        <v>0</v>
      </c>
      <c r="K27" s="44"/>
    </row>
    <row r="28" spans="2:11" s="1" customFormat="1" ht="6.95" customHeight="1">
      <c r="B28" s="40"/>
      <c r="C28" s="41"/>
      <c r="D28" s="84"/>
      <c r="E28" s="84"/>
      <c r="F28" s="84"/>
      <c r="G28" s="84"/>
      <c r="H28" s="84"/>
      <c r="I28" s="125"/>
      <c r="J28" s="84"/>
      <c r="K28" s="126"/>
    </row>
    <row r="29" spans="2:11" s="1" customFormat="1" ht="14.45" customHeight="1">
      <c r="B29" s="40"/>
      <c r="C29" s="41"/>
      <c r="D29" s="41"/>
      <c r="E29" s="41"/>
      <c r="F29" s="45" t="s">
        <v>39</v>
      </c>
      <c r="G29" s="41"/>
      <c r="H29" s="41"/>
      <c r="I29" s="129" t="s">
        <v>38</v>
      </c>
      <c r="J29" s="45" t="s">
        <v>40</v>
      </c>
      <c r="K29" s="44"/>
    </row>
    <row r="30" spans="2:11" s="1" customFormat="1" ht="14.45" customHeight="1">
      <c r="B30" s="40"/>
      <c r="C30" s="41"/>
      <c r="D30" s="48" t="s">
        <v>41</v>
      </c>
      <c r="E30" s="48" t="s">
        <v>42</v>
      </c>
      <c r="F30" s="130">
        <f>ROUND(SUM(BE86:BE258), 2)</f>
        <v>0</v>
      </c>
      <c r="G30" s="41"/>
      <c r="H30" s="41"/>
      <c r="I30" s="131">
        <v>0.21</v>
      </c>
      <c r="J30" s="130">
        <f>ROUND(ROUND((SUM(BE86:BE258)), 2)*I30, 2)</f>
        <v>0</v>
      </c>
      <c r="K30" s="44"/>
    </row>
    <row r="31" spans="2:11" s="1" customFormat="1" ht="14.45" customHeight="1">
      <c r="B31" s="40"/>
      <c r="C31" s="41"/>
      <c r="D31" s="41"/>
      <c r="E31" s="48" t="s">
        <v>43</v>
      </c>
      <c r="F31" s="130">
        <f>ROUND(SUM(BF86:BF258), 2)</f>
        <v>0</v>
      </c>
      <c r="G31" s="41"/>
      <c r="H31" s="41"/>
      <c r="I31" s="131">
        <v>0.15</v>
      </c>
      <c r="J31" s="130">
        <f>ROUND(ROUND((SUM(BF86:BF258)), 2)*I31, 2)</f>
        <v>0</v>
      </c>
      <c r="K31" s="44"/>
    </row>
    <row r="32" spans="2:11" s="1" customFormat="1" ht="14.45" hidden="1" customHeight="1">
      <c r="B32" s="40"/>
      <c r="C32" s="41"/>
      <c r="D32" s="41"/>
      <c r="E32" s="48" t="s">
        <v>44</v>
      </c>
      <c r="F32" s="130">
        <f>ROUND(SUM(BG86:BG258), 2)</f>
        <v>0</v>
      </c>
      <c r="G32" s="41"/>
      <c r="H32" s="41"/>
      <c r="I32" s="131">
        <v>0.21</v>
      </c>
      <c r="J32" s="130">
        <v>0</v>
      </c>
      <c r="K32" s="44"/>
    </row>
    <row r="33" spans="2:11" s="1" customFormat="1" ht="14.45" hidden="1" customHeight="1">
      <c r="B33" s="40"/>
      <c r="C33" s="41"/>
      <c r="D33" s="41"/>
      <c r="E33" s="48" t="s">
        <v>45</v>
      </c>
      <c r="F33" s="130">
        <f>ROUND(SUM(BH86:BH258), 2)</f>
        <v>0</v>
      </c>
      <c r="G33" s="41"/>
      <c r="H33" s="41"/>
      <c r="I33" s="131">
        <v>0.15</v>
      </c>
      <c r="J33" s="130">
        <v>0</v>
      </c>
      <c r="K33" s="44"/>
    </row>
    <row r="34" spans="2:11" s="1" customFormat="1" ht="14.45" hidden="1" customHeight="1">
      <c r="B34" s="40"/>
      <c r="C34" s="41"/>
      <c r="D34" s="41"/>
      <c r="E34" s="48" t="s">
        <v>46</v>
      </c>
      <c r="F34" s="130">
        <f>ROUND(SUM(BI86:BI258), 2)</f>
        <v>0</v>
      </c>
      <c r="G34" s="41"/>
      <c r="H34" s="41"/>
      <c r="I34" s="131">
        <v>0</v>
      </c>
      <c r="J34" s="130">
        <v>0</v>
      </c>
      <c r="K34" s="44"/>
    </row>
    <row r="35" spans="2:11" s="1" customFormat="1" ht="6.95" customHeight="1">
      <c r="B35" s="40"/>
      <c r="C35" s="41"/>
      <c r="D35" s="41"/>
      <c r="E35" s="41"/>
      <c r="F35" s="41"/>
      <c r="G35" s="41"/>
      <c r="H35" s="41"/>
      <c r="I35" s="118"/>
      <c r="J35" s="41"/>
      <c r="K35" s="44"/>
    </row>
    <row r="36" spans="2:11" s="1" customFormat="1" ht="25.35" customHeight="1">
      <c r="B36" s="40"/>
      <c r="C36" s="132"/>
      <c r="D36" s="133" t="s">
        <v>47</v>
      </c>
      <c r="E36" s="78"/>
      <c r="F36" s="78"/>
      <c r="G36" s="134" t="s">
        <v>48</v>
      </c>
      <c r="H36" s="135" t="s">
        <v>49</v>
      </c>
      <c r="I36" s="136"/>
      <c r="J36" s="137">
        <f>SUM(J27:J34)</f>
        <v>0</v>
      </c>
      <c r="K36" s="138"/>
    </row>
    <row r="37" spans="2:11" s="1" customFormat="1" ht="14.45" customHeight="1">
      <c r="B37" s="55"/>
      <c r="C37" s="56"/>
      <c r="D37" s="56"/>
      <c r="E37" s="56"/>
      <c r="F37" s="56"/>
      <c r="G37" s="56"/>
      <c r="H37" s="56"/>
      <c r="I37" s="139"/>
      <c r="J37" s="56"/>
      <c r="K37" s="57"/>
    </row>
    <row r="41" spans="2:11" s="1" customFormat="1" ht="6.95" customHeight="1">
      <c r="B41" s="140"/>
      <c r="C41" s="141"/>
      <c r="D41" s="141"/>
      <c r="E41" s="141"/>
      <c r="F41" s="141"/>
      <c r="G41" s="141"/>
      <c r="H41" s="141"/>
      <c r="I41" s="142"/>
      <c r="J41" s="141"/>
      <c r="K41" s="143"/>
    </row>
    <row r="42" spans="2:11" s="1" customFormat="1" ht="36.950000000000003" customHeight="1">
      <c r="B42" s="40"/>
      <c r="C42" s="29" t="s">
        <v>132</v>
      </c>
      <c r="D42" s="41"/>
      <c r="E42" s="41"/>
      <c r="F42" s="41"/>
      <c r="G42" s="41"/>
      <c r="H42" s="41"/>
      <c r="I42" s="118"/>
      <c r="J42" s="41"/>
      <c r="K42" s="44"/>
    </row>
    <row r="43" spans="2:11" s="1" customFormat="1" ht="6.95" customHeight="1">
      <c r="B43" s="40"/>
      <c r="C43" s="41"/>
      <c r="D43" s="41"/>
      <c r="E43" s="41"/>
      <c r="F43" s="41"/>
      <c r="G43" s="41"/>
      <c r="H43" s="41"/>
      <c r="I43" s="118"/>
      <c r="J43" s="41"/>
      <c r="K43" s="44"/>
    </row>
    <row r="44" spans="2:11" s="1" customFormat="1" ht="14.45" customHeight="1">
      <c r="B44" s="40"/>
      <c r="C44" s="36" t="s">
        <v>18</v>
      </c>
      <c r="D44" s="41"/>
      <c r="E44" s="41"/>
      <c r="F44" s="41"/>
      <c r="G44" s="41"/>
      <c r="H44" s="41"/>
      <c r="I44" s="118"/>
      <c r="J44" s="41"/>
      <c r="K44" s="44"/>
    </row>
    <row r="45" spans="2:11" s="1" customFormat="1" ht="22.5" customHeight="1">
      <c r="B45" s="40"/>
      <c r="C45" s="41"/>
      <c r="D45" s="41"/>
      <c r="E45" s="378" t="str">
        <f>E7</f>
        <v>Realizace prvků ÚSES v k.ú. Vedrovice</v>
      </c>
      <c r="F45" s="379"/>
      <c r="G45" s="379"/>
      <c r="H45" s="379"/>
      <c r="I45" s="118"/>
      <c r="J45" s="41"/>
      <c r="K45" s="44"/>
    </row>
    <row r="46" spans="2:11" s="1" customFormat="1" ht="14.45" customHeight="1">
      <c r="B46" s="40"/>
      <c r="C46" s="36" t="s">
        <v>123</v>
      </c>
      <c r="D46" s="41"/>
      <c r="E46" s="41"/>
      <c r="F46" s="41"/>
      <c r="G46" s="41"/>
      <c r="H46" s="41"/>
      <c r="I46" s="118"/>
      <c r="J46" s="41"/>
      <c r="K46" s="44"/>
    </row>
    <row r="47" spans="2:11" s="1" customFormat="1" ht="23.25" customHeight="1">
      <c r="B47" s="40"/>
      <c r="C47" s="41"/>
      <c r="D47" s="41"/>
      <c r="E47" s="380" t="str">
        <f>E9</f>
        <v>LBC 2 - ´Na Babách´</v>
      </c>
      <c r="F47" s="381"/>
      <c r="G47" s="381"/>
      <c r="H47" s="381"/>
      <c r="I47" s="118"/>
      <c r="J47" s="41"/>
      <c r="K47" s="44"/>
    </row>
    <row r="48" spans="2:11" s="1" customFormat="1" ht="6.95" customHeight="1">
      <c r="B48" s="40"/>
      <c r="C48" s="41"/>
      <c r="D48" s="41"/>
      <c r="E48" s="41"/>
      <c r="F48" s="41"/>
      <c r="G48" s="41"/>
      <c r="H48" s="41"/>
      <c r="I48" s="118"/>
      <c r="J48" s="41"/>
      <c r="K48" s="44"/>
    </row>
    <row r="49" spans="2:47" s="1" customFormat="1" ht="18" customHeight="1">
      <c r="B49" s="40"/>
      <c r="C49" s="36" t="s">
        <v>23</v>
      </c>
      <c r="D49" s="41"/>
      <c r="E49" s="41"/>
      <c r="F49" s="34" t="str">
        <f>F12</f>
        <v>k.ú. Vedrovice</v>
      </c>
      <c r="G49" s="41"/>
      <c r="H49" s="41"/>
      <c r="I49" s="119" t="s">
        <v>25</v>
      </c>
      <c r="J49" s="120" t="str">
        <f>IF(J12="","",J12)</f>
        <v>19. 7. 2017</v>
      </c>
      <c r="K49" s="44"/>
    </row>
    <row r="50" spans="2:47" s="1" customFormat="1" ht="6.95" customHeight="1">
      <c r="B50" s="40"/>
      <c r="C50" s="41"/>
      <c r="D50" s="41"/>
      <c r="E50" s="41"/>
      <c r="F50" s="41"/>
      <c r="G50" s="41"/>
      <c r="H50" s="41"/>
      <c r="I50" s="118"/>
      <c r="J50" s="41"/>
      <c r="K50" s="44"/>
    </row>
    <row r="51" spans="2:47" s="1" customFormat="1">
      <c r="B51" s="40"/>
      <c r="C51" s="36" t="s">
        <v>27</v>
      </c>
      <c r="D51" s="41"/>
      <c r="E51" s="41"/>
      <c r="F51" s="34" t="str">
        <f>E15</f>
        <v>Obec Vedrovice, 671 75 Loděnice u Mor.Krumluva</v>
      </c>
      <c r="G51" s="41"/>
      <c r="H51" s="41"/>
      <c r="I51" s="119" t="s">
        <v>33</v>
      </c>
      <c r="J51" s="34" t="str">
        <f>E21</f>
        <v>Atregia, s.r.o., Šebrov 215, 679 22</v>
      </c>
      <c r="K51" s="44"/>
    </row>
    <row r="52" spans="2:47" s="1" customFormat="1" ht="14.45" customHeight="1">
      <c r="B52" s="40"/>
      <c r="C52" s="36" t="s">
        <v>31</v>
      </c>
      <c r="D52" s="41"/>
      <c r="E52" s="41"/>
      <c r="F52" s="34" t="str">
        <f>IF(E18="","",E18)</f>
        <v/>
      </c>
      <c r="G52" s="41"/>
      <c r="H52" s="41"/>
      <c r="I52" s="118"/>
      <c r="J52" s="41"/>
      <c r="K52" s="44"/>
    </row>
    <row r="53" spans="2:47" s="1" customFormat="1" ht="10.35" customHeight="1">
      <c r="B53" s="40"/>
      <c r="C53" s="41"/>
      <c r="D53" s="41"/>
      <c r="E53" s="41"/>
      <c r="F53" s="41"/>
      <c r="G53" s="41"/>
      <c r="H53" s="41"/>
      <c r="I53" s="118"/>
      <c r="J53" s="41"/>
      <c r="K53" s="44"/>
    </row>
    <row r="54" spans="2:47" s="1" customFormat="1" ht="29.25" customHeight="1">
      <c r="B54" s="40"/>
      <c r="C54" s="144" t="s">
        <v>133</v>
      </c>
      <c r="D54" s="132"/>
      <c r="E54" s="132"/>
      <c r="F54" s="132"/>
      <c r="G54" s="132"/>
      <c r="H54" s="132"/>
      <c r="I54" s="145"/>
      <c r="J54" s="146" t="s">
        <v>134</v>
      </c>
      <c r="K54" s="147"/>
    </row>
    <row r="55" spans="2:47" s="1" customFormat="1" ht="10.35" customHeight="1">
      <c r="B55" s="40"/>
      <c r="C55" s="41"/>
      <c r="D55" s="41"/>
      <c r="E55" s="41"/>
      <c r="F55" s="41"/>
      <c r="G55" s="41"/>
      <c r="H55" s="41"/>
      <c r="I55" s="118"/>
      <c r="J55" s="41"/>
      <c r="K55" s="44"/>
    </row>
    <row r="56" spans="2:47" s="1" customFormat="1" ht="29.25" customHeight="1">
      <c r="B56" s="40"/>
      <c r="C56" s="148" t="s">
        <v>135</v>
      </c>
      <c r="D56" s="41"/>
      <c r="E56" s="41"/>
      <c r="F56" s="41"/>
      <c r="G56" s="41"/>
      <c r="H56" s="41"/>
      <c r="I56" s="118"/>
      <c r="J56" s="128">
        <f>J86</f>
        <v>0</v>
      </c>
      <c r="K56" s="44"/>
      <c r="AU56" s="23" t="s">
        <v>136</v>
      </c>
    </row>
    <row r="57" spans="2:47" s="7" customFormat="1" ht="24.95" customHeight="1">
      <c r="B57" s="149"/>
      <c r="C57" s="150"/>
      <c r="D57" s="151" t="s">
        <v>137</v>
      </c>
      <c r="E57" s="152"/>
      <c r="F57" s="152"/>
      <c r="G57" s="152"/>
      <c r="H57" s="152"/>
      <c r="I57" s="153"/>
      <c r="J57" s="154">
        <f>J87</f>
        <v>0</v>
      </c>
      <c r="K57" s="155"/>
    </row>
    <row r="58" spans="2:47" s="8" customFormat="1" ht="19.899999999999999" customHeight="1">
      <c r="B58" s="156"/>
      <c r="C58" s="157"/>
      <c r="D58" s="158" t="s">
        <v>138</v>
      </c>
      <c r="E58" s="159"/>
      <c r="F58" s="159"/>
      <c r="G58" s="159"/>
      <c r="H58" s="159"/>
      <c r="I58" s="160"/>
      <c r="J58" s="161">
        <f>J88</f>
        <v>0</v>
      </c>
      <c r="K58" s="162"/>
    </row>
    <row r="59" spans="2:47" s="8" customFormat="1" ht="19.899999999999999" customHeight="1">
      <c r="B59" s="156"/>
      <c r="C59" s="157"/>
      <c r="D59" s="158" t="s">
        <v>139</v>
      </c>
      <c r="E59" s="159"/>
      <c r="F59" s="159"/>
      <c r="G59" s="159"/>
      <c r="H59" s="159"/>
      <c r="I59" s="160"/>
      <c r="J59" s="161">
        <f>J111</f>
        <v>0</v>
      </c>
      <c r="K59" s="162"/>
    </row>
    <row r="60" spans="2:47" s="8" customFormat="1" ht="14.85" customHeight="1">
      <c r="B60" s="156"/>
      <c r="C60" s="157"/>
      <c r="D60" s="158" t="s">
        <v>140</v>
      </c>
      <c r="E60" s="159"/>
      <c r="F60" s="159"/>
      <c r="G60" s="159"/>
      <c r="H60" s="159"/>
      <c r="I60" s="160"/>
      <c r="J60" s="161">
        <f>J112</f>
        <v>0</v>
      </c>
      <c r="K60" s="162"/>
    </row>
    <row r="61" spans="2:47" s="8" customFormat="1" ht="21.75" customHeight="1">
      <c r="B61" s="156"/>
      <c r="C61" s="157"/>
      <c r="D61" s="158" t="s">
        <v>141</v>
      </c>
      <c r="E61" s="159"/>
      <c r="F61" s="159"/>
      <c r="G61" s="159"/>
      <c r="H61" s="159"/>
      <c r="I61" s="160"/>
      <c r="J61" s="161">
        <f>J186</f>
        <v>0</v>
      </c>
      <c r="K61" s="162"/>
    </row>
    <row r="62" spans="2:47" s="8" customFormat="1" ht="21.75" customHeight="1">
      <c r="B62" s="156"/>
      <c r="C62" s="157"/>
      <c r="D62" s="158" t="s">
        <v>142</v>
      </c>
      <c r="E62" s="159"/>
      <c r="F62" s="159"/>
      <c r="G62" s="159"/>
      <c r="H62" s="159"/>
      <c r="I62" s="160"/>
      <c r="J62" s="161">
        <f>J187</f>
        <v>0</v>
      </c>
      <c r="K62" s="162"/>
    </row>
    <row r="63" spans="2:47" s="8" customFormat="1" ht="21.75" customHeight="1">
      <c r="B63" s="156"/>
      <c r="C63" s="157"/>
      <c r="D63" s="158" t="s">
        <v>143</v>
      </c>
      <c r="E63" s="159"/>
      <c r="F63" s="159"/>
      <c r="G63" s="159"/>
      <c r="H63" s="159"/>
      <c r="I63" s="160"/>
      <c r="J63" s="161">
        <f>J198</f>
        <v>0</v>
      </c>
      <c r="K63" s="162"/>
    </row>
    <row r="64" spans="2:47" s="8" customFormat="1" ht="14.85" customHeight="1">
      <c r="B64" s="156"/>
      <c r="C64" s="157"/>
      <c r="D64" s="158" t="s">
        <v>144</v>
      </c>
      <c r="E64" s="159"/>
      <c r="F64" s="159"/>
      <c r="G64" s="159"/>
      <c r="H64" s="159"/>
      <c r="I64" s="160"/>
      <c r="J64" s="161">
        <f>J207</f>
        <v>0</v>
      </c>
      <c r="K64" s="162"/>
    </row>
    <row r="65" spans="2:12" s="8" customFormat="1" ht="14.85" customHeight="1">
      <c r="B65" s="156"/>
      <c r="C65" s="157"/>
      <c r="D65" s="158" t="s">
        <v>145</v>
      </c>
      <c r="E65" s="159"/>
      <c r="F65" s="159"/>
      <c r="G65" s="159"/>
      <c r="H65" s="159"/>
      <c r="I65" s="160"/>
      <c r="J65" s="161">
        <f>J222</f>
        <v>0</v>
      </c>
      <c r="K65" s="162"/>
    </row>
    <row r="66" spans="2:12" s="8" customFormat="1" ht="19.899999999999999" customHeight="1">
      <c r="B66" s="156"/>
      <c r="C66" s="157"/>
      <c r="D66" s="158" t="s">
        <v>146</v>
      </c>
      <c r="E66" s="159"/>
      <c r="F66" s="159"/>
      <c r="G66" s="159"/>
      <c r="H66" s="159"/>
      <c r="I66" s="160"/>
      <c r="J66" s="161">
        <f>J225</f>
        <v>0</v>
      </c>
      <c r="K66" s="162"/>
    </row>
    <row r="67" spans="2:12" s="1" customFormat="1" ht="21.75" customHeight="1">
      <c r="B67" s="40"/>
      <c r="C67" s="41"/>
      <c r="D67" s="41"/>
      <c r="E67" s="41"/>
      <c r="F67" s="41"/>
      <c r="G67" s="41"/>
      <c r="H67" s="41"/>
      <c r="I67" s="118"/>
      <c r="J67" s="41"/>
      <c r="K67" s="44"/>
    </row>
    <row r="68" spans="2:12" s="1" customFormat="1" ht="6.95" customHeight="1">
      <c r="B68" s="55"/>
      <c r="C68" s="56"/>
      <c r="D68" s="56"/>
      <c r="E68" s="56"/>
      <c r="F68" s="56"/>
      <c r="G68" s="56"/>
      <c r="H68" s="56"/>
      <c r="I68" s="139"/>
      <c r="J68" s="56"/>
      <c r="K68" s="57"/>
    </row>
    <row r="72" spans="2:12" s="1" customFormat="1" ht="6.95" customHeight="1">
      <c r="B72" s="58"/>
      <c r="C72" s="59"/>
      <c r="D72" s="59"/>
      <c r="E72" s="59"/>
      <c r="F72" s="59"/>
      <c r="G72" s="59"/>
      <c r="H72" s="59"/>
      <c r="I72" s="142"/>
      <c r="J72" s="59"/>
      <c r="K72" s="59"/>
      <c r="L72" s="60"/>
    </row>
    <row r="73" spans="2:12" s="1" customFormat="1" ht="36.950000000000003" customHeight="1">
      <c r="B73" s="40"/>
      <c r="C73" s="61" t="s">
        <v>147</v>
      </c>
      <c r="D73" s="62"/>
      <c r="E73" s="62"/>
      <c r="F73" s="62"/>
      <c r="G73" s="62"/>
      <c r="H73" s="62"/>
      <c r="I73" s="163"/>
      <c r="J73" s="62"/>
      <c r="K73" s="62"/>
      <c r="L73" s="60"/>
    </row>
    <row r="74" spans="2:12" s="1" customFormat="1" ht="6.95" customHeight="1">
      <c r="B74" s="40"/>
      <c r="C74" s="62"/>
      <c r="D74" s="62"/>
      <c r="E74" s="62"/>
      <c r="F74" s="62"/>
      <c r="G74" s="62"/>
      <c r="H74" s="62"/>
      <c r="I74" s="163"/>
      <c r="J74" s="62"/>
      <c r="K74" s="62"/>
      <c r="L74" s="60"/>
    </row>
    <row r="75" spans="2:12" s="1" customFormat="1" ht="14.45" customHeight="1">
      <c r="B75" s="40"/>
      <c r="C75" s="64" t="s">
        <v>18</v>
      </c>
      <c r="D75" s="62"/>
      <c r="E75" s="62"/>
      <c r="F75" s="62"/>
      <c r="G75" s="62"/>
      <c r="H75" s="62"/>
      <c r="I75" s="163"/>
      <c r="J75" s="62"/>
      <c r="K75" s="62"/>
      <c r="L75" s="60"/>
    </row>
    <row r="76" spans="2:12" s="1" customFormat="1" ht="22.5" customHeight="1">
      <c r="B76" s="40"/>
      <c r="C76" s="62"/>
      <c r="D76" s="62"/>
      <c r="E76" s="382" t="str">
        <f>E7</f>
        <v>Realizace prvků ÚSES v k.ú. Vedrovice</v>
      </c>
      <c r="F76" s="383"/>
      <c r="G76" s="383"/>
      <c r="H76" s="383"/>
      <c r="I76" s="163"/>
      <c r="J76" s="62"/>
      <c r="K76" s="62"/>
      <c r="L76" s="60"/>
    </row>
    <row r="77" spans="2:12" s="1" customFormat="1" ht="14.45" customHeight="1">
      <c r="B77" s="40"/>
      <c r="C77" s="64" t="s">
        <v>123</v>
      </c>
      <c r="D77" s="62"/>
      <c r="E77" s="62"/>
      <c r="F77" s="62"/>
      <c r="G77" s="62"/>
      <c r="H77" s="62"/>
      <c r="I77" s="163"/>
      <c r="J77" s="62"/>
      <c r="K77" s="62"/>
      <c r="L77" s="60"/>
    </row>
    <row r="78" spans="2:12" s="1" customFormat="1" ht="23.25" customHeight="1">
      <c r="B78" s="40"/>
      <c r="C78" s="62"/>
      <c r="D78" s="62"/>
      <c r="E78" s="358" t="str">
        <f>E9</f>
        <v>LBC 2 - ´Na Babách´</v>
      </c>
      <c r="F78" s="384"/>
      <c r="G78" s="384"/>
      <c r="H78" s="384"/>
      <c r="I78" s="163"/>
      <c r="J78" s="62"/>
      <c r="K78" s="62"/>
      <c r="L78" s="60"/>
    </row>
    <row r="79" spans="2:12" s="1" customFormat="1" ht="6.95" customHeight="1">
      <c r="B79" s="40"/>
      <c r="C79" s="62"/>
      <c r="D79" s="62"/>
      <c r="E79" s="62"/>
      <c r="F79" s="62"/>
      <c r="G79" s="62"/>
      <c r="H79" s="62"/>
      <c r="I79" s="163"/>
      <c r="J79" s="62"/>
      <c r="K79" s="62"/>
      <c r="L79" s="60"/>
    </row>
    <row r="80" spans="2:12" s="1" customFormat="1" ht="18" customHeight="1">
      <c r="B80" s="40"/>
      <c r="C80" s="64" t="s">
        <v>23</v>
      </c>
      <c r="D80" s="62"/>
      <c r="E80" s="62"/>
      <c r="F80" s="164" t="str">
        <f>F12</f>
        <v>k.ú. Vedrovice</v>
      </c>
      <c r="G80" s="62"/>
      <c r="H80" s="62"/>
      <c r="I80" s="165" t="s">
        <v>25</v>
      </c>
      <c r="J80" s="72" t="str">
        <f>IF(J12="","",J12)</f>
        <v>19. 7. 2017</v>
      </c>
      <c r="K80" s="62"/>
      <c r="L80" s="60"/>
    </row>
    <row r="81" spans="2:65" s="1" customFormat="1" ht="6.95" customHeight="1">
      <c r="B81" s="40"/>
      <c r="C81" s="62"/>
      <c r="D81" s="62"/>
      <c r="E81" s="62"/>
      <c r="F81" s="62"/>
      <c r="G81" s="62"/>
      <c r="H81" s="62"/>
      <c r="I81" s="163"/>
      <c r="J81" s="62"/>
      <c r="K81" s="62"/>
      <c r="L81" s="60"/>
    </row>
    <row r="82" spans="2:65" s="1" customFormat="1">
      <c r="B82" s="40"/>
      <c r="C82" s="64" t="s">
        <v>27</v>
      </c>
      <c r="D82" s="62"/>
      <c r="E82" s="62"/>
      <c r="F82" s="164" t="str">
        <f>E15</f>
        <v>Obec Vedrovice, 671 75 Loděnice u Mor.Krumluva</v>
      </c>
      <c r="G82" s="62"/>
      <c r="H82" s="62"/>
      <c r="I82" s="165" t="s">
        <v>33</v>
      </c>
      <c r="J82" s="164" t="str">
        <f>E21</f>
        <v>Atregia, s.r.o., Šebrov 215, 679 22</v>
      </c>
      <c r="K82" s="62"/>
      <c r="L82" s="60"/>
    </row>
    <row r="83" spans="2:65" s="1" customFormat="1" ht="14.45" customHeight="1">
      <c r="B83" s="40"/>
      <c r="C83" s="64" t="s">
        <v>31</v>
      </c>
      <c r="D83" s="62"/>
      <c r="E83" s="62"/>
      <c r="F83" s="164" t="str">
        <f>IF(E18="","",E18)</f>
        <v/>
      </c>
      <c r="G83" s="62"/>
      <c r="H83" s="62"/>
      <c r="I83" s="163"/>
      <c r="J83" s="62"/>
      <c r="K83" s="62"/>
      <c r="L83" s="60"/>
    </row>
    <row r="84" spans="2:65" s="1" customFormat="1" ht="10.35" customHeight="1">
      <c r="B84" s="40"/>
      <c r="C84" s="62"/>
      <c r="D84" s="62"/>
      <c r="E84" s="62"/>
      <c r="F84" s="62"/>
      <c r="G84" s="62"/>
      <c r="H84" s="62"/>
      <c r="I84" s="163"/>
      <c r="J84" s="62"/>
      <c r="K84" s="62"/>
      <c r="L84" s="60"/>
    </row>
    <row r="85" spans="2:65" s="9" customFormat="1" ht="29.25" customHeight="1">
      <c r="B85" s="166"/>
      <c r="C85" s="167" t="s">
        <v>148</v>
      </c>
      <c r="D85" s="168" t="s">
        <v>56</v>
      </c>
      <c r="E85" s="168" t="s">
        <v>52</v>
      </c>
      <c r="F85" s="168" t="s">
        <v>149</v>
      </c>
      <c r="G85" s="168" t="s">
        <v>150</v>
      </c>
      <c r="H85" s="168" t="s">
        <v>151</v>
      </c>
      <c r="I85" s="169" t="s">
        <v>152</v>
      </c>
      <c r="J85" s="168" t="s">
        <v>134</v>
      </c>
      <c r="K85" s="170" t="s">
        <v>153</v>
      </c>
      <c r="L85" s="171"/>
      <c r="M85" s="80" t="s">
        <v>154</v>
      </c>
      <c r="N85" s="81" t="s">
        <v>41</v>
      </c>
      <c r="O85" s="81" t="s">
        <v>155</v>
      </c>
      <c r="P85" s="81" t="s">
        <v>156</v>
      </c>
      <c r="Q85" s="81" t="s">
        <v>157</v>
      </c>
      <c r="R85" s="81" t="s">
        <v>158</v>
      </c>
      <c r="S85" s="81" t="s">
        <v>159</v>
      </c>
      <c r="T85" s="82" t="s">
        <v>160</v>
      </c>
    </row>
    <row r="86" spans="2:65" s="1" customFormat="1" ht="29.25" customHeight="1">
      <c r="B86" s="40"/>
      <c r="C86" s="86" t="s">
        <v>135</v>
      </c>
      <c r="D86" s="62"/>
      <c r="E86" s="62"/>
      <c r="F86" s="62"/>
      <c r="G86" s="62"/>
      <c r="H86" s="62"/>
      <c r="I86" s="163"/>
      <c r="J86" s="172">
        <f>BK86</f>
        <v>0</v>
      </c>
      <c r="K86" s="62"/>
      <c r="L86" s="60"/>
      <c r="M86" s="83"/>
      <c r="N86" s="84"/>
      <c r="O86" s="84"/>
      <c r="P86" s="173">
        <f>P87</f>
        <v>0</v>
      </c>
      <c r="Q86" s="84"/>
      <c r="R86" s="173">
        <f>R87</f>
        <v>76.346900000000005</v>
      </c>
      <c r="S86" s="84"/>
      <c r="T86" s="174">
        <f>T87</f>
        <v>0</v>
      </c>
      <c r="AT86" s="23" t="s">
        <v>70</v>
      </c>
      <c r="AU86" s="23" t="s">
        <v>136</v>
      </c>
      <c r="BK86" s="175">
        <f>BK87</f>
        <v>0</v>
      </c>
    </row>
    <row r="87" spans="2:65" s="10" customFormat="1" ht="37.35" customHeight="1">
      <c r="B87" s="176"/>
      <c r="C87" s="177"/>
      <c r="D87" s="178" t="s">
        <v>70</v>
      </c>
      <c r="E87" s="179" t="s">
        <v>161</v>
      </c>
      <c r="F87" s="179" t="s">
        <v>162</v>
      </c>
      <c r="G87" s="177"/>
      <c r="H87" s="177"/>
      <c r="I87" s="180"/>
      <c r="J87" s="181">
        <f>BK87</f>
        <v>0</v>
      </c>
      <c r="K87" s="177"/>
      <c r="L87" s="182"/>
      <c r="M87" s="183"/>
      <c r="N87" s="184"/>
      <c r="O87" s="184"/>
      <c r="P87" s="185">
        <f>P88+P111+P225</f>
        <v>0</v>
      </c>
      <c r="Q87" s="184"/>
      <c r="R87" s="185">
        <f>R88+R111+R225</f>
        <v>76.346900000000005</v>
      </c>
      <c r="S87" s="184"/>
      <c r="T87" s="186">
        <f>T88+T111+T225</f>
        <v>0</v>
      </c>
      <c r="AR87" s="187" t="s">
        <v>79</v>
      </c>
      <c r="AT87" s="188" t="s">
        <v>70</v>
      </c>
      <c r="AU87" s="188" t="s">
        <v>71</v>
      </c>
      <c r="AY87" s="187" t="s">
        <v>163</v>
      </c>
      <c r="BK87" s="189">
        <f>BK88+BK111+BK225</f>
        <v>0</v>
      </c>
    </row>
    <row r="88" spans="2:65" s="10" customFormat="1" ht="19.899999999999999" customHeight="1">
      <c r="B88" s="176"/>
      <c r="C88" s="177"/>
      <c r="D88" s="190" t="s">
        <v>70</v>
      </c>
      <c r="E88" s="191" t="s">
        <v>122</v>
      </c>
      <c r="F88" s="191" t="s">
        <v>164</v>
      </c>
      <c r="G88" s="177"/>
      <c r="H88" s="177"/>
      <c r="I88" s="180"/>
      <c r="J88" s="192">
        <f>BK88</f>
        <v>0</v>
      </c>
      <c r="K88" s="177"/>
      <c r="L88" s="182"/>
      <c r="M88" s="183"/>
      <c r="N88" s="184"/>
      <c r="O88" s="184"/>
      <c r="P88" s="185">
        <f>SUM(P89:P110)</f>
        <v>0</v>
      </c>
      <c r="Q88" s="184"/>
      <c r="R88" s="185">
        <f>SUM(R89:R110)</f>
        <v>0</v>
      </c>
      <c r="S88" s="184"/>
      <c r="T88" s="186">
        <f>SUM(T89:T110)</f>
        <v>0</v>
      </c>
      <c r="AR88" s="187" t="s">
        <v>79</v>
      </c>
      <c r="AT88" s="188" t="s">
        <v>70</v>
      </c>
      <c r="AU88" s="188" t="s">
        <v>79</v>
      </c>
      <c r="AY88" s="187" t="s">
        <v>163</v>
      </c>
      <c r="BK88" s="189">
        <f>SUM(BK89:BK110)</f>
        <v>0</v>
      </c>
    </row>
    <row r="89" spans="2:65" s="1" customFormat="1" ht="31.5" customHeight="1">
      <c r="B89" s="40"/>
      <c r="C89" s="193" t="s">
        <v>79</v>
      </c>
      <c r="D89" s="193" t="s">
        <v>165</v>
      </c>
      <c r="E89" s="194" t="s">
        <v>166</v>
      </c>
      <c r="F89" s="195" t="s">
        <v>167</v>
      </c>
      <c r="G89" s="196" t="s">
        <v>130</v>
      </c>
      <c r="H89" s="197">
        <v>750</v>
      </c>
      <c r="I89" s="198"/>
      <c r="J89" s="199">
        <f>ROUND(I89*H89,2)</f>
        <v>0</v>
      </c>
      <c r="K89" s="195" t="s">
        <v>168</v>
      </c>
      <c r="L89" s="60"/>
      <c r="M89" s="200" t="s">
        <v>21</v>
      </c>
      <c r="N89" s="201" t="s">
        <v>42</v>
      </c>
      <c r="O89" s="41"/>
      <c r="P89" s="202">
        <f>O89*H89</f>
        <v>0</v>
      </c>
      <c r="Q89" s="202">
        <v>0</v>
      </c>
      <c r="R89" s="202">
        <f>Q89*H89</f>
        <v>0</v>
      </c>
      <c r="S89" s="202">
        <v>0</v>
      </c>
      <c r="T89" s="203">
        <f>S89*H89</f>
        <v>0</v>
      </c>
      <c r="AR89" s="23" t="s">
        <v>169</v>
      </c>
      <c r="AT89" s="23" t="s">
        <v>165</v>
      </c>
      <c r="AU89" s="23" t="s">
        <v>81</v>
      </c>
      <c r="AY89" s="23" t="s">
        <v>163</v>
      </c>
      <c r="BE89" s="204">
        <f>IF(N89="základní",J89,0)</f>
        <v>0</v>
      </c>
      <c r="BF89" s="204">
        <f>IF(N89="snížená",J89,0)</f>
        <v>0</v>
      </c>
      <c r="BG89" s="204">
        <f>IF(N89="zákl. přenesená",J89,0)</f>
        <v>0</v>
      </c>
      <c r="BH89" s="204">
        <f>IF(N89="sníž. přenesená",J89,0)</f>
        <v>0</v>
      </c>
      <c r="BI89" s="204">
        <f>IF(N89="nulová",J89,0)</f>
        <v>0</v>
      </c>
      <c r="BJ89" s="23" t="s">
        <v>79</v>
      </c>
      <c r="BK89" s="204">
        <f>ROUND(I89*H89,2)</f>
        <v>0</v>
      </c>
      <c r="BL89" s="23" t="s">
        <v>169</v>
      </c>
      <c r="BM89" s="23" t="s">
        <v>170</v>
      </c>
    </row>
    <row r="90" spans="2:65" s="11" customFormat="1" ht="13.5">
      <c r="B90" s="205"/>
      <c r="C90" s="206"/>
      <c r="D90" s="207" t="s">
        <v>171</v>
      </c>
      <c r="E90" s="208" t="s">
        <v>21</v>
      </c>
      <c r="F90" s="209" t="s">
        <v>128</v>
      </c>
      <c r="G90" s="206"/>
      <c r="H90" s="210">
        <v>750</v>
      </c>
      <c r="I90" s="211"/>
      <c r="J90" s="206"/>
      <c r="K90" s="206"/>
      <c r="L90" s="212"/>
      <c r="M90" s="213"/>
      <c r="N90" s="214"/>
      <c r="O90" s="214"/>
      <c r="P90" s="214"/>
      <c r="Q90" s="214"/>
      <c r="R90" s="214"/>
      <c r="S90" s="214"/>
      <c r="T90" s="215"/>
      <c r="AT90" s="216" t="s">
        <v>171</v>
      </c>
      <c r="AU90" s="216" t="s">
        <v>81</v>
      </c>
      <c r="AV90" s="11" t="s">
        <v>81</v>
      </c>
      <c r="AW90" s="11" t="s">
        <v>35</v>
      </c>
      <c r="AX90" s="11" t="s">
        <v>79</v>
      </c>
      <c r="AY90" s="216" t="s">
        <v>163</v>
      </c>
    </row>
    <row r="91" spans="2:65" s="1" customFormat="1" ht="31.5" customHeight="1">
      <c r="B91" s="40"/>
      <c r="C91" s="193" t="s">
        <v>81</v>
      </c>
      <c r="D91" s="193" t="s">
        <v>165</v>
      </c>
      <c r="E91" s="194" t="s">
        <v>172</v>
      </c>
      <c r="F91" s="195" t="s">
        <v>173</v>
      </c>
      <c r="G91" s="196" t="s">
        <v>130</v>
      </c>
      <c r="H91" s="197">
        <v>750</v>
      </c>
      <c r="I91" s="198"/>
      <c r="J91" s="199">
        <f>ROUND(I91*H91,2)</f>
        <v>0</v>
      </c>
      <c r="K91" s="195" t="s">
        <v>168</v>
      </c>
      <c r="L91" s="60"/>
      <c r="M91" s="200" t="s">
        <v>21</v>
      </c>
      <c r="N91" s="201" t="s">
        <v>42</v>
      </c>
      <c r="O91" s="41"/>
      <c r="P91" s="202">
        <f>O91*H91</f>
        <v>0</v>
      </c>
      <c r="Q91" s="202">
        <v>0</v>
      </c>
      <c r="R91" s="202">
        <f>Q91*H91</f>
        <v>0</v>
      </c>
      <c r="S91" s="202">
        <v>0</v>
      </c>
      <c r="T91" s="203">
        <f>S91*H91</f>
        <v>0</v>
      </c>
      <c r="AR91" s="23" t="s">
        <v>174</v>
      </c>
      <c r="AT91" s="23" t="s">
        <v>165</v>
      </c>
      <c r="AU91" s="23" t="s">
        <v>81</v>
      </c>
      <c r="AY91" s="23" t="s">
        <v>163</v>
      </c>
      <c r="BE91" s="204">
        <f>IF(N91="základní",J91,0)</f>
        <v>0</v>
      </c>
      <c r="BF91" s="204">
        <f>IF(N91="snížená",J91,0)</f>
        <v>0</v>
      </c>
      <c r="BG91" s="204">
        <f>IF(N91="zákl. přenesená",J91,0)</f>
        <v>0</v>
      </c>
      <c r="BH91" s="204">
        <f>IF(N91="sníž. přenesená",J91,0)</f>
        <v>0</v>
      </c>
      <c r="BI91" s="204">
        <f>IF(N91="nulová",J91,0)</f>
        <v>0</v>
      </c>
      <c r="BJ91" s="23" t="s">
        <v>79</v>
      </c>
      <c r="BK91" s="204">
        <f>ROUND(I91*H91,2)</f>
        <v>0</v>
      </c>
      <c r="BL91" s="23" t="s">
        <v>174</v>
      </c>
      <c r="BM91" s="23" t="s">
        <v>175</v>
      </c>
    </row>
    <row r="92" spans="2:65" s="11" customFormat="1" ht="13.5">
      <c r="B92" s="205"/>
      <c r="C92" s="206"/>
      <c r="D92" s="207" t="s">
        <v>171</v>
      </c>
      <c r="E92" s="208" t="s">
        <v>21</v>
      </c>
      <c r="F92" s="209" t="s">
        <v>128</v>
      </c>
      <c r="G92" s="206"/>
      <c r="H92" s="210">
        <v>750</v>
      </c>
      <c r="I92" s="211"/>
      <c r="J92" s="206"/>
      <c r="K92" s="206"/>
      <c r="L92" s="212"/>
      <c r="M92" s="213"/>
      <c r="N92" s="214"/>
      <c r="O92" s="214"/>
      <c r="P92" s="214"/>
      <c r="Q92" s="214"/>
      <c r="R92" s="214"/>
      <c r="S92" s="214"/>
      <c r="T92" s="215"/>
      <c r="AT92" s="216" t="s">
        <v>171</v>
      </c>
      <c r="AU92" s="216" t="s">
        <v>81</v>
      </c>
      <c r="AV92" s="11" t="s">
        <v>81</v>
      </c>
      <c r="AW92" s="11" t="s">
        <v>35</v>
      </c>
      <c r="AX92" s="11" t="s">
        <v>79</v>
      </c>
      <c r="AY92" s="216" t="s">
        <v>163</v>
      </c>
    </row>
    <row r="93" spans="2:65" s="1" customFormat="1" ht="31.5" customHeight="1">
      <c r="B93" s="40"/>
      <c r="C93" s="193" t="s">
        <v>104</v>
      </c>
      <c r="D93" s="193" t="s">
        <v>165</v>
      </c>
      <c r="E93" s="194" t="s">
        <v>176</v>
      </c>
      <c r="F93" s="195" t="s">
        <v>177</v>
      </c>
      <c r="G93" s="196" t="s">
        <v>102</v>
      </c>
      <c r="H93" s="197">
        <v>1000</v>
      </c>
      <c r="I93" s="198"/>
      <c r="J93" s="199">
        <f>ROUND(I93*H93,2)</f>
        <v>0</v>
      </c>
      <c r="K93" s="195" t="s">
        <v>168</v>
      </c>
      <c r="L93" s="60"/>
      <c r="M93" s="200" t="s">
        <v>21</v>
      </c>
      <c r="N93" s="201" t="s">
        <v>42</v>
      </c>
      <c r="O93" s="41"/>
      <c r="P93" s="202">
        <f>O93*H93</f>
        <v>0</v>
      </c>
      <c r="Q93" s="202">
        <v>0</v>
      </c>
      <c r="R93" s="202">
        <f>Q93*H93</f>
        <v>0</v>
      </c>
      <c r="S93" s="202">
        <v>0</v>
      </c>
      <c r="T93" s="203">
        <f>S93*H93</f>
        <v>0</v>
      </c>
      <c r="AR93" s="23" t="s">
        <v>174</v>
      </c>
      <c r="AT93" s="23" t="s">
        <v>165</v>
      </c>
      <c r="AU93" s="23" t="s">
        <v>81</v>
      </c>
      <c r="AY93" s="23" t="s">
        <v>163</v>
      </c>
      <c r="BE93" s="204">
        <f>IF(N93="základní",J93,0)</f>
        <v>0</v>
      </c>
      <c r="BF93" s="204">
        <f>IF(N93="snížená",J93,0)</f>
        <v>0</v>
      </c>
      <c r="BG93" s="204">
        <f>IF(N93="zákl. přenesená",J93,0)</f>
        <v>0</v>
      </c>
      <c r="BH93" s="204">
        <f>IF(N93="sníž. přenesená",J93,0)</f>
        <v>0</v>
      </c>
      <c r="BI93" s="204">
        <f>IF(N93="nulová",J93,0)</f>
        <v>0</v>
      </c>
      <c r="BJ93" s="23" t="s">
        <v>79</v>
      </c>
      <c r="BK93" s="204">
        <f>ROUND(I93*H93,2)</f>
        <v>0</v>
      </c>
      <c r="BL93" s="23" t="s">
        <v>174</v>
      </c>
      <c r="BM93" s="23" t="s">
        <v>178</v>
      </c>
    </row>
    <row r="94" spans="2:65" s="11" customFormat="1" ht="13.5">
      <c r="B94" s="205"/>
      <c r="C94" s="206"/>
      <c r="D94" s="207" t="s">
        <v>171</v>
      </c>
      <c r="E94" s="208" t="s">
        <v>21</v>
      </c>
      <c r="F94" s="209" t="s">
        <v>179</v>
      </c>
      <c r="G94" s="206"/>
      <c r="H94" s="210">
        <v>1000</v>
      </c>
      <c r="I94" s="211"/>
      <c r="J94" s="206"/>
      <c r="K94" s="206"/>
      <c r="L94" s="212"/>
      <c r="M94" s="213"/>
      <c r="N94" s="214"/>
      <c r="O94" s="214"/>
      <c r="P94" s="214"/>
      <c r="Q94" s="214"/>
      <c r="R94" s="214"/>
      <c r="S94" s="214"/>
      <c r="T94" s="215"/>
      <c r="AT94" s="216" t="s">
        <v>171</v>
      </c>
      <c r="AU94" s="216" t="s">
        <v>81</v>
      </c>
      <c r="AV94" s="11" t="s">
        <v>81</v>
      </c>
      <c r="AW94" s="11" t="s">
        <v>35</v>
      </c>
      <c r="AX94" s="11" t="s">
        <v>79</v>
      </c>
      <c r="AY94" s="216" t="s">
        <v>163</v>
      </c>
    </row>
    <row r="95" spans="2:65" s="1" customFormat="1" ht="31.5" customHeight="1">
      <c r="B95" s="40"/>
      <c r="C95" s="193" t="s">
        <v>174</v>
      </c>
      <c r="D95" s="193" t="s">
        <v>165</v>
      </c>
      <c r="E95" s="194" t="s">
        <v>180</v>
      </c>
      <c r="F95" s="195" t="s">
        <v>181</v>
      </c>
      <c r="G95" s="196" t="s">
        <v>102</v>
      </c>
      <c r="H95" s="197">
        <v>715</v>
      </c>
      <c r="I95" s="198"/>
      <c r="J95" s="199">
        <f>ROUND(I95*H95,2)</f>
        <v>0</v>
      </c>
      <c r="K95" s="195" t="s">
        <v>168</v>
      </c>
      <c r="L95" s="60"/>
      <c r="M95" s="200" t="s">
        <v>21</v>
      </c>
      <c r="N95" s="201" t="s">
        <v>42</v>
      </c>
      <c r="O95" s="41"/>
      <c r="P95" s="202">
        <f>O95*H95</f>
        <v>0</v>
      </c>
      <c r="Q95" s="202">
        <v>0</v>
      </c>
      <c r="R95" s="202">
        <f>Q95*H95</f>
        <v>0</v>
      </c>
      <c r="S95" s="202">
        <v>0</v>
      </c>
      <c r="T95" s="203">
        <f>S95*H95</f>
        <v>0</v>
      </c>
      <c r="AR95" s="23" t="s">
        <v>174</v>
      </c>
      <c r="AT95" s="23" t="s">
        <v>165</v>
      </c>
      <c r="AU95" s="23" t="s">
        <v>81</v>
      </c>
      <c r="AY95" s="23" t="s">
        <v>163</v>
      </c>
      <c r="BE95" s="204">
        <f>IF(N95="základní",J95,0)</f>
        <v>0</v>
      </c>
      <c r="BF95" s="204">
        <f>IF(N95="snížená",J95,0)</f>
        <v>0</v>
      </c>
      <c r="BG95" s="204">
        <f>IF(N95="zákl. přenesená",J95,0)</f>
        <v>0</v>
      </c>
      <c r="BH95" s="204">
        <f>IF(N95="sníž. přenesená",J95,0)</f>
        <v>0</v>
      </c>
      <c r="BI95" s="204">
        <f>IF(N95="nulová",J95,0)</f>
        <v>0</v>
      </c>
      <c r="BJ95" s="23" t="s">
        <v>79</v>
      </c>
      <c r="BK95" s="204">
        <f>ROUND(I95*H95,2)</f>
        <v>0</v>
      </c>
      <c r="BL95" s="23" t="s">
        <v>174</v>
      </c>
      <c r="BM95" s="23" t="s">
        <v>182</v>
      </c>
    </row>
    <row r="96" spans="2:65" s="11" customFormat="1" ht="13.5">
      <c r="B96" s="205"/>
      <c r="C96" s="206"/>
      <c r="D96" s="207" t="s">
        <v>171</v>
      </c>
      <c r="E96" s="208" t="s">
        <v>21</v>
      </c>
      <c r="F96" s="209" t="s">
        <v>183</v>
      </c>
      <c r="G96" s="206"/>
      <c r="H96" s="210">
        <v>715</v>
      </c>
      <c r="I96" s="211"/>
      <c r="J96" s="206"/>
      <c r="K96" s="206"/>
      <c r="L96" s="212"/>
      <c r="M96" s="213"/>
      <c r="N96" s="214"/>
      <c r="O96" s="214"/>
      <c r="P96" s="214"/>
      <c r="Q96" s="214"/>
      <c r="R96" s="214"/>
      <c r="S96" s="214"/>
      <c r="T96" s="215"/>
      <c r="AT96" s="216" t="s">
        <v>171</v>
      </c>
      <c r="AU96" s="216" t="s">
        <v>81</v>
      </c>
      <c r="AV96" s="11" t="s">
        <v>81</v>
      </c>
      <c r="AW96" s="11" t="s">
        <v>35</v>
      </c>
      <c r="AX96" s="11" t="s">
        <v>79</v>
      </c>
      <c r="AY96" s="216" t="s">
        <v>163</v>
      </c>
    </row>
    <row r="97" spans="2:65" s="1" customFormat="1" ht="22.5" customHeight="1">
      <c r="B97" s="40"/>
      <c r="C97" s="193" t="s">
        <v>184</v>
      </c>
      <c r="D97" s="193" t="s">
        <v>165</v>
      </c>
      <c r="E97" s="194" t="s">
        <v>185</v>
      </c>
      <c r="F97" s="195" t="s">
        <v>186</v>
      </c>
      <c r="G97" s="196" t="s">
        <v>102</v>
      </c>
      <c r="H97" s="197">
        <v>2140</v>
      </c>
      <c r="I97" s="198"/>
      <c r="J97" s="199">
        <f>ROUND(I97*H97,2)</f>
        <v>0</v>
      </c>
      <c r="K97" s="195" t="s">
        <v>168</v>
      </c>
      <c r="L97" s="60"/>
      <c r="M97" s="200" t="s">
        <v>21</v>
      </c>
      <c r="N97" s="201" t="s">
        <v>42</v>
      </c>
      <c r="O97" s="41"/>
      <c r="P97" s="202">
        <f>O97*H97</f>
        <v>0</v>
      </c>
      <c r="Q97" s="202">
        <v>0</v>
      </c>
      <c r="R97" s="202">
        <f>Q97*H97</f>
        <v>0</v>
      </c>
      <c r="S97" s="202">
        <v>0</v>
      </c>
      <c r="T97" s="203">
        <f>S97*H97</f>
        <v>0</v>
      </c>
      <c r="AR97" s="23" t="s">
        <v>174</v>
      </c>
      <c r="AT97" s="23" t="s">
        <v>165</v>
      </c>
      <c r="AU97" s="23" t="s">
        <v>81</v>
      </c>
      <c r="AY97" s="23" t="s">
        <v>163</v>
      </c>
      <c r="BE97" s="204">
        <f>IF(N97="základní",J97,0)</f>
        <v>0</v>
      </c>
      <c r="BF97" s="204">
        <f>IF(N97="snížená",J97,0)</f>
        <v>0</v>
      </c>
      <c r="BG97" s="204">
        <f>IF(N97="zákl. přenesená",J97,0)</f>
        <v>0</v>
      </c>
      <c r="BH97" s="204">
        <f>IF(N97="sníž. přenesená",J97,0)</f>
        <v>0</v>
      </c>
      <c r="BI97" s="204">
        <f>IF(N97="nulová",J97,0)</f>
        <v>0</v>
      </c>
      <c r="BJ97" s="23" t="s">
        <v>79</v>
      </c>
      <c r="BK97" s="204">
        <f>ROUND(I97*H97,2)</f>
        <v>0</v>
      </c>
      <c r="BL97" s="23" t="s">
        <v>174</v>
      </c>
      <c r="BM97" s="23" t="s">
        <v>187</v>
      </c>
    </row>
    <row r="98" spans="2:65" s="11" customFormat="1" ht="13.5">
      <c r="B98" s="205"/>
      <c r="C98" s="206"/>
      <c r="D98" s="207" t="s">
        <v>171</v>
      </c>
      <c r="E98" s="208" t="s">
        <v>21</v>
      </c>
      <c r="F98" s="209" t="s">
        <v>188</v>
      </c>
      <c r="G98" s="206"/>
      <c r="H98" s="210">
        <v>2140</v>
      </c>
      <c r="I98" s="211"/>
      <c r="J98" s="206"/>
      <c r="K98" s="206"/>
      <c r="L98" s="212"/>
      <c r="M98" s="213"/>
      <c r="N98" s="214"/>
      <c r="O98" s="214"/>
      <c r="P98" s="214"/>
      <c r="Q98" s="214"/>
      <c r="R98" s="214"/>
      <c r="S98" s="214"/>
      <c r="T98" s="215"/>
      <c r="AT98" s="216" t="s">
        <v>171</v>
      </c>
      <c r="AU98" s="216" t="s">
        <v>81</v>
      </c>
      <c r="AV98" s="11" t="s">
        <v>81</v>
      </c>
      <c r="AW98" s="11" t="s">
        <v>35</v>
      </c>
      <c r="AX98" s="11" t="s">
        <v>79</v>
      </c>
      <c r="AY98" s="216" t="s">
        <v>163</v>
      </c>
    </row>
    <row r="99" spans="2:65" s="1" customFormat="1" ht="22.5" customHeight="1">
      <c r="B99" s="40"/>
      <c r="C99" s="193" t="s">
        <v>119</v>
      </c>
      <c r="D99" s="193" t="s">
        <v>165</v>
      </c>
      <c r="E99" s="194" t="s">
        <v>189</v>
      </c>
      <c r="F99" s="195" t="s">
        <v>190</v>
      </c>
      <c r="G99" s="196" t="s">
        <v>130</v>
      </c>
      <c r="H99" s="197">
        <v>142.5</v>
      </c>
      <c r="I99" s="198"/>
      <c r="J99" s="199">
        <f>ROUND(I99*H99,2)</f>
        <v>0</v>
      </c>
      <c r="K99" s="195" t="s">
        <v>168</v>
      </c>
      <c r="L99" s="60"/>
      <c r="M99" s="200" t="s">
        <v>21</v>
      </c>
      <c r="N99" s="201" t="s">
        <v>42</v>
      </c>
      <c r="O99" s="41"/>
      <c r="P99" s="202">
        <f>O99*H99</f>
        <v>0</v>
      </c>
      <c r="Q99" s="202">
        <v>0</v>
      </c>
      <c r="R99" s="202">
        <f>Q99*H99</f>
        <v>0</v>
      </c>
      <c r="S99" s="202">
        <v>0</v>
      </c>
      <c r="T99" s="203">
        <f>S99*H99</f>
        <v>0</v>
      </c>
      <c r="AR99" s="23" t="s">
        <v>174</v>
      </c>
      <c r="AT99" s="23" t="s">
        <v>165</v>
      </c>
      <c r="AU99" s="23" t="s">
        <v>81</v>
      </c>
      <c r="AY99" s="23" t="s">
        <v>163</v>
      </c>
      <c r="BE99" s="204">
        <f>IF(N99="základní",J99,0)</f>
        <v>0</v>
      </c>
      <c r="BF99" s="204">
        <f>IF(N99="snížená",J99,0)</f>
        <v>0</v>
      </c>
      <c r="BG99" s="204">
        <f>IF(N99="zákl. přenesená",J99,0)</f>
        <v>0</v>
      </c>
      <c r="BH99" s="204">
        <f>IF(N99="sníž. přenesená",J99,0)</f>
        <v>0</v>
      </c>
      <c r="BI99" s="204">
        <f>IF(N99="nulová",J99,0)</f>
        <v>0</v>
      </c>
      <c r="BJ99" s="23" t="s">
        <v>79</v>
      </c>
      <c r="BK99" s="204">
        <f>ROUND(I99*H99,2)</f>
        <v>0</v>
      </c>
      <c r="BL99" s="23" t="s">
        <v>174</v>
      </c>
      <c r="BM99" s="23" t="s">
        <v>191</v>
      </c>
    </row>
    <row r="100" spans="2:65" s="11" customFormat="1" ht="13.5">
      <c r="B100" s="205"/>
      <c r="C100" s="206"/>
      <c r="D100" s="207" t="s">
        <v>171</v>
      </c>
      <c r="E100" s="208" t="s">
        <v>192</v>
      </c>
      <c r="F100" s="209" t="s">
        <v>193</v>
      </c>
      <c r="G100" s="206"/>
      <c r="H100" s="210">
        <v>142.5</v>
      </c>
      <c r="I100" s="211"/>
      <c r="J100" s="206"/>
      <c r="K100" s="206"/>
      <c r="L100" s="212"/>
      <c r="M100" s="213"/>
      <c r="N100" s="214"/>
      <c r="O100" s="214"/>
      <c r="P100" s="214"/>
      <c r="Q100" s="214"/>
      <c r="R100" s="214"/>
      <c r="S100" s="214"/>
      <c r="T100" s="215"/>
      <c r="AT100" s="216" t="s">
        <v>171</v>
      </c>
      <c r="AU100" s="216" t="s">
        <v>81</v>
      </c>
      <c r="AV100" s="11" t="s">
        <v>81</v>
      </c>
      <c r="AW100" s="11" t="s">
        <v>35</v>
      </c>
      <c r="AX100" s="11" t="s">
        <v>79</v>
      </c>
      <c r="AY100" s="216" t="s">
        <v>163</v>
      </c>
    </row>
    <row r="101" spans="2:65" s="1" customFormat="1" ht="22.5" customHeight="1">
      <c r="B101" s="40"/>
      <c r="C101" s="193" t="s">
        <v>194</v>
      </c>
      <c r="D101" s="193" t="s">
        <v>165</v>
      </c>
      <c r="E101" s="194" t="s">
        <v>195</v>
      </c>
      <c r="F101" s="195" t="s">
        <v>196</v>
      </c>
      <c r="G101" s="196" t="s">
        <v>197</v>
      </c>
      <c r="H101" s="197">
        <v>71.25</v>
      </c>
      <c r="I101" s="198"/>
      <c r="J101" s="199">
        <f>ROUND(I101*H101,2)</f>
        <v>0</v>
      </c>
      <c r="K101" s="195" t="s">
        <v>198</v>
      </c>
      <c r="L101" s="60"/>
      <c r="M101" s="200" t="s">
        <v>21</v>
      </c>
      <c r="N101" s="201" t="s">
        <v>42</v>
      </c>
      <c r="O101" s="41"/>
      <c r="P101" s="202">
        <f>O101*H101</f>
        <v>0</v>
      </c>
      <c r="Q101" s="202">
        <v>0</v>
      </c>
      <c r="R101" s="202">
        <f>Q101*H101</f>
        <v>0</v>
      </c>
      <c r="S101" s="202">
        <v>0</v>
      </c>
      <c r="T101" s="203">
        <f>S101*H101</f>
        <v>0</v>
      </c>
      <c r="AR101" s="23" t="s">
        <v>174</v>
      </c>
      <c r="AT101" s="23" t="s">
        <v>165</v>
      </c>
      <c r="AU101" s="23" t="s">
        <v>81</v>
      </c>
      <c r="AY101" s="23" t="s">
        <v>163</v>
      </c>
      <c r="BE101" s="204">
        <f>IF(N101="základní",J101,0)</f>
        <v>0</v>
      </c>
      <c r="BF101" s="204">
        <f>IF(N101="snížená",J101,0)</f>
        <v>0</v>
      </c>
      <c r="BG101" s="204">
        <f>IF(N101="zákl. přenesená",J101,0)</f>
        <v>0</v>
      </c>
      <c r="BH101" s="204">
        <f>IF(N101="sníž. přenesená",J101,0)</f>
        <v>0</v>
      </c>
      <c r="BI101" s="204">
        <f>IF(N101="nulová",J101,0)</f>
        <v>0</v>
      </c>
      <c r="BJ101" s="23" t="s">
        <v>79</v>
      </c>
      <c r="BK101" s="204">
        <f>ROUND(I101*H101,2)</f>
        <v>0</v>
      </c>
      <c r="BL101" s="23" t="s">
        <v>174</v>
      </c>
      <c r="BM101" s="23" t="s">
        <v>199</v>
      </c>
    </row>
    <row r="102" spans="2:65" s="11" customFormat="1" ht="13.5">
      <c r="B102" s="205"/>
      <c r="C102" s="206"/>
      <c r="D102" s="207" t="s">
        <v>171</v>
      </c>
      <c r="E102" s="208" t="s">
        <v>21</v>
      </c>
      <c r="F102" s="209" t="s">
        <v>200</v>
      </c>
      <c r="G102" s="206"/>
      <c r="H102" s="210">
        <v>71.25</v>
      </c>
      <c r="I102" s="211"/>
      <c r="J102" s="206"/>
      <c r="K102" s="206"/>
      <c r="L102" s="212"/>
      <c r="M102" s="213"/>
      <c r="N102" s="214"/>
      <c r="O102" s="214"/>
      <c r="P102" s="214"/>
      <c r="Q102" s="214"/>
      <c r="R102" s="214"/>
      <c r="S102" s="214"/>
      <c r="T102" s="215"/>
      <c r="AT102" s="216" t="s">
        <v>171</v>
      </c>
      <c r="AU102" s="216" t="s">
        <v>81</v>
      </c>
      <c r="AV102" s="11" t="s">
        <v>81</v>
      </c>
      <c r="AW102" s="11" t="s">
        <v>35</v>
      </c>
      <c r="AX102" s="11" t="s">
        <v>79</v>
      </c>
      <c r="AY102" s="216" t="s">
        <v>163</v>
      </c>
    </row>
    <row r="103" spans="2:65" s="1" customFormat="1" ht="22.5" customHeight="1">
      <c r="B103" s="40"/>
      <c r="C103" s="193" t="s">
        <v>201</v>
      </c>
      <c r="D103" s="193" t="s">
        <v>165</v>
      </c>
      <c r="E103" s="194" t="s">
        <v>202</v>
      </c>
      <c r="F103" s="195" t="s">
        <v>203</v>
      </c>
      <c r="G103" s="196" t="s">
        <v>102</v>
      </c>
      <c r="H103" s="197">
        <v>34560</v>
      </c>
      <c r="I103" s="198"/>
      <c r="J103" s="199">
        <f>ROUND(I103*H103,2)</f>
        <v>0</v>
      </c>
      <c r="K103" s="195" t="s">
        <v>168</v>
      </c>
      <c r="L103" s="60"/>
      <c r="M103" s="200" t="s">
        <v>21</v>
      </c>
      <c r="N103" s="201" t="s">
        <v>42</v>
      </c>
      <c r="O103" s="41"/>
      <c r="P103" s="202">
        <f>O103*H103</f>
        <v>0</v>
      </c>
      <c r="Q103" s="202">
        <v>0</v>
      </c>
      <c r="R103" s="202">
        <f>Q103*H103</f>
        <v>0</v>
      </c>
      <c r="S103" s="202">
        <v>0</v>
      </c>
      <c r="T103" s="203">
        <f>S103*H103</f>
        <v>0</v>
      </c>
      <c r="AR103" s="23" t="s">
        <v>174</v>
      </c>
      <c r="AT103" s="23" t="s">
        <v>165</v>
      </c>
      <c r="AU103" s="23" t="s">
        <v>81</v>
      </c>
      <c r="AY103" s="23" t="s">
        <v>163</v>
      </c>
      <c r="BE103" s="204">
        <f>IF(N103="základní",J103,0)</f>
        <v>0</v>
      </c>
      <c r="BF103" s="204">
        <f>IF(N103="snížená",J103,0)</f>
        <v>0</v>
      </c>
      <c r="BG103" s="204">
        <f>IF(N103="zákl. přenesená",J103,0)</f>
        <v>0</v>
      </c>
      <c r="BH103" s="204">
        <f>IF(N103="sníž. přenesená",J103,0)</f>
        <v>0</v>
      </c>
      <c r="BI103" s="204">
        <f>IF(N103="nulová",J103,0)</f>
        <v>0</v>
      </c>
      <c r="BJ103" s="23" t="s">
        <v>79</v>
      </c>
      <c r="BK103" s="204">
        <f>ROUND(I103*H103,2)</f>
        <v>0</v>
      </c>
      <c r="BL103" s="23" t="s">
        <v>174</v>
      </c>
      <c r="BM103" s="23" t="s">
        <v>204</v>
      </c>
    </row>
    <row r="104" spans="2:65" s="11" customFormat="1" ht="13.5">
      <c r="B104" s="205"/>
      <c r="C104" s="206"/>
      <c r="D104" s="207" t="s">
        <v>171</v>
      </c>
      <c r="E104" s="208" t="s">
        <v>21</v>
      </c>
      <c r="F104" s="209" t="s">
        <v>100</v>
      </c>
      <c r="G104" s="206"/>
      <c r="H104" s="210">
        <v>34560</v>
      </c>
      <c r="I104" s="211"/>
      <c r="J104" s="206"/>
      <c r="K104" s="206"/>
      <c r="L104" s="212"/>
      <c r="M104" s="213"/>
      <c r="N104" s="214"/>
      <c r="O104" s="214"/>
      <c r="P104" s="214"/>
      <c r="Q104" s="214"/>
      <c r="R104" s="214"/>
      <c r="S104" s="214"/>
      <c r="T104" s="215"/>
      <c r="AT104" s="216" t="s">
        <v>171</v>
      </c>
      <c r="AU104" s="216" t="s">
        <v>81</v>
      </c>
      <c r="AV104" s="11" t="s">
        <v>81</v>
      </c>
      <c r="AW104" s="11" t="s">
        <v>35</v>
      </c>
      <c r="AX104" s="11" t="s">
        <v>79</v>
      </c>
      <c r="AY104" s="216" t="s">
        <v>163</v>
      </c>
    </row>
    <row r="105" spans="2:65" s="1" customFormat="1" ht="22.5" customHeight="1">
      <c r="B105" s="40"/>
      <c r="C105" s="193" t="s">
        <v>205</v>
      </c>
      <c r="D105" s="193" t="s">
        <v>165</v>
      </c>
      <c r="E105" s="194" t="s">
        <v>206</v>
      </c>
      <c r="F105" s="195" t="s">
        <v>207</v>
      </c>
      <c r="G105" s="196" t="s">
        <v>102</v>
      </c>
      <c r="H105" s="197">
        <v>34560</v>
      </c>
      <c r="I105" s="198"/>
      <c r="J105" s="199">
        <f>ROUND(I105*H105,2)</f>
        <v>0</v>
      </c>
      <c r="K105" s="195" t="s">
        <v>168</v>
      </c>
      <c r="L105" s="60"/>
      <c r="M105" s="200" t="s">
        <v>21</v>
      </c>
      <c r="N105" s="201" t="s">
        <v>42</v>
      </c>
      <c r="O105" s="41"/>
      <c r="P105" s="202">
        <f>O105*H105</f>
        <v>0</v>
      </c>
      <c r="Q105" s="202">
        <v>0</v>
      </c>
      <c r="R105" s="202">
        <f>Q105*H105</f>
        <v>0</v>
      </c>
      <c r="S105" s="202">
        <v>0</v>
      </c>
      <c r="T105" s="203">
        <f>S105*H105</f>
        <v>0</v>
      </c>
      <c r="AR105" s="23" t="s">
        <v>174</v>
      </c>
      <c r="AT105" s="23" t="s">
        <v>165</v>
      </c>
      <c r="AU105" s="23" t="s">
        <v>81</v>
      </c>
      <c r="AY105" s="23" t="s">
        <v>163</v>
      </c>
      <c r="BE105" s="204">
        <f>IF(N105="základní",J105,0)</f>
        <v>0</v>
      </c>
      <c r="BF105" s="204">
        <f>IF(N105="snížená",J105,0)</f>
        <v>0</v>
      </c>
      <c r="BG105" s="204">
        <f>IF(N105="zákl. přenesená",J105,0)</f>
        <v>0</v>
      </c>
      <c r="BH105" s="204">
        <f>IF(N105="sníž. přenesená",J105,0)</f>
        <v>0</v>
      </c>
      <c r="BI105" s="204">
        <f>IF(N105="nulová",J105,0)</f>
        <v>0</v>
      </c>
      <c r="BJ105" s="23" t="s">
        <v>79</v>
      </c>
      <c r="BK105" s="204">
        <f>ROUND(I105*H105,2)</f>
        <v>0</v>
      </c>
      <c r="BL105" s="23" t="s">
        <v>174</v>
      </c>
      <c r="BM105" s="23" t="s">
        <v>208</v>
      </c>
    </row>
    <row r="106" spans="2:65" s="11" customFormat="1" ht="13.5">
      <c r="B106" s="205"/>
      <c r="C106" s="206"/>
      <c r="D106" s="207" t="s">
        <v>171</v>
      </c>
      <c r="E106" s="208" t="s">
        <v>21</v>
      </c>
      <c r="F106" s="209" t="s">
        <v>100</v>
      </c>
      <c r="G106" s="206"/>
      <c r="H106" s="210">
        <v>34560</v>
      </c>
      <c r="I106" s="211"/>
      <c r="J106" s="206"/>
      <c r="K106" s="206"/>
      <c r="L106" s="212"/>
      <c r="M106" s="213"/>
      <c r="N106" s="214"/>
      <c r="O106" s="214"/>
      <c r="P106" s="214"/>
      <c r="Q106" s="214"/>
      <c r="R106" s="214"/>
      <c r="S106" s="214"/>
      <c r="T106" s="215"/>
      <c r="AT106" s="216" t="s">
        <v>171</v>
      </c>
      <c r="AU106" s="216" t="s">
        <v>81</v>
      </c>
      <c r="AV106" s="11" t="s">
        <v>81</v>
      </c>
      <c r="AW106" s="11" t="s">
        <v>35</v>
      </c>
      <c r="AX106" s="11" t="s">
        <v>79</v>
      </c>
      <c r="AY106" s="216" t="s">
        <v>163</v>
      </c>
    </row>
    <row r="107" spans="2:65" s="1" customFormat="1" ht="22.5" customHeight="1">
      <c r="B107" s="40"/>
      <c r="C107" s="193" t="s">
        <v>209</v>
      </c>
      <c r="D107" s="193" t="s">
        <v>165</v>
      </c>
      <c r="E107" s="194" t="s">
        <v>210</v>
      </c>
      <c r="F107" s="195" t="s">
        <v>211</v>
      </c>
      <c r="G107" s="196" t="s">
        <v>102</v>
      </c>
      <c r="H107" s="197">
        <v>34560</v>
      </c>
      <c r="I107" s="198"/>
      <c r="J107" s="199">
        <f>ROUND(I107*H107,2)</f>
        <v>0</v>
      </c>
      <c r="K107" s="195" t="s">
        <v>168</v>
      </c>
      <c r="L107" s="60"/>
      <c r="M107" s="200" t="s">
        <v>21</v>
      </c>
      <c r="N107" s="201" t="s">
        <v>42</v>
      </c>
      <c r="O107" s="41"/>
      <c r="P107" s="202">
        <f>O107*H107</f>
        <v>0</v>
      </c>
      <c r="Q107" s="202">
        <v>0</v>
      </c>
      <c r="R107" s="202">
        <f>Q107*H107</f>
        <v>0</v>
      </c>
      <c r="S107" s="202">
        <v>0</v>
      </c>
      <c r="T107" s="203">
        <f>S107*H107</f>
        <v>0</v>
      </c>
      <c r="AR107" s="23" t="s">
        <v>174</v>
      </c>
      <c r="AT107" s="23" t="s">
        <v>165</v>
      </c>
      <c r="AU107" s="23" t="s">
        <v>81</v>
      </c>
      <c r="AY107" s="23" t="s">
        <v>163</v>
      </c>
      <c r="BE107" s="204">
        <f>IF(N107="základní",J107,0)</f>
        <v>0</v>
      </c>
      <c r="BF107" s="204">
        <f>IF(N107="snížená",J107,0)</f>
        <v>0</v>
      </c>
      <c r="BG107" s="204">
        <f>IF(N107="zákl. přenesená",J107,0)</f>
        <v>0</v>
      </c>
      <c r="BH107" s="204">
        <f>IF(N107="sníž. přenesená",J107,0)</f>
        <v>0</v>
      </c>
      <c r="BI107" s="204">
        <f>IF(N107="nulová",J107,0)</f>
        <v>0</v>
      </c>
      <c r="BJ107" s="23" t="s">
        <v>79</v>
      </c>
      <c r="BK107" s="204">
        <f>ROUND(I107*H107,2)</f>
        <v>0</v>
      </c>
      <c r="BL107" s="23" t="s">
        <v>174</v>
      </c>
      <c r="BM107" s="23" t="s">
        <v>212</v>
      </c>
    </row>
    <row r="108" spans="2:65" s="11" customFormat="1" ht="13.5">
      <c r="B108" s="205"/>
      <c r="C108" s="206"/>
      <c r="D108" s="207" t="s">
        <v>171</v>
      </c>
      <c r="E108" s="208" t="s">
        <v>21</v>
      </c>
      <c r="F108" s="209" t="s">
        <v>100</v>
      </c>
      <c r="G108" s="206"/>
      <c r="H108" s="210">
        <v>34560</v>
      </c>
      <c r="I108" s="211"/>
      <c r="J108" s="206"/>
      <c r="K108" s="206"/>
      <c r="L108" s="212"/>
      <c r="M108" s="213"/>
      <c r="N108" s="214"/>
      <c r="O108" s="214"/>
      <c r="P108" s="214"/>
      <c r="Q108" s="214"/>
      <c r="R108" s="214"/>
      <c r="S108" s="214"/>
      <c r="T108" s="215"/>
      <c r="AT108" s="216" t="s">
        <v>171</v>
      </c>
      <c r="AU108" s="216" t="s">
        <v>81</v>
      </c>
      <c r="AV108" s="11" t="s">
        <v>81</v>
      </c>
      <c r="AW108" s="11" t="s">
        <v>35</v>
      </c>
      <c r="AX108" s="11" t="s">
        <v>79</v>
      </c>
      <c r="AY108" s="216" t="s">
        <v>163</v>
      </c>
    </row>
    <row r="109" spans="2:65" s="1" customFormat="1" ht="22.5" customHeight="1">
      <c r="B109" s="40"/>
      <c r="C109" s="193" t="s">
        <v>213</v>
      </c>
      <c r="D109" s="193" t="s">
        <v>165</v>
      </c>
      <c r="E109" s="194" t="s">
        <v>214</v>
      </c>
      <c r="F109" s="195" t="s">
        <v>215</v>
      </c>
      <c r="G109" s="196" t="s">
        <v>102</v>
      </c>
      <c r="H109" s="197">
        <v>34560</v>
      </c>
      <c r="I109" s="198"/>
      <c r="J109" s="199">
        <f>ROUND(I109*H109,2)</f>
        <v>0</v>
      </c>
      <c r="K109" s="195" t="s">
        <v>168</v>
      </c>
      <c r="L109" s="60"/>
      <c r="M109" s="200" t="s">
        <v>21</v>
      </c>
      <c r="N109" s="201" t="s">
        <v>42</v>
      </c>
      <c r="O109" s="41"/>
      <c r="P109" s="202">
        <f>O109*H109</f>
        <v>0</v>
      </c>
      <c r="Q109" s="202">
        <v>0</v>
      </c>
      <c r="R109" s="202">
        <f>Q109*H109</f>
        <v>0</v>
      </c>
      <c r="S109" s="202">
        <v>0</v>
      </c>
      <c r="T109" s="203">
        <f>S109*H109</f>
        <v>0</v>
      </c>
      <c r="AR109" s="23" t="s">
        <v>174</v>
      </c>
      <c r="AT109" s="23" t="s">
        <v>165</v>
      </c>
      <c r="AU109" s="23" t="s">
        <v>81</v>
      </c>
      <c r="AY109" s="23" t="s">
        <v>163</v>
      </c>
      <c r="BE109" s="204">
        <f>IF(N109="základní",J109,0)</f>
        <v>0</v>
      </c>
      <c r="BF109" s="204">
        <f>IF(N109="snížená",J109,0)</f>
        <v>0</v>
      </c>
      <c r="BG109" s="204">
        <f>IF(N109="zákl. přenesená",J109,0)</f>
        <v>0</v>
      </c>
      <c r="BH109" s="204">
        <f>IF(N109="sníž. přenesená",J109,0)</f>
        <v>0</v>
      </c>
      <c r="BI109" s="204">
        <f>IF(N109="nulová",J109,0)</f>
        <v>0</v>
      </c>
      <c r="BJ109" s="23" t="s">
        <v>79</v>
      </c>
      <c r="BK109" s="204">
        <f>ROUND(I109*H109,2)</f>
        <v>0</v>
      </c>
      <c r="BL109" s="23" t="s">
        <v>174</v>
      </c>
      <c r="BM109" s="23" t="s">
        <v>216</v>
      </c>
    </row>
    <row r="110" spans="2:65" s="11" customFormat="1" ht="13.5">
      <c r="B110" s="205"/>
      <c r="C110" s="206"/>
      <c r="D110" s="217" t="s">
        <v>171</v>
      </c>
      <c r="E110" s="218" t="s">
        <v>21</v>
      </c>
      <c r="F110" s="219" t="s">
        <v>100</v>
      </c>
      <c r="G110" s="206"/>
      <c r="H110" s="220">
        <v>34560</v>
      </c>
      <c r="I110" s="211"/>
      <c r="J110" s="206"/>
      <c r="K110" s="206"/>
      <c r="L110" s="212"/>
      <c r="M110" s="213"/>
      <c r="N110" s="214"/>
      <c r="O110" s="214"/>
      <c r="P110" s="214"/>
      <c r="Q110" s="214"/>
      <c r="R110" s="214"/>
      <c r="S110" s="214"/>
      <c r="T110" s="215"/>
      <c r="AT110" s="216" t="s">
        <v>171</v>
      </c>
      <c r="AU110" s="216" t="s">
        <v>81</v>
      </c>
      <c r="AV110" s="11" t="s">
        <v>81</v>
      </c>
      <c r="AW110" s="11" t="s">
        <v>35</v>
      </c>
      <c r="AX110" s="11" t="s">
        <v>79</v>
      </c>
      <c r="AY110" s="216" t="s">
        <v>163</v>
      </c>
    </row>
    <row r="111" spans="2:65" s="10" customFormat="1" ht="29.85" customHeight="1">
      <c r="B111" s="176"/>
      <c r="C111" s="177"/>
      <c r="D111" s="178" t="s">
        <v>70</v>
      </c>
      <c r="E111" s="221" t="s">
        <v>217</v>
      </c>
      <c r="F111" s="221" t="s">
        <v>218</v>
      </c>
      <c r="G111" s="177"/>
      <c r="H111" s="177"/>
      <c r="I111" s="180"/>
      <c r="J111" s="222">
        <f>BK111</f>
        <v>0</v>
      </c>
      <c r="K111" s="177"/>
      <c r="L111" s="182"/>
      <c r="M111" s="183"/>
      <c r="N111" s="184"/>
      <c r="O111" s="184"/>
      <c r="P111" s="185">
        <f>P112+P207+P222</f>
        <v>0</v>
      </c>
      <c r="Q111" s="184"/>
      <c r="R111" s="185">
        <f>R112+R207+R222</f>
        <v>73.861900000000006</v>
      </c>
      <c r="S111" s="184"/>
      <c r="T111" s="186">
        <f>T112+T207+T222</f>
        <v>0</v>
      </c>
      <c r="AR111" s="187" t="s">
        <v>174</v>
      </c>
      <c r="AT111" s="188" t="s">
        <v>70</v>
      </c>
      <c r="AU111" s="188" t="s">
        <v>79</v>
      </c>
      <c r="AY111" s="187" t="s">
        <v>163</v>
      </c>
      <c r="BK111" s="189">
        <f>BK112+BK207+BK222</f>
        <v>0</v>
      </c>
    </row>
    <row r="112" spans="2:65" s="10" customFormat="1" ht="14.85" customHeight="1">
      <c r="B112" s="176"/>
      <c r="C112" s="177"/>
      <c r="D112" s="190" t="s">
        <v>70</v>
      </c>
      <c r="E112" s="191" t="s">
        <v>219</v>
      </c>
      <c r="F112" s="191" t="s">
        <v>220</v>
      </c>
      <c r="G112" s="177"/>
      <c r="H112" s="177"/>
      <c r="I112" s="180"/>
      <c r="J112" s="192">
        <f>BK112</f>
        <v>0</v>
      </c>
      <c r="K112" s="177"/>
      <c r="L112" s="182"/>
      <c r="M112" s="183"/>
      <c r="N112" s="184"/>
      <c r="O112" s="184"/>
      <c r="P112" s="185">
        <f>P113+SUM(P114:P186)</f>
        <v>0</v>
      </c>
      <c r="Q112" s="184"/>
      <c r="R112" s="185">
        <f>R113+SUM(R114:R186)</f>
        <v>72.945400000000006</v>
      </c>
      <c r="S112" s="184"/>
      <c r="T112" s="186">
        <f>T113+SUM(T114:T186)</f>
        <v>0</v>
      </c>
      <c r="AR112" s="187" t="s">
        <v>174</v>
      </c>
      <c r="AT112" s="188" t="s">
        <v>70</v>
      </c>
      <c r="AU112" s="188" t="s">
        <v>81</v>
      </c>
      <c r="AY112" s="187" t="s">
        <v>163</v>
      </c>
      <c r="BK112" s="189">
        <f>BK113+SUM(BK114:BK186)</f>
        <v>0</v>
      </c>
    </row>
    <row r="113" spans="2:65" s="1" customFormat="1" ht="31.5" customHeight="1">
      <c r="B113" s="40"/>
      <c r="C113" s="193" t="s">
        <v>221</v>
      </c>
      <c r="D113" s="193" t="s">
        <v>165</v>
      </c>
      <c r="E113" s="194" t="s">
        <v>222</v>
      </c>
      <c r="F113" s="195" t="s">
        <v>223</v>
      </c>
      <c r="G113" s="196" t="s">
        <v>224</v>
      </c>
      <c r="H113" s="197">
        <v>458</v>
      </c>
      <c r="I113" s="198"/>
      <c r="J113" s="199">
        <f>ROUND(I113*H113,2)</f>
        <v>0</v>
      </c>
      <c r="K113" s="195" t="s">
        <v>168</v>
      </c>
      <c r="L113" s="60"/>
      <c r="M113" s="200" t="s">
        <v>21</v>
      </c>
      <c r="N113" s="201" t="s">
        <v>42</v>
      </c>
      <c r="O113" s="41"/>
      <c r="P113" s="202">
        <f>O113*H113</f>
        <v>0</v>
      </c>
      <c r="Q113" s="202">
        <v>0</v>
      </c>
      <c r="R113" s="202">
        <f>Q113*H113</f>
        <v>0</v>
      </c>
      <c r="S113" s="202">
        <v>0</v>
      </c>
      <c r="T113" s="203">
        <f>S113*H113</f>
        <v>0</v>
      </c>
      <c r="AR113" s="23" t="s">
        <v>174</v>
      </c>
      <c r="AT113" s="23" t="s">
        <v>165</v>
      </c>
      <c r="AU113" s="23" t="s">
        <v>104</v>
      </c>
      <c r="AY113" s="23" t="s">
        <v>163</v>
      </c>
      <c r="BE113" s="204">
        <f>IF(N113="základní",J113,0)</f>
        <v>0</v>
      </c>
      <c r="BF113" s="204">
        <f>IF(N113="snížená",J113,0)</f>
        <v>0</v>
      </c>
      <c r="BG113" s="204">
        <f>IF(N113="zákl. přenesená",J113,0)</f>
        <v>0</v>
      </c>
      <c r="BH113" s="204">
        <f>IF(N113="sníž. přenesená",J113,0)</f>
        <v>0</v>
      </c>
      <c r="BI113" s="204">
        <f>IF(N113="nulová",J113,0)</f>
        <v>0</v>
      </c>
      <c r="BJ113" s="23" t="s">
        <v>79</v>
      </c>
      <c r="BK113" s="204">
        <f>ROUND(I113*H113,2)</f>
        <v>0</v>
      </c>
      <c r="BL113" s="23" t="s">
        <v>174</v>
      </c>
      <c r="BM113" s="23" t="s">
        <v>225</v>
      </c>
    </row>
    <row r="114" spans="2:65" s="11" customFormat="1" ht="13.5">
      <c r="B114" s="205"/>
      <c r="C114" s="206"/>
      <c r="D114" s="207" t="s">
        <v>171</v>
      </c>
      <c r="E114" s="208" t="s">
        <v>21</v>
      </c>
      <c r="F114" s="209" t="s">
        <v>105</v>
      </c>
      <c r="G114" s="206"/>
      <c r="H114" s="210">
        <v>458</v>
      </c>
      <c r="I114" s="211"/>
      <c r="J114" s="206"/>
      <c r="K114" s="206"/>
      <c r="L114" s="212"/>
      <c r="M114" s="213"/>
      <c r="N114" s="214"/>
      <c r="O114" s="214"/>
      <c r="P114" s="214"/>
      <c r="Q114" s="214"/>
      <c r="R114" s="214"/>
      <c r="S114" s="214"/>
      <c r="T114" s="215"/>
      <c r="AT114" s="216" t="s">
        <v>171</v>
      </c>
      <c r="AU114" s="216" t="s">
        <v>104</v>
      </c>
      <c r="AV114" s="11" t="s">
        <v>81</v>
      </c>
      <c r="AW114" s="11" t="s">
        <v>35</v>
      </c>
      <c r="AX114" s="11" t="s">
        <v>79</v>
      </c>
      <c r="AY114" s="216" t="s">
        <v>163</v>
      </c>
    </row>
    <row r="115" spans="2:65" s="1" customFormat="1" ht="31.5" customHeight="1">
      <c r="B115" s="40"/>
      <c r="C115" s="193" t="s">
        <v>226</v>
      </c>
      <c r="D115" s="193" t="s">
        <v>165</v>
      </c>
      <c r="E115" s="194" t="s">
        <v>227</v>
      </c>
      <c r="F115" s="195" t="s">
        <v>228</v>
      </c>
      <c r="G115" s="196" t="s">
        <v>224</v>
      </c>
      <c r="H115" s="197">
        <v>1276</v>
      </c>
      <c r="I115" s="198"/>
      <c r="J115" s="199">
        <f>ROUND(I115*H115,2)</f>
        <v>0</v>
      </c>
      <c r="K115" s="195" t="s">
        <v>168</v>
      </c>
      <c r="L115" s="60"/>
      <c r="M115" s="200" t="s">
        <v>21</v>
      </c>
      <c r="N115" s="201" t="s">
        <v>42</v>
      </c>
      <c r="O115" s="41"/>
      <c r="P115" s="202">
        <f>O115*H115</f>
        <v>0</v>
      </c>
      <c r="Q115" s="202">
        <v>0</v>
      </c>
      <c r="R115" s="202">
        <f>Q115*H115</f>
        <v>0</v>
      </c>
      <c r="S115" s="202">
        <v>0</v>
      </c>
      <c r="T115" s="203">
        <f>S115*H115</f>
        <v>0</v>
      </c>
      <c r="AR115" s="23" t="s">
        <v>174</v>
      </c>
      <c r="AT115" s="23" t="s">
        <v>165</v>
      </c>
      <c r="AU115" s="23" t="s">
        <v>104</v>
      </c>
      <c r="AY115" s="23" t="s">
        <v>163</v>
      </c>
      <c r="BE115" s="204">
        <f>IF(N115="základní",J115,0)</f>
        <v>0</v>
      </c>
      <c r="BF115" s="204">
        <f>IF(N115="snížená",J115,0)</f>
        <v>0</v>
      </c>
      <c r="BG115" s="204">
        <f>IF(N115="zákl. přenesená",J115,0)</f>
        <v>0</v>
      </c>
      <c r="BH115" s="204">
        <f>IF(N115="sníž. přenesená",J115,0)</f>
        <v>0</v>
      </c>
      <c r="BI115" s="204">
        <f>IF(N115="nulová",J115,0)</f>
        <v>0</v>
      </c>
      <c r="BJ115" s="23" t="s">
        <v>79</v>
      </c>
      <c r="BK115" s="204">
        <f>ROUND(I115*H115,2)</f>
        <v>0</v>
      </c>
      <c r="BL115" s="23" t="s">
        <v>174</v>
      </c>
      <c r="BM115" s="23" t="s">
        <v>229</v>
      </c>
    </row>
    <row r="116" spans="2:65" s="11" customFormat="1" ht="13.5">
      <c r="B116" s="205"/>
      <c r="C116" s="206"/>
      <c r="D116" s="207" t="s">
        <v>171</v>
      </c>
      <c r="E116" s="208" t="s">
        <v>21</v>
      </c>
      <c r="F116" s="209" t="s">
        <v>110</v>
      </c>
      <c r="G116" s="206"/>
      <c r="H116" s="210">
        <v>1276</v>
      </c>
      <c r="I116" s="211"/>
      <c r="J116" s="206"/>
      <c r="K116" s="206"/>
      <c r="L116" s="212"/>
      <c r="M116" s="213"/>
      <c r="N116" s="214"/>
      <c r="O116" s="214"/>
      <c r="P116" s="214"/>
      <c r="Q116" s="214"/>
      <c r="R116" s="214"/>
      <c r="S116" s="214"/>
      <c r="T116" s="215"/>
      <c r="AT116" s="216" t="s">
        <v>171</v>
      </c>
      <c r="AU116" s="216" t="s">
        <v>104</v>
      </c>
      <c r="AV116" s="11" t="s">
        <v>81</v>
      </c>
      <c r="AW116" s="11" t="s">
        <v>35</v>
      </c>
      <c r="AX116" s="11" t="s">
        <v>79</v>
      </c>
      <c r="AY116" s="216" t="s">
        <v>163</v>
      </c>
    </row>
    <row r="117" spans="2:65" s="1" customFormat="1" ht="31.5" customHeight="1">
      <c r="B117" s="40"/>
      <c r="C117" s="193" t="s">
        <v>230</v>
      </c>
      <c r="D117" s="193" t="s">
        <v>165</v>
      </c>
      <c r="E117" s="194" t="s">
        <v>231</v>
      </c>
      <c r="F117" s="195" t="s">
        <v>232</v>
      </c>
      <c r="G117" s="196" t="s">
        <v>224</v>
      </c>
      <c r="H117" s="197">
        <v>39</v>
      </c>
      <c r="I117" s="198"/>
      <c r="J117" s="199">
        <f>ROUND(I117*H117,2)</f>
        <v>0</v>
      </c>
      <c r="K117" s="195" t="s">
        <v>168</v>
      </c>
      <c r="L117" s="60"/>
      <c r="M117" s="200" t="s">
        <v>21</v>
      </c>
      <c r="N117" s="201" t="s">
        <v>42</v>
      </c>
      <c r="O117" s="41"/>
      <c r="P117" s="202">
        <f>O117*H117</f>
        <v>0</v>
      </c>
      <c r="Q117" s="202">
        <v>0</v>
      </c>
      <c r="R117" s="202">
        <f>Q117*H117</f>
        <v>0</v>
      </c>
      <c r="S117" s="202">
        <v>0</v>
      </c>
      <c r="T117" s="203">
        <f>S117*H117</f>
        <v>0</v>
      </c>
      <c r="AR117" s="23" t="s">
        <v>174</v>
      </c>
      <c r="AT117" s="23" t="s">
        <v>165</v>
      </c>
      <c r="AU117" s="23" t="s">
        <v>104</v>
      </c>
      <c r="AY117" s="23" t="s">
        <v>163</v>
      </c>
      <c r="BE117" s="204">
        <f>IF(N117="základní",J117,0)</f>
        <v>0</v>
      </c>
      <c r="BF117" s="204">
        <f>IF(N117="snížená",J117,0)</f>
        <v>0</v>
      </c>
      <c r="BG117" s="204">
        <f>IF(N117="zákl. přenesená",J117,0)</f>
        <v>0</v>
      </c>
      <c r="BH117" s="204">
        <f>IF(N117="sníž. přenesená",J117,0)</f>
        <v>0</v>
      </c>
      <c r="BI117" s="204">
        <f>IF(N117="nulová",J117,0)</f>
        <v>0</v>
      </c>
      <c r="BJ117" s="23" t="s">
        <v>79</v>
      </c>
      <c r="BK117" s="204">
        <f>ROUND(I117*H117,2)</f>
        <v>0</v>
      </c>
      <c r="BL117" s="23" t="s">
        <v>174</v>
      </c>
      <c r="BM117" s="23" t="s">
        <v>233</v>
      </c>
    </row>
    <row r="118" spans="2:65" s="11" customFormat="1" ht="13.5">
      <c r="B118" s="205"/>
      <c r="C118" s="206"/>
      <c r="D118" s="207" t="s">
        <v>171</v>
      </c>
      <c r="E118" s="208" t="s">
        <v>21</v>
      </c>
      <c r="F118" s="209" t="s">
        <v>124</v>
      </c>
      <c r="G118" s="206"/>
      <c r="H118" s="210">
        <v>39</v>
      </c>
      <c r="I118" s="211"/>
      <c r="J118" s="206"/>
      <c r="K118" s="206"/>
      <c r="L118" s="212"/>
      <c r="M118" s="213"/>
      <c r="N118" s="214"/>
      <c r="O118" s="214"/>
      <c r="P118" s="214"/>
      <c r="Q118" s="214"/>
      <c r="R118" s="214"/>
      <c r="S118" s="214"/>
      <c r="T118" s="215"/>
      <c r="AT118" s="216" t="s">
        <v>171</v>
      </c>
      <c r="AU118" s="216" t="s">
        <v>104</v>
      </c>
      <c r="AV118" s="11" t="s">
        <v>81</v>
      </c>
      <c r="AW118" s="11" t="s">
        <v>35</v>
      </c>
      <c r="AX118" s="11" t="s">
        <v>79</v>
      </c>
      <c r="AY118" s="216" t="s">
        <v>163</v>
      </c>
    </row>
    <row r="119" spans="2:65" s="1" customFormat="1" ht="31.5" customHeight="1">
      <c r="B119" s="40"/>
      <c r="C119" s="193" t="s">
        <v>10</v>
      </c>
      <c r="D119" s="193" t="s">
        <v>165</v>
      </c>
      <c r="E119" s="194" t="s">
        <v>234</v>
      </c>
      <c r="F119" s="195" t="s">
        <v>235</v>
      </c>
      <c r="G119" s="196" t="s">
        <v>224</v>
      </c>
      <c r="H119" s="197">
        <v>458</v>
      </c>
      <c r="I119" s="198"/>
      <c r="J119" s="199">
        <f>ROUND(I119*H119,2)</f>
        <v>0</v>
      </c>
      <c r="K119" s="195" t="s">
        <v>168</v>
      </c>
      <c r="L119" s="60"/>
      <c r="M119" s="200" t="s">
        <v>21</v>
      </c>
      <c r="N119" s="201" t="s">
        <v>42</v>
      </c>
      <c r="O119" s="41"/>
      <c r="P119" s="202">
        <f>O119*H119</f>
        <v>0</v>
      </c>
      <c r="Q119" s="202">
        <v>0</v>
      </c>
      <c r="R119" s="202">
        <f>Q119*H119</f>
        <v>0</v>
      </c>
      <c r="S119" s="202">
        <v>0</v>
      </c>
      <c r="T119" s="203">
        <f>S119*H119</f>
        <v>0</v>
      </c>
      <c r="AR119" s="23" t="s">
        <v>174</v>
      </c>
      <c r="AT119" s="23" t="s">
        <v>165</v>
      </c>
      <c r="AU119" s="23" t="s">
        <v>104</v>
      </c>
      <c r="AY119" s="23" t="s">
        <v>163</v>
      </c>
      <c r="BE119" s="204">
        <f>IF(N119="základní",J119,0)</f>
        <v>0</v>
      </c>
      <c r="BF119" s="204">
        <f>IF(N119="snížená",J119,0)</f>
        <v>0</v>
      </c>
      <c r="BG119" s="204">
        <f>IF(N119="zákl. přenesená",J119,0)</f>
        <v>0</v>
      </c>
      <c r="BH119" s="204">
        <f>IF(N119="sníž. přenesená",J119,0)</f>
        <v>0</v>
      </c>
      <c r="BI119" s="204">
        <f>IF(N119="nulová",J119,0)</f>
        <v>0</v>
      </c>
      <c r="BJ119" s="23" t="s">
        <v>79</v>
      </c>
      <c r="BK119" s="204">
        <f>ROUND(I119*H119,2)</f>
        <v>0</v>
      </c>
      <c r="BL119" s="23" t="s">
        <v>174</v>
      </c>
      <c r="BM119" s="23" t="s">
        <v>236</v>
      </c>
    </row>
    <row r="120" spans="2:65" s="11" customFormat="1" ht="13.5">
      <c r="B120" s="205"/>
      <c r="C120" s="206"/>
      <c r="D120" s="207" t="s">
        <v>171</v>
      </c>
      <c r="E120" s="208" t="s">
        <v>21</v>
      </c>
      <c r="F120" s="209" t="s">
        <v>105</v>
      </c>
      <c r="G120" s="206"/>
      <c r="H120" s="210">
        <v>458</v>
      </c>
      <c r="I120" s="211"/>
      <c r="J120" s="206"/>
      <c r="K120" s="206"/>
      <c r="L120" s="212"/>
      <c r="M120" s="213"/>
      <c r="N120" s="214"/>
      <c r="O120" s="214"/>
      <c r="P120" s="214"/>
      <c r="Q120" s="214"/>
      <c r="R120" s="214"/>
      <c r="S120" s="214"/>
      <c r="T120" s="215"/>
      <c r="AT120" s="216" t="s">
        <v>171</v>
      </c>
      <c r="AU120" s="216" t="s">
        <v>104</v>
      </c>
      <c r="AV120" s="11" t="s">
        <v>81</v>
      </c>
      <c r="AW120" s="11" t="s">
        <v>35</v>
      </c>
      <c r="AX120" s="11" t="s">
        <v>79</v>
      </c>
      <c r="AY120" s="216" t="s">
        <v>163</v>
      </c>
    </row>
    <row r="121" spans="2:65" s="1" customFormat="1" ht="31.5" customHeight="1">
      <c r="B121" s="40"/>
      <c r="C121" s="193" t="s">
        <v>237</v>
      </c>
      <c r="D121" s="193" t="s">
        <v>165</v>
      </c>
      <c r="E121" s="194" t="s">
        <v>238</v>
      </c>
      <c r="F121" s="195" t="s">
        <v>239</v>
      </c>
      <c r="G121" s="196" t="s">
        <v>224</v>
      </c>
      <c r="H121" s="197">
        <v>1276</v>
      </c>
      <c r="I121" s="198"/>
      <c r="J121" s="199">
        <f>ROUND(I121*H121,2)</f>
        <v>0</v>
      </c>
      <c r="K121" s="195" t="s">
        <v>168</v>
      </c>
      <c r="L121" s="60"/>
      <c r="M121" s="200" t="s">
        <v>21</v>
      </c>
      <c r="N121" s="201" t="s">
        <v>42</v>
      </c>
      <c r="O121" s="41"/>
      <c r="P121" s="202">
        <f>O121*H121</f>
        <v>0</v>
      </c>
      <c r="Q121" s="202">
        <v>0</v>
      </c>
      <c r="R121" s="202">
        <f>Q121*H121</f>
        <v>0</v>
      </c>
      <c r="S121" s="202">
        <v>0</v>
      </c>
      <c r="T121" s="203">
        <f>S121*H121</f>
        <v>0</v>
      </c>
      <c r="AR121" s="23" t="s">
        <v>174</v>
      </c>
      <c r="AT121" s="23" t="s">
        <v>165</v>
      </c>
      <c r="AU121" s="23" t="s">
        <v>104</v>
      </c>
      <c r="AY121" s="23" t="s">
        <v>163</v>
      </c>
      <c r="BE121" s="204">
        <f>IF(N121="základní",J121,0)</f>
        <v>0</v>
      </c>
      <c r="BF121" s="204">
        <f>IF(N121="snížená",J121,0)</f>
        <v>0</v>
      </c>
      <c r="BG121" s="204">
        <f>IF(N121="zákl. přenesená",J121,0)</f>
        <v>0</v>
      </c>
      <c r="BH121" s="204">
        <f>IF(N121="sníž. přenesená",J121,0)</f>
        <v>0</v>
      </c>
      <c r="BI121" s="204">
        <f>IF(N121="nulová",J121,0)</f>
        <v>0</v>
      </c>
      <c r="BJ121" s="23" t="s">
        <v>79</v>
      </c>
      <c r="BK121" s="204">
        <f>ROUND(I121*H121,2)</f>
        <v>0</v>
      </c>
      <c r="BL121" s="23" t="s">
        <v>174</v>
      </c>
      <c r="BM121" s="23" t="s">
        <v>240</v>
      </c>
    </row>
    <row r="122" spans="2:65" s="11" customFormat="1" ht="13.5">
      <c r="B122" s="205"/>
      <c r="C122" s="206"/>
      <c r="D122" s="207" t="s">
        <v>171</v>
      </c>
      <c r="E122" s="208" t="s">
        <v>21</v>
      </c>
      <c r="F122" s="209" t="s">
        <v>110</v>
      </c>
      <c r="G122" s="206"/>
      <c r="H122" s="210">
        <v>1276</v>
      </c>
      <c r="I122" s="211"/>
      <c r="J122" s="206"/>
      <c r="K122" s="206"/>
      <c r="L122" s="212"/>
      <c r="M122" s="213"/>
      <c r="N122" s="214"/>
      <c r="O122" s="214"/>
      <c r="P122" s="214"/>
      <c r="Q122" s="214"/>
      <c r="R122" s="214"/>
      <c r="S122" s="214"/>
      <c r="T122" s="215"/>
      <c r="AT122" s="216" t="s">
        <v>171</v>
      </c>
      <c r="AU122" s="216" t="s">
        <v>104</v>
      </c>
      <c r="AV122" s="11" t="s">
        <v>81</v>
      </c>
      <c r="AW122" s="11" t="s">
        <v>35</v>
      </c>
      <c r="AX122" s="11" t="s">
        <v>79</v>
      </c>
      <c r="AY122" s="216" t="s">
        <v>163</v>
      </c>
    </row>
    <row r="123" spans="2:65" s="1" customFormat="1" ht="31.5" customHeight="1">
      <c r="B123" s="40"/>
      <c r="C123" s="193" t="s">
        <v>241</v>
      </c>
      <c r="D123" s="193" t="s">
        <v>165</v>
      </c>
      <c r="E123" s="194" t="s">
        <v>242</v>
      </c>
      <c r="F123" s="195" t="s">
        <v>243</v>
      </c>
      <c r="G123" s="196" t="s">
        <v>224</v>
      </c>
      <c r="H123" s="197">
        <v>39</v>
      </c>
      <c r="I123" s="198"/>
      <c r="J123" s="199">
        <f>ROUND(I123*H123,2)</f>
        <v>0</v>
      </c>
      <c r="K123" s="195" t="s">
        <v>168</v>
      </c>
      <c r="L123" s="60"/>
      <c r="M123" s="200" t="s">
        <v>21</v>
      </c>
      <c r="N123" s="201" t="s">
        <v>42</v>
      </c>
      <c r="O123" s="41"/>
      <c r="P123" s="202">
        <f>O123*H123</f>
        <v>0</v>
      </c>
      <c r="Q123" s="202">
        <v>0</v>
      </c>
      <c r="R123" s="202">
        <f>Q123*H123</f>
        <v>0</v>
      </c>
      <c r="S123" s="202">
        <v>0</v>
      </c>
      <c r="T123" s="203">
        <f>S123*H123</f>
        <v>0</v>
      </c>
      <c r="AR123" s="23" t="s">
        <v>174</v>
      </c>
      <c r="AT123" s="23" t="s">
        <v>165</v>
      </c>
      <c r="AU123" s="23" t="s">
        <v>104</v>
      </c>
      <c r="AY123" s="23" t="s">
        <v>163</v>
      </c>
      <c r="BE123" s="204">
        <f>IF(N123="základní",J123,0)</f>
        <v>0</v>
      </c>
      <c r="BF123" s="204">
        <f>IF(N123="snížená",J123,0)</f>
        <v>0</v>
      </c>
      <c r="BG123" s="204">
        <f>IF(N123="zákl. přenesená",J123,0)</f>
        <v>0</v>
      </c>
      <c r="BH123" s="204">
        <f>IF(N123="sníž. přenesená",J123,0)</f>
        <v>0</v>
      </c>
      <c r="BI123" s="204">
        <f>IF(N123="nulová",J123,0)</f>
        <v>0</v>
      </c>
      <c r="BJ123" s="23" t="s">
        <v>79</v>
      </c>
      <c r="BK123" s="204">
        <f>ROUND(I123*H123,2)</f>
        <v>0</v>
      </c>
      <c r="BL123" s="23" t="s">
        <v>174</v>
      </c>
      <c r="BM123" s="23" t="s">
        <v>244</v>
      </c>
    </row>
    <row r="124" spans="2:65" s="11" customFormat="1" ht="13.5">
      <c r="B124" s="205"/>
      <c r="C124" s="206"/>
      <c r="D124" s="207" t="s">
        <v>171</v>
      </c>
      <c r="E124" s="208" t="s">
        <v>21</v>
      </c>
      <c r="F124" s="209" t="s">
        <v>124</v>
      </c>
      <c r="G124" s="206"/>
      <c r="H124" s="210">
        <v>39</v>
      </c>
      <c r="I124" s="211"/>
      <c r="J124" s="206"/>
      <c r="K124" s="206"/>
      <c r="L124" s="212"/>
      <c r="M124" s="213"/>
      <c r="N124" s="214"/>
      <c r="O124" s="214"/>
      <c r="P124" s="214"/>
      <c r="Q124" s="214"/>
      <c r="R124" s="214"/>
      <c r="S124" s="214"/>
      <c r="T124" s="215"/>
      <c r="AT124" s="216" t="s">
        <v>171</v>
      </c>
      <c r="AU124" s="216" t="s">
        <v>104</v>
      </c>
      <c r="AV124" s="11" t="s">
        <v>81</v>
      </c>
      <c r="AW124" s="11" t="s">
        <v>35</v>
      </c>
      <c r="AX124" s="11" t="s">
        <v>79</v>
      </c>
      <c r="AY124" s="216" t="s">
        <v>163</v>
      </c>
    </row>
    <row r="125" spans="2:65" s="1" customFormat="1" ht="31.5" customHeight="1">
      <c r="B125" s="40"/>
      <c r="C125" s="193" t="s">
        <v>122</v>
      </c>
      <c r="D125" s="193" t="s">
        <v>165</v>
      </c>
      <c r="E125" s="194" t="s">
        <v>245</v>
      </c>
      <c r="F125" s="195" t="s">
        <v>246</v>
      </c>
      <c r="G125" s="196" t="s">
        <v>197</v>
      </c>
      <c r="H125" s="197">
        <v>9.7000000000000003E-2</v>
      </c>
      <c r="I125" s="198"/>
      <c r="J125" s="199">
        <f>ROUND(I125*H125,2)</f>
        <v>0</v>
      </c>
      <c r="K125" s="195" t="s">
        <v>198</v>
      </c>
      <c r="L125" s="60"/>
      <c r="M125" s="200" t="s">
        <v>21</v>
      </c>
      <c r="N125" s="201" t="s">
        <v>42</v>
      </c>
      <c r="O125" s="41"/>
      <c r="P125" s="202">
        <f>O125*H125</f>
        <v>0</v>
      </c>
      <c r="Q125" s="202">
        <v>0</v>
      </c>
      <c r="R125" s="202">
        <f>Q125*H125</f>
        <v>0</v>
      </c>
      <c r="S125" s="202">
        <v>0</v>
      </c>
      <c r="T125" s="203">
        <f>S125*H125</f>
        <v>0</v>
      </c>
      <c r="AR125" s="23" t="s">
        <v>174</v>
      </c>
      <c r="AT125" s="23" t="s">
        <v>165</v>
      </c>
      <c r="AU125" s="23" t="s">
        <v>104</v>
      </c>
      <c r="AY125" s="23" t="s">
        <v>163</v>
      </c>
      <c r="BE125" s="204">
        <f>IF(N125="základní",J125,0)</f>
        <v>0</v>
      </c>
      <c r="BF125" s="204">
        <f>IF(N125="snížená",J125,0)</f>
        <v>0</v>
      </c>
      <c r="BG125" s="204">
        <f>IF(N125="zákl. přenesená",J125,0)</f>
        <v>0</v>
      </c>
      <c r="BH125" s="204">
        <f>IF(N125="sníž. přenesená",J125,0)</f>
        <v>0</v>
      </c>
      <c r="BI125" s="204">
        <f>IF(N125="nulová",J125,0)</f>
        <v>0</v>
      </c>
      <c r="BJ125" s="23" t="s">
        <v>79</v>
      </c>
      <c r="BK125" s="204">
        <f>ROUND(I125*H125,2)</f>
        <v>0</v>
      </c>
      <c r="BL125" s="23" t="s">
        <v>174</v>
      </c>
      <c r="BM125" s="23" t="s">
        <v>247</v>
      </c>
    </row>
    <row r="126" spans="2:65" s="11" customFormat="1" ht="13.5">
      <c r="B126" s="205"/>
      <c r="C126" s="206"/>
      <c r="D126" s="207" t="s">
        <v>171</v>
      </c>
      <c r="E126" s="206"/>
      <c r="F126" s="209" t="s">
        <v>248</v>
      </c>
      <c r="G126" s="206"/>
      <c r="H126" s="210">
        <v>9.7000000000000003E-2</v>
      </c>
      <c r="I126" s="211"/>
      <c r="J126" s="206"/>
      <c r="K126" s="206"/>
      <c r="L126" s="212"/>
      <c r="M126" s="213"/>
      <c r="N126" s="214"/>
      <c r="O126" s="214"/>
      <c r="P126" s="214"/>
      <c r="Q126" s="214"/>
      <c r="R126" s="214"/>
      <c r="S126" s="214"/>
      <c r="T126" s="215"/>
      <c r="AT126" s="216" t="s">
        <v>171</v>
      </c>
      <c r="AU126" s="216" t="s">
        <v>104</v>
      </c>
      <c r="AV126" s="11" t="s">
        <v>81</v>
      </c>
      <c r="AW126" s="11" t="s">
        <v>6</v>
      </c>
      <c r="AX126" s="11" t="s">
        <v>79</v>
      </c>
      <c r="AY126" s="216" t="s">
        <v>163</v>
      </c>
    </row>
    <row r="127" spans="2:65" s="1" customFormat="1" ht="22.5" customHeight="1">
      <c r="B127" s="40"/>
      <c r="C127" s="223" t="s">
        <v>249</v>
      </c>
      <c r="D127" s="223" t="s">
        <v>250</v>
      </c>
      <c r="E127" s="224" t="s">
        <v>251</v>
      </c>
      <c r="F127" s="225" t="s">
        <v>252</v>
      </c>
      <c r="G127" s="226" t="s">
        <v>253</v>
      </c>
      <c r="H127" s="227">
        <v>97.04</v>
      </c>
      <c r="I127" s="228"/>
      <c r="J127" s="229">
        <f>ROUND(I127*H127,2)</f>
        <v>0</v>
      </c>
      <c r="K127" s="225" t="s">
        <v>198</v>
      </c>
      <c r="L127" s="230"/>
      <c r="M127" s="231" t="s">
        <v>21</v>
      </c>
      <c r="N127" s="232" t="s">
        <v>42</v>
      </c>
      <c r="O127" s="41"/>
      <c r="P127" s="202">
        <f>O127*H127</f>
        <v>0</v>
      </c>
      <c r="Q127" s="202">
        <v>1E-3</v>
      </c>
      <c r="R127" s="202">
        <f>Q127*H127</f>
        <v>9.7040000000000015E-2</v>
      </c>
      <c r="S127" s="202">
        <v>0</v>
      </c>
      <c r="T127" s="203">
        <f>S127*H127</f>
        <v>0</v>
      </c>
      <c r="AR127" s="23" t="s">
        <v>201</v>
      </c>
      <c r="AT127" s="23" t="s">
        <v>250</v>
      </c>
      <c r="AU127" s="23" t="s">
        <v>104</v>
      </c>
      <c r="AY127" s="23" t="s">
        <v>163</v>
      </c>
      <c r="BE127" s="204">
        <f>IF(N127="základní",J127,0)</f>
        <v>0</v>
      </c>
      <c r="BF127" s="204">
        <f>IF(N127="snížená",J127,0)</f>
        <v>0</v>
      </c>
      <c r="BG127" s="204">
        <f>IF(N127="zákl. přenesená",J127,0)</f>
        <v>0</v>
      </c>
      <c r="BH127" s="204">
        <f>IF(N127="sníž. přenesená",J127,0)</f>
        <v>0</v>
      </c>
      <c r="BI127" s="204">
        <f>IF(N127="nulová",J127,0)</f>
        <v>0</v>
      </c>
      <c r="BJ127" s="23" t="s">
        <v>79</v>
      </c>
      <c r="BK127" s="204">
        <f>ROUND(I127*H127,2)</f>
        <v>0</v>
      </c>
      <c r="BL127" s="23" t="s">
        <v>174</v>
      </c>
      <c r="BM127" s="23" t="s">
        <v>254</v>
      </c>
    </row>
    <row r="128" spans="2:65" s="11" customFormat="1" ht="13.5">
      <c r="B128" s="205"/>
      <c r="C128" s="206"/>
      <c r="D128" s="217" t="s">
        <v>171</v>
      </c>
      <c r="E128" s="218" t="s">
        <v>21</v>
      </c>
      <c r="F128" s="219" t="s">
        <v>255</v>
      </c>
      <c r="G128" s="206"/>
      <c r="H128" s="220">
        <v>19.5</v>
      </c>
      <c r="I128" s="211"/>
      <c r="J128" s="206"/>
      <c r="K128" s="206"/>
      <c r="L128" s="212"/>
      <c r="M128" s="213"/>
      <c r="N128" s="214"/>
      <c r="O128" s="214"/>
      <c r="P128" s="214"/>
      <c r="Q128" s="214"/>
      <c r="R128" s="214"/>
      <c r="S128" s="214"/>
      <c r="T128" s="215"/>
      <c r="AT128" s="216" t="s">
        <v>171</v>
      </c>
      <c r="AU128" s="216" t="s">
        <v>104</v>
      </c>
      <c r="AV128" s="11" t="s">
        <v>81</v>
      </c>
      <c r="AW128" s="11" t="s">
        <v>35</v>
      </c>
      <c r="AX128" s="11" t="s">
        <v>71</v>
      </c>
      <c r="AY128" s="216" t="s">
        <v>163</v>
      </c>
    </row>
    <row r="129" spans="2:65" s="11" customFormat="1" ht="13.5">
      <c r="B129" s="205"/>
      <c r="C129" s="206"/>
      <c r="D129" s="217" t="s">
        <v>171</v>
      </c>
      <c r="E129" s="218" t="s">
        <v>21</v>
      </c>
      <c r="F129" s="219" t="s">
        <v>256</v>
      </c>
      <c r="G129" s="206"/>
      <c r="H129" s="220">
        <v>63.8</v>
      </c>
      <c r="I129" s="211"/>
      <c r="J129" s="206"/>
      <c r="K129" s="206"/>
      <c r="L129" s="212"/>
      <c r="M129" s="213"/>
      <c r="N129" s="214"/>
      <c r="O129" s="214"/>
      <c r="P129" s="214"/>
      <c r="Q129" s="214"/>
      <c r="R129" s="214"/>
      <c r="S129" s="214"/>
      <c r="T129" s="215"/>
      <c r="AT129" s="216" t="s">
        <v>171</v>
      </c>
      <c r="AU129" s="216" t="s">
        <v>104</v>
      </c>
      <c r="AV129" s="11" t="s">
        <v>81</v>
      </c>
      <c r="AW129" s="11" t="s">
        <v>35</v>
      </c>
      <c r="AX129" s="11" t="s">
        <v>71</v>
      </c>
      <c r="AY129" s="216" t="s">
        <v>163</v>
      </c>
    </row>
    <row r="130" spans="2:65" s="11" customFormat="1" ht="13.5">
      <c r="B130" s="205"/>
      <c r="C130" s="206"/>
      <c r="D130" s="217" t="s">
        <v>171</v>
      </c>
      <c r="E130" s="218" t="s">
        <v>21</v>
      </c>
      <c r="F130" s="219" t="s">
        <v>257</v>
      </c>
      <c r="G130" s="206"/>
      <c r="H130" s="220">
        <v>13.74</v>
      </c>
      <c r="I130" s="211"/>
      <c r="J130" s="206"/>
      <c r="K130" s="206"/>
      <c r="L130" s="212"/>
      <c r="M130" s="213"/>
      <c r="N130" s="214"/>
      <c r="O130" s="214"/>
      <c r="P130" s="214"/>
      <c r="Q130" s="214"/>
      <c r="R130" s="214"/>
      <c r="S130" s="214"/>
      <c r="T130" s="215"/>
      <c r="AT130" s="216" t="s">
        <v>171</v>
      </c>
      <c r="AU130" s="216" t="s">
        <v>104</v>
      </c>
      <c r="AV130" s="11" t="s">
        <v>81</v>
      </c>
      <c r="AW130" s="11" t="s">
        <v>35</v>
      </c>
      <c r="AX130" s="11" t="s">
        <v>71</v>
      </c>
      <c r="AY130" s="216" t="s">
        <v>163</v>
      </c>
    </row>
    <row r="131" spans="2:65" s="12" customFormat="1" ht="13.5">
      <c r="B131" s="233"/>
      <c r="C131" s="234"/>
      <c r="D131" s="207" t="s">
        <v>171</v>
      </c>
      <c r="E131" s="235" t="s">
        <v>21</v>
      </c>
      <c r="F131" s="236" t="s">
        <v>258</v>
      </c>
      <c r="G131" s="234"/>
      <c r="H131" s="237">
        <v>97.04</v>
      </c>
      <c r="I131" s="238"/>
      <c r="J131" s="234"/>
      <c r="K131" s="234"/>
      <c r="L131" s="239"/>
      <c r="M131" s="240"/>
      <c r="N131" s="241"/>
      <c r="O131" s="241"/>
      <c r="P131" s="241"/>
      <c r="Q131" s="241"/>
      <c r="R131" s="241"/>
      <c r="S131" s="241"/>
      <c r="T131" s="242"/>
      <c r="AT131" s="243" t="s">
        <v>171</v>
      </c>
      <c r="AU131" s="243" t="s">
        <v>104</v>
      </c>
      <c r="AV131" s="12" t="s">
        <v>174</v>
      </c>
      <c r="AW131" s="12" t="s">
        <v>35</v>
      </c>
      <c r="AX131" s="12" t="s">
        <v>79</v>
      </c>
      <c r="AY131" s="243" t="s">
        <v>163</v>
      </c>
    </row>
    <row r="132" spans="2:65" s="1" customFormat="1" ht="22.5" customHeight="1">
      <c r="B132" s="40"/>
      <c r="C132" s="193" t="s">
        <v>259</v>
      </c>
      <c r="D132" s="193" t="s">
        <v>165</v>
      </c>
      <c r="E132" s="194" t="s">
        <v>260</v>
      </c>
      <c r="F132" s="195" t="s">
        <v>261</v>
      </c>
      <c r="G132" s="196" t="s">
        <v>224</v>
      </c>
      <c r="H132" s="197">
        <v>39</v>
      </c>
      <c r="I132" s="198"/>
      <c r="J132" s="199">
        <f>ROUND(I132*H132,2)</f>
        <v>0</v>
      </c>
      <c r="K132" s="195" t="s">
        <v>168</v>
      </c>
      <c r="L132" s="60"/>
      <c r="M132" s="200" t="s">
        <v>21</v>
      </c>
      <c r="N132" s="201" t="s">
        <v>42</v>
      </c>
      <c r="O132" s="41"/>
      <c r="P132" s="202">
        <f>O132*H132</f>
        <v>0</v>
      </c>
      <c r="Q132" s="202">
        <v>6.0000000000000002E-5</v>
      </c>
      <c r="R132" s="202">
        <f>Q132*H132</f>
        <v>2.3400000000000001E-3</v>
      </c>
      <c r="S132" s="202">
        <v>0</v>
      </c>
      <c r="T132" s="203">
        <f>S132*H132</f>
        <v>0</v>
      </c>
      <c r="AR132" s="23" t="s">
        <v>174</v>
      </c>
      <c r="AT132" s="23" t="s">
        <v>165</v>
      </c>
      <c r="AU132" s="23" t="s">
        <v>104</v>
      </c>
      <c r="AY132" s="23" t="s">
        <v>163</v>
      </c>
      <c r="BE132" s="204">
        <f>IF(N132="základní",J132,0)</f>
        <v>0</v>
      </c>
      <c r="BF132" s="204">
        <f>IF(N132="snížená",J132,0)</f>
        <v>0</v>
      </c>
      <c r="BG132" s="204">
        <f>IF(N132="zákl. přenesená",J132,0)</f>
        <v>0</v>
      </c>
      <c r="BH132" s="204">
        <f>IF(N132="sníž. přenesená",J132,0)</f>
        <v>0</v>
      </c>
      <c r="BI132" s="204">
        <f>IF(N132="nulová",J132,0)</f>
        <v>0</v>
      </c>
      <c r="BJ132" s="23" t="s">
        <v>79</v>
      </c>
      <c r="BK132" s="204">
        <f>ROUND(I132*H132,2)</f>
        <v>0</v>
      </c>
      <c r="BL132" s="23" t="s">
        <v>174</v>
      </c>
      <c r="BM132" s="23" t="s">
        <v>262</v>
      </c>
    </row>
    <row r="133" spans="2:65" s="11" customFormat="1" ht="13.5">
      <c r="B133" s="205"/>
      <c r="C133" s="206"/>
      <c r="D133" s="207" t="s">
        <v>171</v>
      </c>
      <c r="E133" s="208" t="s">
        <v>21</v>
      </c>
      <c r="F133" s="209" t="s">
        <v>124</v>
      </c>
      <c r="G133" s="206"/>
      <c r="H133" s="210">
        <v>39</v>
      </c>
      <c r="I133" s="211"/>
      <c r="J133" s="206"/>
      <c r="K133" s="206"/>
      <c r="L133" s="212"/>
      <c r="M133" s="213"/>
      <c r="N133" s="214"/>
      <c r="O133" s="214"/>
      <c r="P133" s="214"/>
      <c r="Q133" s="214"/>
      <c r="R133" s="214"/>
      <c r="S133" s="214"/>
      <c r="T133" s="215"/>
      <c r="AT133" s="216" t="s">
        <v>171</v>
      </c>
      <c r="AU133" s="216" t="s">
        <v>104</v>
      </c>
      <c r="AV133" s="11" t="s">
        <v>81</v>
      </c>
      <c r="AW133" s="11" t="s">
        <v>35</v>
      </c>
      <c r="AX133" s="11" t="s">
        <v>79</v>
      </c>
      <c r="AY133" s="216" t="s">
        <v>163</v>
      </c>
    </row>
    <row r="134" spans="2:65" s="1" customFormat="1" ht="22.5" customHeight="1">
      <c r="B134" s="40"/>
      <c r="C134" s="193" t="s">
        <v>9</v>
      </c>
      <c r="D134" s="193" t="s">
        <v>165</v>
      </c>
      <c r="E134" s="194" t="s">
        <v>263</v>
      </c>
      <c r="F134" s="195" t="s">
        <v>264</v>
      </c>
      <c r="G134" s="196" t="s">
        <v>224</v>
      </c>
      <c r="H134" s="197">
        <v>1276</v>
      </c>
      <c r="I134" s="198"/>
      <c r="J134" s="199">
        <f>ROUND(I134*H134,2)</f>
        <v>0</v>
      </c>
      <c r="K134" s="195" t="s">
        <v>168</v>
      </c>
      <c r="L134" s="60"/>
      <c r="M134" s="200" t="s">
        <v>21</v>
      </c>
      <c r="N134" s="201" t="s">
        <v>42</v>
      </c>
      <c r="O134" s="41"/>
      <c r="P134" s="202">
        <f>O134*H134</f>
        <v>0</v>
      </c>
      <c r="Q134" s="202">
        <v>5.0000000000000002E-5</v>
      </c>
      <c r="R134" s="202">
        <f>Q134*H134</f>
        <v>6.3800000000000009E-2</v>
      </c>
      <c r="S134" s="202">
        <v>0</v>
      </c>
      <c r="T134" s="203">
        <f>S134*H134</f>
        <v>0</v>
      </c>
      <c r="AR134" s="23" t="s">
        <v>174</v>
      </c>
      <c r="AT134" s="23" t="s">
        <v>165</v>
      </c>
      <c r="AU134" s="23" t="s">
        <v>104</v>
      </c>
      <c r="AY134" s="23" t="s">
        <v>163</v>
      </c>
      <c r="BE134" s="204">
        <f>IF(N134="základní",J134,0)</f>
        <v>0</v>
      </c>
      <c r="BF134" s="204">
        <f>IF(N134="snížená",J134,0)</f>
        <v>0</v>
      </c>
      <c r="BG134" s="204">
        <f>IF(N134="zákl. přenesená",J134,0)</f>
        <v>0</v>
      </c>
      <c r="BH134" s="204">
        <f>IF(N134="sníž. přenesená",J134,0)</f>
        <v>0</v>
      </c>
      <c r="BI134" s="204">
        <f>IF(N134="nulová",J134,0)</f>
        <v>0</v>
      </c>
      <c r="BJ134" s="23" t="s">
        <v>79</v>
      </c>
      <c r="BK134" s="204">
        <f>ROUND(I134*H134,2)</f>
        <v>0</v>
      </c>
      <c r="BL134" s="23" t="s">
        <v>174</v>
      </c>
      <c r="BM134" s="23" t="s">
        <v>265</v>
      </c>
    </row>
    <row r="135" spans="2:65" s="11" customFormat="1" ht="13.5">
      <c r="B135" s="205"/>
      <c r="C135" s="206"/>
      <c r="D135" s="207" t="s">
        <v>171</v>
      </c>
      <c r="E135" s="208" t="s">
        <v>21</v>
      </c>
      <c r="F135" s="209" t="s">
        <v>110</v>
      </c>
      <c r="G135" s="206"/>
      <c r="H135" s="210">
        <v>1276</v>
      </c>
      <c r="I135" s="211"/>
      <c r="J135" s="206"/>
      <c r="K135" s="206"/>
      <c r="L135" s="212"/>
      <c r="M135" s="213"/>
      <c r="N135" s="214"/>
      <c r="O135" s="214"/>
      <c r="P135" s="214"/>
      <c r="Q135" s="214"/>
      <c r="R135" s="214"/>
      <c r="S135" s="214"/>
      <c r="T135" s="215"/>
      <c r="AT135" s="216" t="s">
        <v>171</v>
      </c>
      <c r="AU135" s="216" t="s">
        <v>104</v>
      </c>
      <c r="AV135" s="11" t="s">
        <v>81</v>
      </c>
      <c r="AW135" s="11" t="s">
        <v>35</v>
      </c>
      <c r="AX135" s="11" t="s">
        <v>79</v>
      </c>
      <c r="AY135" s="216" t="s">
        <v>163</v>
      </c>
    </row>
    <row r="136" spans="2:65" s="1" customFormat="1" ht="22.5" customHeight="1">
      <c r="B136" s="40"/>
      <c r="C136" s="193" t="s">
        <v>266</v>
      </c>
      <c r="D136" s="193" t="s">
        <v>165</v>
      </c>
      <c r="E136" s="194" t="s">
        <v>267</v>
      </c>
      <c r="F136" s="195" t="s">
        <v>268</v>
      </c>
      <c r="G136" s="196" t="s">
        <v>224</v>
      </c>
      <c r="H136" s="197">
        <v>39</v>
      </c>
      <c r="I136" s="198"/>
      <c r="J136" s="199">
        <f>ROUND(I136*H136,2)</f>
        <v>0</v>
      </c>
      <c r="K136" s="195" t="s">
        <v>168</v>
      </c>
      <c r="L136" s="60"/>
      <c r="M136" s="200" t="s">
        <v>21</v>
      </c>
      <c r="N136" s="201" t="s">
        <v>42</v>
      </c>
      <c r="O136" s="41"/>
      <c r="P136" s="202">
        <f>O136*H136</f>
        <v>0</v>
      </c>
      <c r="Q136" s="202">
        <v>2.0000000000000002E-5</v>
      </c>
      <c r="R136" s="202">
        <f>Q136*H136</f>
        <v>7.8000000000000009E-4</v>
      </c>
      <c r="S136" s="202">
        <v>0</v>
      </c>
      <c r="T136" s="203">
        <f>S136*H136</f>
        <v>0</v>
      </c>
      <c r="AR136" s="23" t="s">
        <v>174</v>
      </c>
      <c r="AT136" s="23" t="s">
        <v>165</v>
      </c>
      <c r="AU136" s="23" t="s">
        <v>104</v>
      </c>
      <c r="AY136" s="23" t="s">
        <v>163</v>
      </c>
      <c r="BE136" s="204">
        <f>IF(N136="základní",J136,0)</f>
        <v>0</v>
      </c>
      <c r="BF136" s="204">
        <f>IF(N136="snížená",J136,0)</f>
        <v>0</v>
      </c>
      <c r="BG136" s="204">
        <f>IF(N136="zákl. přenesená",J136,0)</f>
        <v>0</v>
      </c>
      <c r="BH136" s="204">
        <f>IF(N136="sníž. přenesená",J136,0)</f>
        <v>0</v>
      </c>
      <c r="BI136" s="204">
        <f>IF(N136="nulová",J136,0)</f>
        <v>0</v>
      </c>
      <c r="BJ136" s="23" t="s">
        <v>79</v>
      </c>
      <c r="BK136" s="204">
        <f>ROUND(I136*H136,2)</f>
        <v>0</v>
      </c>
      <c r="BL136" s="23" t="s">
        <v>174</v>
      </c>
      <c r="BM136" s="23" t="s">
        <v>269</v>
      </c>
    </row>
    <row r="137" spans="2:65" s="11" customFormat="1" ht="13.5">
      <c r="B137" s="205"/>
      <c r="C137" s="206"/>
      <c r="D137" s="207" t="s">
        <v>171</v>
      </c>
      <c r="E137" s="208" t="s">
        <v>21</v>
      </c>
      <c r="F137" s="209" t="s">
        <v>124</v>
      </c>
      <c r="G137" s="206"/>
      <c r="H137" s="210">
        <v>39</v>
      </c>
      <c r="I137" s="211"/>
      <c r="J137" s="206"/>
      <c r="K137" s="206"/>
      <c r="L137" s="212"/>
      <c r="M137" s="213"/>
      <c r="N137" s="214"/>
      <c r="O137" s="214"/>
      <c r="P137" s="214"/>
      <c r="Q137" s="214"/>
      <c r="R137" s="214"/>
      <c r="S137" s="214"/>
      <c r="T137" s="215"/>
      <c r="AT137" s="216" t="s">
        <v>171</v>
      </c>
      <c r="AU137" s="216" t="s">
        <v>104</v>
      </c>
      <c r="AV137" s="11" t="s">
        <v>81</v>
      </c>
      <c r="AW137" s="11" t="s">
        <v>35</v>
      </c>
      <c r="AX137" s="11" t="s">
        <v>79</v>
      </c>
      <c r="AY137" s="216" t="s">
        <v>163</v>
      </c>
    </row>
    <row r="138" spans="2:65" s="1" customFormat="1" ht="31.5" customHeight="1">
      <c r="B138" s="40"/>
      <c r="C138" s="223" t="s">
        <v>270</v>
      </c>
      <c r="D138" s="223" t="s">
        <v>250</v>
      </c>
      <c r="E138" s="224" t="s">
        <v>271</v>
      </c>
      <c r="F138" s="225" t="s">
        <v>272</v>
      </c>
      <c r="G138" s="226" t="s">
        <v>224</v>
      </c>
      <c r="H138" s="227">
        <v>117</v>
      </c>
      <c r="I138" s="228"/>
      <c r="J138" s="229">
        <f>ROUND(I138*H138,2)</f>
        <v>0</v>
      </c>
      <c r="K138" s="225" t="s">
        <v>198</v>
      </c>
      <c r="L138" s="230"/>
      <c r="M138" s="231" t="s">
        <v>21</v>
      </c>
      <c r="N138" s="232" t="s">
        <v>42</v>
      </c>
      <c r="O138" s="41"/>
      <c r="P138" s="202">
        <f>O138*H138</f>
        <v>0</v>
      </c>
      <c r="Q138" s="202">
        <v>5.9100000000000003E-3</v>
      </c>
      <c r="R138" s="202">
        <f>Q138*H138</f>
        <v>0.69147000000000003</v>
      </c>
      <c r="S138" s="202">
        <v>0</v>
      </c>
      <c r="T138" s="203">
        <f>S138*H138</f>
        <v>0</v>
      </c>
      <c r="AR138" s="23" t="s">
        <v>81</v>
      </c>
      <c r="AT138" s="23" t="s">
        <v>250</v>
      </c>
      <c r="AU138" s="23" t="s">
        <v>104</v>
      </c>
      <c r="AY138" s="23" t="s">
        <v>163</v>
      </c>
      <c r="BE138" s="204">
        <f>IF(N138="základní",J138,0)</f>
        <v>0</v>
      </c>
      <c r="BF138" s="204">
        <f>IF(N138="snížená",J138,0)</f>
        <v>0</v>
      </c>
      <c r="BG138" s="204">
        <f>IF(N138="zákl. přenesená",J138,0)</f>
        <v>0</v>
      </c>
      <c r="BH138" s="204">
        <f>IF(N138="sníž. přenesená",J138,0)</f>
        <v>0</v>
      </c>
      <c r="BI138" s="204">
        <f>IF(N138="nulová",J138,0)</f>
        <v>0</v>
      </c>
      <c r="BJ138" s="23" t="s">
        <v>79</v>
      </c>
      <c r="BK138" s="204">
        <f>ROUND(I138*H138,2)</f>
        <v>0</v>
      </c>
      <c r="BL138" s="23" t="s">
        <v>79</v>
      </c>
      <c r="BM138" s="23" t="s">
        <v>273</v>
      </c>
    </row>
    <row r="139" spans="2:65" s="11" customFormat="1" ht="13.5">
      <c r="B139" s="205"/>
      <c r="C139" s="206"/>
      <c r="D139" s="207" t="s">
        <v>171</v>
      </c>
      <c r="E139" s="208" t="s">
        <v>21</v>
      </c>
      <c r="F139" s="209" t="s">
        <v>274</v>
      </c>
      <c r="G139" s="206"/>
      <c r="H139" s="210">
        <v>117</v>
      </c>
      <c r="I139" s="211"/>
      <c r="J139" s="206"/>
      <c r="K139" s="206"/>
      <c r="L139" s="212"/>
      <c r="M139" s="213"/>
      <c r="N139" s="214"/>
      <c r="O139" s="214"/>
      <c r="P139" s="214"/>
      <c r="Q139" s="214"/>
      <c r="R139" s="214"/>
      <c r="S139" s="214"/>
      <c r="T139" s="215"/>
      <c r="AT139" s="216" t="s">
        <v>171</v>
      </c>
      <c r="AU139" s="216" t="s">
        <v>104</v>
      </c>
      <c r="AV139" s="11" t="s">
        <v>81</v>
      </c>
      <c r="AW139" s="11" t="s">
        <v>35</v>
      </c>
      <c r="AX139" s="11" t="s">
        <v>79</v>
      </c>
      <c r="AY139" s="216" t="s">
        <v>163</v>
      </c>
    </row>
    <row r="140" spans="2:65" s="1" customFormat="1" ht="31.5" customHeight="1">
      <c r="B140" s="40"/>
      <c r="C140" s="223" t="s">
        <v>275</v>
      </c>
      <c r="D140" s="223" t="s">
        <v>250</v>
      </c>
      <c r="E140" s="224" t="s">
        <v>276</v>
      </c>
      <c r="F140" s="225" t="s">
        <v>277</v>
      </c>
      <c r="G140" s="226" t="s">
        <v>224</v>
      </c>
      <c r="H140" s="227">
        <v>1276</v>
      </c>
      <c r="I140" s="228"/>
      <c r="J140" s="229">
        <f>ROUND(I140*H140,2)</f>
        <v>0</v>
      </c>
      <c r="K140" s="225" t="s">
        <v>198</v>
      </c>
      <c r="L140" s="230"/>
      <c r="M140" s="231" t="s">
        <v>21</v>
      </c>
      <c r="N140" s="232" t="s">
        <v>42</v>
      </c>
      <c r="O140" s="41"/>
      <c r="P140" s="202">
        <f>O140*H140</f>
        <v>0</v>
      </c>
      <c r="Q140" s="202">
        <v>3.5400000000000002E-3</v>
      </c>
      <c r="R140" s="202">
        <f>Q140*H140</f>
        <v>4.5170400000000006</v>
      </c>
      <c r="S140" s="202">
        <v>0</v>
      </c>
      <c r="T140" s="203">
        <f>S140*H140</f>
        <v>0</v>
      </c>
      <c r="AR140" s="23" t="s">
        <v>81</v>
      </c>
      <c r="AT140" s="23" t="s">
        <v>250</v>
      </c>
      <c r="AU140" s="23" t="s">
        <v>104</v>
      </c>
      <c r="AY140" s="23" t="s">
        <v>163</v>
      </c>
      <c r="BE140" s="204">
        <f>IF(N140="základní",J140,0)</f>
        <v>0</v>
      </c>
      <c r="BF140" s="204">
        <f>IF(N140="snížená",J140,0)</f>
        <v>0</v>
      </c>
      <c r="BG140" s="204">
        <f>IF(N140="zákl. přenesená",J140,0)</f>
        <v>0</v>
      </c>
      <c r="BH140" s="204">
        <f>IF(N140="sníž. přenesená",J140,0)</f>
        <v>0</v>
      </c>
      <c r="BI140" s="204">
        <f>IF(N140="nulová",J140,0)</f>
        <v>0</v>
      </c>
      <c r="BJ140" s="23" t="s">
        <v>79</v>
      </c>
      <c r="BK140" s="204">
        <f>ROUND(I140*H140,2)</f>
        <v>0</v>
      </c>
      <c r="BL140" s="23" t="s">
        <v>79</v>
      </c>
      <c r="BM140" s="23" t="s">
        <v>278</v>
      </c>
    </row>
    <row r="141" spans="2:65" s="11" customFormat="1" ht="13.5">
      <c r="B141" s="205"/>
      <c r="C141" s="206"/>
      <c r="D141" s="207" t="s">
        <v>171</v>
      </c>
      <c r="E141" s="208" t="s">
        <v>21</v>
      </c>
      <c r="F141" s="209" t="s">
        <v>110</v>
      </c>
      <c r="G141" s="206"/>
      <c r="H141" s="210">
        <v>1276</v>
      </c>
      <c r="I141" s="211"/>
      <c r="J141" s="206"/>
      <c r="K141" s="206"/>
      <c r="L141" s="212"/>
      <c r="M141" s="213"/>
      <c r="N141" s="214"/>
      <c r="O141" s="214"/>
      <c r="P141" s="214"/>
      <c r="Q141" s="214"/>
      <c r="R141" s="214"/>
      <c r="S141" s="214"/>
      <c r="T141" s="215"/>
      <c r="AT141" s="216" t="s">
        <v>171</v>
      </c>
      <c r="AU141" s="216" t="s">
        <v>104</v>
      </c>
      <c r="AV141" s="11" t="s">
        <v>81</v>
      </c>
      <c r="AW141" s="11" t="s">
        <v>35</v>
      </c>
      <c r="AX141" s="11" t="s">
        <v>79</v>
      </c>
      <c r="AY141" s="216" t="s">
        <v>163</v>
      </c>
    </row>
    <row r="142" spans="2:65" s="1" customFormat="1" ht="22.5" customHeight="1">
      <c r="B142" s="40"/>
      <c r="C142" s="223" t="s">
        <v>279</v>
      </c>
      <c r="D142" s="223" t="s">
        <v>250</v>
      </c>
      <c r="E142" s="224" t="s">
        <v>280</v>
      </c>
      <c r="F142" s="225" t="s">
        <v>281</v>
      </c>
      <c r="G142" s="226" t="s">
        <v>224</v>
      </c>
      <c r="H142" s="227">
        <v>117</v>
      </c>
      <c r="I142" s="228"/>
      <c r="J142" s="229">
        <f>ROUND(I142*H142,2)</f>
        <v>0</v>
      </c>
      <c r="K142" s="225" t="s">
        <v>198</v>
      </c>
      <c r="L142" s="230"/>
      <c r="M142" s="231" t="s">
        <v>21</v>
      </c>
      <c r="N142" s="232" t="s">
        <v>42</v>
      </c>
      <c r="O142" s="41"/>
      <c r="P142" s="202">
        <f>O142*H142</f>
        <v>0</v>
      </c>
      <c r="Q142" s="202">
        <v>2.9999999999999997E-4</v>
      </c>
      <c r="R142" s="202">
        <f>Q142*H142</f>
        <v>3.5099999999999999E-2</v>
      </c>
      <c r="S142" s="202">
        <v>0</v>
      </c>
      <c r="T142" s="203">
        <f>S142*H142</f>
        <v>0</v>
      </c>
      <c r="AR142" s="23" t="s">
        <v>81</v>
      </c>
      <c r="AT142" s="23" t="s">
        <v>250</v>
      </c>
      <c r="AU142" s="23" t="s">
        <v>104</v>
      </c>
      <c r="AY142" s="23" t="s">
        <v>163</v>
      </c>
      <c r="BE142" s="204">
        <f>IF(N142="základní",J142,0)</f>
        <v>0</v>
      </c>
      <c r="BF142" s="204">
        <f>IF(N142="snížená",J142,0)</f>
        <v>0</v>
      </c>
      <c r="BG142" s="204">
        <f>IF(N142="zákl. přenesená",J142,0)</f>
        <v>0</v>
      </c>
      <c r="BH142" s="204">
        <f>IF(N142="sníž. přenesená",J142,0)</f>
        <v>0</v>
      </c>
      <c r="BI142" s="204">
        <f>IF(N142="nulová",J142,0)</f>
        <v>0</v>
      </c>
      <c r="BJ142" s="23" t="s">
        <v>79</v>
      </c>
      <c r="BK142" s="204">
        <f>ROUND(I142*H142,2)</f>
        <v>0</v>
      </c>
      <c r="BL142" s="23" t="s">
        <v>79</v>
      </c>
      <c r="BM142" s="23" t="s">
        <v>282</v>
      </c>
    </row>
    <row r="143" spans="2:65" s="11" customFormat="1" ht="13.5">
      <c r="B143" s="205"/>
      <c r="C143" s="206"/>
      <c r="D143" s="207" t="s">
        <v>171</v>
      </c>
      <c r="E143" s="208" t="s">
        <v>21</v>
      </c>
      <c r="F143" s="209" t="s">
        <v>283</v>
      </c>
      <c r="G143" s="206"/>
      <c r="H143" s="210">
        <v>117</v>
      </c>
      <c r="I143" s="211"/>
      <c r="J143" s="206"/>
      <c r="K143" s="206"/>
      <c r="L143" s="212"/>
      <c r="M143" s="213"/>
      <c r="N143" s="214"/>
      <c r="O143" s="214"/>
      <c r="P143" s="214"/>
      <c r="Q143" s="214"/>
      <c r="R143" s="214"/>
      <c r="S143" s="214"/>
      <c r="T143" s="215"/>
      <c r="AT143" s="216" t="s">
        <v>171</v>
      </c>
      <c r="AU143" s="216" t="s">
        <v>104</v>
      </c>
      <c r="AV143" s="11" t="s">
        <v>81</v>
      </c>
      <c r="AW143" s="11" t="s">
        <v>35</v>
      </c>
      <c r="AX143" s="11" t="s">
        <v>79</v>
      </c>
      <c r="AY143" s="216" t="s">
        <v>163</v>
      </c>
    </row>
    <row r="144" spans="2:65" s="1" customFormat="1" ht="22.5" customHeight="1">
      <c r="B144" s="40"/>
      <c r="C144" s="223" t="s">
        <v>284</v>
      </c>
      <c r="D144" s="223" t="s">
        <v>250</v>
      </c>
      <c r="E144" s="224" t="s">
        <v>285</v>
      </c>
      <c r="F144" s="225" t="s">
        <v>286</v>
      </c>
      <c r="G144" s="226" t="s">
        <v>115</v>
      </c>
      <c r="H144" s="227">
        <v>58.5</v>
      </c>
      <c r="I144" s="228"/>
      <c r="J144" s="229">
        <f>ROUND(I144*H144,2)</f>
        <v>0</v>
      </c>
      <c r="K144" s="225" t="s">
        <v>198</v>
      </c>
      <c r="L144" s="230"/>
      <c r="M144" s="231" t="s">
        <v>21</v>
      </c>
      <c r="N144" s="232" t="s">
        <v>42</v>
      </c>
      <c r="O144" s="41"/>
      <c r="P144" s="202">
        <f>O144*H144</f>
        <v>0</v>
      </c>
      <c r="Q144" s="202">
        <v>0</v>
      </c>
      <c r="R144" s="202">
        <f>Q144*H144</f>
        <v>0</v>
      </c>
      <c r="S144" s="202">
        <v>0</v>
      </c>
      <c r="T144" s="203">
        <f>S144*H144</f>
        <v>0</v>
      </c>
      <c r="AR144" s="23" t="s">
        <v>81</v>
      </c>
      <c r="AT144" s="23" t="s">
        <v>250</v>
      </c>
      <c r="AU144" s="23" t="s">
        <v>104</v>
      </c>
      <c r="AY144" s="23" t="s">
        <v>163</v>
      </c>
      <c r="BE144" s="204">
        <f>IF(N144="základní",J144,0)</f>
        <v>0</v>
      </c>
      <c r="BF144" s="204">
        <f>IF(N144="snížená",J144,0)</f>
        <v>0</v>
      </c>
      <c r="BG144" s="204">
        <f>IF(N144="zákl. přenesená",J144,0)</f>
        <v>0</v>
      </c>
      <c r="BH144" s="204">
        <f>IF(N144="sníž. přenesená",J144,0)</f>
        <v>0</v>
      </c>
      <c r="BI144" s="204">
        <f>IF(N144="nulová",J144,0)</f>
        <v>0</v>
      </c>
      <c r="BJ144" s="23" t="s">
        <v>79</v>
      </c>
      <c r="BK144" s="204">
        <f>ROUND(I144*H144,2)</f>
        <v>0</v>
      </c>
      <c r="BL144" s="23" t="s">
        <v>79</v>
      </c>
      <c r="BM144" s="23" t="s">
        <v>287</v>
      </c>
    </row>
    <row r="145" spans="2:65" s="11" customFormat="1" ht="13.5">
      <c r="B145" s="205"/>
      <c r="C145" s="206"/>
      <c r="D145" s="207" t="s">
        <v>171</v>
      </c>
      <c r="E145" s="208" t="s">
        <v>21</v>
      </c>
      <c r="F145" s="209" t="s">
        <v>288</v>
      </c>
      <c r="G145" s="206"/>
      <c r="H145" s="210">
        <v>58.5</v>
      </c>
      <c r="I145" s="211"/>
      <c r="J145" s="206"/>
      <c r="K145" s="206"/>
      <c r="L145" s="212"/>
      <c r="M145" s="213"/>
      <c r="N145" s="214"/>
      <c r="O145" s="214"/>
      <c r="P145" s="214"/>
      <c r="Q145" s="214"/>
      <c r="R145" s="214"/>
      <c r="S145" s="214"/>
      <c r="T145" s="215"/>
      <c r="AT145" s="216" t="s">
        <v>171</v>
      </c>
      <c r="AU145" s="216" t="s">
        <v>104</v>
      </c>
      <c r="AV145" s="11" t="s">
        <v>81</v>
      </c>
      <c r="AW145" s="11" t="s">
        <v>35</v>
      </c>
      <c r="AX145" s="11" t="s">
        <v>79</v>
      </c>
      <c r="AY145" s="216" t="s">
        <v>163</v>
      </c>
    </row>
    <row r="146" spans="2:65" s="1" customFormat="1" ht="31.5" customHeight="1">
      <c r="B146" s="40"/>
      <c r="C146" s="193" t="s">
        <v>289</v>
      </c>
      <c r="D146" s="193" t="s">
        <v>165</v>
      </c>
      <c r="E146" s="194" t="s">
        <v>290</v>
      </c>
      <c r="F146" s="195" t="s">
        <v>291</v>
      </c>
      <c r="G146" s="196" t="s">
        <v>224</v>
      </c>
      <c r="H146" s="197">
        <v>39</v>
      </c>
      <c r="I146" s="198"/>
      <c r="J146" s="199">
        <f>ROUND(I146*H146,2)</f>
        <v>0</v>
      </c>
      <c r="K146" s="195" t="s">
        <v>168</v>
      </c>
      <c r="L146" s="60"/>
      <c r="M146" s="200" t="s">
        <v>21</v>
      </c>
      <c r="N146" s="201" t="s">
        <v>42</v>
      </c>
      <c r="O146" s="41"/>
      <c r="P146" s="202">
        <f>O146*H146</f>
        <v>0</v>
      </c>
      <c r="Q146" s="202">
        <v>0</v>
      </c>
      <c r="R146" s="202">
        <f>Q146*H146</f>
        <v>0</v>
      </c>
      <c r="S146" s="202">
        <v>0</v>
      </c>
      <c r="T146" s="203">
        <f>S146*H146</f>
        <v>0</v>
      </c>
      <c r="AR146" s="23" t="s">
        <v>79</v>
      </c>
      <c r="AT146" s="23" t="s">
        <v>165</v>
      </c>
      <c r="AU146" s="23" t="s">
        <v>104</v>
      </c>
      <c r="AY146" s="23" t="s">
        <v>163</v>
      </c>
      <c r="BE146" s="204">
        <f>IF(N146="základní",J146,0)</f>
        <v>0</v>
      </c>
      <c r="BF146" s="204">
        <f>IF(N146="snížená",J146,0)</f>
        <v>0</v>
      </c>
      <c r="BG146" s="204">
        <f>IF(N146="zákl. přenesená",J146,0)</f>
        <v>0</v>
      </c>
      <c r="BH146" s="204">
        <f>IF(N146="sníž. přenesená",J146,0)</f>
        <v>0</v>
      </c>
      <c r="BI146" s="204">
        <f>IF(N146="nulová",J146,0)</f>
        <v>0</v>
      </c>
      <c r="BJ146" s="23" t="s">
        <v>79</v>
      </c>
      <c r="BK146" s="204">
        <f>ROUND(I146*H146,2)</f>
        <v>0</v>
      </c>
      <c r="BL146" s="23" t="s">
        <v>79</v>
      </c>
      <c r="BM146" s="23" t="s">
        <v>292</v>
      </c>
    </row>
    <row r="147" spans="2:65" s="11" customFormat="1" ht="13.5">
      <c r="B147" s="205"/>
      <c r="C147" s="206"/>
      <c r="D147" s="207" t="s">
        <v>171</v>
      </c>
      <c r="E147" s="208" t="s">
        <v>21</v>
      </c>
      <c r="F147" s="209" t="s">
        <v>124</v>
      </c>
      <c r="G147" s="206"/>
      <c r="H147" s="210">
        <v>39</v>
      </c>
      <c r="I147" s="211"/>
      <c r="J147" s="206"/>
      <c r="K147" s="206"/>
      <c r="L147" s="212"/>
      <c r="M147" s="213"/>
      <c r="N147" s="214"/>
      <c r="O147" s="214"/>
      <c r="P147" s="214"/>
      <c r="Q147" s="214"/>
      <c r="R147" s="214"/>
      <c r="S147" s="214"/>
      <c r="T147" s="215"/>
      <c r="AT147" s="216" t="s">
        <v>171</v>
      </c>
      <c r="AU147" s="216" t="s">
        <v>104</v>
      </c>
      <c r="AV147" s="11" t="s">
        <v>81</v>
      </c>
      <c r="AW147" s="11" t="s">
        <v>35</v>
      </c>
      <c r="AX147" s="11" t="s">
        <v>79</v>
      </c>
      <c r="AY147" s="216" t="s">
        <v>163</v>
      </c>
    </row>
    <row r="148" spans="2:65" s="1" customFormat="1" ht="22.5" customHeight="1">
      <c r="B148" s="40"/>
      <c r="C148" s="193" t="s">
        <v>293</v>
      </c>
      <c r="D148" s="193" t="s">
        <v>165</v>
      </c>
      <c r="E148" s="194" t="s">
        <v>294</v>
      </c>
      <c r="F148" s="195" t="s">
        <v>295</v>
      </c>
      <c r="G148" s="196" t="s">
        <v>102</v>
      </c>
      <c r="H148" s="197">
        <v>2486.17</v>
      </c>
      <c r="I148" s="198"/>
      <c r="J148" s="199">
        <f>ROUND(I148*H148,2)</f>
        <v>0</v>
      </c>
      <c r="K148" s="195" t="s">
        <v>168</v>
      </c>
      <c r="L148" s="60"/>
      <c r="M148" s="200" t="s">
        <v>21</v>
      </c>
      <c r="N148" s="201" t="s">
        <v>42</v>
      </c>
      <c r="O148" s="41"/>
      <c r="P148" s="202">
        <f>O148*H148</f>
        <v>0</v>
      </c>
      <c r="Q148" s="202">
        <v>0</v>
      </c>
      <c r="R148" s="202">
        <f>Q148*H148</f>
        <v>0</v>
      </c>
      <c r="S148" s="202">
        <v>0</v>
      </c>
      <c r="T148" s="203">
        <f>S148*H148</f>
        <v>0</v>
      </c>
      <c r="AR148" s="23" t="s">
        <v>79</v>
      </c>
      <c r="AT148" s="23" t="s">
        <v>165</v>
      </c>
      <c r="AU148" s="23" t="s">
        <v>104</v>
      </c>
      <c r="AY148" s="23" t="s">
        <v>163</v>
      </c>
      <c r="BE148" s="204">
        <f>IF(N148="základní",J148,0)</f>
        <v>0</v>
      </c>
      <c r="BF148" s="204">
        <f>IF(N148="snížená",J148,0)</f>
        <v>0</v>
      </c>
      <c r="BG148" s="204">
        <f>IF(N148="zákl. přenesená",J148,0)</f>
        <v>0</v>
      </c>
      <c r="BH148" s="204">
        <f>IF(N148="sníž. přenesená",J148,0)</f>
        <v>0</v>
      </c>
      <c r="BI148" s="204">
        <f>IF(N148="nulová",J148,0)</f>
        <v>0</v>
      </c>
      <c r="BJ148" s="23" t="s">
        <v>79</v>
      </c>
      <c r="BK148" s="204">
        <f>ROUND(I148*H148,2)</f>
        <v>0</v>
      </c>
      <c r="BL148" s="23" t="s">
        <v>79</v>
      </c>
      <c r="BM148" s="23" t="s">
        <v>296</v>
      </c>
    </row>
    <row r="149" spans="2:65" s="11" customFormat="1" ht="13.5">
      <c r="B149" s="205"/>
      <c r="C149" s="206"/>
      <c r="D149" s="217" t="s">
        <v>171</v>
      </c>
      <c r="E149" s="218" t="s">
        <v>21</v>
      </c>
      <c r="F149" s="219" t="s">
        <v>297</v>
      </c>
      <c r="G149" s="206"/>
      <c r="H149" s="220">
        <v>1.17</v>
      </c>
      <c r="I149" s="211"/>
      <c r="J149" s="206"/>
      <c r="K149" s="206"/>
      <c r="L149" s="212"/>
      <c r="M149" s="213"/>
      <c r="N149" s="214"/>
      <c r="O149" s="214"/>
      <c r="P149" s="214"/>
      <c r="Q149" s="214"/>
      <c r="R149" s="214"/>
      <c r="S149" s="214"/>
      <c r="T149" s="215"/>
      <c r="AT149" s="216" t="s">
        <v>171</v>
      </c>
      <c r="AU149" s="216" t="s">
        <v>104</v>
      </c>
      <c r="AV149" s="11" t="s">
        <v>81</v>
      </c>
      <c r="AW149" s="11" t="s">
        <v>35</v>
      </c>
      <c r="AX149" s="11" t="s">
        <v>71</v>
      </c>
      <c r="AY149" s="216" t="s">
        <v>163</v>
      </c>
    </row>
    <row r="150" spans="2:65" s="11" customFormat="1" ht="13.5">
      <c r="B150" s="205"/>
      <c r="C150" s="206"/>
      <c r="D150" s="217" t="s">
        <v>171</v>
      </c>
      <c r="E150" s="218" t="s">
        <v>21</v>
      </c>
      <c r="F150" s="219" t="s">
        <v>298</v>
      </c>
      <c r="G150" s="206"/>
      <c r="H150" s="220">
        <v>2485</v>
      </c>
      <c r="I150" s="211"/>
      <c r="J150" s="206"/>
      <c r="K150" s="206"/>
      <c r="L150" s="212"/>
      <c r="M150" s="213"/>
      <c r="N150" s="214"/>
      <c r="O150" s="214"/>
      <c r="P150" s="214"/>
      <c r="Q150" s="214"/>
      <c r="R150" s="214"/>
      <c r="S150" s="214"/>
      <c r="T150" s="215"/>
      <c r="AT150" s="216" t="s">
        <v>171</v>
      </c>
      <c r="AU150" s="216" t="s">
        <v>104</v>
      </c>
      <c r="AV150" s="11" t="s">
        <v>81</v>
      </c>
      <c r="AW150" s="11" t="s">
        <v>35</v>
      </c>
      <c r="AX150" s="11" t="s">
        <v>71</v>
      </c>
      <c r="AY150" s="216" t="s">
        <v>163</v>
      </c>
    </row>
    <row r="151" spans="2:65" s="12" customFormat="1" ht="13.5">
      <c r="B151" s="233"/>
      <c r="C151" s="234"/>
      <c r="D151" s="207" t="s">
        <v>171</v>
      </c>
      <c r="E151" s="235" t="s">
        <v>21</v>
      </c>
      <c r="F151" s="236" t="s">
        <v>258</v>
      </c>
      <c r="G151" s="234"/>
      <c r="H151" s="237">
        <v>2486.17</v>
      </c>
      <c r="I151" s="238"/>
      <c r="J151" s="234"/>
      <c r="K151" s="234"/>
      <c r="L151" s="239"/>
      <c r="M151" s="240"/>
      <c r="N151" s="241"/>
      <c r="O151" s="241"/>
      <c r="P151" s="241"/>
      <c r="Q151" s="241"/>
      <c r="R151" s="241"/>
      <c r="S151" s="241"/>
      <c r="T151" s="242"/>
      <c r="AT151" s="243" t="s">
        <v>171</v>
      </c>
      <c r="AU151" s="243" t="s">
        <v>104</v>
      </c>
      <c r="AV151" s="12" t="s">
        <v>174</v>
      </c>
      <c r="AW151" s="12" t="s">
        <v>35</v>
      </c>
      <c r="AX151" s="12" t="s">
        <v>79</v>
      </c>
      <c r="AY151" s="243" t="s">
        <v>163</v>
      </c>
    </row>
    <row r="152" spans="2:65" s="1" customFormat="1" ht="22.5" customHeight="1">
      <c r="B152" s="40"/>
      <c r="C152" s="223" t="s">
        <v>299</v>
      </c>
      <c r="D152" s="223" t="s">
        <v>250</v>
      </c>
      <c r="E152" s="224" t="s">
        <v>300</v>
      </c>
      <c r="F152" s="225" t="s">
        <v>301</v>
      </c>
      <c r="G152" s="226" t="s">
        <v>130</v>
      </c>
      <c r="H152" s="227">
        <v>248.61699999999999</v>
      </c>
      <c r="I152" s="228"/>
      <c r="J152" s="229">
        <f>ROUND(I152*H152,2)</f>
        <v>0</v>
      </c>
      <c r="K152" s="225" t="s">
        <v>168</v>
      </c>
      <c r="L152" s="230"/>
      <c r="M152" s="231" t="s">
        <v>21</v>
      </c>
      <c r="N152" s="232" t="s">
        <v>42</v>
      </c>
      <c r="O152" s="41"/>
      <c r="P152" s="202">
        <f>O152*H152</f>
        <v>0</v>
      </c>
      <c r="Q152" s="202">
        <v>0.2</v>
      </c>
      <c r="R152" s="202">
        <f>Q152*H152</f>
        <v>49.723399999999998</v>
      </c>
      <c r="S152" s="202">
        <v>0</v>
      </c>
      <c r="T152" s="203">
        <f>S152*H152</f>
        <v>0</v>
      </c>
      <c r="AR152" s="23" t="s">
        <v>81</v>
      </c>
      <c r="AT152" s="23" t="s">
        <v>250</v>
      </c>
      <c r="AU152" s="23" t="s">
        <v>104</v>
      </c>
      <c r="AY152" s="23" t="s">
        <v>163</v>
      </c>
      <c r="BE152" s="204">
        <f>IF(N152="základní",J152,0)</f>
        <v>0</v>
      </c>
      <c r="BF152" s="204">
        <f>IF(N152="snížená",J152,0)</f>
        <v>0</v>
      </c>
      <c r="BG152" s="204">
        <f>IF(N152="zákl. přenesená",J152,0)</f>
        <v>0</v>
      </c>
      <c r="BH152" s="204">
        <f>IF(N152="sníž. přenesená",J152,0)</f>
        <v>0</v>
      </c>
      <c r="BI152" s="204">
        <f>IF(N152="nulová",J152,0)</f>
        <v>0</v>
      </c>
      <c r="BJ152" s="23" t="s">
        <v>79</v>
      </c>
      <c r="BK152" s="204">
        <f>ROUND(I152*H152,2)</f>
        <v>0</v>
      </c>
      <c r="BL152" s="23" t="s">
        <v>79</v>
      </c>
      <c r="BM152" s="23" t="s">
        <v>302</v>
      </c>
    </row>
    <row r="153" spans="2:65" s="11" customFormat="1" ht="13.5">
      <c r="B153" s="205"/>
      <c r="C153" s="206"/>
      <c r="D153" s="207" t="s">
        <v>171</v>
      </c>
      <c r="E153" s="206"/>
      <c r="F153" s="209" t="s">
        <v>303</v>
      </c>
      <c r="G153" s="206"/>
      <c r="H153" s="210">
        <v>248.61699999999999</v>
      </c>
      <c r="I153" s="211"/>
      <c r="J153" s="206"/>
      <c r="K153" s="206"/>
      <c r="L153" s="212"/>
      <c r="M153" s="213"/>
      <c r="N153" s="214"/>
      <c r="O153" s="214"/>
      <c r="P153" s="214"/>
      <c r="Q153" s="214"/>
      <c r="R153" s="214"/>
      <c r="S153" s="214"/>
      <c r="T153" s="215"/>
      <c r="AT153" s="216" t="s">
        <v>171</v>
      </c>
      <c r="AU153" s="216" t="s">
        <v>104</v>
      </c>
      <c r="AV153" s="11" t="s">
        <v>81</v>
      </c>
      <c r="AW153" s="11" t="s">
        <v>6</v>
      </c>
      <c r="AX153" s="11" t="s">
        <v>79</v>
      </c>
      <c r="AY153" s="216" t="s">
        <v>163</v>
      </c>
    </row>
    <row r="154" spans="2:65" s="1" customFormat="1" ht="31.5" customHeight="1">
      <c r="B154" s="40"/>
      <c r="C154" s="193" t="s">
        <v>304</v>
      </c>
      <c r="D154" s="193" t="s">
        <v>165</v>
      </c>
      <c r="E154" s="194" t="s">
        <v>305</v>
      </c>
      <c r="F154" s="195" t="s">
        <v>306</v>
      </c>
      <c r="G154" s="196" t="s">
        <v>224</v>
      </c>
      <c r="H154" s="197">
        <v>39</v>
      </c>
      <c r="I154" s="198"/>
      <c r="J154" s="199">
        <f>ROUND(I154*H154,2)</f>
        <v>0</v>
      </c>
      <c r="K154" s="195" t="s">
        <v>198</v>
      </c>
      <c r="L154" s="60"/>
      <c r="M154" s="200" t="s">
        <v>21</v>
      </c>
      <c r="N154" s="201" t="s">
        <v>42</v>
      </c>
      <c r="O154" s="41"/>
      <c r="P154" s="202">
        <f>O154*H154</f>
        <v>0</v>
      </c>
      <c r="Q154" s="202">
        <v>6.9999999999999994E-5</v>
      </c>
      <c r="R154" s="202">
        <f>Q154*H154</f>
        <v>2.7299999999999998E-3</v>
      </c>
      <c r="S154" s="202">
        <v>0</v>
      </c>
      <c r="T154" s="203">
        <f>S154*H154</f>
        <v>0</v>
      </c>
      <c r="AR154" s="23" t="s">
        <v>79</v>
      </c>
      <c r="AT154" s="23" t="s">
        <v>165</v>
      </c>
      <c r="AU154" s="23" t="s">
        <v>104</v>
      </c>
      <c r="AY154" s="23" t="s">
        <v>163</v>
      </c>
      <c r="BE154" s="204">
        <f>IF(N154="základní",J154,0)</f>
        <v>0</v>
      </c>
      <c r="BF154" s="204">
        <f>IF(N154="snížená",J154,0)</f>
        <v>0</v>
      </c>
      <c r="BG154" s="204">
        <f>IF(N154="zákl. přenesená",J154,0)</f>
        <v>0</v>
      </c>
      <c r="BH154" s="204">
        <f>IF(N154="sníž. přenesená",J154,0)</f>
        <v>0</v>
      </c>
      <c r="BI154" s="204">
        <f>IF(N154="nulová",J154,0)</f>
        <v>0</v>
      </c>
      <c r="BJ154" s="23" t="s">
        <v>79</v>
      </c>
      <c r="BK154" s="204">
        <f>ROUND(I154*H154,2)</f>
        <v>0</v>
      </c>
      <c r="BL154" s="23" t="s">
        <v>79</v>
      </c>
      <c r="BM154" s="23" t="s">
        <v>307</v>
      </c>
    </row>
    <row r="155" spans="2:65" s="11" customFormat="1" ht="13.5">
      <c r="B155" s="205"/>
      <c r="C155" s="206"/>
      <c r="D155" s="207" t="s">
        <v>171</v>
      </c>
      <c r="E155" s="208" t="s">
        <v>21</v>
      </c>
      <c r="F155" s="209" t="s">
        <v>124</v>
      </c>
      <c r="G155" s="206"/>
      <c r="H155" s="210">
        <v>39</v>
      </c>
      <c r="I155" s="211"/>
      <c r="J155" s="206"/>
      <c r="K155" s="206"/>
      <c r="L155" s="212"/>
      <c r="M155" s="213"/>
      <c r="N155" s="214"/>
      <c r="O155" s="214"/>
      <c r="P155" s="214"/>
      <c r="Q155" s="214"/>
      <c r="R155" s="214"/>
      <c r="S155" s="214"/>
      <c r="T155" s="215"/>
      <c r="AT155" s="216" t="s">
        <v>171</v>
      </c>
      <c r="AU155" s="216" t="s">
        <v>104</v>
      </c>
      <c r="AV155" s="11" t="s">
        <v>81</v>
      </c>
      <c r="AW155" s="11" t="s">
        <v>35</v>
      </c>
      <c r="AX155" s="11" t="s">
        <v>79</v>
      </c>
      <c r="AY155" s="216" t="s">
        <v>163</v>
      </c>
    </row>
    <row r="156" spans="2:65" s="1" customFormat="1" ht="22.5" customHeight="1">
      <c r="B156" s="40"/>
      <c r="C156" s="223" t="s">
        <v>308</v>
      </c>
      <c r="D156" s="223" t="s">
        <v>250</v>
      </c>
      <c r="E156" s="224" t="s">
        <v>309</v>
      </c>
      <c r="F156" s="225" t="s">
        <v>310</v>
      </c>
      <c r="G156" s="226" t="s">
        <v>115</v>
      </c>
      <c r="H156" s="227">
        <v>156</v>
      </c>
      <c r="I156" s="228"/>
      <c r="J156" s="229">
        <f>ROUND(I156*H156,2)</f>
        <v>0</v>
      </c>
      <c r="K156" s="225" t="s">
        <v>198</v>
      </c>
      <c r="L156" s="230"/>
      <c r="M156" s="231" t="s">
        <v>21</v>
      </c>
      <c r="N156" s="232" t="s">
        <v>42</v>
      </c>
      <c r="O156" s="41"/>
      <c r="P156" s="202">
        <f>O156*H156</f>
        <v>0</v>
      </c>
      <c r="Q156" s="202">
        <v>0</v>
      </c>
      <c r="R156" s="202">
        <f>Q156*H156</f>
        <v>0</v>
      </c>
      <c r="S156" s="202">
        <v>0</v>
      </c>
      <c r="T156" s="203">
        <f>S156*H156</f>
        <v>0</v>
      </c>
      <c r="AR156" s="23" t="s">
        <v>81</v>
      </c>
      <c r="AT156" s="23" t="s">
        <v>250</v>
      </c>
      <c r="AU156" s="23" t="s">
        <v>104</v>
      </c>
      <c r="AY156" s="23" t="s">
        <v>163</v>
      </c>
      <c r="BE156" s="204">
        <f>IF(N156="základní",J156,0)</f>
        <v>0</v>
      </c>
      <c r="BF156" s="204">
        <f>IF(N156="snížená",J156,0)</f>
        <v>0</v>
      </c>
      <c r="BG156" s="204">
        <f>IF(N156="zákl. přenesená",J156,0)</f>
        <v>0</v>
      </c>
      <c r="BH156" s="204">
        <f>IF(N156="sníž. přenesená",J156,0)</f>
        <v>0</v>
      </c>
      <c r="BI156" s="204">
        <f>IF(N156="nulová",J156,0)</f>
        <v>0</v>
      </c>
      <c r="BJ156" s="23" t="s">
        <v>79</v>
      </c>
      <c r="BK156" s="204">
        <f>ROUND(I156*H156,2)</f>
        <v>0</v>
      </c>
      <c r="BL156" s="23" t="s">
        <v>79</v>
      </c>
      <c r="BM156" s="23" t="s">
        <v>311</v>
      </c>
    </row>
    <row r="157" spans="2:65" s="11" customFormat="1" ht="13.5">
      <c r="B157" s="205"/>
      <c r="C157" s="206"/>
      <c r="D157" s="207" t="s">
        <v>171</v>
      </c>
      <c r="E157" s="208" t="s">
        <v>21</v>
      </c>
      <c r="F157" s="209" t="s">
        <v>312</v>
      </c>
      <c r="G157" s="206"/>
      <c r="H157" s="210">
        <v>156</v>
      </c>
      <c r="I157" s="211"/>
      <c r="J157" s="206"/>
      <c r="K157" s="206"/>
      <c r="L157" s="212"/>
      <c r="M157" s="213"/>
      <c r="N157" s="214"/>
      <c r="O157" s="214"/>
      <c r="P157" s="214"/>
      <c r="Q157" s="214"/>
      <c r="R157" s="214"/>
      <c r="S157" s="214"/>
      <c r="T157" s="215"/>
      <c r="AT157" s="216" t="s">
        <v>171</v>
      </c>
      <c r="AU157" s="216" t="s">
        <v>104</v>
      </c>
      <c r="AV157" s="11" t="s">
        <v>81</v>
      </c>
      <c r="AW157" s="11" t="s">
        <v>35</v>
      </c>
      <c r="AX157" s="11" t="s">
        <v>79</v>
      </c>
      <c r="AY157" s="216" t="s">
        <v>163</v>
      </c>
    </row>
    <row r="158" spans="2:65" s="1" customFormat="1" ht="31.5" customHeight="1">
      <c r="B158" s="40"/>
      <c r="C158" s="193" t="s">
        <v>313</v>
      </c>
      <c r="D158" s="193" t="s">
        <v>165</v>
      </c>
      <c r="E158" s="194" t="s">
        <v>314</v>
      </c>
      <c r="F158" s="195" t="s">
        <v>315</v>
      </c>
      <c r="G158" s="196" t="s">
        <v>224</v>
      </c>
      <c r="H158" s="197">
        <v>1276</v>
      </c>
      <c r="I158" s="198"/>
      <c r="J158" s="199">
        <f>ROUND(I158*H158,2)</f>
        <v>0</v>
      </c>
      <c r="K158" s="195" t="s">
        <v>198</v>
      </c>
      <c r="L158" s="60"/>
      <c r="M158" s="200" t="s">
        <v>21</v>
      </c>
      <c r="N158" s="201" t="s">
        <v>42</v>
      </c>
      <c r="O158" s="41"/>
      <c r="P158" s="202">
        <f>O158*H158</f>
        <v>0</v>
      </c>
      <c r="Q158" s="202">
        <v>2.0799999999999998E-3</v>
      </c>
      <c r="R158" s="202">
        <f>Q158*H158</f>
        <v>2.6540799999999996</v>
      </c>
      <c r="S158" s="202">
        <v>0</v>
      </c>
      <c r="T158" s="203">
        <f>S158*H158</f>
        <v>0</v>
      </c>
      <c r="AR158" s="23" t="s">
        <v>79</v>
      </c>
      <c r="AT158" s="23" t="s">
        <v>165</v>
      </c>
      <c r="AU158" s="23" t="s">
        <v>104</v>
      </c>
      <c r="AY158" s="23" t="s">
        <v>163</v>
      </c>
      <c r="BE158" s="204">
        <f>IF(N158="základní",J158,0)</f>
        <v>0</v>
      </c>
      <c r="BF158" s="204">
        <f>IF(N158="snížená",J158,0)</f>
        <v>0</v>
      </c>
      <c r="BG158" s="204">
        <f>IF(N158="zákl. přenesená",J158,0)</f>
        <v>0</v>
      </c>
      <c r="BH158" s="204">
        <f>IF(N158="sníž. přenesená",J158,0)</f>
        <v>0</v>
      </c>
      <c r="BI158" s="204">
        <f>IF(N158="nulová",J158,0)</f>
        <v>0</v>
      </c>
      <c r="BJ158" s="23" t="s">
        <v>79</v>
      </c>
      <c r="BK158" s="204">
        <f>ROUND(I158*H158,2)</f>
        <v>0</v>
      </c>
      <c r="BL158" s="23" t="s">
        <v>79</v>
      </c>
      <c r="BM158" s="23" t="s">
        <v>316</v>
      </c>
    </row>
    <row r="159" spans="2:65" s="11" customFormat="1" ht="13.5">
      <c r="B159" s="205"/>
      <c r="C159" s="206"/>
      <c r="D159" s="207" t="s">
        <v>171</v>
      </c>
      <c r="E159" s="208" t="s">
        <v>21</v>
      </c>
      <c r="F159" s="209" t="s">
        <v>110</v>
      </c>
      <c r="G159" s="206"/>
      <c r="H159" s="210">
        <v>1276</v>
      </c>
      <c r="I159" s="211"/>
      <c r="J159" s="206"/>
      <c r="K159" s="206"/>
      <c r="L159" s="212"/>
      <c r="M159" s="213"/>
      <c r="N159" s="214"/>
      <c r="O159" s="214"/>
      <c r="P159" s="214"/>
      <c r="Q159" s="214"/>
      <c r="R159" s="214"/>
      <c r="S159" s="214"/>
      <c r="T159" s="215"/>
      <c r="AT159" s="216" t="s">
        <v>171</v>
      </c>
      <c r="AU159" s="216" t="s">
        <v>104</v>
      </c>
      <c r="AV159" s="11" t="s">
        <v>81</v>
      </c>
      <c r="AW159" s="11" t="s">
        <v>35</v>
      </c>
      <c r="AX159" s="11" t="s">
        <v>79</v>
      </c>
      <c r="AY159" s="216" t="s">
        <v>163</v>
      </c>
    </row>
    <row r="160" spans="2:65" s="1" customFormat="1" ht="31.5" customHeight="1">
      <c r="B160" s="40"/>
      <c r="C160" s="193" t="s">
        <v>317</v>
      </c>
      <c r="D160" s="193" t="s">
        <v>165</v>
      </c>
      <c r="E160" s="194" t="s">
        <v>318</v>
      </c>
      <c r="F160" s="195" t="s">
        <v>319</v>
      </c>
      <c r="G160" s="196" t="s">
        <v>224</v>
      </c>
      <c r="H160" s="197">
        <v>39</v>
      </c>
      <c r="I160" s="198"/>
      <c r="J160" s="199">
        <f>ROUND(I160*H160,2)</f>
        <v>0</v>
      </c>
      <c r="K160" s="195" t="s">
        <v>168</v>
      </c>
      <c r="L160" s="60"/>
      <c r="M160" s="200" t="s">
        <v>21</v>
      </c>
      <c r="N160" s="201" t="s">
        <v>42</v>
      </c>
      <c r="O160" s="41"/>
      <c r="P160" s="202">
        <f>O160*H160</f>
        <v>0</v>
      </c>
      <c r="Q160" s="202">
        <v>0</v>
      </c>
      <c r="R160" s="202">
        <f>Q160*H160</f>
        <v>0</v>
      </c>
      <c r="S160" s="202">
        <v>0</v>
      </c>
      <c r="T160" s="203">
        <f>S160*H160</f>
        <v>0</v>
      </c>
      <c r="AR160" s="23" t="s">
        <v>79</v>
      </c>
      <c r="AT160" s="23" t="s">
        <v>165</v>
      </c>
      <c r="AU160" s="23" t="s">
        <v>104</v>
      </c>
      <c r="AY160" s="23" t="s">
        <v>163</v>
      </c>
      <c r="BE160" s="204">
        <f>IF(N160="základní",J160,0)</f>
        <v>0</v>
      </c>
      <c r="BF160" s="204">
        <f>IF(N160="snížená",J160,0)</f>
        <v>0</v>
      </c>
      <c r="BG160" s="204">
        <f>IF(N160="zákl. přenesená",J160,0)</f>
        <v>0</v>
      </c>
      <c r="BH160" s="204">
        <f>IF(N160="sníž. přenesená",J160,0)</f>
        <v>0</v>
      </c>
      <c r="BI160" s="204">
        <f>IF(N160="nulová",J160,0)</f>
        <v>0</v>
      </c>
      <c r="BJ160" s="23" t="s">
        <v>79</v>
      </c>
      <c r="BK160" s="204">
        <f>ROUND(I160*H160,2)</f>
        <v>0</v>
      </c>
      <c r="BL160" s="23" t="s">
        <v>79</v>
      </c>
      <c r="BM160" s="23" t="s">
        <v>320</v>
      </c>
    </row>
    <row r="161" spans="2:65" s="11" customFormat="1" ht="13.5">
      <c r="B161" s="205"/>
      <c r="C161" s="206"/>
      <c r="D161" s="207" t="s">
        <v>171</v>
      </c>
      <c r="E161" s="208" t="s">
        <v>21</v>
      </c>
      <c r="F161" s="209" t="s">
        <v>124</v>
      </c>
      <c r="G161" s="206"/>
      <c r="H161" s="210">
        <v>39</v>
      </c>
      <c r="I161" s="211"/>
      <c r="J161" s="206"/>
      <c r="K161" s="206"/>
      <c r="L161" s="212"/>
      <c r="M161" s="213"/>
      <c r="N161" s="214"/>
      <c r="O161" s="214"/>
      <c r="P161" s="214"/>
      <c r="Q161" s="214"/>
      <c r="R161" s="214"/>
      <c r="S161" s="214"/>
      <c r="T161" s="215"/>
      <c r="AT161" s="216" t="s">
        <v>171</v>
      </c>
      <c r="AU161" s="216" t="s">
        <v>104</v>
      </c>
      <c r="AV161" s="11" t="s">
        <v>81</v>
      </c>
      <c r="AW161" s="11" t="s">
        <v>35</v>
      </c>
      <c r="AX161" s="11" t="s">
        <v>79</v>
      </c>
      <c r="AY161" s="216" t="s">
        <v>163</v>
      </c>
    </row>
    <row r="162" spans="2:65" s="1" customFormat="1" ht="22.5" customHeight="1">
      <c r="B162" s="40"/>
      <c r="C162" s="223" t="s">
        <v>321</v>
      </c>
      <c r="D162" s="223" t="s">
        <v>250</v>
      </c>
      <c r="E162" s="224" t="s">
        <v>322</v>
      </c>
      <c r="F162" s="225" t="s">
        <v>323</v>
      </c>
      <c r="G162" s="226" t="s">
        <v>115</v>
      </c>
      <c r="H162" s="227">
        <v>638</v>
      </c>
      <c r="I162" s="228"/>
      <c r="J162" s="229">
        <f>ROUND(I162*H162,2)</f>
        <v>0</v>
      </c>
      <c r="K162" s="225" t="s">
        <v>198</v>
      </c>
      <c r="L162" s="230"/>
      <c r="M162" s="231" t="s">
        <v>21</v>
      </c>
      <c r="N162" s="232" t="s">
        <v>42</v>
      </c>
      <c r="O162" s="41"/>
      <c r="P162" s="202">
        <f>O162*H162</f>
        <v>0</v>
      </c>
      <c r="Q162" s="202">
        <v>8.9999999999999998E-4</v>
      </c>
      <c r="R162" s="202">
        <f>Q162*H162</f>
        <v>0.57419999999999993</v>
      </c>
      <c r="S162" s="202">
        <v>0</v>
      </c>
      <c r="T162" s="203">
        <f>S162*H162</f>
        <v>0</v>
      </c>
      <c r="AR162" s="23" t="s">
        <v>81</v>
      </c>
      <c r="AT162" s="23" t="s">
        <v>250</v>
      </c>
      <c r="AU162" s="23" t="s">
        <v>104</v>
      </c>
      <c r="AY162" s="23" t="s">
        <v>163</v>
      </c>
      <c r="BE162" s="204">
        <f>IF(N162="základní",J162,0)</f>
        <v>0</v>
      </c>
      <c r="BF162" s="204">
        <f>IF(N162="snížená",J162,0)</f>
        <v>0</v>
      </c>
      <c r="BG162" s="204">
        <f>IF(N162="zákl. přenesená",J162,0)</f>
        <v>0</v>
      </c>
      <c r="BH162" s="204">
        <f>IF(N162="sníž. přenesená",J162,0)</f>
        <v>0</v>
      </c>
      <c r="BI162" s="204">
        <f>IF(N162="nulová",J162,0)</f>
        <v>0</v>
      </c>
      <c r="BJ162" s="23" t="s">
        <v>79</v>
      </c>
      <c r="BK162" s="204">
        <f>ROUND(I162*H162,2)</f>
        <v>0</v>
      </c>
      <c r="BL162" s="23" t="s">
        <v>79</v>
      </c>
      <c r="BM162" s="23" t="s">
        <v>324</v>
      </c>
    </row>
    <row r="163" spans="2:65" s="11" customFormat="1" ht="13.5">
      <c r="B163" s="205"/>
      <c r="C163" s="206"/>
      <c r="D163" s="207" t="s">
        <v>171</v>
      </c>
      <c r="E163" s="208" t="s">
        <v>21</v>
      </c>
      <c r="F163" s="209" t="s">
        <v>325</v>
      </c>
      <c r="G163" s="206"/>
      <c r="H163" s="210">
        <v>638</v>
      </c>
      <c r="I163" s="211"/>
      <c r="J163" s="206"/>
      <c r="K163" s="206"/>
      <c r="L163" s="212"/>
      <c r="M163" s="213"/>
      <c r="N163" s="214"/>
      <c r="O163" s="214"/>
      <c r="P163" s="214"/>
      <c r="Q163" s="214"/>
      <c r="R163" s="214"/>
      <c r="S163" s="214"/>
      <c r="T163" s="215"/>
      <c r="AT163" s="216" t="s">
        <v>171</v>
      </c>
      <c r="AU163" s="216" t="s">
        <v>104</v>
      </c>
      <c r="AV163" s="11" t="s">
        <v>81</v>
      </c>
      <c r="AW163" s="11" t="s">
        <v>35</v>
      </c>
      <c r="AX163" s="11" t="s">
        <v>79</v>
      </c>
      <c r="AY163" s="216" t="s">
        <v>163</v>
      </c>
    </row>
    <row r="164" spans="2:65" s="1" customFormat="1" ht="22.5" customHeight="1">
      <c r="B164" s="40"/>
      <c r="C164" s="223" t="s">
        <v>326</v>
      </c>
      <c r="D164" s="223" t="s">
        <v>250</v>
      </c>
      <c r="E164" s="224" t="s">
        <v>327</v>
      </c>
      <c r="F164" s="225" t="s">
        <v>328</v>
      </c>
      <c r="G164" s="226" t="s">
        <v>107</v>
      </c>
      <c r="H164" s="227">
        <v>7.6559999999999997</v>
      </c>
      <c r="I164" s="228"/>
      <c r="J164" s="229">
        <f>ROUND(I164*H164,2)</f>
        <v>0</v>
      </c>
      <c r="K164" s="225" t="s">
        <v>198</v>
      </c>
      <c r="L164" s="230"/>
      <c r="M164" s="231" t="s">
        <v>21</v>
      </c>
      <c r="N164" s="232" t="s">
        <v>42</v>
      </c>
      <c r="O164" s="41"/>
      <c r="P164" s="202">
        <f>O164*H164</f>
        <v>0</v>
      </c>
      <c r="Q164" s="202">
        <v>0</v>
      </c>
      <c r="R164" s="202">
        <f>Q164*H164</f>
        <v>0</v>
      </c>
      <c r="S164" s="202">
        <v>0</v>
      </c>
      <c r="T164" s="203">
        <f>S164*H164</f>
        <v>0</v>
      </c>
      <c r="AR164" s="23" t="s">
        <v>81</v>
      </c>
      <c r="AT164" s="23" t="s">
        <v>250</v>
      </c>
      <c r="AU164" s="23" t="s">
        <v>104</v>
      </c>
      <c r="AY164" s="23" t="s">
        <v>163</v>
      </c>
      <c r="BE164" s="204">
        <f>IF(N164="základní",J164,0)</f>
        <v>0</v>
      </c>
      <c r="BF164" s="204">
        <f>IF(N164="snížená",J164,0)</f>
        <v>0</v>
      </c>
      <c r="BG164" s="204">
        <f>IF(N164="zákl. přenesená",J164,0)</f>
        <v>0</v>
      </c>
      <c r="BH164" s="204">
        <f>IF(N164="sníž. přenesená",J164,0)</f>
        <v>0</v>
      </c>
      <c r="BI164" s="204">
        <f>IF(N164="nulová",J164,0)</f>
        <v>0</v>
      </c>
      <c r="BJ164" s="23" t="s">
        <v>79</v>
      </c>
      <c r="BK164" s="204">
        <f>ROUND(I164*H164,2)</f>
        <v>0</v>
      </c>
      <c r="BL164" s="23" t="s">
        <v>79</v>
      </c>
      <c r="BM164" s="23" t="s">
        <v>329</v>
      </c>
    </row>
    <row r="165" spans="2:65" s="11" customFormat="1" ht="13.5">
      <c r="B165" s="205"/>
      <c r="C165" s="206"/>
      <c r="D165" s="207" t="s">
        <v>171</v>
      </c>
      <c r="E165" s="208" t="s">
        <v>21</v>
      </c>
      <c r="F165" s="209" t="s">
        <v>330</v>
      </c>
      <c r="G165" s="206"/>
      <c r="H165" s="210">
        <v>7.6559999999999997</v>
      </c>
      <c r="I165" s="211"/>
      <c r="J165" s="206"/>
      <c r="K165" s="206"/>
      <c r="L165" s="212"/>
      <c r="M165" s="213"/>
      <c r="N165" s="214"/>
      <c r="O165" s="214"/>
      <c r="P165" s="214"/>
      <c r="Q165" s="214"/>
      <c r="R165" s="214"/>
      <c r="S165" s="214"/>
      <c r="T165" s="215"/>
      <c r="AT165" s="216" t="s">
        <v>171</v>
      </c>
      <c r="AU165" s="216" t="s">
        <v>104</v>
      </c>
      <c r="AV165" s="11" t="s">
        <v>81</v>
      </c>
      <c r="AW165" s="11" t="s">
        <v>35</v>
      </c>
      <c r="AX165" s="11" t="s">
        <v>79</v>
      </c>
      <c r="AY165" s="216" t="s">
        <v>163</v>
      </c>
    </row>
    <row r="166" spans="2:65" s="1" customFormat="1" ht="31.5" customHeight="1">
      <c r="B166" s="40"/>
      <c r="C166" s="193" t="s">
        <v>331</v>
      </c>
      <c r="D166" s="193" t="s">
        <v>165</v>
      </c>
      <c r="E166" s="194" t="s">
        <v>332</v>
      </c>
      <c r="F166" s="195" t="s">
        <v>333</v>
      </c>
      <c r="G166" s="196" t="s">
        <v>224</v>
      </c>
      <c r="H166" s="197">
        <v>458</v>
      </c>
      <c r="I166" s="198"/>
      <c r="J166" s="199">
        <f>ROUND(I166*H166,2)</f>
        <v>0</v>
      </c>
      <c r="K166" s="195" t="s">
        <v>168</v>
      </c>
      <c r="L166" s="60"/>
      <c r="M166" s="200" t="s">
        <v>21</v>
      </c>
      <c r="N166" s="201" t="s">
        <v>42</v>
      </c>
      <c r="O166" s="41"/>
      <c r="P166" s="202">
        <f>O166*H166</f>
        <v>0</v>
      </c>
      <c r="Q166" s="202">
        <v>0</v>
      </c>
      <c r="R166" s="202">
        <f>Q166*H166</f>
        <v>0</v>
      </c>
      <c r="S166" s="202">
        <v>0</v>
      </c>
      <c r="T166" s="203">
        <f>S166*H166</f>
        <v>0</v>
      </c>
      <c r="AR166" s="23" t="s">
        <v>79</v>
      </c>
      <c r="AT166" s="23" t="s">
        <v>165</v>
      </c>
      <c r="AU166" s="23" t="s">
        <v>104</v>
      </c>
      <c r="AY166" s="23" t="s">
        <v>163</v>
      </c>
      <c r="BE166" s="204">
        <f>IF(N166="základní",J166,0)</f>
        <v>0</v>
      </c>
      <c r="BF166" s="204">
        <f>IF(N166="snížená",J166,0)</f>
        <v>0</v>
      </c>
      <c r="BG166" s="204">
        <f>IF(N166="zákl. přenesená",J166,0)</f>
        <v>0</v>
      </c>
      <c r="BH166" s="204">
        <f>IF(N166="sníž. přenesená",J166,0)</f>
        <v>0</v>
      </c>
      <c r="BI166" s="204">
        <f>IF(N166="nulová",J166,0)</f>
        <v>0</v>
      </c>
      <c r="BJ166" s="23" t="s">
        <v>79</v>
      </c>
      <c r="BK166" s="204">
        <f>ROUND(I166*H166,2)</f>
        <v>0</v>
      </c>
      <c r="BL166" s="23" t="s">
        <v>79</v>
      </c>
      <c r="BM166" s="23" t="s">
        <v>334</v>
      </c>
    </row>
    <row r="167" spans="2:65" s="11" customFormat="1" ht="13.5">
      <c r="B167" s="205"/>
      <c r="C167" s="206"/>
      <c r="D167" s="207" t="s">
        <v>171</v>
      </c>
      <c r="E167" s="208" t="s">
        <v>21</v>
      </c>
      <c r="F167" s="209" t="s">
        <v>105</v>
      </c>
      <c r="G167" s="206"/>
      <c r="H167" s="210">
        <v>458</v>
      </c>
      <c r="I167" s="211"/>
      <c r="J167" s="206"/>
      <c r="K167" s="206"/>
      <c r="L167" s="212"/>
      <c r="M167" s="213"/>
      <c r="N167" s="214"/>
      <c r="O167" s="214"/>
      <c r="P167" s="214"/>
      <c r="Q167" s="214"/>
      <c r="R167" s="214"/>
      <c r="S167" s="214"/>
      <c r="T167" s="215"/>
      <c r="AT167" s="216" t="s">
        <v>171</v>
      </c>
      <c r="AU167" s="216" t="s">
        <v>104</v>
      </c>
      <c r="AV167" s="11" t="s">
        <v>81</v>
      </c>
      <c r="AW167" s="11" t="s">
        <v>35</v>
      </c>
      <c r="AX167" s="11" t="s">
        <v>79</v>
      </c>
      <c r="AY167" s="216" t="s">
        <v>163</v>
      </c>
    </row>
    <row r="168" spans="2:65" s="1" customFormat="1" ht="31.5" customHeight="1">
      <c r="B168" s="40"/>
      <c r="C168" s="193" t="s">
        <v>335</v>
      </c>
      <c r="D168" s="193" t="s">
        <v>165</v>
      </c>
      <c r="E168" s="194" t="s">
        <v>336</v>
      </c>
      <c r="F168" s="195" t="s">
        <v>337</v>
      </c>
      <c r="G168" s="196" t="s">
        <v>224</v>
      </c>
      <c r="H168" s="197">
        <v>458</v>
      </c>
      <c r="I168" s="198"/>
      <c r="J168" s="199">
        <f>ROUND(I168*H168,2)</f>
        <v>0</v>
      </c>
      <c r="K168" s="195" t="s">
        <v>198</v>
      </c>
      <c r="L168" s="60"/>
      <c r="M168" s="200" t="s">
        <v>21</v>
      </c>
      <c r="N168" s="201" t="s">
        <v>42</v>
      </c>
      <c r="O168" s="41"/>
      <c r="P168" s="202">
        <f>O168*H168</f>
        <v>0</v>
      </c>
      <c r="Q168" s="202">
        <v>0</v>
      </c>
      <c r="R168" s="202">
        <f>Q168*H168</f>
        <v>0</v>
      </c>
      <c r="S168" s="202">
        <v>0</v>
      </c>
      <c r="T168" s="203">
        <f>S168*H168</f>
        <v>0</v>
      </c>
      <c r="AR168" s="23" t="s">
        <v>79</v>
      </c>
      <c r="AT168" s="23" t="s">
        <v>165</v>
      </c>
      <c r="AU168" s="23" t="s">
        <v>104</v>
      </c>
      <c r="AY168" s="23" t="s">
        <v>163</v>
      </c>
      <c r="BE168" s="204">
        <f>IF(N168="základní",J168,0)</f>
        <v>0</v>
      </c>
      <c r="BF168" s="204">
        <f>IF(N168="snížená",J168,0)</f>
        <v>0</v>
      </c>
      <c r="BG168" s="204">
        <f>IF(N168="zákl. přenesená",J168,0)</f>
        <v>0</v>
      </c>
      <c r="BH168" s="204">
        <f>IF(N168="sníž. přenesená",J168,0)</f>
        <v>0</v>
      </c>
      <c r="BI168" s="204">
        <f>IF(N168="nulová",J168,0)</f>
        <v>0</v>
      </c>
      <c r="BJ168" s="23" t="s">
        <v>79</v>
      </c>
      <c r="BK168" s="204">
        <f>ROUND(I168*H168,2)</f>
        <v>0</v>
      </c>
      <c r="BL168" s="23" t="s">
        <v>79</v>
      </c>
      <c r="BM168" s="23" t="s">
        <v>338</v>
      </c>
    </row>
    <row r="169" spans="2:65" s="11" customFormat="1" ht="13.5">
      <c r="B169" s="205"/>
      <c r="C169" s="206"/>
      <c r="D169" s="207" t="s">
        <v>171</v>
      </c>
      <c r="E169" s="208" t="s">
        <v>21</v>
      </c>
      <c r="F169" s="209" t="s">
        <v>105</v>
      </c>
      <c r="G169" s="206"/>
      <c r="H169" s="210">
        <v>458</v>
      </c>
      <c r="I169" s="211"/>
      <c r="J169" s="206"/>
      <c r="K169" s="206"/>
      <c r="L169" s="212"/>
      <c r="M169" s="213"/>
      <c r="N169" s="214"/>
      <c r="O169" s="214"/>
      <c r="P169" s="214"/>
      <c r="Q169" s="214"/>
      <c r="R169" s="214"/>
      <c r="S169" s="214"/>
      <c r="T169" s="215"/>
      <c r="AT169" s="216" t="s">
        <v>171</v>
      </c>
      <c r="AU169" s="216" t="s">
        <v>104</v>
      </c>
      <c r="AV169" s="11" t="s">
        <v>81</v>
      </c>
      <c r="AW169" s="11" t="s">
        <v>35</v>
      </c>
      <c r="AX169" s="11" t="s">
        <v>79</v>
      </c>
      <c r="AY169" s="216" t="s">
        <v>163</v>
      </c>
    </row>
    <row r="170" spans="2:65" s="1" customFormat="1" ht="44.25" customHeight="1">
      <c r="B170" s="40"/>
      <c r="C170" s="193" t="s">
        <v>339</v>
      </c>
      <c r="D170" s="193" t="s">
        <v>165</v>
      </c>
      <c r="E170" s="194" t="s">
        <v>340</v>
      </c>
      <c r="F170" s="195" t="s">
        <v>341</v>
      </c>
      <c r="G170" s="196" t="s">
        <v>115</v>
      </c>
      <c r="H170" s="197">
        <v>705</v>
      </c>
      <c r="I170" s="198"/>
      <c r="J170" s="199">
        <f>ROUND(I170*H170,2)</f>
        <v>0</v>
      </c>
      <c r="K170" s="195" t="s">
        <v>168</v>
      </c>
      <c r="L170" s="60"/>
      <c r="M170" s="200" t="s">
        <v>21</v>
      </c>
      <c r="N170" s="201" t="s">
        <v>42</v>
      </c>
      <c r="O170" s="41"/>
      <c r="P170" s="202">
        <f>O170*H170</f>
        <v>0</v>
      </c>
      <c r="Q170" s="202">
        <v>6.8199999999999997E-3</v>
      </c>
      <c r="R170" s="202">
        <f>Q170*H170</f>
        <v>4.8080999999999996</v>
      </c>
      <c r="S170" s="202">
        <v>0</v>
      </c>
      <c r="T170" s="203">
        <f>S170*H170</f>
        <v>0</v>
      </c>
      <c r="AR170" s="23" t="s">
        <v>79</v>
      </c>
      <c r="AT170" s="23" t="s">
        <v>165</v>
      </c>
      <c r="AU170" s="23" t="s">
        <v>104</v>
      </c>
      <c r="AY170" s="23" t="s">
        <v>163</v>
      </c>
      <c r="BE170" s="204">
        <f>IF(N170="základní",J170,0)</f>
        <v>0</v>
      </c>
      <c r="BF170" s="204">
        <f>IF(N170="snížená",J170,0)</f>
        <v>0</v>
      </c>
      <c r="BG170" s="204">
        <f>IF(N170="zákl. přenesená",J170,0)</f>
        <v>0</v>
      </c>
      <c r="BH170" s="204">
        <f>IF(N170="sníž. přenesená",J170,0)</f>
        <v>0</v>
      </c>
      <c r="BI170" s="204">
        <f>IF(N170="nulová",J170,0)</f>
        <v>0</v>
      </c>
      <c r="BJ170" s="23" t="s">
        <v>79</v>
      </c>
      <c r="BK170" s="204">
        <f>ROUND(I170*H170,2)</f>
        <v>0</v>
      </c>
      <c r="BL170" s="23" t="s">
        <v>79</v>
      </c>
      <c r="BM170" s="23" t="s">
        <v>342</v>
      </c>
    </row>
    <row r="171" spans="2:65" s="11" customFormat="1" ht="13.5">
      <c r="B171" s="205"/>
      <c r="C171" s="206"/>
      <c r="D171" s="207" t="s">
        <v>171</v>
      </c>
      <c r="E171" s="208" t="s">
        <v>21</v>
      </c>
      <c r="F171" s="209" t="s">
        <v>113</v>
      </c>
      <c r="G171" s="206"/>
      <c r="H171" s="210">
        <v>705</v>
      </c>
      <c r="I171" s="211"/>
      <c r="J171" s="206"/>
      <c r="K171" s="206"/>
      <c r="L171" s="212"/>
      <c r="M171" s="213"/>
      <c r="N171" s="214"/>
      <c r="O171" s="214"/>
      <c r="P171" s="214"/>
      <c r="Q171" s="214"/>
      <c r="R171" s="214"/>
      <c r="S171" s="214"/>
      <c r="T171" s="215"/>
      <c r="AT171" s="216" t="s">
        <v>171</v>
      </c>
      <c r="AU171" s="216" t="s">
        <v>104</v>
      </c>
      <c r="AV171" s="11" t="s">
        <v>81</v>
      </c>
      <c r="AW171" s="11" t="s">
        <v>35</v>
      </c>
      <c r="AX171" s="11" t="s">
        <v>79</v>
      </c>
      <c r="AY171" s="216" t="s">
        <v>163</v>
      </c>
    </row>
    <row r="172" spans="2:65" s="1" customFormat="1" ht="31.5" customHeight="1">
      <c r="B172" s="40"/>
      <c r="C172" s="193" t="s">
        <v>126</v>
      </c>
      <c r="D172" s="193" t="s">
        <v>165</v>
      </c>
      <c r="E172" s="194" t="s">
        <v>343</v>
      </c>
      <c r="F172" s="195" t="s">
        <v>344</v>
      </c>
      <c r="G172" s="196" t="s">
        <v>107</v>
      </c>
      <c r="H172" s="197">
        <v>7</v>
      </c>
      <c r="I172" s="198"/>
      <c r="J172" s="199">
        <f>ROUND(I172*H172,2)</f>
        <v>0</v>
      </c>
      <c r="K172" s="195" t="s">
        <v>168</v>
      </c>
      <c r="L172" s="60"/>
      <c r="M172" s="200" t="s">
        <v>21</v>
      </c>
      <c r="N172" s="201" t="s">
        <v>42</v>
      </c>
      <c r="O172" s="41"/>
      <c r="P172" s="202">
        <f>O172*H172</f>
        <v>0</v>
      </c>
      <c r="Q172" s="202">
        <v>7.417E-2</v>
      </c>
      <c r="R172" s="202">
        <f>Q172*H172</f>
        <v>0.51919000000000004</v>
      </c>
      <c r="S172" s="202">
        <v>0</v>
      </c>
      <c r="T172" s="203">
        <f>S172*H172</f>
        <v>0</v>
      </c>
      <c r="AR172" s="23" t="s">
        <v>79</v>
      </c>
      <c r="AT172" s="23" t="s">
        <v>165</v>
      </c>
      <c r="AU172" s="23" t="s">
        <v>104</v>
      </c>
      <c r="AY172" s="23" t="s">
        <v>163</v>
      </c>
      <c r="BE172" s="204">
        <f>IF(N172="základní",J172,0)</f>
        <v>0</v>
      </c>
      <c r="BF172" s="204">
        <f>IF(N172="snížená",J172,0)</f>
        <v>0</v>
      </c>
      <c r="BG172" s="204">
        <f>IF(N172="zákl. přenesená",J172,0)</f>
        <v>0</v>
      </c>
      <c r="BH172" s="204">
        <f>IF(N172="sníž. přenesená",J172,0)</f>
        <v>0</v>
      </c>
      <c r="BI172" s="204">
        <f>IF(N172="nulová",J172,0)</f>
        <v>0</v>
      </c>
      <c r="BJ172" s="23" t="s">
        <v>79</v>
      </c>
      <c r="BK172" s="204">
        <f>ROUND(I172*H172,2)</f>
        <v>0</v>
      </c>
      <c r="BL172" s="23" t="s">
        <v>79</v>
      </c>
      <c r="BM172" s="23" t="s">
        <v>345</v>
      </c>
    </row>
    <row r="173" spans="2:65" s="11" customFormat="1" ht="13.5">
      <c r="B173" s="205"/>
      <c r="C173" s="206"/>
      <c r="D173" s="207" t="s">
        <v>171</v>
      </c>
      <c r="E173" s="208" t="s">
        <v>21</v>
      </c>
      <c r="F173" s="209" t="s">
        <v>346</v>
      </c>
      <c r="G173" s="206"/>
      <c r="H173" s="210">
        <v>7</v>
      </c>
      <c r="I173" s="211"/>
      <c r="J173" s="206"/>
      <c r="K173" s="206"/>
      <c r="L173" s="212"/>
      <c r="M173" s="213"/>
      <c r="N173" s="214"/>
      <c r="O173" s="214"/>
      <c r="P173" s="214"/>
      <c r="Q173" s="214"/>
      <c r="R173" s="214"/>
      <c r="S173" s="214"/>
      <c r="T173" s="215"/>
      <c r="AT173" s="216" t="s">
        <v>171</v>
      </c>
      <c r="AU173" s="216" t="s">
        <v>104</v>
      </c>
      <c r="AV173" s="11" t="s">
        <v>81</v>
      </c>
      <c r="AW173" s="11" t="s">
        <v>35</v>
      </c>
      <c r="AX173" s="11" t="s">
        <v>79</v>
      </c>
      <c r="AY173" s="216" t="s">
        <v>163</v>
      </c>
    </row>
    <row r="174" spans="2:65" s="1" customFormat="1" ht="22.5" customHeight="1">
      <c r="B174" s="40"/>
      <c r="C174" s="193" t="s">
        <v>347</v>
      </c>
      <c r="D174" s="193" t="s">
        <v>165</v>
      </c>
      <c r="E174" s="194" t="s">
        <v>348</v>
      </c>
      <c r="F174" s="195" t="s">
        <v>349</v>
      </c>
      <c r="G174" s="196" t="s">
        <v>130</v>
      </c>
      <c r="H174" s="197">
        <v>20.46</v>
      </c>
      <c r="I174" s="198"/>
      <c r="J174" s="199">
        <f>ROUND(I174*H174,2)</f>
        <v>0</v>
      </c>
      <c r="K174" s="195" t="s">
        <v>168</v>
      </c>
      <c r="L174" s="60"/>
      <c r="M174" s="200" t="s">
        <v>21</v>
      </c>
      <c r="N174" s="201" t="s">
        <v>42</v>
      </c>
      <c r="O174" s="41"/>
      <c r="P174" s="202">
        <f>O174*H174</f>
        <v>0</v>
      </c>
      <c r="Q174" s="202">
        <v>0</v>
      </c>
      <c r="R174" s="202">
        <f>Q174*H174</f>
        <v>0</v>
      </c>
      <c r="S174" s="202">
        <v>0</v>
      </c>
      <c r="T174" s="203">
        <f>S174*H174</f>
        <v>0</v>
      </c>
      <c r="AR174" s="23" t="s">
        <v>174</v>
      </c>
      <c r="AT174" s="23" t="s">
        <v>165</v>
      </c>
      <c r="AU174" s="23" t="s">
        <v>104</v>
      </c>
      <c r="AY174" s="23" t="s">
        <v>163</v>
      </c>
      <c r="BE174" s="204">
        <f>IF(N174="základní",J174,0)</f>
        <v>0</v>
      </c>
      <c r="BF174" s="204">
        <f>IF(N174="snížená",J174,0)</f>
        <v>0</v>
      </c>
      <c r="BG174" s="204">
        <f>IF(N174="zákl. přenesená",J174,0)</f>
        <v>0</v>
      </c>
      <c r="BH174" s="204">
        <f>IF(N174="sníž. přenesená",J174,0)</f>
        <v>0</v>
      </c>
      <c r="BI174" s="204">
        <f>IF(N174="nulová",J174,0)</f>
        <v>0</v>
      </c>
      <c r="BJ174" s="23" t="s">
        <v>79</v>
      </c>
      <c r="BK174" s="204">
        <f>ROUND(I174*H174,2)</f>
        <v>0</v>
      </c>
      <c r="BL174" s="23" t="s">
        <v>174</v>
      </c>
      <c r="BM174" s="23" t="s">
        <v>350</v>
      </c>
    </row>
    <row r="175" spans="2:65" s="11" customFormat="1" ht="13.5">
      <c r="B175" s="205"/>
      <c r="C175" s="206"/>
      <c r="D175" s="217" t="s">
        <v>171</v>
      </c>
      <c r="E175" s="218" t="s">
        <v>21</v>
      </c>
      <c r="F175" s="219" t="s">
        <v>351</v>
      </c>
      <c r="G175" s="206"/>
      <c r="H175" s="220">
        <v>3.12</v>
      </c>
      <c r="I175" s="211"/>
      <c r="J175" s="206"/>
      <c r="K175" s="206"/>
      <c r="L175" s="212"/>
      <c r="M175" s="213"/>
      <c r="N175" s="214"/>
      <c r="O175" s="214"/>
      <c r="P175" s="214"/>
      <c r="Q175" s="214"/>
      <c r="R175" s="214"/>
      <c r="S175" s="214"/>
      <c r="T175" s="215"/>
      <c r="AT175" s="216" t="s">
        <v>171</v>
      </c>
      <c r="AU175" s="216" t="s">
        <v>104</v>
      </c>
      <c r="AV175" s="11" t="s">
        <v>81</v>
      </c>
      <c r="AW175" s="11" t="s">
        <v>35</v>
      </c>
      <c r="AX175" s="11" t="s">
        <v>71</v>
      </c>
      <c r="AY175" s="216" t="s">
        <v>163</v>
      </c>
    </row>
    <row r="176" spans="2:65" s="11" customFormat="1" ht="13.5">
      <c r="B176" s="205"/>
      <c r="C176" s="206"/>
      <c r="D176" s="217" t="s">
        <v>171</v>
      </c>
      <c r="E176" s="218" t="s">
        <v>21</v>
      </c>
      <c r="F176" s="219" t="s">
        <v>352</v>
      </c>
      <c r="G176" s="206"/>
      <c r="H176" s="220">
        <v>12.76</v>
      </c>
      <c r="I176" s="211"/>
      <c r="J176" s="206"/>
      <c r="K176" s="206"/>
      <c r="L176" s="212"/>
      <c r="M176" s="213"/>
      <c r="N176" s="214"/>
      <c r="O176" s="214"/>
      <c r="P176" s="214"/>
      <c r="Q176" s="214"/>
      <c r="R176" s="214"/>
      <c r="S176" s="214"/>
      <c r="T176" s="215"/>
      <c r="AT176" s="216" t="s">
        <v>171</v>
      </c>
      <c r="AU176" s="216" t="s">
        <v>104</v>
      </c>
      <c r="AV176" s="11" t="s">
        <v>81</v>
      </c>
      <c r="AW176" s="11" t="s">
        <v>35</v>
      </c>
      <c r="AX176" s="11" t="s">
        <v>71</v>
      </c>
      <c r="AY176" s="216" t="s">
        <v>163</v>
      </c>
    </row>
    <row r="177" spans="2:65" s="11" customFormat="1" ht="13.5">
      <c r="B177" s="205"/>
      <c r="C177" s="206"/>
      <c r="D177" s="217" t="s">
        <v>171</v>
      </c>
      <c r="E177" s="218" t="s">
        <v>21</v>
      </c>
      <c r="F177" s="219" t="s">
        <v>353</v>
      </c>
      <c r="G177" s="206"/>
      <c r="H177" s="220">
        <v>4.58</v>
      </c>
      <c r="I177" s="211"/>
      <c r="J177" s="206"/>
      <c r="K177" s="206"/>
      <c r="L177" s="212"/>
      <c r="M177" s="213"/>
      <c r="N177" s="214"/>
      <c r="O177" s="214"/>
      <c r="P177" s="214"/>
      <c r="Q177" s="214"/>
      <c r="R177" s="214"/>
      <c r="S177" s="214"/>
      <c r="T177" s="215"/>
      <c r="AT177" s="216" t="s">
        <v>171</v>
      </c>
      <c r="AU177" s="216" t="s">
        <v>104</v>
      </c>
      <c r="AV177" s="11" t="s">
        <v>81</v>
      </c>
      <c r="AW177" s="11" t="s">
        <v>35</v>
      </c>
      <c r="AX177" s="11" t="s">
        <v>71</v>
      </c>
      <c r="AY177" s="216" t="s">
        <v>163</v>
      </c>
    </row>
    <row r="178" spans="2:65" s="12" customFormat="1" ht="13.5">
      <c r="B178" s="233"/>
      <c r="C178" s="234"/>
      <c r="D178" s="207" t="s">
        <v>171</v>
      </c>
      <c r="E178" s="235" t="s">
        <v>21</v>
      </c>
      <c r="F178" s="236" t="s">
        <v>258</v>
      </c>
      <c r="G178" s="234"/>
      <c r="H178" s="237">
        <v>20.46</v>
      </c>
      <c r="I178" s="238"/>
      <c r="J178" s="234"/>
      <c r="K178" s="234"/>
      <c r="L178" s="239"/>
      <c r="M178" s="240"/>
      <c r="N178" s="241"/>
      <c r="O178" s="241"/>
      <c r="P178" s="241"/>
      <c r="Q178" s="241"/>
      <c r="R178" s="241"/>
      <c r="S178" s="241"/>
      <c r="T178" s="242"/>
      <c r="AT178" s="243" t="s">
        <v>171</v>
      </c>
      <c r="AU178" s="243" t="s">
        <v>104</v>
      </c>
      <c r="AV178" s="12" t="s">
        <v>174</v>
      </c>
      <c r="AW178" s="12" t="s">
        <v>35</v>
      </c>
      <c r="AX178" s="12" t="s">
        <v>79</v>
      </c>
      <c r="AY178" s="243" t="s">
        <v>163</v>
      </c>
    </row>
    <row r="179" spans="2:65" s="1" customFormat="1" ht="22.5" customHeight="1">
      <c r="B179" s="40"/>
      <c r="C179" s="193" t="s">
        <v>354</v>
      </c>
      <c r="D179" s="193" t="s">
        <v>165</v>
      </c>
      <c r="E179" s="194" t="s">
        <v>355</v>
      </c>
      <c r="F179" s="195" t="s">
        <v>356</v>
      </c>
      <c r="G179" s="196" t="s">
        <v>130</v>
      </c>
      <c r="H179" s="197">
        <v>20.46</v>
      </c>
      <c r="I179" s="198"/>
      <c r="J179" s="199">
        <f>ROUND(I179*H179,2)</f>
        <v>0</v>
      </c>
      <c r="K179" s="195" t="s">
        <v>168</v>
      </c>
      <c r="L179" s="60"/>
      <c r="M179" s="200" t="s">
        <v>21</v>
      </c>
      <c r="N179" s="201" t="s">
        <v>42</v>
      </c>
      <c r="O179" s="41"/>
      <c r="P179" s="202">
        <f>O179*H179</f>
        <v>0</v>
      </c>
      <c r="Q179" s="202">
        <v>0</v>
      </c>
      <c r="R179" s="202">
        <f>Q179*H179</f>
        <v>0</v>
      </c>
      <c r="S179" s="202">
        <v>0</v>
      </c>
      <c r="T179" s="203">
        <f>S179*H179</f>
        <v>0</v>
      </c>
      <c r="AR179" s="23" t="s">
        <v>174</v>
      </c>
      <c r="AT179" s="23" t="s">
        <v>165</v>
      </c>
      <c r="AU179" s="23" t="s">
        <v>104</v>
      </c>
      <c r="AY179" s="23" t="s">
        <v>163</v>
      </c>
      <c r="BE179" s="204">
        <f>IF(N179="základní",J179,0)</f>
        <v>0</v>
      </c>
      <c r="BF179" s="204">
        <f>IF(N179="snížená",J179,0)</f>
        <v>0</v>
      </c>
      <c r="BG179" s="204">
        <f>IF(N179="zákl. přenesená",J179,0)</f>
        <v>0</v>
      </c>
      <c r="BH179" s="204">
        <f>IF(N179="sníž. přenesená",J179,0)</f>
        <v>0</v>
      </c>
      <c r="BI179" s="204">
        <f>IF(N179="nulová",J179,0)</f>
        <v>0</v>
      </c>
      <c r="BJ179" s="23" t="s">
        <v>79</v>
      </c>
      <c r="BK179" s="204">
        <f>ROUND(I179*H179,2)</f>
        <v>0</v>
      </c>
      <c r="BL179" s="23" t="s">
        <v>174</v>
      </c>
      <c r="BM179" s="23" t="s">
        <v>357</v>
      </c>
    </row>
    <row r="180" spans="2:65" s="1" customFormat="1" ht="22.5" customHeight="1">
      <c r="B180" s="40"/>
      <c r="C180" s="193" t="s">
        <v>358</v>
      </c>
      <c r="D180" s="193" t="s">
        <v>165</v>
      </c>
      <c r="E180" s="194" t="s">
        <v>359</v>
      </c>
      <c r="F180" s="195" t="s">
        <v>360</v>
      </c>
      <c r="G180" s="196" t="s">
        <v>130</v>
      </c>
      <c r="H180" s="197">
        <v>20.46</v>
      </c>
      <c r="I180" s="198"/>
      <c r="J180" s="199">
        <f>ROUND(I180*H180,2)</f>
        <v>0</v>
      </c>
      <c r="K180" s="195" t="s">
        <v>168</v>
      </c>
      <c r="L180" s="60"/>
      <c r="M180" s="200" t="s">
        <v>21</v>
      </c>
      <c r="N180" s="201" t="s">
        <v>42</v>
      </c>
      <c r="O180" s="41"/>
      <c r="P180" s="202">
        <f>O180*H180</f>
        <v>0</v>
      </c>
      <c r="Q180" s="202">
        <v>0</v>
      </c>
      <c r="R180" s="202">
        <f>Q180*H180</f>
        <v>0</v>
      </c>
      <c r="S180" s="202">
        <v>0</v>
      </c>
      <c r="T180" s="203">
        <f>S180*H180</f>
        <v>0</v>
      </c>
      <c r="AR180" s="23" t="s">
        <v>174</v>
      </c>
      <c r="AT180" s="23" t="s">
        <v>165</v>
      </c>
      <c r="AU180" s="23" t="s">
        <v>104</v>
      </c>
      <c r="AY180" s="23" t="s">
        <v>163</v>
      </c>
      <c r="BE180" s="204">
        <f>IF(N180="základní",J180,0)</f>
        <v>0</v>
      </c>
      <c r="BF180" s="204">
        <f>IF(N180="snížená",J180,0)</f>
        <v>0</v>
      </c>
      <c r="BG180" s="204">
        <f>IF(N180="zákl. přenesená",J180,0)</f>
        <v>0</v>
      </c>
      <c r="BH180" s="204">
        <f>IF(N180="sníž. přenesená",J180,0)</f>
        <v>0</v>
      </c>
      <c r="BI180" s="204">
        <f>IF(N180="nulová",J180,0)</f>
        <v>0</v>
      </c>
      <c r="BJ180" s="23" t="s">
        <v>79</v>
      </c>
      <c r="BK180" s="204">
        <f>ROUND(I180*H180,2)</f>
        <v>0</v>
      </c>
      <c r="BL180" s="23" t="s">
        <v>174</v>
      </c>
      <c r="BM180" s="23" t="s">
        <v>361</v>
      </c>
    </row>
    <row r="181" spans="2:65" s="1" customFormat="1" ht="22.5" customHeight="1">
      <c r="B181" s="40"/>
      <c r="C181" s="223" t="s">
        <v>362</v>
      </c>
      <c r="D181" s="223" t="s">
        <v>250</v>
      </c>
      <c r="E181" s="224" t="s">
        <v>363</v>
      </c>
      <c r="F181" s="225" t="s">
        <v>364</v>
      </c>
      <c r="G181" s="226" t="s">
        <v>130</v>
      </c>
      <c r="H181" s="227">
        <v>20.46</v>
      </c>
      <c r="I181" s="228"/>
      <c r="J181" s="229">
        <f>ROUND(I181*H181,2)</f>
        <v>0</v>
      </c>
      <c r="K181" s="225" t="s">
        <v>168</v>
      </c>
      <c r="L181" s="230"/>
      <c r="M181" s="231" t="s">
        <v>21</v>
      </c>
      <c r="N181" s="232" t="s">
        <v>42</v>
      </c>
      <c r="O181" s="41"/>
      <c r="P181" s="202">
        <f>O181*H181</f>
        <v>0</v>
      </c>
      <c r="Q181" s="202">
        <v>0</v>
      </c>
      <c r="R181" s="202">
        <f>Q181*H181</f>
        <v>0</v>
      </c>
      <c r="S181" s="202">
        <v>0</v>
      </c>
      <c r="T181" s="203">
        <f>S181*H181</f>
        <v>0</v>
      </c>
      <c r="AR181" s="23" t="s">
        <v>201</v>
      </c>
      <c r="AT181" s="23" t="s">
        <v>250</v>
      </c>
      <c r="AU181" s="23" t="s">
        <v>104</v>
      </c>
      <c r="AY181" s="23" t="s">
        <v>163</v>
      </c>
      <c r="BE181" s="204">
        <f>IF(N181="základní",J181,0)</f>
        <v>0</v>
      </c>
      <c r="BF181" s="204">
        <f>IF(N181="snížená",J181,0)</f>
        <v>0</v>
      </c>
      <c r="BG181" s="204">
        <f>IF(N181="zákl. přenesená",J181,0)</f>
        <v>0</v>
      </c>
      <c r="BH181" s="204">
        <f>IF(N181="sníž. přenesená",J181,0)</f>
        <v>0</v>
      </c>
      <c r="BI181" s="204">
        <f>IF(N181="nulová",J181,0)</f>
        <v>0</v>
      </c>
      <c r="BJ181" s="23" t="s">
        <v>79</v>
      </c>
      <c r="BK181" s="204">
        <f>ROUND(I181*H181,2)</f>
        <v>0</v>
      </c>
      <c r="BL181" s="23" t="s">
        <v>174</v>
      </c>
      <c r="BM181" s="23" t="s">
        <v>365</v>
      </c>
    </row>
    <row r="182" spans="2:65" s="1" customFormat="1" ht="31.5" customHeight="1">
      <c r="B182" s="40"/>
      <c r="C182" s="193" t="s">
        <v>366</v>
      </c>
      <c r="D182" s="193" t="s">
        <v>165</v>
      </c>
      <c r="E182" s="194" t="s">
        <v>367</v>
      </c>
      <c r="F182" s="195" t="s">
        <v>368</v>
      </c>
      <c r="G182" s="196" t="s">
        <v>130</v>
      </c>
      <c r="H182" s="197">
        <v>0.28000000000000003</v>
      </c>
      <c r="I182" s="198"/>
      <c r="J182" s="199">
        <f>ROUND(I182*H182,2)</f>
        <v>0</v>
      </c>
      <c r="K182" s="195" t="s">
        <v>168</v>
      </c>
      <c r="L182" s="60"/>
      <c r="M182" s="200" t="s">
        <v>21</v>
      </c>
      <c r="N182" s="201" t="s">
        <v>42</v>
      </c>
      <c r="O182" s="41"/>
      <c r="P182" s="202">
        <f>O182*H182</f>
        <v>0</v>
      </c>
      <c r="Q182" s="202">
        <v>0</v>
      </c>
      <c r="R182" s="202">
        <f>Q182*H182</f>
        <v>0</v>
      </c>
      <c r="S182" s="202">
        <v>0</v>
      </c>
      <c r="T182" s="203">
        <f>S182*H182</f>
        <v>0</v>
      </c>
      <c r="AR182" s="23" t="s">
        <v>79</v>
      </c>
      <c r="AT182" s="23" t="s">
        <v>165</v>
      </c>
      <c r="AU182" s="23" t="s">
        <v>104</v>
      </c>
      <c r="AY182" s="23" t="s">
        <v>163</v>
      </c>
      <c r="BE182" s="204">
        <f>IF(N182="základní",J182,0)</f>
        <v>0</v>
      </c>
      <c r="BF182" s="204">
        <f>IF(N182="snížená",J182,0)</f>
        <v>0</v>
      </c>
      <c r="BG182" s="204">
        <f>IF(N182="zákl. přenesená",J182,0)</f>
        <v>0</v>
      </c>
      <c r="BH182" s="204">
        <f>IF(N182="sníž. přenesená",J182,0)</f>
        <v>0</v>
      </c>
      <c r="BI182" s="204">
        <f>IF(N182="nulová",J182,0)</f>
        <v>0</v>
      </c>
      <c r="BJ182" s="23" t="s">
        <v>79</v>
      </c>
      <c r="BK182" s="204">
        <f>ROUND(I182*H182,2)</f>
        <v>0</v>
      </c>
      <c r="BL182" s="23" t="s">
        <v>79</v>
      </c>
      <c r="BM182" s="23" t="s">
        <v>369</v>
      </c>
    </row>
    <row r="183" spans="2:65" s="11" customFormat="1" ht="13.5">
      <c r="B183" s="205"/>
      <c r="C183" s="206"/>
      <c r="D183" s="207" t="s">
        <v>171</v>
      </c>
      <c r="E183" s="208" t="s">
        <v>21</v>
      </c>
      <c r="F183" s="209" t="s">
        <v>370</v>
      </c>
      <c r="G183" s="206"/>
      <c r="H183" s="210">
        <v>0.28000000000000003</v>
      </c>
      <c r="I183" s="211"/>
      <c r="J183" s="206"/>
      <c r="K183" s="206"/>
      <c r="L183" s="212"/>
      <c r="M183" s="213"/>
      <c r="N183" s="214"/>
      <c r="O183" s="214"/>
      <c r="P183" s="214"/>
      <c r="Q183" s="214"/>
      <c r="R183" s="214"/>
      <c r="S183" s="214"/>
      <c r="T183" s="215"/>
      <c r="AT183" s="216" t="s">
        <v>171</v>
      </c>
      <c r="AU183" s="216" t="s">
        <v>104</v>
      </c>
      <c r="AV183" s="11" t="s">
        <v>81</v>
      </c>
      <c r="AW183" s="11" t="s">
        <v>35</v>
      </c>
      <c r="AX183" s="11" t="s">
        <v>79</v>
      </c>
      <c r="AY183" s="216" t="s">
        <v>163</v>
      </c>
    </row>
    <row r="184" spans="2:65" s="1" customFormat="1" ht="31.5" customHeight="1">
      <c r="B184" s="40"/>
      <c r="C184" s="193" t="s">
        <v>371</v>
      </c>
      <c r="D184" s="193" t="s">
        <v>165</v>
      </c>
      <c r="E184" s="194" t="s">
        <v>372</v>
      </c>
      <c r="F184" s="195" t="s">
        <v>373</v>
      </c>
      <c r="G184" s="196" t="s">
        <v>224</v>
      </c>
      <c r="H184" s="197">
        <v>7</v>
      </c>
      <c r="I184" s="198"/>
      <c r="J184" s="199">
        <f>ROUND(I184*H184,2)</f>
        <v>0</v>
      </c>
      <c r="K184" s="195" t="s">
        <v>168</v>
      </c>
      <c r="L184" s="60"/>
      <c r="M184" s="200" t="s">
        <v>21</v>
      </c>
      <c r="N184" s="201" t="s">
        <v>42</v>
      </c>
      <c r="O184" s="41"/>
      <c r="P184" s="202">
        <f>O184*H184</f>
        <v>0</v>
      </c>
      <c r="Q184" s="202">
        <v>0</v>
      </c>
      <c r="R184" s="202">
        <f>Q184*H184</f>
        <v>0</v>
      </c>
      <c r="S184" s="202">
        <v>0</v>
      </c>
      <c r="T184" s="203">
        <f>S184*H184</f>
        <v>0</v>
      </c>
      <c r="AR184" s="23" t="s">
        <v>79</v>
      </c>
      <c r="AT184" s="23" t="s">
        <v>165</v>
      </c>
      <c r="AU184" s="23" t="s">
        <v>104</v>
      </c>
      <c r="AY184" s="23" t="s">
        <v>163</v>
      </c>
      <c r="BE184" s="204">
        <f>IF(N184="základní",J184,0)</f>
        <v>0</v>
      </c>
      <c r="BF184" s="204">
        <f>IF(N184="snížená",J184,0)</f>
        <v>0</v>
      </c>
      <c r="BG184" s="204">
        <f>IF(N184="zákl. přenesená",J184,0)</f>
        <v>0</v>
      </c>
      <c r="BH184" s="204">
        <f>IF(N184="sníž. přenesená",J184,0)</f>
        <v>0</v>
      </c>
      <c r="BI184" s="204">
        <f>IF(N184="nulová",J184,0)</f>
        <v>0</v>
      </c>
      <c r="BJ184" s="23" t="s">
        <v>79</v>
      </c>
      <c r="BK184" s="204">
        <f>ROUND(I184*H184,2)</f>
        <v>0</v>
      </c>
      <c r="BL184" s="23" t="s">
        <v>79</v>
      </c>
      <c r="BM184" s="23" t="s">
        <v>374</v>
      </c>
    </row>
    <row r="185" spans="2:65" s="1" customFormat="1" ht="22.5" customHeight="1">
      <c r="B185" s="40"/>
      <c r="C185" s="223" t="s">
        <v>375</v>
      </c>
      <c r="D185" s="223" t="s">
        <v>250</v>
      </c>
      <c r="E185" s="224" t="s">
        <v>376</v>
      </c>
      <c r="F185" s="225" t="s">
        <v>377</v>
      </c>
      <c r="G185" s="226" t="s">
        <v>224</v>
      </c>
      <c r="H185" s="227">
        <v>7</v>
      </c>
      <c r="I185" s="228"/>
      <c r="J185" s="229">
        <f>ROUND(I185*H185,2)</f>
        <v>0</v>
      </c>
      <c r="K185" s="225" t="s">
        <v>168</v>
      </c>
      <c r="L185" s="230"/>
      <c r="M185" s="231" t="s">
        <v>21</v>
      </c>
      <c r="N185" s="232" t="s">
        <v>42</v>
      </c>
      <c r="O185" s="41"/>
      <c r="P185" s="202">
        <f>O185*H185</f>
        <v>0</v>
      </c>
      <c r="Q185" s="202">
        <v>7.0899999999999999E-3</v>
      </c>
      <c r="R185" s="202">
        <f>Q185*H185</f>
        <v>4.9630000000000001E-2</v>
      </c>
      <c r="S185" s="202">
        <v>0</v>
      </c>
      <c r="T185" s="203">
        <f>S185*H185</f>
        <v>0</v>
      </c>
      <c r="AR185" s="23" t="s">
        <v>81</v>
      </c>
      <c r="AT185" s="23" t="s">
        <v>250</v>
      </c>
      <c r="AU185" s="23" t="s">
        <v>104</v>
      </c>
      <c r="AY185" s="23" t="s">
        <v>163</v>
      </c>
      <c r="BE185" s="204">
        <f>IF(N185="základní",J185,0)</f>
        <v>0</v>
      </c>
      <c r="BF185" s="204">
        <f>IF(N185="snížená",J185,0)</f>
        <v>0</v>
      </c>
      <c r="BG185" s="204">
        <f>IF(N185="zákl. přenesená",J185,0)</f>
        <v>0</v>
      </c>
      <c r="BH185" s="204">
        <f>IF(N185="sníž. přenesená",J185,0)</f>
        <v>0</v>
      </c>
      <c r="BI185" s="204">
        <f>IF(N185="nulová",J185,0)</f>
        <v>0</v>
      </c>
      <c r="BJ185" s="23" t="s">
        <v>79</v>
      </c>
      <c r="BK185" s="204">
        <f>ROUND(I185*H185,2)</f>
        <v>0</v>
      </c>
      <c r="BL185" s="23" t="s">
        <v>79</v>
      </c>
      <c r="BM185" s="23" t="s">
        <v>378</v>
      </c>
    </row>
    <row r="186" spans="2:65" s="13" customFormat="1" ht="21.6" customHeight="1">
      <c r="B186" s="244"/>
      <c r="C186" s="245"/>
      <c r="D186" s="246" t="s">
        <v>70</v>
      </c>
      <c r="E186" s="246" t="s">
        <v>379</v>
      </c>
      <c r="F186" s="246" t="s">
        <v>380</v>
      </c>
      <c r="G186" s="245"/>
      <c r="H186" s="245"/>
      <c r="I186" s="247"/>
      <c r="J186" s="248">
        <f>BK186</f>
        <v>0</v>
      </c>
      <c r="K186" s="245"/>
      <c r="L186" s="249"/>
      <c r="M186" s="250"/>
      <c r="N186" s="251"/>
      <c r="O186" s="251"/>
      <c r="P186" s="252">
        <f>P187+P198</f>
        <v>0</v>
      </c>
      <c r="Q186" s="251"/>
      <c r="R186" s="252">
        <f>R187+R198</f>
        <v>9.2065000000000001</v>
      </c>
      <c r="S186" s="251"/>
      <c r="T186" s="253">
        <f>T187+T198</f>
        <v>0</v>
      </c>
      <c r="AR186" s="254" t="s">
        <v>174</v>
      </c>
      <c r="AT186" s="255" t="s">
        <v>70</v>
      </c>
      <c r="AU186" s="255" t="s">
        <v>104</v>
      </c>
      <c r="AY186" s="254" t="s">
        <v>163</v>
      </c>
      <c r="BK186" s="256">
        <f>BK187+BK198</f>
        <v>0</v>
      </c>
    </row>
    <row r="187" spans="2:65" s="13" customFormat="1" ht="14.45" customHeight="1">
      <c r="B187" s="244"/>
      <c r="C187" s="245"/>
      <c r="D187" s="257" t="s">
        <v>70</v>
      </c>
      <c r="E187" s="257" t="s">
        <v>381</v>
      </c>
      <c r="F187" s="257" t="s">
        <v>382</v>
      </c>
      <c r="G187" s="245"/>
      <c r="H187" s="245"/>
      <c r="I187" s="247"/>
      <c r="J187" s="258">
        <f>BK187</f>
        <v>0</v>
      </c>
      <c r="K187" s="245"/>
      <c r="L187" s="249"/>
      <c r="M187" s="250"/>
      <c r="N187" s="251"/>
      <c r="O187" s="251"/>
      <c r="P187" s="252">
        <f>SUM(P188:P197)</f>
        <v>0</v>
      </c>
      <c r="Q187" s="251"/>
      <c r="R187" s="252">
        <f>SUM(R188:R197)</f>
        <v>7.2549999999999999</v>
      </c>
      <c r="S187" s="251"/>
      <c r="T187" s="253">
        <f>SUM(T188:T197)</f>
        <v>0</v>
      </c>
      <c r="AR187" s="254" t="s">
        <v>174</v>
      </c>
      <c r="AT187" s="255" t="s">
        <v>70</v>
      </c>
      <c r="AU187" s="255" t="s">
        <v>174</v>
      </c>
      <c r="AY187" s="254" t="s">
        <v>163</v>
      </c>
      <c r="BK187" s="256">
        <f>SUM(BK188:BK197)</f>
        <v>0</v>
      </c>
    </row>
    <row r="188" spans="2:65" s="1" customFormat="1" ht="22.5" customHeight="1">
      <c r="B188" s="40"/>
      <c r="C188" s="223" t="s">
        <v>383</v>
      </c>
      <c r="D188" s="223" t="s">
        <v>250</v>
      </c>
      <c r="E188" s="224" t="s">
        <v>384</v>
      </c>
      <c r="F188" s="225" t="s">
        <v>385</v>
      </c>
      <c r="G188" s="226" t="s">
        <v>224</v>
      </c>
      <c r="H188" s="227">
        <v>255</v>
      </c>
      <c r="I188" s="228"/>
      <c r="J188" s="229">
        <f t="shared" ref="J188:J197" si="0">ROUND(I188*H188,2)</f>
        <v>0</v>
      </c>
      <c r="K188" s="225" t="s">
        <v>198</v>
      </c>
      <c r="L188" s="230"/>
      <c r="M188" s="231" t="s">
        <v>21</v>
      </c>
      <c r="N188" s="232" t="s">
        <v>42</v>
      </c>
      <c r="O188" s="41"/>
      <c r="P188" s="202">
        <f t="shared" ref="P188:P197" si="1">O188*H188</f>
        <v>0</v>
      </c>
      <c r="Q188" s="202">
        <v>5.0000000000000001E-3</v>
      </c>
      <c r="R188" s="202">
        <f t="shared" ref="R188:R197" si="2">Q188*H188</f>
        <v>1.2750000000000001</v>
      </c>
      <c r="S188" s="202">
        <v>0</v>
      </c>
      <c r="T188" s="203">
        <f t="shared" ref="T188:T197" si="3">S188*H188</f>
        <v>0</v>
      </c>
      <c r="AR188" s="23" t="s">
        <v>201</v>
      </c>
      <c r="AT188" s="23" t="s">
        <v>250</v>
      </c>
      <c r="AU188" s="23" t="s">
        <v>184</v>
      </c>
      <c r="AY188" s="23" t="s">
        <v>163</v>
      </c>
      <c r="BE188" s="204">
        <f t="shared" ref="BE188:BE197" si="4">IF(N188="základní",J188,0)</f>
        <v>0</v>
      </c>
      <c r="BF188" s="204">
        <f t="shared" ref="BF188:BF197" si="5">IF(N188="snížená",J188,0)</f>
        <v>0</v>
      </c>
      <c r="BG188" s="204">
        <f t="shared" ref="BG188:BG197" si="6">IF(N188="zákl. přenesená",J188,0)</f>
        <v>0</v>
      </c>
      <c r="BH188" s="204">
        <f t="shared" ref="BH188:BH197" si="7">IF(N188="sníž. přenesená",J188,0)</f>
        <v>0</v>
      </c>
      <c r="BI188" s="204">
        <f t="shared" ref="BI188:BI197" si="8">IF(N188="nulová",J188,0)</f>
        <v>0</v>
      </c>
      <c r="BJ188" s="23" t="s">
        <v>79</v>
      </c>
      <c r="BK188" s="204">
        <f t="shared" ref="BK188:BK197" si="9">ROUND(I188*H188,2)</f>
        <v>0</v>
      </c>
      <c r="BL188" s="23" t="s">
        <v>174</v>
      </c>
      <c r="BM188" s="23" t="s">
        <v>386</v>
      </c>
    </row>
    <row r="189" spans="2:65" s="1" customFormat="1" ht="22.5" customHeight="1">
      <c r="B189" s="40"/>
      <c r="C189" s="223" t="s">
        <v>387</v>
      </c>
      <c r="D189" s="223" t="s">
        <v>250</v>
      </c>
      <c r="E189" s="224" t="s">
        <v>388</v>
      </c>
      <c r="F189" s="225" t="s">
        <v>389</v>
      </c>
      <c r="G189" s="226" t="s">
        <v>224</v>
      </c>
      <c r="H189" s="227">
        <v>15</v>
      </c>
      <c r="I189" s="228"/>
      <c r="J189" s="229">
        <f t="shared" si="0"/>
        <v>0</v>
      </c>
      <c r="K189" s="225" t="s">
        <v>198</v>
      </c>
      <c r="L189" s="230"/>
      <c r="M189" s="231" t="s">
        <v>21</v>
      </c>
      <c r="N189" s="232" t="s">
        <v>42</v>
      </c>
      <c r="O189" s="41"/>
      <c r="P189" s="202">
        <f t="shared" si="1"/>
        <v>0</v>
      </c>
      <c r="Q189" s="202">
        <v>1.4999999999999999E-2</v>
      </c>
      <c r="R189" s="202">
        <f t="shared" si="2"/>
        <v>0.22499999999999998</v>
      </c>
      <c r="S189" s="202">
        <v>0</v>
      </c>
      <c r="T189" s="203">
        <f t="shared" si="3"/>
        <v>0</v>
      </c>
      <c r="AR189" s="23" t="s">
        <v>201</v>
      </c>
      <c r="AT189" s="23" t="s">
        <v>250</v>
      </c>
      <c r="AU189" s="23" t="s">
        <v>184</v>
      </c>
      <c r="AY189" s="23" t="s">
        <v>163</v>
      </c>
      <c r="BE189" s="204">
        <f t="shared" si="4"/>
        <v>0</v>
      </c>
      <c r="BF189" s="204">
        <f t="shared" si="5"/>
        <v>0</v>
      </c>
      <c r="BG189" s="204">
        <f t="shared" si="6"/>
        <v>0</v>
      </c>
      <c r="BH189" s="204">
        <f t="shared" si="7"/>
        <v>0</v>
      </c>
      <c r="BI189" s="204">
        <f t="shared" si="8"/>
        <v>0</v>
      </c>
      <c r="BJ189" s="23" t="s">
        <v>79</v>
      </c>
      <c r="BK189" s="204">
        <f t="shared" si="9"/>
        <v>0</v>
      </c>
      <c r="BL189" s="23" t="s">
        <v>174</v>
      </c>
      <c r="BM189" s="23" t="s">
        <v>390</v>
      </c>
    </row>
    <row r="190" spans="2:65" s="1" customFormat="1" ht="22.5" customHeight="1">
      <c r="B190" s="40"/>
      <c r="C190" s="223" t="s">
        <v>391</v>
      </c>
      <c r="D190" s="223" t="s">
        <v>250</v>
      </c>
      <c r="E190" s="224" t="s">
        <v>392</v>
      </c>
      <c r="F190" s="225" t="s">
        <v>393</v>
      </c>
      <c r="G190" s="226" t="s">
        <v>224</v>
      </c>
      <c r="H190" s="227">
        <v>280</v>
      </c>
      <c r="I190" s="228"/>
      <c r="J190" s="229">
        <f t="shared" si="0"/>
        <v>0</v>
      </c>
      <c r="K190" s="225" t="s">
        <v>198</v>
      </c>
      <c r="L190" s="230"/>
      <c r="M190" s="231" t="s">
        <v>21</v>
      </c>
      <c r="N190" s="232" t="s">
        <v>42</v>
      </c>
      <c r="O190" s="41"/>
      <c r="P190" s="202">
        <f t="shared" si="1"/>
        <v>0</v>
      </c>
      <c r="Q190" s="202">
        <v>5.0000000000000001E-3</v>
      </c>
      <c r="R190" s="202">
        <f t="shared" si="2"/>
        <v>1.4000000000000001</v>
      </c>
      <c r="S190" s="202">
        <v>0</v>
      </c>
      <c r="T190" s="203">
        <f t="shared" si="3"/>
        <v>0</v>
      </c>
      <c r="AR190" s="23" t="s">
        <v>201</v>
      </c>
      <c r="AT190" s="23" t="s">
        <v>250</v>
      </c>
      <c r="AU190" s="23" t="s">
        <v>184</v>
      </c>
      <c r="AY190" s="23" t="s">
        <v>163</v>
      </c>
      <c r="BE190" s="204">
        <f t="shared" si="4"/>
        <v>0</v>
      </c>
      <c r="BF190" s="204">
        <f t="shared" si="5"/>
        <v>0</v>
      </c>
      <c r="BG190" s="204">
        <f t="shared" si="6"/>
        <v>0</v>
      </c>
      <c r="BH190" s="204">
        <f t="shared" si="7"/>
        <v>0</v>
      </c>
      <c r="BI190" s="204">
        <f t="shared" si="8"/>
        <v>0</v>
      </c>
      <c r="BJ190" s="23" t="s">
        <v>79</v>
      </c>
      <c r="BK190" s="204">
        <f t="shared" si="9"/>
        <v>0</v>
      </c>
      <c r="BL190" s="23" t="s">
        <v>174</v>
      </c>
      <c r="BM190" s="23" t="s">
        <v>394</v>
      </c>
    </row>
    <row r="191" spans="2:65" s="1" customFormat="1" ht="22.5" customHeight="1">
      <c r="B191" s="40"/>
      <c r="C191" s="223" t="s">
        <v>395</v>
      </c>
      <c r="D191" s="223" t="s">
        <v>250</v>
      </c>
      <c r="E191" s="224" t="s">
        <v>396</v>
      </c>
      <c r="F191" s="225" t="s">
        <v>397</v>
      </c>
      <c r="G191" s="226" t="s">
        <v>224</v>
      </c>
      <c r="H191" s="227">
        <v>58</v>
      </c>
      <c r="I191" s="228"/>
      <c r="J191" s="229">
        <f t="shared" si="0"/>
        <v>0</v>
      </c>
      <c r="K191" s="225" t="s">
        <v>198</v>
      </c>
      <c r="L191" s="230"/>
      <c r="M191" s="231" t="s">
        <v>21</v>
      </c>
      <c r="N191" s="232" t="s">
        <v>42</v>
      </c>
      <c r="O191" s="41"/>
      <c r="P191" s="202">
        <f t="shared" si="1"/>
        <v>0</v>
      </c>
      <c r="Q191" s="202">
        <v>0.01</v>
      </c>
      <c r="R191" s="202">
        <f t="shared" si="2"/>
        <v>0.57999999999999996</v>
      </c>
      <c r="S191" s="202">
        <v>0</v>
      </c>
      <c r="T191" s="203">
        <f t="shared" si="3"/>
        <v>0</v>
      </c>
      <c r="AR191" s="23" t="s">
        <v>201</v>
      </c>
      <c r="AT191" s="23" t="s">
        <v>250</v>
      </c>
      <c r="AU191" s="23" t="s">
        <v>184</v>
      </c>
      <c r="AY191" s="23" t="s">
        <v>163</v>
      </c>
      <c r="BE191" s="204">
        <f t="shared" si="4"/>
        <v>0</v>
      </c>
      <c r="BF191" s="204">
        <f t="shared" si="5"/>
        <v>0</v>
      </c>
      <c r="BG191" s="204">
        <f t="shared" si="6"/>
        <v>0</v>
      </c>
      <c r="BH191" s="204">
        <f t="shared" si="7"/>
        <v>0</v>
      </c>
      <c r="BI191" s="204">
        <f t="shared" si="8"/>
        <v>0</v>
      </c>
      <c r="BJ191" s="23" t="s">
        <v>79</v>
      </c>
      <c r="BK191" s="204">
        <f t="shared" si="9"/>
        <v>0</v>
      </c>
      <c r="BL191" s="23" t="s">
        <v>174</v>
      </c>
      <c r="BM191" s="23" t="s">
        <v>398</v>
      </c>
    </row>
    <row r="192" spans="2:65" s="1" customFormat="1" ht="22.5" customHeight="1">
      <c r="B192" s="40"/>
      <c r="C192" s="223" t="s">
        <v>399</v>
      </c>
      <c r="D192" s="223" t="s">
        <v>250</v>
      </c>
      <c r="E192" s="224" t="s">
        <v>400</v>
      </c>
      <c r="F192" s="225" t="s">
        <v>401</v>
      </c>
      <c r="G192" s="226" t="s">
        <v>224</v>
      </c>
      <c r="H192" s="227">
        <v>6</v>
      </c>
      <c r="I192" s="228"/>
      <c r="J192" s="229">
        <f t="shared" si="0"/>
        <v>0</v>
      </c>
      <c r="K192" s="225" t="s">
        <v>198</v>
      </c>
      <c r="L192" s="230"/>
      <c r="M192" s="231" t="s">
        <v>21</v>
      </c>
      <c r="N192" s="232" t="s">
        <v>42</v>
      </c>
      <c r="O192" s="41"/>
      <c r="P192" s="202">
        <f t="shared" si="1"/>
        <v>0</v>
      </c>
      <c r="Q192" s="202">
        <v>1.4999999999999999E-2</v>
      </c>
      <c r="R192" s="202">
        <f t="shared" si="2"/>
        <v>0.09</v>
      </c>
      <c r="S192" s="202">
        <v>0</v>
      </c>
      <c r="T192" s="203">
        <f t="shared" si="3"/>
        <v>0</v>
      </c>
      <c r="AR192" s="23" t="s">
        <v>201</v>
      </c>
      <c r="AT192" s="23" t="s">
        <v>250</v>
      </c>
      <c r="AU192" s="23" t="s">
        <v>184</v>
      </c>
      <c r="AY192" s="23" t="s">
        <v>163</v>
      </c>
      <c r="BE192" s="204">
        <f t="shared" si="4"/>
        <v>0</v>
      </c>
      <c r="BF192" s="204">
        <f t="shared" si="5"/>
        <v>0</v>
      </c>
      <c r="BG192" s="204">
        <f t="shared" si="6"/>
        <v>0</v>
      </c>
      <c r="BH192" s="204">
        <f t="shared" si="7"/>
        <v>0</v>
      </c>
      <c r="BI192" s="204">
        <f t="shared" si="8"/>
        <v>0</v>
      </c>
      <c r="BJ192" s="23" t="s">
        <v>79</v>
      </c>
      <c r="BK192" s="204">
        <f t="shared" si="9"/>
        <v>0</v>
      </c>
      <c r="BL192" s="23" t="s">
        <v>174</v>
      </c>
      <c r="BM192" s="23" t="s">
        <v>402</v>
      </c>
    </row>
    <row r="193" spans="2:65" s="1" customFormat="1" ht="22.5" customHeight="1">
      <c r="B193" s="40"/>
      <c r="C193" s="223" t="s">
        <v>403</v>
      </c>
      <c r="D193" s="223" t="s">
        <v>250</v>
      </c>
      <c r="E193" s="224" t="s">
        <v>404</v>
      </c>
      <c r="F193" s="225" t="s">
        <v>405</v>
      </c>
      <c r="G193" s="226" t="s">
        <v>224</v>
      </c>
      <c r="H193" s="227">
        <v>430</v>
      </c>
      <c r="I193" s="228"/>
      <c r="J193" s="229">
        <f t="shared" si="0"/>
        <v>0</v>
      </c>
      <c r="K193" s="225" t="s">
        <v>198</v>
      </c>
      <c r="L193" s="230"/>
      <c r="M193" s="231" t="s">
        <v>21</v>
      </c>
      <c r="N193" s="232" t="s">
        <v>42</v>
      </c>
      <c r="O193" s="41"/>
      <c r="P193" s="202">
        <f t="shared" si="1"/>
        <v>0</v>
      </c>
      <c r="Q193" s="202">
        <v>5.0000000000000001E-3</v>
      </c>
      <c r="R193" s="202">
        <f t="shared" si="2"/>
        <v>2.15</v>
      </c>
      <c r="S193" s="202">
        <v>0</v>
      </c>
      <c r="T193" s="203">
        <f t="shared" si="3"/>
        <v>0</v>
      </c>
      <c r="AR193" s="23" t="s">
        <v>201</v>
      </c>
      <c r="AT193" s="23" t="s">
        <v>250</v>
      </c>
      <c r="AU193" s="23" t="s">
        <v>184</v>
      </c>
      <c r="AY193" s="23" t="s">
        <v>163</v>
      </c>
      <c r="BE193" s="204">
        <f t="shared" si="4"/>
        <v>0</v>
      </c>
      <c r="BF193" s="204">
        <f t="shared" si="5"/>
        <v>0</v>
      </c>
      <c r="BG193" s="204">
        <f t="shared" si="6"/>
        <v>0</v>
      </c>
      <c r="BH193" s="204">
        <f t="shared" si="7"/>
        <v>0</v>
      </c>
      <c r="BI193" s="204">
        <f t="shared" si="8"/>
        <v>0</v>
      </c>
      <c r="BJ193" s="23" t="s">
        <v>79</v>
      </c>
      <c r="BK193" s="204">
        <f t="shared" si="9"/>
        <v>0</v>
      </c>
      <c r="BL193" s="23" t="s">
        <v>174</v>
      </c>
      <c r="BM193" s="23" t="s">
        <v>406</v>
      </c>
    </row>
    <row r="194" spans="2:65" s="1" customFormat="1" ht="22.5" customHeight="1">
      <c r="B194" s="40"/>
      <c r="C194" s="223" t="s">
        <v>407</v>
      </c>
      <c r="D194" s="223" t="s">
        <v>250</v>
      </c>
      <c r="E194" s="224" t="s">
        <v>408</v>
      </c>
      <c r="F194" s="225" t="s">
        <v>409</v>
      </c>
      <c r="G194" s="226" t="s">
        <v>224</v>
      </c>
      <c r="H194" s="227">
        <v>4</v>
      </c>
      <c r="I194" s="228"/>
      <c r="J194" s="229">
        <f t="shared" si="0"/>
        <v>0</v>
      </c>
      <c r="K194" s="225" t="s">
        <v>198</v>
      </c>
      <c r="L194" s="230"/>
      <c r="M194" s="231" t="s">
        <v>21</v>
      </c>
      <c r="N194" s="232" t="s">
        <v>42</v>
      </c>
      <c r="O194" s="41"/>
      <c r="P194" s="202">
        <f t="shared" si="1"/>
        <v>0</v>
      </c>
      <c r="Q194" s="202">
        <v>1.4999999999999999E-2</v>
      </c>
      <c r="R194" s="202">
        <f t="shared" si="2"/>
        <v>0.06</v>
      </c>
      <c r="S194" s="202">
        <v>0</v>
      </c>
      <c r="T194" s="203">
        <f t="shared" si="3"/>
        <v>0</v>
      </c>
      <c r="AR194" s="23" t="s">
        <v>201</v>
      </c>
      <c r="AT194" s="23" t="s">
        <v>250</v>
      </c>
      <c r="AU194" s="23" t="s">
        <v>184</v>
      </c>
      <c r="AY194" s="23" t="s">
        <v>163</v>
      </c>
      <c r="BE194" s="204">
        <f t="shared" si="4"/>
        <v>0</v>
      </c>
      <c r="BF194" s="204">
        <f t="shared" si="5"/>
        <v>0</v>
      </c>
      <c r="BG194" s="204">
        <f t="shared" si="6"/>
        <v>0</v>
      </c>
      <c r="BH194" s="204">
        <f t="shared" si="7"/>
        <v>0</v>
      </c>
      <c r="BI194" s="204">
        <f t="shared" si="8"/>
        <v>0</v>
      </c>
      <c r="BJ194" s="23" t="s">
        <v>79</v>
      </c>
      <c r="BK194" s="204">
        <f t="shared" si="9"/>
        <v>0</v>
      </c>
      <c r="BL194" s="23" t="s">
        <v>174</v>
      </c>
      <c r="BM194" s="23" t="s">
        <v>410</v>
      </c>
    </row>
    <row r="195" spans="2:65" s="1" customFormat="1" ht="22.5" customHeight="1">
      <c r="B195" s="40"/>
      <c r="C195" s="223" t="s">
        <v>411</v>
      </c>
      <c r="D195" s="223" t="s">
        <v>250</v>
      </c>
      <c r="E195" s="224" t="s">
        <v>412</v>
      </c>
      <c r="F195" s="225" t="s">
        <v>413</v>
      </c>
      <c r="G195" s="226" t="s">
        <v>224</v>
      </c>
      <c r="H195" s="227">
        <v>58</v>
      </c>
      <c r="I195" s="228"/>
      <c r="J195" s="229">
        <f t="shared" si="0"/>
        <v>0</v>
      </c>
      <c r="K195" s="225" t="s">
        <v>198</v>
      </c>
      <c r="L195" s="230"/>
      <c r="M195" s="231" t="s">
        <v>21</v>
      </c>
      <c r="N195" s="232" t="s">
        <v>42</v>
      </c>
      <c r="O195" s="41"/>
      <c r="P195" s="202">
        <f t="shared" si="1"/>
        <v>0</v>
      </c>
      <c r="Q195" s="202">
        <v>5.0000000000000001E-3</v>
      </c>
      <c r="R195" s="202">
        <f t="shared" si="2"/>
        <v>0.28999999999999998</v>
      </c>
      <c r="S195" s="202">
        <v>0</v>
      </c>
      <c r="T195" s="203">
        <f t="shared" si="3"/>
        <v>0</v>
      </c>
      <c r="AR195" s="23" t="s">
        <v>201</v>
      </c>
      <c r="AT195" s="23" t="s">
        <v>250</v>
      </c>
      <c r="AU195" s="23" t="s">
        <v>184</v>
      </c>
      <c r="AY195" s="23" t="s">
        <v>163</v>
      </c>
      <c r="BE195" s="204">
        <f t="shared" si="4"/>
        <v>0</v>
      </c>
      <c r="BF195" s="204">
        <f t="shared" si="5"/>
        <v>0</v>
      </c>
      <c r="BG195" s="204">
        <f t="shared" si="6"/>
        <v>0</v>
      </c>
      <c r="BH195" s="204">
        <f t="shared" si="7"/>
        <v>0</v>
      </c>
      <c r="BI195" s="204">
        <f t="shared" si="8"/>
        <v>0</v>
      </c>
      <c r="BJ195" s="23" t="s">
        <v>79</v>
      </c>
      <c r="BK195" s="204">
        <f t="shared" si="9"/>
        <v>0</v>
      </c>
      <c r="BL195" s="23" t="s">
        <v>174</v>
      </c>
      <c r="BM195" s="23" t="s">
        <v>414</v>
      </c>
    </row>
    <row r="196" spans="2:65" s="1" customFormat="1" ht="22.5" customHeight="1">
      <c r="B196" s="40"/>
      <c r="C196" s="223" t="s">
        <v>415</v>
      </c>
      <c r="D196" s="223" t="s">
        <v>250</v>
      </c>
      <c r="E196" s="224" t="s">
        <v>416</v>
      </c>
      <c r="F196" s="225" t="s">
        <v>417</v>
      </c>
      <c r="G196" s="226" t="s">
        <v>224</v>
      </c>
      <c r="H196" s="227">
        <v>195</v>
      </c>
      <c r="I196" s="228"/>
      <c r="J196" s="229">
        <f t="shared" si="0"/>
        <v>0</v>
      </c>
      <c r="K196" s="225" t="s">
        <v>198</v>
      </c>
      <c r="L196" s="230"/>
      <c r="M196" s="231" t="s">
        <v>21</v>
      </c>
      <c r="N196" s="232" t="s">
        <v>42</v>
      </c>
      <c r="O196" s="41"/>
      <c r="P196" s="202">
        <f t="shared" si="1"/>
        <v>0</v>
      </c>
      <c r="Q196" s="202">
        <v>5.0000000000000001E-3</v>
      </c>
      <c r="R196" s="202">
        <f t="shared" si="2"/>
        <v>0.97499999999999998</v>
      </c>
      <c r="S196" s="202">
        <v>0</v>
      </c>
      <c r="T196" s="203">
        <f t="shared" si="3"/>
        <v>0</v>
      </c>
      <c r="AR196" s="23" t="s">
        <v>201</v>
      </c>
      <c r="AT196" s="23" t="s">
        <v>250</v>
      </c>
      <c r="AU196" s="23" t="s">
        <v>184</v>
      </c>
      <c r="AY196" s="23" t="s">
        <v>163</v>
      </c>
      <c r="BE196" s="204">
        <f t="shared" si="4"/>
        <v>0</v>
      </c>
      <c r="BF196" s="204">
        <f t="shared" si="5"/>
        <v>0</v>
      </c>
      <c r="BG196" s="204">
        <f t="shared" si="6"/>
        <v>0</v>
      </c>
      <c r="BH196" s="204">
        <f t="shared" si="7"/>
        <v>0</v>
      </c>
      <c r="BI196" s="204">
        <f t="shared" si="8"/>
        <v>0</v>
      </c>
      <c r="BJ196" s="23" t="s">
        <v>79</v>
      </c>
      <c r="BK196" s="204">
        <f t="shared" si="9"/>
        <v>0</v>
      </c>
      <c r="BL196" s="23" t="s">
        <v>174</v>
      </c>
      <c r="BM196" s="23" t="s">
        <v>418</v>
      </c>
    </row>
    <row r="197" spans="2:65" s="1" customFormat="1" ht="22.5" customHeight="1">
      <c r="B197" s="40"/>
      <c r="C197" s="223" t="s">
        <v>419</v>
      </c>
      <c r="D197" s="223" t="s">
        <v>250</v>
      </c>
      <c r="E197" s="224" t="s">
        <v>420</v>
      </c>
      <c r="F197" s="225" t="s">
        <v>421</v>
      </c>
      <c r="G197" s="226" t="s">
        <v>224</v>
      </c>
      <c r="H197" s="227">
        <v>14</v>
      </c>
      <c r="I197" s="228"/>
      <c r="J197" s="229">
        <f t="shared" si="0"/>
        <v>0</v>
      </c>
      <c r="K197" s="225" t="s">
        <v>198</v>
      </c>
      <c r="L197" s="230"/>
      <c r="M197" s="231" t="s">
        <v>21</v>
      </c>
      <c r="N197" s="232" t="s">
        <v>42</v>
      </c>
      <c r="O197" s="41"/>
      <c r="P197" s="202">
        <f t="shared" si="1"/>
        <v>0</v>
      </c>
      <c r="Q197" s="202">
        <v>1.4999999999999999E-2</v>
      </c>
      <c r="R197" s="202">
        <f t="shared" si="2"/>
        <v>0.21</v>
      </c>
      <c r="S197" s="202">
        <v>0</v>
      </c>
      <c r="T197" s="203">
        <f t="shared" si="3"/>
        <v>0</v>
      </c>
      <c r="AR197" s="23" t="s">
        <v>201</v>
      </c>
      <c r="AT197" s="23" t="s">
        <v>250</v>
      </c>
      <c r="AU197" s="23" t="s">
        <v>184</v>
      </c>
      <c r="AY197" s="23" t="s">
        <v>163</v>
      </c>
      <c r="BE197" s="204">
        <f t="shared" si="4"/>
        <v>0</v>
      </c>
      <c r="BF197" s="204">
        <f t="shared" si="5"/>
        <v>0</v>
      </c>
      <c r="BG197" s="204">
        <f t="shared" si="6"/>
        <v>0</v>
      </c>
      <c r="BH197" s="204">
        <f t="shared" si="7"/>
        <v>0</v>
      </c>
      <c r="BI197" s="204">
        <f t="shared" si="8"/>
        <v>0</v>
      </c>
      <c r="BJ197" s="23" t="s">
        <v>79</v>
      </c>
      <c r="BK197" s="204">
        <f t="shared" si="9"/>
        <v>0</v>
      </c>
      <c r="BL197" s="23" t="s">
        <v>174</v>
      </c>
      <c r="BM197" s="23" t="s">
        <v>422</v>
      </c>
    </row>
    <row r="198" spans="2:65" s="13" customFormat="1" ht="21.6" customHeight="1">
      <c r="B198" s="244"/>
      <c r="C198" s="245"/>
      <c r="D198" s="257" t="s">
        <v>70</v>
      </c>
      <c r="E198" s="257" t="s">
        <v>423</v>
      </c>
      <c r="F198" s="257" t="s">
        <v>424</v>
      </c>
      <c r="G198" s="245"/>
      <c r="H198" s="245"/>
      <c r="I198" s="247"/>
      <c r="J198" s="258">
        <f>BK198</f>
        <v>0</v>
      </c>
      <c r="K198" s="245"/>
      <c r="L198" s="249"/>
      <c r="M198" s="250"/>
      <c r="N198" s="251"/>
      <c r="O198" s="251"/>
      <c r="P198" s="252">
        <f>SUM(P199:P206)</f>
        <v>0</v>
      </c>
      <c r="Q198" s="251"/>
      <c r="R198" s="252">
        <f>SUM(R199:R206)</f>
        <v>1.9514999999999998</v>
      </c>
      <c r="S198" s="251"/>
      <c r="T198" s="253">
        <f>SUM(T199:T206)</f>
        <v>0</v>
      </c>
      <c r="AR198" s="254" t="s">
        <v>174</v>
      </c>
      <c r="AT198" s="255" t="s">
        <v>70</v>
      </c>
      <c r="AU198" s="255" t="s">
        <v>174</v>
      </c>
      <c r="AY198" s="254" t="s">
        <v>163</v>
      </c>
      <c r="BK198" s="256">
        <f>SUM(BK199:BK206)</f>
        <v>0</v>
      </c>
    </row>
    <row r="199" spans="2:65" s="1" customFormat="1" ht="22.5" customHeight="1">
      <c r="B199" s="40"/>
      <c r="C199" s="223" t="s">
        <v>425</v>
      </c>
      <c r="D199" s="223" t="s">
        <v>250</v>
      </c>
      <c r="E199" s="224" t="s">
        <v>426</v>
      </c>
      <c r="F199" s="225" t="s">
        <v>427</v>
      </c>
      <c r="G199" s="226" t="s">
        <v>224</v>
      </c>
      <c r="H199" s="227">
        <v>45</v>
      </c>
      <c r="I199" s="228"/>
      <c r="J199" s="229">
        <f t="shared" ref="J199:J206" si="10">ROUND(I199*H199,2)</f>
        <v>0</v>
      </c>
      <c r="K199" s="225" t="s">
        <v>198</v>
      </c>
      <c r="L199" s="230"/>
      <c r="M199" s="231" t="s">
        <v>21</v>
      </c>
      <c r="N199" s="232" t="s">
        <v>42</v>
      </c>
      <c r="O199" s="41"/>
      <c r="P199" s="202">
        <f t="shared" ref="P199:P206" si="11">O199*H199</f>
        <v>0</v>
      </c>
      <c r="Q199" s="202">
        <v>5.0000000000000001E-3</v>
      </c>
      <c r="R199" s="202">
        <f t="shared" ref="R199:R206" si="12">Q199*H199</f>
        <v>0.22500000000000001</v>
      </c>
      <c r="S199" s="202">
        <v>0</v>
      </c>
      <c r="T199" s="203">
        <f t="shared" ref="T199:T206" si="13">S199*H199</f>
        <v>0</v>
      </c>
      <c r="AR199" s="23" t="s">
        <v>201</v>
      </c>
      <c r="AT199" s="23" t="s">
        <v>250</v>
      </c>
      <c r="AU199" s="23" t="s">
        <v>184</v>
      </c>
      <c r="AY199" s="23" t="s">
        <v>163</v>
      </c>
      <c r="BE199" s="204">
        <f t="shared" ref="BE199:BE206" si="14">IF(N199="základní",J199,0)</f>
        <v>0</v>
      </c>
      <c r="BF199" s="204">
        <f t="shared" ref="BF199:BF206" si="15">IF(N199="snížená",J199,0)</f>
        <v>0</v>
      </c>
      <c r="BG199" s="204">
        <f t="shared" ref="BG199:BG206" si="16">IF(N199="zákl. přenesená",J199,0)</f>
        <v>0</v>
      </c>
      <c r="BH199" s="204">
        <f t="shared" ref="BH199:BH206" si="17">IF(N199="sníž. přenesená",J199,0)</f>
        <v>0</v>
      </c>
      <c r="BI199" s="204">
        <f t="shared" ref="BI199:BI206" si="18">IF(N199="nulová",J199,0)</f>
        <v>0</v>
      </c>
      <c r="BJ199" s="23" t="s">
        <v>79</v>
      </c>
      <c r="BK199" s="204">
        <f t="shared" ref="BK199:BK206" si="19">ROUND(I199*H199,2)</f>
        <v>0</v>
      </c>
      <c r="BL199" s="23" t="s">
        <v>174</v>
      </c>
      <c r="BM199" s="23" t="s">
        <v>428</v>
      </c>
    </row>
    <row r="200" spans="2:65" s="1" customFormat="1" ht="22.5" customHeight="1">
      <c r="B200" s="40"/>
      <c r="C200" s="223" t="s">
        <v>429</v>
      </c>
      <c r="D200" s="223" t="s">
        <v>250</v>
      </c>
      <c r="E200" s="224" t="s">
        <v>430</v>
      </c>
      <c r="F200" s="225" t="s">
        <v>431</v>
      </c>
      <c r="G200" s="226" t="s">
        <v>224</v>
      </c>
      <c r="H200" s="227">
        <v>32</v>
      </c>
      <c r="I200" s="228"/>
      <c r="J200" s="229">
        <f t="shared" si="10"/>
        <v>0</v>
      </c>
      <c r="K200" s="225" t="s">
        <v>198</v>
      </c>
      <c r="L200" s="230"/>
      <c r="M200" s="231" t="s">
        <v>21</v>
      </c>
      <c r="N200" s="232" t="s">
        <v>42</v>
      </c>
      <c r="O200" s="41"/>
      <c r="P200" s="202">
        <f t="shared" si="11"/>
        <v>0</v>
      </c>
      <c r="Q200" s="202">
        <v>3.0000000000000001E-3</v>
      </c>
      <c r="R200" s="202">
        <f t="shared" si="12"/>
        <v>9.6000000000000002E-2</v>
      </c>
      <c r="S200" s="202">
        <v>0</v>
      </c>
      <c r="T200" s="203">
        <f t="shared" si="13"/>
        <v>0</v>
      </c>
      <c r="AR200" s="23" t="s">
        <v>201</v>
      </c>
      <c r="AT200" s="23" t="s">
        <v>250</v>
      </c>
      <c r="AU200" s="23" t="s">
        <v>184</v>
      </c>
      <c r="AY200" s="23" t="s">
        <v>163</v>
      </c>
      <c r="BE200" s="204">
        <f t="shared" si="14"/>
        <v>0</v>
      </c>
      <c r="BF200" s="204">
        <f t="shared" si="15"/>
        <v>0</v>
      </c>
      <c r="BG200" s="204">
        <f t="shared" si="16"/>
        <v>0</v>
      </c>
      <c r="BH200" s="204">
        <f t="shared" si="17"/>
        <v>0</v>
      </c>
      <c r="BI200" s="204">
        <f t="shared" si="18"/>
        <v>0</v>
      </c>
      <c r="BJ200" s="23" t="s">
        <v>79</v>
      </c>
      <c r="BK200" s="204">
        <f t="shared" si="19"/>
        <v>0</v>
      </c>
      <c r="BL200" s="23" t="s">
        <v>174</v>
      </c>
      <c r="BM200" s="23" t="s">
        <v>432</v>
      </c>
    </row>
    <row r="201" spans="2:65" s="1" customFormat="1" ht="22.5" customHeight="1">
      <c r="B201" s="40"/>
      <c r="C201" s="223" t="s">
        <v>433</v>
      </c>
      <c r="D201" s="223" t="s">
        <v>250</v>
      </c>
      <c r="E201" s="224" t="s">
        <v>434</v>
      </c>
      <c r="F201" s="225" t="s">
        <v>435</v>
      </c>
      <c r="G201" s="226" t="s">
        <v>224</v>
      </c>
      <c r="H201" s="227">
        <v>67</v>
      </c>
      <c r="I201" s="228"/>
      <c r="J201" s="229">
        <f t="shared" si="10"/>
        <v>0</v>
      </c>
      <c r="K201" s="225" t="s">
        <v>198</v>
      </c>
      <c r="L201" s="230"/>
      <c r="M201" s="231" t="s">
        <v>21</v>
      </c>
      <c r="N201" s="232" t="s">
        <v>42</v>
      </c>
      <c r="O201" s="41"/>
      <c r="P201" s="202">
        <f t="shared" si="11"/>
        <v>0</v>
      </c>
      <c r="Q201" s="202">
        <v>5.0000000000000001E-3</v>
      </c>
      <c r="R201" s="202">
        <f t="shared" si="12"/>
        <v>0.33500000000000002</v>
      </c>
      <c r="S201" s="202">
        <v>0</v>
      </c>
      <c r="T201" s="203">
        <f t="shared" si="13"/>
        <v>0</v>
      </c>
      <c r="AR201" s="23" t="s">
        <v>201</v>
      </c>
      <c r="AT201" s="23" t="s">
        <v>250</v>
      </c>
      <c r="AU201" s="23" t="s">
        <v>184</v>
      </c>
      <c r="AY201" s="23" t="s">
        <v>163</v>
      </c>
      <c r="BE201" s="204">
        <f t="shared" si="14"/>
        <v>0</v>
      </c>
      <c r="BF201" s="204">
        <f t="shared" si="15"/>
        <v>0</v>
      </c>
      <c r="BG201" s="204">
        <f t="shared" si="16"/>
        <v>0</v>
      </c>
      <c r="BH201" s="204">
        <f t="shared" si="17"/>
        <v>0</v>
      </c>
      <c r="BI201" s="204">
        <f t="shared" si="18"/>
        <v>0</v>
      </c>
      <c r="BJ201" s="23" t="s">
        <v>79</v>
      </c>
      <c r="BK201" s="204">
        <f t="shared" si="19"/>
        <v>0</v>
      </c>
      <c r="BL201" s="23" t="s">
        <v>174</v>
      </c>
      <c r="BM201" s="23" t="s">
        <v>436</v>
      </c>
    </row>
    <row r="202" spans="2:65" s="1" customFormat="1" ht="22.5" customHeight="1">
      <c r="B202" s="40"/>
      <c r="C202" s="223" t="s">
        <v>437</v>
      </c>
      <c r="D202" s="223" t="s">
        <v>250</v>
      </c>
      <c r="E202" s="224" t="s">
        <v>438</v>
      </c>
      <c r="F202" s="225" t="s">
        <v>439</v>
      </c>
      <c r="G202" s="226" t="s">
        <v>224</v>
      </c>
      <c r="H202" s="227">
        <v>20</v>
      </c>
      <c r="I202" s="228"/>
      <c r="J202" s="229">
        <f t="shared" si="10"/>
        <v>0</v>
      </c>
      <c r="K202" s="225" t="s">
        <v>198</v>
      </c>
      <c r="L202" s="230"/>
      <c r="M202" s="231" t="s">
        <v>21</v>
      </c>
      <c r="N202" s="232" t="s">
        <v>42</v>
      </c>
      <c r="O202" s="41"/>
      <c r="P202" s="202">
        <f t="shared" si="11"/>
        <v>0</v>
      </c>
      <c r="Q202" s="202">
        <v>3.0000000000000001E-3</v>
      </c>
      <c r="R202" s="202">
        <f t="shared" si="12"/>
        <v>0.06</v>
      </c>
      <c r="S202" s="202">
        <v>0</v>
      </c>
      <c r="T202" s="203">
        <f t="shared" si="13"/>
        <v>0</v>
      </c>
      <c r="AR202" s="23" t="s">
        <v>201</v>
      </c>
      <c r="AT202" s="23" t="s">
        <v>250</v>
      </c>
      <c r="AU202" s="23" t="s">
        <v>184</v>
      </c>
      <c r="AY202" s="23" t="s">
        <v>163</v>
      </c>
      <c r="BE202" s="204">
        <f t="shared" si="14"/>
        <v>0</v>
      </c>
      <c r="BF202" s="204">
        <f t="shared" si="15"/>
        <v>0</v>
      </c>
      <c r="BG202" s="204">
        <f t="shared" si="16"/>
        <v>0</v>
      </c>
      <c r="BH202" s="204">
        <f t="shared" si="17"/>
        <v>0</v>
      </c>
      <c r="BI202" s="204">
        <f t="shared" si="18"/>
        <v>0</v>
      </c>
      <c r="BJ202" s="23" t="s">
        <v>79</v>
      </c>
      <c r="BK202" s="204">
        <f t="shared" si="19"/>
        <v>0</v>
      </c>
      <c r="BL202" s="23" t="s">
        <v>174</v>
      </c>
      <c r="BM202" s="23" t="s">
        <v>440</v>
      </c>
    </row>
    <row r="203" spans="2:65" s="1" customFormat="1" ht="22.5" customHeight="1">
      <c r="B203" s="40"/>
      <c r="C203" s="223" t="s">
        <v>441</v>
      </c>
      <c r="D203" s="223" t="s">
        <v>250</v>
      </c>
      <c r="E203" s="224" t="s">
        <v>442</v>
      </c>
      <c r="F203" s="225" t="s">
        <v>443</v>
      </c>
      <c r="G203" s="226" t="s">
        <v>224</v>
      </c>
      <c r="H203" s="227">
        <v>110</v>
      </c>
      <c r="I203" s="228"/>
      <c r="J203" s="229">
        <f t="shared" si="10"/>
        <v>0</v>
      </c>
      <c r="K203" s="225" t="s">
        <v>198</v>
      </c>
      <c r="L203" s="230"/>
      <c r="M203" s="231" t="s">
        <v>21</v>
      </c>
      <c r="N203" s="232" t="s">
        <v>42</v>
      </c>
      <c r="O203" s="41"/>
      <c r="P203" s="202">
        <f t="shared" si="11"/>
        <v>0</v>
      </c>
      <c r="Q203" s="202">
        <v>5.0000000000000001E-3</v>
      </c>
      <c r="R203" s="202">
        <f t="shared" si="12"/>
        <v>0.55000000000000004</v>
      </c>
      <c r="S203" s="202">
        <v>0</v>
      </c>
      <c r="T203" s="203">
        <f t="shared" si="13"/>
        <v>0</v>
      </c>
      <c r="AR203" s="23" t="s">
        <v>201</v>
      </c>
      <c r="AT203" s="23" t="s">
        <v>250</v>
      </c>
      <c r="AU203" s="23" t="s">
        <v>184</v>
      </c>
      <c r="AY203" s="23" t="s">
        <v>163</v>
      </c>
      <c r="BE203" s="204">
        <f t="shared" si="14"/>
        <v>0</v>
      </c>
      <c r="BF203" s="204">
        <f t="shared" si="15"/>
        <v>0</v>
      </c>
      <c r="BG203" s="204">
        <f t="shared" si="16"/>
        <v>0</v>
      </c>
      <c r="BH203" s="204">
        <f t="shared" si="17"/>
        <v>0</v>
      </c>
      <c r="BI203" s="204">
        <f t="shared" si="18"/>
        <v>0</v>
      </c>
      <c r="BJ203" s="23" t="s">
        <v>79</v>
      </c>
      <c r="BK203" s="204">
        <f t="shared" si="19"/>
        <v>0</v>
      </c>
      <c r="BL203" s="23" t="s">
        <v>174</v>
      </c>
      <c r="BM203" s="23" t="s">
        <v>444</v>
      </c>
    </row>
    <row r="204" spans="2:65" s="1" customFormat="1" ht="22.5" customHeight="1">
      <c r="B204" s="40"/>
      <c r="C204" s="223" t="s">
        <v>445</v>
      </c>
      <c r="D204" s="223" t="s">
        <v>250</v>
      </c>
      <c r="E204" s="224" t="s">
        <v>446</v>
      </c>
      <c r="F204" s="225" t="s">
        <v>447</v>
      </c>
      <c r="G204" s="226" t="s">
        <v>224</v>
      </c>
      <c r="H204" s="227">
        <v>35</v>
      </c>
      <c r="I204" s="228"/>
      <c r="J204" s="229">
        <f t="shared" si="10"/>
        <v>0</v>
      </c>
      <c r="K204" s="225" t="s">
        <v>198</v>
      </c>
      <c r="L204" s="230"/>
      <c r="M204" s="231" t="s">
        <v>21</v>
      </c>
      <c r="N204" s="232" t="s">
        <v>42</v>
      </c>
      <c r="O204" s="41"/>
      <c r="P204" s="202">
        <f t="shared" si="11"/>
        <v>0</v>
      </c>
      <c r="Q204" s="202">
        <v>3.0000000000000001E-3</v>
      </c>
      <c r="R204" s="202">
        <f t="shared" si="12"/>
        <v>0.105</v>
      </c>
      <c r="S204" s="202">
        <v>0</v>
      </c>
      <c r="T204" s="203">
        <f t="shared" si="13"/>
        <v>0</v>
      </c>
      <c r="AR204" s="23" t="s">
        <v>201</v>
      </c>
      <c r="AT204" s="23" t="s">
        <v>250</v>
      </c>
      <c r="AU204" s="23" t="s">
        <v>184</v>
      </c>
      <c r="AY204" s="23" t="s">
        <v>163</v>
      </c>
      <c r="BE204" s="204">
        <f t="shared" si="14"/>
        <v>0</v>
      </c>
      <c r="BF204" s="204">
        <f t="shared" si="15"/>
        <v>0</v>
      </c>
      <c r="BG204" s="204">
        <f t="shared" si="16"/>
        <v>0</v>
      </c>
      <c r="BH204" s="204">
        <f t="shared" si="17"/>
        <v>0</v>
      </c>
      <c r="BI204" s="204">
        <f t="shared" si="18"/>
        <v>0</v>
      </c>
      <c r="BJ204" s="23" t="s">
        <v>79</v>
      </c>
      <c r="BK204" s="204">
        <f t="shared" si="19"/>
        <v>0</v>
      </c>
      <c r="BL204" s="23" t="s">
        <v>174</v>
      </c>
      <c r="BM204" s="23" t="s">
        <v>448</v>
      </c>
    </row>
    <row r="205" spans="2:65" s="1" customFormat="1" ht="22.5" customHeight="1">
      <c r="B205" s="40"/>
      <c r="C205" s="223" t="s">
        <v>449</v>
      </c>
      <c r="D205" s="223" t="s">
        <v>250</v>
      </c>
      <c r="E205" s="224" t="s">
        <v>450</v>
      </c>
      <c r="F205" s="225" t="s">
        <v>451</v>
      </c>
      <c r="G205" s="226" t="s">
        <v>224</v>
      </c>
      <c r="H205" s="227">
        <v>60</v>
      </c>
      <c r="I205" s="228"/>
      <c r="J205" s="229">
        <f t="shared" si="10"/>
        <v>0</v>
      </c>
      <c r="K205" s="225" t="s">
        <v>198</v>
      </c>
      <c r="L205" s="230"/>
      <c r="M205" s="231" t="s">
        <v>21</v>
      </c>
      <c r="N205" s="232" t="s">
        <v>42</v>
      </c>
      <c r="O205" s="41"/>
      <c r="P205" s="202">
        <f t="shared" si="11"/>
        <v>0</v>
      </c>
      <c r="Q205" s="202">
        <v>3.0000000000000001E-3</v>
      </c>
      <c r="R205" s="202">
        <f t="shared" si="12"/>
        <v>0.18</v>
      </c>
      <c r="S205" s="202">
        <v>0</v>
      </c>
      <c r="T205" s="203">
        <f t="shared" si="13"/>
        <v>0</v>
      </c>
      <c r="AR205" s="23" t="s">
        <v>201</v>
      </c>
      <c r="AT205" s="23" t="s">
        <v>250</v>
      </c>
      <c r="AU205" s="23" t="s">
        <v>184</v>
      </c>
      <c r="AY205" s="23" t="s">
        <v>163</v>
      </c>
      <c r="BE205" s="204">
        <f t="shared" si="14"/>
        <v>0</v>
      </c>
      <c r="BF205" s="204">
        <f t="shared" si="15"/>
        <v>0</v>
      </c>
      <c r="BG205" s="204">
        <f t="shared" si="16"/>
        <v>0</v>
      </c>
      <c r="BH205" s="204">
        <f t="shared" si="17"/>
        <v>0</v>
      </c>
      <c r="BI205" s="204">
        <f t="shared" si="18"/>
        <v>0</v>
      </c>
      <c r="BJ205" s="23" t="s">
        <v>79</v>
      </c>
      <c r="BK205" s="204">
        <f t="shared" si="19"/>
        <v>0</v>
      </c>
      <c r="BL205" s="23" t="s">
        <v>174</v>
      </c>
      <c r="BM205" s="23" t="s">
        <v>452</v>
      </c>
    </row>
    <row r="206" spans="2:65" s="1" customFormat="1" ht="22.5" customHeight="1">
      <c r="B206" s="40"/>
      <c r="C206" s="223" t="s">
        <v>453</v>
      </c>
      <c r="D206" s="223" t="s">
        <v>250</v>
      </c>
      <c r="E206" s="224" t="s">
        <v>454</v>
      </c>
      <c r="F206" s="225" t="s">
        <v>455</v>
      </c>
      <c r="G206" s="226" t="s">
        <v>224</v>
      </c>
      <c r="H206" s="227">
        <v>89</v>
      </c>
      <c r="I206" s="228"/>
      <c r="J206" s="229">
        <f t="shared" si="10"/>
        <v>0</v>
      </c>
      <c r="K206" s="225" t="s">
        <v>198</v>
      </c>
      <c r="L206" s="230"/>
      <c r="M206" s="231" t="s">
        <v>21</v>
      </c>
      <c r="N206" s="232" t="s">
        <v>42</v>
      </c>
      <c r="O206" s="41"/>
      <c r="P206" s="202">
        <f t="shared" si="11"/>
        <v>0</v>
      </c>
      <c r="Q206" s="202">
        <v>4.4999999999999997E-3</v>
      </c>
      <c r="R206" s="202">
        <f t="shared" si="12"/>
        <v>0.40049999999999997</v>
      </c>
      <c r="S206" s="202">
        <v>0</v>
      </c>
      <c r="T206" s="203">
        <f t="shared" si="13"/>
        <v>0</v>
      </c>
      <c r="AR206" s="23" t="s">
        <v>201</v>
      </c>
      <c r="AT206" s="23" t="s">
        <v>250</v>
      </c>
      <c r="AU206" s="23" t="s">
        <v>184</v>
      </c>
      <c r="AY206" s="23" t="s">
        <v>163</v>
      </c>
      <c r="BE206" s="204">
        <f t="shared" si="14"/>
        <v>0</v>
      </c>
      <c r="BF206" s="204">
        <f t="shared" si="15"/>
        <v>0</v>
      </c>
      <c r="BG206" s="204">
        <f t="shared" si="16"/>
        <v>0</v>
      </c>
      <c r="BH206" s="204">
        <f t="shared" si="17"/>
        <v>0</v>
      </c>
      <c r="BI206" s="204">
        <f t="shared" si="18"/>
        <v>0</v>
      </c>
      <c r="BJ206" s="23" t="s">
        <v>79</v>
      </c>
      <c r="BK206" s="204">
        <f t="shared" si="19"/>
        <v>0</v>
      </c>
      <c r="BL206" s="23" t="s">
        <v>174</v>
      </c>
      <c r="BM206" s="23" t="s">
        <v>456</v>
      </c>
    </row>
    <row r="207" spans="2:65" s="10" customFormat="1" ht="22.35" customHeight="1">
      <c r="B207" s="176"/>
      <c r="C207" s="177"/>
      <c r="D207" s="190" t="s">
        <v>70</v>
      </c>
      <c r="E207" s="191" t="s">
        <v>457</v>
      </c>
      <c r="F207" s="191" t="s">
        <v>458</v>
      </c>
      <c r="G207" s="177"/>
      <c r="H207" s="177"/>
      <c r="I207" s="180"/>
      <c r="J207" s="192">
        <f>BK207</f>
        <v>0</v>
      </c>
      <c r="K207" s="177"/>
      <c r="L207" s="182"/>
      <c r="M207" s="183"/>
      <c r="N207" s="184"/>
      <c r="O207" s="184"/>
      <c r="P207" s="185">
        <f>SUM(P208:P221)</f>
        <v>0</v>
      </c>
      <c r="Q207" s="184"/>
      <c r="R207" s="185">
        <f>SUM(R208:R221)</f>
        <v>0.91650000000000009</v>
      </c>
      <c r="S207" s="184"/>
      <c r="T207" s="186">
        <f>SUM(T208:T221)</f>
        <v>0</v>
      </c>
      <c r="AR207" s="187" t="s">
        <v>174</v>
      </c>
      <c r="AT207" s="188" t="s">
        <v>70</v>
      </c>
      <c r="AU207" s="188" t="s">
        <v>81</v>
      </c>
      <c r="AY207" s="187" t="s">
        <v>163</v>
      </c>
      <c r="BK207" s="189">
        <f>SUM(BK208:BK221)</f>
        <v>0</v>
      </c>
    </row>
    <row r="208" spans="2:65" s="1" customFormat="1" ht="31.5" customHeight="1">
      <c r="B208" s="40"/>
      <c r="C208" s="193" t="s">
        <v>459</v>
      </c>
      <c r="D208" s="193" t="s">
        <v>165</v>
      </c>
      <c r="E208" s="194" t="s">
        <v>460</v>
      </c>
      <c r="F208" s="195" t="s">
        <v>461</v>
      </c>
      <c r="G208" s="196" t="s">
        <v>102</v>
      </c>
      <c r="H208" s="197">
        <v>34560</v>
      </c>
      <c r="I208" s="198"/>
      <c r="J208" s="199">
        <f>ROUND(I208*H208,2)</f>
        <v>0</v>
      </c>
      <c r="K208" s="195" t="s">
        <v>168</v>
      </c>
      <c r="L208" s="60"/>
      <c r="M208" s="200" t="s">
        <v>21</v>
      </c>
      <c r="N208" s="201" t="s">
        <v>42</v>
      </c>
      <c r="O208" s="41"/>
      <c r="P208" s="202">
        <f>O208*H208</f>
        <v>0</v>
      </c>
      <c r="Q208" s="202">
        <v>0</v>
      </c>
      <c r="R208" s="202">
        <f>Q208*H208</f>
        <v>0</v>
      </c>
      <c r="S208" s="202">
        <v>0</v>
      </c>
      <c r="T208" s="203">
        <f>S208*H208</f>
        <v>0</v>
      </c>
      <c r="AR208" s="23" t="s">
        <v>79</v>
      </c>
      <c r="AT208" s="23" t="s">
        <v>165</v>
      </c>
      <c r="AU208" s="23" t="s">
        <v>104</v>
      </c>
      <c r="AY208" s="23" t="s">
        <v>163</v>
      </c>
      <c r="BE208" s="204">
        <f>IF(N208="základní",J208,0)</f>
        <v>0</v>
      </c>
      <c r="BF208" s="204">
        <f>IF(N208="snížená",J208,0)</f>
        <v>0</v>
      </c>
      <c r="BG208" s="204">
        <f>IF(N208="zákl. přenesená",J208,0)</f>
        <v>0</v>
      </c>
      <c r="BH208" s="204">
        <f>IF(N208="sníž. přenesená",J208,0)</f>
        <v>0</v>
      </c>
      <c r="BI208" s="204">
        <f>IF(N208="nulová",J208,0)</f>
        <v>0</v>
      </c>
      <c r="BJ208" s="23" t="s">
        <v>79</v>
      </c>
      <c r="BK208" s="204">
        <f>ROUND(I208*H208,2)</f>
        <v>0</v>
      </c>
      <c r="BL208" s="23" t="s">
        <v>79</v>
      </c>
      <c r="BM208" s="23" t="s">
        <v>462</v>
      </c>
    </row>
    <row r="209" spans="2:65" s="11" customFormat="1" ht="13.5">
      <c r="B209" s="205"/>
      <c r="C209" s="206"/>
      <c r="D209" s="207" t="s">
        <v>171</v>
      </c>
      <c r="E209" s="208" t="s">
        <v>21</v>
      </c>
      <c r="F209" s="209" t="s">
        <v>100</v>
      </c>
      <c r="G209" s="206"/>
      <c r="H209" s="210">
        <v>34560</v>
      </c>
      <c r="I209" s="211"/>
      <c r="J209" s="206"/>
      <c r="K209" s="206"/>
      <c r="L209" s="212"/>
      <c r="M209" s="213"/>
      <c r="N209" s="214"/>
      <c r="O209" s="214"/>
      <c r="P209" s="214"/>
      <c r="Q209" s="214"/>
      <c r="R209" s="214"/>
      <c r="S209" s="214"/>
      <c r="T209" s="215"/>
      <c r="AT209" s="216" t="s">
        <v>171</v>
      </c>
      <c r="AU209" s="216" t="s">
        <v>104</v>
      </c>
      <c r="AV209" s="11" t="s">
        <v>81</v>
      </c>
      <c r="AW209" s="11" t="s">
        <v>35</v>
      </c>
      <c r="AX209" s="11" t="s">
        <v>79</v>
      </c>
      <c r="AY209" s="216" t="s">
        <v>163</v>
      </c>
    </row>
    <row r="210" spans="2:65" s="1" customFormat="1" ht="31.5" customHeight="1">
      <c r="B210" s="40"/>
      <c r="C210" s="193" t="s">
        <v>463</v>
      </c>
      <c r="D210" s="193" t="s">
        <v>165</v>
      </c>
      <c r="E210" s="194" t="s">
        <v>245</v>
      </c>
      <c r="F210" s="195" t="s">
        <v>246</v>
      </c>
      <c r="G210" s="196" t="s">
        <v>197</v>
      </c>
      <c r="H210" s="197">
        <v>0.5</v>
      </c>
      <c r="I210" s="198"/>
      <c r="J210" s="199">
        <f>ROUND(I210*H210,2)</f>
        <v>0</v>
      </c>
      <c r="K210" s="195" t="s">
        <v>198</v>
      </c>
      <c r="L210" s="60"/>
      <c r="M210" s="200" t="s">
        <v>21</v>
      </c>
      <c r="N210" s="201" t="s">
        <v>42</v>
      </c>
      <c r="O210" s="41"/>
      <c r="P210" s="202">
        <f>O210*H210</f>
        <v>0</v>
      </c>
      <c r="Q210" s="202">
        <v>0</v>
      </c>
      <c r="R210" s="202">
        <f>Q210*H210</f>
        <v>0</v>
      </c>
      <c r="S210" s="202">
        <v>0</v>
      </c>
      <c r="T210" s="203">
        <f>S210*H210</f>
        <v>0</v>
      </c>
      <c r="AR210" s="23" t="s">
        <v>79</v>
      </c>
      <c r="AT210" s="23" t="s">
        <v>165</v>
      </c>
      <c r="AU210" s="23" t="s">
        <v>104</v>
      </c>
      <c r="AY210" s="23" t="s">
        <v>163</v>
      </c>
      <c r="BE210" s="204">
        <f>IF(N210="základní",J210,0)</f>
        <v>0</v>
      </c>
      <c r="BF210" s="204">
        <f>IF(N210="snížená",J210,0)</f>
        <v>0</v>
      </c>
      <c r="BG210" s="204">
        <f>IF(N210="zákl. přenesená",J210,0)</f>
        <v>0</v>
      </c>
      <c r="BH210" s="204">
        <f>IF(N210="sníž. přenesená",J210,0)</f>
        <v>0</v>
      </c>
      <c r="BI210" s="204">
        <f>IF(N210="nulová",J210,0)</f>
        <v>0</v>
      </c>
      <c r="BJ210" s="23" t="s">
        <v>79</v>
      </c>
      <c r="BK210" s="204">
        <f>ROUND(I210*H210,2)</f>
        <v>0</v>
      </c>
      <c r="BL210" s="23" t="s">
        <v>79</v>
      </c>
      <c r="BM210" s="23" t="s">
        <v>464</v>
      </c>
    </row>
    <row r="211" spans="2:65" s="11" customFormat="1" ht="13.5">
      <c r="B211" s="205"/>
      <c r="C211" s="206"/>
      <c r="D211" s="207" t="s">
        <v>171</v>
      </c>
      <c r="E211" s="206"/>
      <c r="F211" s="209" t="s">
        <v>465</v>
      </c>
      <c r="G211" s="206"/>
      <c r="H211" s="210">
        <v>0.5</v>
      </c>
      <c r="I211" s="211"/>
      <c r="J211" s="206"/>
      <c r="K211" s="206"/>
      <c r="L211" s="212"/>
      <c r="M211" s="213"/>
      <c r="N211" s="214"/>
      <c r="O211" s="214"/>
      <c r="P211" s="214"/>
      <c r="Q211" s="214"/>
      <c r="R211" s="214"/>
      <c r="S211" s="214"/>
      <c r="T211" s="215"/>
      <c r="AT211" s="216" t="s">
        <v>171</v>
      </c>
      <c r="AU211" s="216" t="s">
        <v>104</v>
      </c>
      <c r="AV211" s="11" t="s">
        <v>81</v>
      </c>
      <c r="AW211" s="11" t="s">
        <v>6</v>
      </c>
      <c r="AX211" s="11" t="s">
        <v>79</v>
      </c>
      <c r="AY211" s="216" t="s">
        <v>163</v>
      </c>
    </row>
    <row r="212" spans="2:65" s="1" customFormat="1" ht="22.5" customHeight="1">
      <c r="B212" s="40"/>
      <c r="C212" s="223" t="s">
        <v>466</v>
      </c>
      <c r="D212" s="223" t="s">
        <v>250</v>
      </c>
      <c r="E212" s="224" t="s">
        <v>251</v>
      </c>
      <c r="F212" s="225" t="s">
        <v>252</v>
      </c>
      <c r="G212" s="226" t="s">
        <v>253</v>
      </c>
      <c r="H212" s="227">
        <v>500</v>
      </c>
      <c r="I212" s="228"/>
      <c r="J212" s="229">
        <f>ROUND(I212*H212,2)</f>
        <v>0</v>
      </c>
      <c r="K212" s="225" t="s">
        <v>198</v>
      </c>
      <c r="L212" s="230"/>
      <c r="M212" s="231" t="s">
        <v>21</v>
      </c>
      <c r="N212" s="232" t="s">
        <v>42</v>
      </c>
      <c r="O212" s="41"/>
      <c r="P212" s="202">
        <f>O212*H212</f>
        <v>0</v>
      </c>
      <c r="Q212" s="202">
        <v>1E-3</v>
      </c>
      <c r="R212" s="202">
        <f>Q212*H212</f>
        <v>0.5</v>
      </c>
      <c r="S212" s="202">
        <v>0</v>
      </c>
      <c r="T212" s="203">
        <f>S212*H212</f>
        <v>0</v>
      </c>
      <c r="AR212" s="23" t="s">
        <v>81</v>
      </c>
      <c r="AT212" s="23" t="s">
        <v>250</v>
      </c>
      <c r="AU212" s="23" t="s">
        <v>104</v>
      </c>
      <c r="AY212" s="23" t="s">
        <v>163</v>
      </c>
      <c r="BE212" s="204">
        <f>IF(N212="základní",J212,0)</f>
        <v>0</v>
      </c>
      <c r="BF212" s="204">
        <f>IF(N212="snížená",J212,0)</f>
        <v>0</v>
      </c>
      <c r="BG212" s="204">
        <f>IF(N212="zákl. přenesená",J212,0)</f>
        <v>0</v>
      </c>
      <c r="BH212" s="204">
        <f>IF(N212="sníž. přenesená",J212,0)</f>
        <v>0</v>
      </c>
      <c r="BI212" s="204">
        <f>IF(N212="nulová",J212,0)</f>
        <v>0</v>
      </c>
      <c r="BJ212" s="23" t="s">
        <v>79</v>
      </c>
      <c r="BK212" s="204">
        <f>ROUND(I212*H212,2)</f>
        <v>0</v>
      </c>
      <c r="BL212" s="23" t="s">
        <v>79</v>
      </c>
      <c r="BM212" s="23" t="s">
        <v>467</v>
      </c>
    </row>
    <row r="213" spans="2:65" s="11" customFormat="1" ht="13.5">
      <c r="B213" s="205"/>
      <c r="C213" s="206"/>
      <c r="D213" s="207" t="s">
        <v>171</v>
      </c>
      <c r="E213" s="208" t="s">
        <v>21</v>
      </c>
      <c r="F213" s="209" t="s">
        <v>468</v>
      </c>
      <c r="G213" s="206"/>
      <c r="H213" s="210">
        <v>500</v>
      </c>
      <c r="I213" s="211"/>
      <c r="J213" s="206"/>
      <c r="K213" s="206"/>
      <c r="L213" s="212"/>
      <c r="M213" s="213"/>
      <c r="N213" s="214"/>
      <c r="O213" s="214"/>
      <c r="P213" s="214"/>
      <c r="Q213" s="214"/>
      <c r="R213" s="214"/>
      <c r="S213" s="214"/>
      <c r="T213" s="215"/>
      <c r="AT213" s="216" t="s">
        <v>171</v>
      </c>
      <c r="AU213" s="216" t="s">
        <v>104</v>
      </c>
      <c r="AV213" s="11" t="s">
        <v>81</v>
      </c>
      <c r="AW213" s="11" t="s">
        <v>35</v>
      </c>
      <c r="AX213" s="11" t="s">
        <v>79</v>
      </c>
      <c r="AY213" s="216" t="s">
        <v>163</v>
      </c>
    </row>
    <row r="214" spans="2:65" s="1" customFormat="1" ht="31.5" customHeight="1">
      <c r="B214" s="40"/>
      <c r="C214" s="223" t="s">
        <v>469</v>
      </c>
      <c r="D214" s="223" t="s">
        <v>250</v>
      </c>
      <c r="E214" s="224" t="s">
        <v>470</v>
      </c>
      <c r="F214" s="225" t="s">
        <v>471</v>
      </c>
      <c r="G214" s="226" t="s">
        <v>253</v>
      </c>
      <c r="H214" s="227">
        <v>162.9</v>
      </c>
      <c r="I214" s="228"/>
      <c r="J214" s="229">
        <f>ROUND(I214*H214,2)</f>
        <v>0</v>
      </c>
      <c r="K214" s="225" t="s">
        <v>198</v>
      </c>
      <c r="L214" s="230"/>
      <c r="M214" s="231" t="s">
        <v>21</v>
      </c>
      <c r="N214" s="232" t="s">
        <v>42</v>
      </c>
      <c r="O214" s="41"/>
      <c r="P214" s="202">
        <f>O214*H214</f>
        <v>0</v>
      </c>
      <c r="Q214" s="202">
        <v>1E-3</v>
      </c>
      <c r="R214" s="202">
        <f>Q214*H214</f>
        <v>0.16290000000000002</v>
      </c>
      <c r="S214" s="202">
        <v>0</v>
      </c>
      <c r="T214" s="203">
        <f>S214*H214</f>
        <v>0</v>
      </c>
      <c r="AR214" s="23" t="s">
        <v>81</v>
      </c>
      <c r="AT214" s="23" t="s">
        <v>250</v>
      </c>
      <c r="AU214" s="23" t="s">
        <v>104</v>
      </c>
      <c r="AY214" s="23" t="s">
        <v>163</v>
      </c>
      <c r="BE214" s="204">
        <f>IF(N214="základní",J214,0)</f>
        <v>0</v>
      </c>
      <c r="BF214" s="204">
        <f>IF(N214="snížená",J214,0)</f>
        <v>0</v>
      </c>
      <c r="BG214" s="204">
        <f>IF(N214="zákl. přenesená",J214,0)</f>
        <v>0</v>
      </c>
      <c r="BH214" s="204">
        <f>IF(N214="sníž. přenesená",J214,0)</f>
        <v>0</v>
      </c>
      <c r="BI214" s="204">
        <f>IF(N214="nulová",J214,0)</f>
        <v>0</v>
      </c>
      <c r="BJ214" s="23" t="s">
        <v>79</v>
      </c>
      <c r="BK214" s="204">
        <f>ROUND(I214*H214,2)</f>
        <v>0</v>
      </c>
      <c r="BL214" s="23" t="s">
        <v>79</v>
      </c>
      <c r="BM214" s="23" t="s">
        <v>472</v>
      </c>
    </row>
    <row r="215" spans="2:65" s="11" customFormat="1" ht="13.5">
      <c r="B215" s="205"/>
      <c r="C215" s="206"/>
      <c r="D215" s="207" t="s">
        <v>171</v>
      </c>
      <c r="E215" s="208" t="s">
        <v>21</v>
      </c>
      <c r="F215" s="209" t="s">
        <v>473</v>
      </c>
      <c r="G215" s="206"/>
      <c r="H215" s="210">
        <v>162.9</v>
      </c>
      <c r="I215" s="211"/>
      <c r="J215" s="206"/>
      <c r="K215" s="206"/>
      <c r="L215" s="212"/>
      <c r="M215" s="213"/>
      <c r="N215" s="214"/>
      <c r="O215" s="214"/>
      <c r="P215" s="214"/>
      <c r="Q215" s="214"/>
      <c r="R215" s="214"/>
      <c r="S215" s="214"/>
      <c r="T215" s="215"/>
      <c r="AT215" s="216" t="s">
        <v>171</v>
      </c>
      <c r="AU215" s="216" t="s">
        <v>104</v>
      </c>
      <c r="AV215" s="11" t="s">
        <v>81</v>
      </c>
      <c r="AW215" s="11" t="s">
        <v>35</v>
      </c>
      <c r="AX215" s="11" t="s">
        <v>79</v>
      </c>
      <c r="AY215" s="216" t="s">
        <v>163</v>
      </c>
    </row>
    <row r="216" spans="2:65" s="1" customFormat="1" ht="31.5" customHeight="1">
      <c r="B216" s="40"/>
      <c r="C216" s="223" t="s">
        <v>474</v>
      </c>
      <c r="D216" s="223" t="s">
        <v>250</v>
      </c>
      <c r="E216" s="224" t="s">
        <v>475</v>
      </c>
      <c r="F216" s="225" t="s">
        <v>476</v>
      </c>
      <c r="G216" s="226" t="s">
        <v>253</v>
      </c>
      <c r="H216" s="227">
        <v>231.6</v>
      </c>
      <c r="I216" s="228"/>
      <c r="J216" s="229">
        <f>ROUND(I216*H216,2)</f>
        <v>0</v>
      </c>
      <c r="K216" s="225" t="s">
        <v>198</v>
      </c>
      <c r="L216" s="230"/>
      <c r="M216" s="231" t="s">
        <v>21</v>
      </c>
      <c r="N216" s="232" t="s">
        <v>42</v>
      </c>
      <c r="O216" s="41"/>
      <c r="P216" s="202">
        <f>O216*H216</f>
        <v>0</v>
      </c>
      <c r="Q216" s="202">
        <v>1E-3</v>
      </c>
      <c r="R216" s="202">
        <f>Q216*H216</f>
        <v>0.2316</v>
      </c>
      <c r="S216" s="202">
        <v>0</v>
      </c>
      <c r="T216" s="203">
        <f>S216*H216</f>
        <v>0</v>
      </c>
      <c r="AR216" s="23" t="s">
        <v>81</v>
      </c>
      <c r="AT216" s="23" t="s">
        <v>250</v>
      </c>
      <c r="AU216" s="23" t="s">
        <v>104</v>
      </c>
      <c r="AY216" s="23" t="s">
        <v>163</v>
      </c>
      <c r="BE216" s="204">
        <f>IF(N216="základní",J216,0)</f>
        <v>0</v>
      </c>
      <c r="BF216" s="204">
        <f>IF(N216="snížená",J216,0)</f>
        <v>0</v>
      </c>
      <c r="BG216" s="204">
        <f>IF(N216="zákl. přenesená",J216,0)</f>
        <v>0</v>
      </c>
      <c r="BH216" s="204">
        <f>IF(N216="sníž. přenesená",J216,0)</f>
        <v>0</v>
      </c>
      <c r="BI216" s="204">
        <f>IF(N216="nulová",J216,0)</f>
        <v>0</v>
      </c>
      <c r="BJ216" s="23" t="s">
        <v>79</v>
      </c>
      <c r="BK216" s="204">
        <f>ROUND(I216*H216,2)</f>
        <v>0</v>
      </c>
      <c r="BL216" s="23" t="s">
        <v>79</v>
      </c>
      <c r="BM216" s="23" t="s">
        <v>477</v>
      </c>
    </row>
    <row r="217" spans="2:65" s="11" customFormat="1" ht="13.5">
      <c r="B217" s="205"/>
      <c r="C217" s="206"/>
      <c r="D217" s="207" t="s">
        <v>171</v>
      </c>
      <c r="E217" s="208" t="s">
        <v>21</v>
      </c>
      <c r="F217" s="209" t="s">
        <v>478</v>
      </c>
      <c r="G217" s="206"/>
      <c r="H217" s="210">
        <v>231.6</v>
      </c>
      <c r="I217" s="211"/>
      <c r="J217" s="206"/>
      <c r="K217" s="206"/>
      <c r="L217" s="212"/>
      <c r="M217" s="213"/>
      <c r="N217" s="214"/>
      <c r="O217" s="214"/>
      <c r="P217" s="214"/>
      <c r="Q217" s="214"/>
      <c r="R217" s="214"/>
      <c r="S217" s="214"/>
      <c r="T217" s="215"/>
      <c r="AT217" s="216" t="s">
        <v>171</v>
      </c>
      <c r="AU217" s="216" t="s">
        <v>104</v>
      </c>
      <c r="AV217" s="11" t="s">
        <v>81</v>
      </c>
      <c r="AW217" s="11" t="s">
        <v>35</v>
      </c>
      <c r="AX217" s="11" t="s">
        <v>79</v>
      </c>
      <c r="AY217" s="216" t="s">
        <v>163</v>
      </c>
    </row>
    <row r="218" spans="2:65" s="1" customFormat="1" ht="22.5" customHeight="1">
      <c r="B218" s="40"/>
      <c r="C218" s="223" t="s">
        <v>479</v>
      </c>
      <c r="D218" s="223" t="s">
        <v>250</v>
      </c>
      <c r="E218" s="224" t="s">
        <v>480</v>
      </c>
      <c r="F218" s="225" t="s">
        <v>481</v>
      </c>
      <c r="G218" s="226" t="s">
        <v>253</v>
      </c>
      <c r="H218" s="227">
        <v>22</v>
      </c>
      <c r="I218" s="228"/>
      <c r="J218" s="229">
        <f>ROUND(I218*H218,2)</f>
        <v>0</v>
      </c>
      <c r="K218" s="225" t="s">
        <v>198</v>
      </c>
      <c r="L218" s="230"/>
      <c r="M218" s="231" t="s">
        <v>21</v>
      </c>
      <c r="N218" s="232" t="s">
        <v>42</v>
      </c>
      <c r="O218" s="41"/>
      <c r="P218" s="202">
        <f>O218*H218</f>
        <v>0</v>
      </c>
      <c r="Q218" s="202">
        <v>1E-3</v>
      </c>
      <c r="R218" s="202">
        <f>Q218*H218</f>
        <v>2.1999999999999999E-2</v>
      </c>
      <c r="S218" s="202">
        <v>0</v>
      </c>
      <c r="T218" s="203">
        <f>S218*H218</f>
        <v>0</v>
      </c>
      <c r="AR218" s="23" t="s">
        <v>201</v>
      </c>
      <c r="AT218" s="23" t="s">
        <v>250</v>
      </c>
      <c r="AU218" s="23" t="s">
        <v>104</v>
      </c>
      <c r="AY218" s="23" t="s">
        <v>163</v>
      </c>
      <c r="BE218" s="204">
        <f>IF(N218="základní",J218,0)</f>
        <v>0</v>
      </c>
      <c r="BF218" s="204">
        <f>IF(N218="snížená",J218,0)</f>
        <v>0</v>
      </c>
      <c r="BG218" s="204">
        <f>IF(N218="zákl. přenesená",J218,0)</f>
        <v>0</v>
      </c>
      <c r="BH218" s="204">
        <f>IF(N218="sníž. přenesená",J218,0)</f>
        <v>0</v>
      </c>
      <c r="BI218" s="204">
        <f>IF(N218="nulová",J218,0)</f>
        <v>0</v>
      </c>
      <c r="BJ218" s="23" t="s">
        <v>79</v>
      </c>
      <c r="BK218" s="204">
        <f>ROUND(I218*H218,2)</f>
        <v>0</v>
      </c>
      <c r="BL218" s="23" t="s">
        <v>174</v>
      </c>
      <c r="BM218" s="23" t="s">
        <v>482</v>
      </c>
    </row>
    <row r="219" spans="2:65" s="11" customFormat="1" ht="13.5">
      <c r="B219" s="205"/>
      <c r="C219" s="206"/>
      <c r="D219" s="207" t="s">
        <v>171</v>
      </c>
      <c r="E219" s="208" t="s">
        <v>21</v>
      </c>
      <c r="F219" s="209" t="s">
        <v>483</v>
      </c>
      <c r="G219" s="206"/>
      <c r="H219" s="210">
        <v>22</v>
      </c>
      <c r="I219" s="211"/>
      <c r="J219" s="206"/>
      <c r="K219" s="206"/>
      <c r="L219" s="212"/>
      <c r="M219" s="213"/>
      <c r="N219" s="214"/>
      <c r="O219" s="214"/>
      <c r="P219" s="214"/>
      <c r="Q219" s="214"/>
      <c r="R219" s="214"/>
      <c r="S219" s="214"/>
      <c r="T219" s="215"/>
      <c r="AT219" s="216" t="s">
        <v>171</v>
      </c>
      <c r="AU219" s="216" t="s">
        <v>104</v>
      </c>
      <c r="AV219" s="11" t="s">
        <v>81</v>
      </c>
      <c r="AW219" s="11" t="s">
        <v>35</v>
      </c>
      <c r="AX219" s="11" t="s">
        <v>79</v>
      </c>
      <c r="AY219" s="216" t="s">
        <v>163</v>
      </c>
    </row>
    <row r="220" spans="2:65" s="1" customFormat="1" ht="22.5" customHeight="1">
      <c r="B220" s="40"/>
      <c r="C220" s="193" t="s">
        <v>484</v>
      </c>
      <c r="D220" s="193" t="s">
        <v>165</v>
      </c>
      <c r="E220" s="194" t="s">
        <v>485</v>
      </c>
      <c r="F220" s="195" t="s">
        <v>486</v>
      </c>
      <c r="G220" s="196" t="s">
        <v>102</v>
      </c>
      <c r="H220" s="197">
        <v>34560</v>
      </c>
      <c r="I220" s="198"/>
      <c r="J220" s="199">
        <f>ROUND(I220*H220,2)</f>
        <v>0</v>
      </c>
      <c r="K220" s="195" t="s">
        <v>168</v>
      </c>
      <c r="L220" s="60"/>
      <c r="M220" s="200" t="s">
        <v>21</v>
      </c>
      <c r="N220" s="201" t="s">
        <v>42</v>
      </c>
      <c r="O220" s="41"/>
      <c r="P220" s="202">
        <f>O220*H220</f>
        <v>0</v>
      </c>
      <c r="Q220" s="202">
        <v>0</v>
      </c>
      <c r="R220" s="202">
        <f>Q220*H220</f>
        <v>0</v>
      </c>
      <c r="S220" s="202">
        <v>0</v>
      </c>
      <c r="T220" s="203">
        <f>S220*H220</f>
        <v>0</v>
      </c>
      <c r="AR220" s="23" t="s">
        <v>79</v>
      </c>
      <c r="AT220" s="23" t="s">
        <v>165</v>
      </c>
      <c r="AU220" s="23" t="s">
        <v>104</v>
      </c>
      <c r="AY220" s="23" t="s">
        <v>163</v>
      </c>
      <c r="BE220" s="204">
        <f>IF(N220="základní",J220,0)</f>
        <v>0</v>
      </c>
      <c r="BF220" s="204">
        <f>IF(N220="snížená",J220,0)</f>
        <v>0</v>
      </c>
      <c r="BG220" s="204">
        <f>IF(N220="zákl. přenesená",J220,0)</f>
        <v>0</v>
      </c>
      <c r="BH220" s="204">
        <f>IF(N220="sníž. přenesená",J220,0)</f>
        <v>0</v>
      </c>
      <c r="BI220" s="204">
        <f>IF(N220="nulová",J220,0)</f>
        <v>0</v>
      </c>
      <c r="BJ220" s="23" t="s">
        <v>79</v>
      </c>
      <c r="BK220" s="204">
        <f>ROUND(I220*H220,2)</f>
        <v>0</v>
      </c>
      <c r="BL220" s="23" t="s">
        <v>79</v>
      </c>
      <c r="BM220" s="23" t="s">
        <v>487</v>
      </c>
    </row>
    <row r="221" spans="2:65" s="11" customFormat="1" ht="13.5">
      <c r="B221" s="205"/>
      <c r="C221" s="206"/>
      <c r="D221" s="217" t="s">
        <v>171</v>
      </c>
      <c r="E221" s="218" t="s">
        <v>21</v>
      </c>
      <c r="F221" s="219" t="s">
        <v>100</v>
      </c>
      <c r="G221" s="206"/>
      <c r="H221" s="220">
        <v>34560</v>
      </c>
      <c r="I221" s="211"/>
      <c r="J221" s="206"/>
      <c r="K221" s="206"/>
      <c r="L221" s="212"/>
      <c r="M221" s="213"/>
      <c r="N221" s="214"/>
      <c r="O221" s="214"/>
      <c r="P221" s="214"/>
      <c r="Q221" s="214"/>
      <c r="R221" s="214"/>
      <c r="S221" s="214"/>
      <c r="T221" s="215"/>
      <c r="AT221" s="216" t="s">
        <v>171</v>
      </c>
      <c r="AU221" s="216" t="s">
        <v>104</v>
      </c>
      <c r="AV221" s="11" t="s">
        <v>81</v>
      </c>
      <c r="AW221" s="11" t="s">
        <v>35</v>
      </c>
      <c r="AX221" s="11" t="s">
        <v>79</v>
      </c>
      <c r="AY221" s="216" t="s">
        <v>163</v>
      </c>
    </row>
    <row r="222" spans="2:65" s="10" customFormat="1" ht="22.35" customHeight="1">
      <c r="B222" s="176"/>
      <c r="C222" s="177"/>
      <c r="D222" s="190" t="s">
        <v>70</v>
      </c>
      <c r="E222" s="191" t="s">
        <v>488</v>
      </c>
      <c r="F222" s="191" t="s">
        <v>489</v>
      </c>
      <c r="G222" s="177"/>
      <c r="H222" s="177"/>
      <c r="I222" s="180"/>
      <c r="J222" s="192">
        <f>BK222</f>
        <v>0</v>
      </c>
      <c r="K222" s="177"/>
      <c r="L222" s="182"/>
      <c r="M222" s="183"/>
      <c r="N222" s="184"/>
      <c r="O222" s="184"/>
      <c r="P222" s="185">
        <f>SUM(P223:P224)</f>
        <v>0</v>
      </c>
      <c r="Q222" s="184"/>
      <c r="R222" s="185">
        <f>SUM(R223:R224)</f>
        <v>0</v>
      </c>
      <c r="S222" s="184"/>
      <c r="T222" s="186">
        <f>SUM(T223:T224)</f>
        <v>0</v>
      </c>
      <c r="AR222" s="187" t="s">
        <v>79</v>
      </c>
      <c r="AT222" s="188" t="s">
        <v>70</v>
      </c>
      <c r="AU222" s="188" t="s">
        <v>81</v>
      </c>
      <c r="AY222" s="187" t="s">
        <v>163</v>
      </c>
      <c r="BK222" s="189">
        <f>SUM(BK223:BK224)</f>
        <v>0</v>
      </c>
    </row>
    <row r="223" spans="2:65" s="1" customFormat="1" ht="22.5" customHeight="1">
      <c r="B223" s="40"/>
      <c r="C223" s="193" t="s">
        <v>490</v>
      </c>
      <c r="D223" s="193" t="s">
        <v>165</v>
      </c>
      <c r="E223" s="194" t="s">
        <v>491</v>
      </c>
      <c r="F223" s="195" t="s">
        <v>492</v>
      </c>
      <c r="G223" s="196" t="s">
        <v>197</v>
      </c>
      <c r="H223" s="197">
        <v>83.069000000000003</v>
      </c>
      <c r="I223" s="198"/>
      <c r="J223" s="199">
        <f>ROUND(I223*H223,2)</f>
        <v>0</v>
      </c>
      <c r="K223" s="195" t="s">
        <v>168</v>
      </c>
      <c r="L223" s="60"/>
      <c r="M223" s="200" t="s">
        <v>21</v>
      </c>
      <c r="N223" s="201" t="s">
        <v>42</v>
      </c>
      <c r="O223" s="41"/>
      <c r="P223" s="202">
        <f>O223*H223</f>
        <v>0</v>
      </c>
      <c r="Q223" s="202">
        <v>0</v>
      </c>
      <c r="R223" s="202">
        <f>Q223*H223</f>
        <v>0</v>
      </c>
      <c r="S223" s="202">
        <v>0</v>
      </c>
      <c r="T223" s="203">
        <f>S223*H223</f>
        <v>0</v>
      </c>
      <c r="AR223" s="23" t="s">
        <v>174</v>
      </c>
      <c r="AT223" s="23" t="s">
        <v>165</v>
      </c>
      <c r="AU223" s="23" t="s">
        <v>104</v>
      </c>
      <c r="AY223" s="23" t="s">
        <v>163</v>
      </c>
      <c r="BE223" s="204">
        <f>IF(N223="základní",J223,0)</f>
        <v>0</v>
      </c>
      <c r="BF223" s="204">
        <f>IF(N223="snížená",J223,0)</f>
        <v>0</v>
      </c>
      <c r="BG223" s="204">
        <f>IF(N223="zákl. přenesená",J223,0)</f>
        <v>0</v>
      </c>
      <c r="BH223" s="204">
        <f>IF(N223="sníž. přenesená",J223,0)</f>
        <v>0</v>
      </c>
      <c r="BI223" s="204">
        <f>IF(N223="nulová",J223,0)</f>
        <v>0</v>
      </c>
      <c r="BJ223" s="23" t="s">
        <v>79</v>
      </c>
      <c r="BK223" s="204">
        <f>ROUND(I223*H223,2)</f>
        <v>0</v>
      </c>
      <c r="BL223" s="23" t="s">
        <v>174</v>
      </c>
      <c r="BM223" s="23" t="s">
        <v>493</v>
      </c>
    </row>
    <row r="224" spans="2:65" s="1" customFormat="1" ht="31.5" customHeight="1">
      <c r="B224" s="40"/>
      <c r="C224" s="193" t="s">
        <v>494</v>
      </c>
      <c r="D224" s="193" t="s">
        <v>165</v>
      </c>
      <c r="E224" s="194" t="s">
        <v>495</v>
      </c>
      <c r="F224" s="195" t="s">
        <v>496</v>
      </c>
      <c r="G224" s="196" t="s">
        <v>197</v>
      </c>
      <c r="H224" s="197">
        <v>83.069000000000003</v>
      </c>
      <c r="I224" s="198"/>
      <c r="J224" s="199">
        <f>ROUND(I224*H224,2)</f>
        <v>0</v>
      </c>
      <c r="K224" s="195" t="s">
        <v>168</v>
      </c>
      <c r="L224" s="60"/>
      <c r="M224" s="200" t="s">
        <v>21</v>
      </c>
      <c r="N224" s="201" t="s">
        <v>42</v>
      </c>
      <c r="O224" s="41"/>
      <c r="P224" s="202">
        <f>O224*H224</f>
        <v>0</v>
      </c>
      <c r="Q224" s="202">
        <v>0</v>
      </c>
      <c r="R224" s="202">
        <f>Q224*H224</f>
        <v>0</v>
      </c>
      <c r="S224" s="202">
        <v>0</v>
      </c>
      <c r="T224" s="203">
        <f>S224*H224</f>
        <v>0</v>
      </c>
      <c r="AR224" s="23" t="s">
        <v>174</v>
      </c>
      <c r="AT224" s="23" t="s">
        <v>165</v>
      </c>
      <c r="AU224" s="23" t="s">
        <v>104</v>
      </c>
      <c r="AY224" s="23" t="s">
        <v>163</v>
      </c>
      <c r="BE224" s="204">
        <f>IF(N224="základní",J224,0)</f>
        <v>0</v>
      </c>
      <c r="BF224" s="204">
        <f>IF(N224="snížená",J224,0)</f>
        <v>0</v>
      </c>
      <c r="BG224" s="204">
        <f>IF(N224="zákl. přenesená",J224,0)</f>
        <v>0</v>
      </c>
      <c r="BH224" s="204">
        <f>IF(N224="sníž. přenesená",J224,0)</f>
        <v>0</v>
      </c>
      <c r="BI224" s="204">
        <f>IF(N224="nulová",J224,0)</f>
        <v>0</v>
      </c>
      <c r="BJ224" s="23" t="s">
        <v>79</v>
      </c>
      <c r="BK224" s="204">
        <f>ROUND(I224*H224,2)</f>
        <v>0</v>
      </c>
      <c r="BL224" s="23" t="s">
        <v>174</v>
      </c>
      <c r="BM224" s="23" t="s">
        <v>497</v>
      </c>
    </row>
    <row r="225" spans="2:65" s="10" customFormat="1" ht="29.85" customHeight="1">
      <c r="B225" s="176"/>
      <c r="C225" s="177"/>
      <c r="D225" s="190" t="s">
        <v>70</v>
      </c>
      <c r="E225" s="191" t="s">
        <v>498</v>
      </c>
      <c r="F225" s="191" t="s">
        <v>499</v>
      </c>
      <c r="G225" s="177"/>
      <c r="H225" s="177"/>
      <c r="I225" s="180"/>
      <c r="J225" s="192">
        <f>BK225</f>
        <v>0</v>
      </c>
      <c r="K225" s="177"/>
      <c r="L225" s="182"/>
      <c r="M225" s="183"/>
      <c r="N225" s="184"/>
      <c r="O225" s="184"/>
      <c r="P225" s="185">
        <f>SUM(P226:P258)</f>
        <v>0</v>
      </c>
      <c r="Q225" s="184"/>
      <c r="R225" s="185">
        <f>SUM(R226:R258)</f>
        <v>2.4850000000000003</v>
      </c>
      <c r="S225" s="184"/>
      <c r="T225" s="186">
        <f>SUM(T226:T258)</f>
        <v>0</v>
      </c>
      <c r="AR225" s="187" t="s">
        <v>174</v>
      </c>
      <c r="AT225" s="188" t="s">
        <v>70</v>
      </c>
      <c r="AU225" s="188" t="s">
        <v>79</v>
      </c>
      <c r="AY225" s="187" t="s">
        <v>163</v>
      </c>
      <c r="BK225" s="189">
        <f>SUM(BK226:BK258)</f>
        <v>0</v>
      </c>
    </row>
    <row r="226" spans="2:65" s="1" customFormat="1" ht="22.5" customHeight="1">
      <c r="B226" s="40"/>
      <c r="C226" s="193" t="s">
        <v>500</v>
      </c>
      <c r="D226" s="193" t="s">
        <v>165</v>
      </c>
      <c r="E226" s="194" t="s">
        <v>501</v>
      </c>
      <c r="F226" s="195" t="s">
        <v>502</v>
      </c>
      <c r="G226" s="196" t="s">
        <v>224</v>
      </c>
      <c r="H226" s="197">
        <v>15780</v>
      </c>
      <c r="I226" s="198"/>
      <c r="J226" s="199">
        <f>ROUND(I226*H226,2)</f>
        <v>0</v>
      </c>
      <c r="K226" s="195" t="s">
        <v>198</v>
      </c>
      <c r="L226" s="60"/>
      <c r="M226" s="200" t="s">
        <v>21</v>
      </c>
      <c r="N226" s="201" t="s">
        <v>42</v>
      </c>
      <c r="O226" s="41"/>
      <c r="P226" s="202">
        <f>O226*H226</f>
        <v>0</v>
      </c>
      <c r="Q226" s="202">
        <v>0</v>
      </c>
      <c r="R226" s="202">
        <f>Q226*H226</f>
        <v>0</v>
      </c>
      <c r="S226" s="202">
        <v>0</v>
      </c>
      <c r="T226" s="203">
        <f>S226*H226</f>
        <v>0</v>
      </c>
      <c r="AR226" s="23" t="s">
        <v>174</v>
      </c>
      <c r="AT226" s="23" t="s">
        <v>165</v>
      </c>
      <c r="AU226" s="23" t="s">
        <v>81</v>
      </c>
      <c r="AY226" s="23" t="s">
        <v>163</v>
      </c>
      <c r="BE226" s="204">
        <f>IF(N226="základní",J226,0)</f>
        <v>0</v>
      </c>
      <c r="BF226" s="204">
        <f>IF(N226="snížená",J226,0)</f>
        <v>0</v>
      </c>
      <c r="BG226" s="204">
        <f>IF(N226="zákl. přenesená",J226,0)</f>
        <v>0</v>
      </c>
      <c r="BH226" s="204">
        <f>IF(N226="sníž. přenesená",J226,0)</f>
        <v>0</v>
      </c>
      <c r="BI226" s="204">
        <f>IF(N226="nulová",J226,0)</f>
        <v>0</v>
      </c>
      <c r="BJ226" s="23" t="s">
        <v>79</v>
      </c>
      <c r="BK226" s="204">
        <f>ROUND(I226*H226,2)</f>
        <v>0</v>
      </c>
      <c r="BL226" s="23" t="s">
        <v>174</v>
      </c>
      <c r="BM226" s="23" t="s">
        <v>503</v>
      </c>
    </row>
    <row r="227" spans="2:65" s="11" customFormat="1" ht="13.5">
      <c r="B227" s="205"/>
      <c r="C227" s="206"/>
      <c r="D227" s="207" t="s">
        <v>171</v>
      </c>
      <c r="E227" s="208" t="s">
        <v>21</v>
      </c>
      <c r="F227" s="209" t="s">
        <v>504</v>
      </c>
      <c r="G227" s="206"/>
      <c r="H227" s="210">
        <v>15780</v>
      </c>
      <c r="I227" s="211"/>
      <c r="J227" s="206"/>
      <c r="K227" s="206"/>
      <c r="L227" s="212"/>
      <c r="M227" s="213"/>
      <c r="N227" s="214"/>
      <c r="O227" s="214"/>
      <c r="P227" s="214"/>
      <c r="Q227" s="214"/>
      <c r="R227" s="214"/>
      <c r="S227" s="214"/>
      <c r="T227" s="215"/>
      <c r="AT227" s="216" t="s">
        <v>171</v>
      </c>
      <c r="AU227" s="216" t="s">
        <v>81</v>
      </c>
      <c r="AV227" s="11" t="s">
        <v>81</v>
      </c>
      <c r="AW227" s="11" t="s">
        <v>35</v>
      </c>
      <c r="AX227" s="11" t="s">
        <v>79</v>
      </c>
      <c r="AY227" s="216" t="s">
        <v>163</v>
      </c>
    </row>
    <row r="228" spans="2:65" s="1" customFormat="1" ht="22.5" customHeight="1">
      <c r="B228" s="40"/>
      <c r="C228" s="193" t="s">
        <v>505</v>
      </c>
      <c r="D228" s="193" t="s">
        <v>165</v>
      </c>
      <c r="E228" s="194" t="s">
        <v>327</v>
      </c>
      <c r="F228" s="195" t="s">
        <v>506</v>
      </c>
      <c r="G228" s="196" t="s">
        <v>115</v>
      </c>
      <c r="H228" s="197">
        <v>8460</v>
      </c>
      <c r="I228" s="198"/>
      <c r="J228" s="199">
        <f>ROUND(I228*H228,2)</f>
        <v>0</v>
      </c>
      <c r="K228" s="195" t="s">
        <v>198</v>
      </c>
      <c r="L228" s="60"/>
      <c r="M228" s="200" t="s">
        <v>21</v>
      </c>
      <c r="N228" s="201" t="s">
        <v>42</v>
      </c>
      <c r="O228" s="41"/>
      <c r="P228" s="202">
        <f>O228*H228</f>
        <v>0</v>
      </c>
      <c r="Q228" s="202">
        <v>0</v>
      </c>
      <c r="R228" s="202">
        <f>Q228*H228</f>
        <v>0</v>
      </c>
      <c r="S228" s="202">
        <v>0</v>
      </c>
      <c r="T228" s="203">
        <f>S228*H228</f>
        <v>0</v>
      </c>
      <c r="AR228" s="23" t="s">
        <v>174</v>
      </c>
      <c r="AT228" s="23" t="s">
        <v>165</v>
      </c>
      <c r="AU228" s="23" t="s">
        <v>81</v>
      </c>
      <c r="AY228" s="23" t="s">
        <v>163</v>
      </c>
      <c r="BE228" s="204">
        <f>IF(N228="základní",J228,0)</f>
        <v>0</v>
      </c>
      <c r="BF228" s="204">
        <f>IF(N228="snížená",J228,0)</f>
        <v>0</v>
      </c>
      <c r="BG228" s="204">
        <f>IF(N228="zákl. přenesená",J228,0)</f>
        <v>0</v>
      </c>
      <c r="BH228" s="204">
        <f>IF(N228="sníž. přenesená",J228,0)</f>
        <v>0</v>
      </c>
      <c r="BI228" s="204">
        <f>IF(N228="nulová",J228,0)</f>
        <v>0</v>
      </c>
      <c r="BJ228" s="23" t="s">
        <v>79</v>
      </c>
      <c r="BK228" s="204">
        <f>ROUND(I228*H228,2)</f>
        <v>0</v>
      </c>
      <c r="BL228" s="23" t="s">
        <v>174</v>
      </c>
      <c r="BM228" s="23" t="s">
        <v>507</v>
      </c>
    </row>
    <row r="229" spans="2:65" s="11" customFormat="1" ht="13.5">
      <c r="B229" s="205"/>
      <c r="C229" s="206"/>
      <c r="D229" s="207" t="s">
        <v>171</v>
      </c>
      <c r="E229" s="208" t="s">
        <v>21</v>
      </c>
      <c r="F229" s="209" t="s">
        <v>508</v>
      </c>
      <c r="G229" s="206"/>
      <c r="H229" s="210">
        <v>8460</v>
      </c>
      <c r="I229" s="211"/>
      <c r="J229" s="206"/>
      <c r="K229" s="206"/>
      <c r="L229" s="212"/>
      <c r="M229" s="213"/>
      <c r="N229" s="214"/>
      <c r="O229" s="214"/>
      <c r="P229" s="214"/>
      <c r="Q229" s="214"/>
      <c r="R229" s="214"/>
      <c r="S229" s="214"/>
      <c r="T229" s="215"/>
      <c r="AT229" s="216" t="s">
        <v>171</v>
      </c>
      <c r="AU229" s="216" t="s">
        <v>81</v>
      </c>
      <c r="AV229" s="11" t="s">
        <v>81</v>
      </c>
      <c r="AW229" s="11" t="s">
        <v>35</v>
      </c>
      <c r="AX229" s="11" t="s">
        <v>79</v>
      </c>
      <c r="AY229" s="216" t="s">
        <v>163</v>
      </c>
    </row>
    <row r="230" spans="2:65" s="1" customFormat="1" ht="22.5" customHeight="1">
      <c r="B230" s="40"/>
      <c r="C230" s="193" t="s">
        <v>509</v>
      </c>
      <c r="D230" s="193" t="s">
        <v>165</v>
      </c>
      <c r="E230" s="194" t="s">
        <v>510</v>
      </c>
      <c r="F230" s="195" t="s">
        <v>511</v>
      </c>
      <c r="G230" s="196" t="s">
        <v>102</v>
      </c>
      <c r="H230" s="197">
        <v>70.2</v>
      </c>
      <c r="I230" s="198"/>
      <c r="J230" s="199">
        <f>ROUND(I230*H230,2)</f>
        <v>0</v>
      </c>
      <c r="K230" s="195" t="s">
        <v>168</v>
      </c>
      <c r="L230" s="60"/>
      <c r="M230" s="200" t="s">
        <v>21</v>
      </c>
      <c r="N230" s="201" t="s">
        <v>42</v>
      </c>
      <c r="O230" s="41"/>
      <c r="P230" s="202">
        <f>O230*H230</f>
        <v>0</v>
      </c>
      <c r="Q230" s="202">
        <v>0</v>
      </c>
      <c r="R230" s="202">
        <f>Q230*H230</f>
        <v>0</v>
      </c>
      <c r="S230" s="202">
        <v>0</v>
      </c>
      <c r="T230" s="203">
        <f>S230*H230</f>
        <v>0</v>
      </c>
      <c r="AR230" s="23" t="s">
        <v>174</v>
      </c>
      <c r="AT230" s="23" t="s">
        <v>165</v>
      </c>
      <c r="AU230" s="23" t="s">
        <v>81</v>
      </c>
      <c r="AY230" s="23" t="s">
        <v>163</v>
      </c>
      <c r="BE230" s="204">
        <f>IF(N230="základní",J230,0)</f>
        <v>0</v>
      </c>
      <c r="BF230" s="204">
        <f>IF(N230="snížená",J230,0)</f>
        <v>0</v>
      </c>
      <c r="BG230" s="204">
        <f>IF(N230="zákl. přenesená",J230,0)</f>
        <v>0</v>
      </c>
      <c r="BH230" s="204">
        <f>IF(N230="sníž. přenesená",J230,0)</f>
        <v>0</v>
      </c>
      <c r="BI230" s="204">
        <f>IF(N230="nulová",J230,0)</f>
        <v>0</v>
      </c>
      <c r="BJ230" s="23" t="s">
        <v>79</v>
      </c>
      <c r="BK230" s="204">
        <f>ROUND(I230*H230,2)</f>
        <v>0</v>
      </c>
      <c r="BL230" s="23" t="s">
        <v>174</v>
      </c>
      <c r="BM230" s="23" t="s">
        <v>512</v>
      </c>
    </row>
    <row r="231" spans="2:65" s="11" customFormat="1" ht="13.5">
      <c r="B231" s="205"/>
      <c r="C231" s="206"/>
      <c r="D231" s="207" t="s">
        <v>171</v>
      </c>
      <c r="E231" s="208" t="s">
        <v>21</v>
      </c>
      <c r="F231" s="209" t="s">
        <v>513</v>
      </c>
      <c r="G231" s="206"/>
      <c r="H231" s="210">
        <v>70.2</v>
      </c>
      <c r="I231" s="211"/>
      <c r="J231" s="206"/>
      <c r="K231" s="206"/>
      <c r="L231" s="212"/>
      <c r="M231" s="213"/>
      <c r="N231" s="214"/>
      <c r="O231" s="214"/>
      <c r="P231" s="214"/>
      <c r="Q231" s="214"/>
      <c r="R231" s="214"/>
      <c r="S231" s="214"/>
      <c r="T231" s="215"/>
      <c r="AT231" s="216" t="s">
        <v>171</v>
      </c>
      <c r="AU231" s="216" t="s">
        <v>81</v>
      </c>
      <c r="AV231" s="11" t="s">
        <v>81</v>
      </c>
      <c r="AW231" s="11" t="s">
        <v>35</v>
      </c>
      <c r="AX231" s="11" t="s">
        <v>79</v>
      </c>
      <c r="AY231" s="216" t="s">
        <v>163</v>
      </c>
    </row>
    <row r="232" spans="2:65" s="1" customFormat="1" ht="22.5" customHeight="1">
      <c r="B232" s="40"/>
      <c r="C232" s="193" t="s">
        <v>514</v>
      </c>
      <c r="D232" s="193" t="s">
        <v>165</v>
      </c>
      <c r="E232" s="194" t="s">
        <v>515</v>
      </c>
      <c r="F232" s="195" t="s">
        <v>516</v>
      </c>
      <c r="G232" s="196" t="s">
        <v>102</v>
      </c>
      <c r="H232" s="197">
        <v>14910</v>
      </c>
      <c r="I232" s="198"/>
      <c r="J232" s="199">
        <f>ROUND(I232*H232,2)</f>
        <v>0</v>
      </c>
      <c r="K232" s="195" t="s">
        <v>168</v>
      </c>
      <c r="L232" s="60"/>
      <c r="M232" s="200" t="s">
        <v>21</v>
      </c>
      <c r="N232" s="201" t="s">
        <v>42</v>
      </c>
      <c r="O232" s="41"/>
      <c r="P232" s="202">
        <f>O232*H232</f>
        <v>0</v>
      </c>
      <c r="Q232" s="202">
        <v>0</v>
      </c>
      <c r="R232" s="202">
        <f>Q232*H232</f>
        <v>0</v>
      </c>
      <c r="S232" s="202">
        <v>0</v>
      </c>
      <c r="T232" s="203">
        <f>S232*H232</f>
        <v>0</v>
      </c>
      <c r="AR232" s="23" t="s">
        <v>174</v>
      </c>
      <c r="AT232" s="23" t="s">
        <v>165</v>
      </c>
      <c r="AU232" s="23" t="s">
        <v>81</v>
      </c>
      <c r="AY232" s="23" t="s">
        <v>163</v>
      </c>
      <c r="BE232" s="204">
        <f>IF(N232="základní",J232,0)</f>
        <v>0</v>
      </c>
      <c r="BF232" s="204">
        <f>IF(N232="snížená",J232,0)</f>
        <v>0</v>
      </c>
      <c r="BG232" s="204">
        <f>IF(N232="zákl. přenesená",J232,0)</f>
        <v>0</v>
      </c>
      <c r="BH232" s="204">
        <f>IF(N232="sníž. přenesená",J232,0)</f>
        <v>0</v>
      </c>
      <c r="BI232" s="204">
        <f>IF(N232="nulová",J232,0)</f>
        <v>0</v>
      </c>
      <c r="BJ232" s="23" t="s">
        <v>79</v>
      </c>
      <c r="BK232" s="204">
        <f>ROUND(I232*H232,2)</f>
        <v>0</v>
      </c>
      <c r="BL232" s="23" t="s">
        <v>174</v>
      </c>
      <c r="BM232" s="23" t="s">
        <v>517</v>
      </c>
    </row>
    <row r="233" spans="2:65" s="11" customFormat="1" ht="13.5">
      <c r="B233" s="205"/>
      <c r="C233" s="206"/>
      <c r="D233" s="207" t="s">
        <v>171</v>
      </c>
      <c r="E233" s="208" t="s">
        <v>21</v>
      </c>
      <c r="F233" s="209" t="s">
        <v>518</v>
      </c>
      <c r="G233" s="206"/>
      <c r="H233" s="210">
        <v>14910</v>
      </c>
      <c r="I233" s="211"/>
      <c r="J233" s="206"/>
      <c r="K233" s="206"/>
      <c r="L233" s="212"/>
      <c r="M233" s="213"/>
      <c r="N233" s="214"/>
      <c r="O233" s="214"/>
      <c r="P233" s="214"/>
      <c r="Q233" s="214"/>
      <c r="R233" s="214"/>
      <c r="S233" s="214"/>
      <c r="T233" s="215"/>
      <c r="AT233" s="216" t="s">
        <v>171</v>
      </c>
      <c r="AU233" s="216" t="s">
        <v>81</v>
      </c>
      <c r="AV233" s="11" t="s">
        <v>81</v>
      </c>
      <c r="AW233" s="11" t="s">
        <v>35</v>
      </c>
      <c r="AX233" s="11" t="s">
        <v>79</v>
      </c>
      <c r="AY233" s="216" t="s">
        <v>163</v>
      </c>
    </row>
    <row r="234" spans="2:65" s="1" customFormat="1" ht="22.5" customHeight="1">
      <c r="B234" s="40"/>
      <c r="C234" s="193" t="s">
        <v>519</v>
      </c>
      <c r="D234" s="193" t="s">
        <v>165</v>
      </c>
      <c r="E234" s="194" t="s">
        <v>294</v>
      </c>
      <c r="F234" s="195" t="s">
        <v>295</v>
      </c>
      <c r="G234" s="196" t="s">
        <v>102</v>
      </c>
      <c r="H234" s="197">
        <v>124.25</v>
      </c>
      <c r="I234" s="198"/>
      <c r="J234" s="199">
        <f>ROUND(I234*H234,2)</f>
        <v>0</v>
      </c>
      <c r="K234" s="195" t="s">
        <v>168</v>
      </c>
      <c r="L234" s="60"/>
      <c r="M234" s="200" t="s">
        <v>21</v>
      </c>
      <c r="N234" s="201" t="s">
        <v>42</v>
      </c>
      <c r="O234" s="41"/>
      <c r="P234" s="202">
        <f>O234*H234</f>
        <v>0</v>
      </c>
      <c r="Q234" s="202">
        <v>0</v>
      </c>
      <c r="R234" s="202">
        <f>Q234*H234</f>
        <v>0</v>
      </c>
      <c r="S234" s="202">
        <v>0</v>
      </c>
      <c r="T234" s="203">
        <f>S234*H234</f>
        <v>0</v>
      </c>
      <c r="AR234" s="23" t="s">
        <v>169</v>
      </c>
      <c r="AT234" s="23" t="s">
        <v>165</v>
      </c>
      <c r="AU234" s="23" t="s">
        <v>81</v>
      </c>
      <c r="AY234" s="23" t="s">
        <v>163</v>
      </c>
      <c r="BE234" s="204">
        <f>IF(N234="základní",J234,0)</f>
        <v>0</v>
      </c>
      <c r="BF234" s="204">
        <f>IF(N234="snížená",J234,0)</f>
        <v>0</v>
      </c>
      <c r="BG234" s="204">
        <f>IF(N234="zákl. přenesená",J234,0)</f>
        <v>0</v>
      </c>
      <c r="BH234" s="204">
        <f>IF(N234="sníž. přenesená",J234,0)</f>
        <v>0</v>
      </c>
      <c r="BI234" s="204">
        <f>IF(N234="nulová",J234,0)</f>
        <v>0</v>
      </c>
      <c r="BJ234" s="23" t="s">
        <v>79</v>
      </c>
      <c r="BK234" s="204">
        <f>ROUND(I234*H234,2)</f>
        <v>0</v>
      </c>
      <c r="BL234" s="23" t="s">
        <v>169</v>
      </c>
      <c r="BM234" s="23" t="s">
        <v>520</v>
      </c>
    </row>
    <row r="235" spans="2:65" s="11" customFormat="1" ht="13.5">
      <c r="B235" s="205"/>
      <c r="C235" s="206"/>
      <c r="D235" s="207" t="s">
        <v>171</v>
      </c>
      <c r="E235" s="208" t="s">
        <v>21</v>
      </c>
      <c r="F235" s="209" t="s">
        <v>521</v>
      </c>
      <c r="G235" s="206"/>
      <c r="H235" s="210">
        <v>124.25</v>
      </c>
      <c r="I235" s="211"/>
      <c r="J235" s="206"/>
      <c r="K235" s="206"/>
      <c r="L235" s="212"/>
      <c r="M235" s="213"/>
      <c r="N235" s="214"/>
      <c r="O235" s="214"/>
      <c r="P235" s="214"/>
      <c r="Q235" s="214"/>
      <c r="R235" s="214"/>
      <c r="S235" s="214"/>
      <c r="T235" s="215"/>
      <c r="AT235" s="216" t="s">
        <v>171</v>
      </c>
      <c r="AU235" s="216" t="s">
        <v>81</v>
      </c>
      <c r="AV235" s="11" t="s">
        <v>81</v>
      </c>
      <c r="AW235" s="11" t="s">
        <v>35</v>
      </c>
      <c r="AX235" s="11" t="s">
        <v>79</v>
      </c>
      <c r="AY235" s="216" t="s">
        <v>163</v>
      </c>
    </row>
    <row r="236" spans="2:65" s="1" customFormat="1" ht="22.5" customHeight="1">
      <c r="B236" s="40"/>
      <c r="C236" s="223" t="s">
        <v>522</v>
      </c>
      <c r="D236" s="223" t="s">
        <v>250</v>
      </c>
      <c r="E236" s="224" t="s">
        <v>300</v>
      </c>
      <c r="F236" s="225" t="s">
        <v>301</v>
      </c>
      <c r="G236" s="226" t="s">
        <v>130</v>
      </c>
      <c r="H236" s="227">
        <v>12.425000000000001</v>
      </c>
      <c r="I236" s="228"/>
      <c r="J236" s="229">
        <f>ROUND(I236*H236,2)</f>
        <v>0</v>
      </c>
      <c r="K236" s="225" t="s">
        <v>168</v>
      </c>
      <c r="L236" s="230"/>
      <c r="M236" s="231" t="s">
        <v>21</v>
      </c>
      <c r="N236" s="232" t="s">
        <v>42</v>
      </c>
      <c r="O236" s="41"/>
      <c r="P236" s="202">
        <f>O236*H236</f>
        <v>0</v>
      </c>
      <c r="Q236" s="202">
        <v>0.2</v>
      </c>
      <c r="R236" s="202">
        <f>Q236*H236</f>
        <v>2.4850000000000003</v>
      </c>
      <c r="S236" s="202">
        <v>0</v>
      </c>
      <c r="T236" s="203">
        <f>S236*H236</f>
        <v>0</v>
      </c>
      <c r="AR236" s="23" t="s">
        <v>169</v>
      </c>
      <c r="AT236" s="23" t="s">
        <v>250</v>
      </c>
      <c r="AU236" s="23" t="s">
        <v>81</v>
      </c>
      <c r="AY236" s="23" t="s">
        <v>163</v>
      </c>
      <c r="BE236" s="204">
        <f>IF(N236="základní",J236,0)</f>
        <v>0</v>
      </c>
      <c r="BF236" s="204">
        <f>IF(N236="snížená",J236,0)</f>
        <v>0</v>
      </c>
      <c r="BG236" s="204">
        <f>IF(N236="zákl. přenesená",J236,0)</f>
        <v>0</v>
      </c>
      <c r="BH236" s="204">
        <f>IF(N236="sníž. přenesená",J236,0)</f>
        <v>0</v>
      </c>
      <c r="BI236" s="204">
        <f>IF(N236="nulová",J236,0)</f>
        <v>0</v>
      </c>
      <c r="BJ236" s="23" t="s">
        <v>79</v>
      </c>
      <c r="BK236" s="204">
        <f>ROUND(I236*H236,2)</f>
        <v>0</v>
      </c>
      <c r="BL236" s="23" t="s">
        <v>169</v>
      </c>
      <c r="BM236" s="23" t="s">
        <v>523</v>
      </c>
    </row>
    <row r="237" spans="2:65" s="11" customFormat="1" ht="13.5">
      <c r="B237" s="205"/>
      <c r="C237" s="206"/>
      <c r="D237" s="207" t="s">
        <v>171</v>
      </c>
      <c r="E237" s="206"/>
      <c r="F237" s="209" t="s">
        <v>524</v>
      </c>
      <c r="G237" s="206"/>
      <c r="H237" s="210">
        <v>12.425000000000001</v>
      </c>
      <c r="I237" s="211"/>
      <c r="J237" s="206"/>
      <c r="K237" s="206"/>
      <c r="L237" s="212"/>
      <c r="M237" s="213"/>
      <c r="N237" s="214"/>
      <c r="O237" s="214"/>
      <c r="P237" s="214"/>
      <c r="Q237" s="214"/>
      <c r="R237" s="214"/>
      <c r="S237" s="214"/>
      <c r="T237" s="215"/>
      <c r="AT237" s="216" t="s">
        <v>171</v>
      </c>
      <c r="AU237" s="216" t="s">
        <v>81</v>
      </c>
      <c r="AV237" s="11" t="s">
        <v>81</v>
      </c>
      <c r="AW237" s="11" t="s">
        <v>6</v>
      </c>
      <c r="AX237" s="11" t="s">
        <v>79</v>
      </c>
      <c r="AY237" s="216" t="s">
        <v>163</v>
      </c>
    </row>
    <row r="238" spans="2:65" s="1" customFormat="1" ht="31.5" customHeight="1">
      <c r="B238" s="40"/>
      <c r="C238" s="193" t="s">
        <v>525</v>
      </c>
      <c r="D238" s="193" t="s">
        <v>165</v>
      </c>
      <c r="E238" s="194" t="s">
        <v>332</v>
      </c>
      <c r="F238" s="195" t="s">
        <v>333</v>
      </c>
      <c r="G238" s="196" t="s">
        <v>224</v>
      </c>
      <c r="H238" s="197">
        <v>1374</v>
      </c>
      <c r="I238" s="198"/>
      <c r="J238" s="199">
        <f>ROUND(I238*H238,2)</f>
        <v>0</v>
      </c>
      <c r="K238" s="195" t="s">
        <v>168</v>
      </c>
      <c r="L238" s="60"/>
      <c r="M238" s="200" t="s">
        <v>21</v>
      </c>
      <c r="N238" s="201" t="s">
        <v>42</v>
      </c>
      <c r="O238" s="41"/>
      <c r="P238" s="202">
        <f>O238*H238</f>
        <v>0</v>
      </c>
      <c r="Q238" s="202">
        <v>0</v>
      </c>
      <c r="R238" s="202">
        <f>Q238*H238</f>
        <v>0</v>
      </c>
      <c r="S238" s="202">
        <v>0</v>
      </c>
      <c r="T238" s="203">
        <f>S238*H238</f>
        <v>0</v>
      </c>
      <c r="AR238" s="23" t="s">
        <v>79</v>
      </c>
      <c r="AT238" s="23" t="s">
        <v>165</v>
      </c>
      <c r="AU238" s="23" t="s">
        <v>81</v>
      </c>
      <c r="AY238" s="23" t="s">
        <v>163</v>
      </c>
      <c r="BE238" s="204">
        <f>IF(N238="základní",J238,0)</f>
        <v>0</v>
      </c>
      <c r="BF238" s="204">
        <f>IF(N238="snížená",J238,0)</f>
        <v>0</v>
      </c>
      <c r="BG238" s="204">
        <f>IF(N238="zákl. přenesená",J238,0)</f>
        <v>0</v>
      </c>
      <c r="BH238" s="204">
        <f>IF(N238="sníž. přenesená",J238,0)</f>
        <v>0</v>
      </c>
      <c r="BI238" s="204">
        <f>IF(N238="nulová",J238,0)</f>
        <v>0</v>
      </c>
      <c r="BJ238" s="23" t="s">
        <v>79</v>
      </c>
      <c r="BK238" s="204">
        <f>ROUND(I238*H238,2)</f>
        <v>0</v>
      </c>
      <c r="BL238" s="23" t="s">
        <v>79</v>
      </c>
      <c r="BM238" s="23" t="s">
        <v>526</v>
      </c>
    </row>
    <row r="239" spans="2:65" s="11" customFormat="1" ht="13.5">
      <c r="B239" s="205"/>
      <c r="C239" s="206"/>
      <c r="D239" s="207" t="s">
        <v>171</v>
      </c>
      <c r="E239" s="208" t="s">
        <v>21</v>
      </c>
      <c r="F239" s="209" t="s">
        <v>527</v>
      </c>
      <c r="G239" s="206"/>
      <c r="H239" s="210">
        <v>1374</v>
      </c>
      <c r="I239" s="211"/>
      <c r="J239" s="206"/>
      <c r="K239" s="206"/>
      <c r="L239" s="212"/>
      <c r="M239" s="213"/>
      <c r="N239" s="214"/>
      <c r="O239" s="214"/>
      <c r="P239" s="214"/>
      <c r="Q239" s="214"/>
      <c r="R239" s="214"/>
      <c r="S239" s="214"/>
      <c r="T239" s="215"/>
      <c r="AT239" s="216" t="s">
        <v>171</v>
      </c>
      <c r="AU239" s="216" t="s">
        <v>81</v>
      </c>
      <c r="AV239" s="11" t="s">
        <v>81</v>
      </c>
      <c r="AW239" s="11" t="s">
        <v>35</v>
      </c>
      <c r="AX239" s="11" t="s">
        <v>79</v>
      </c>
      <c r="AY239" s="216" t="s">
        <v>163</v>
      </c>
    </row>
    <row r="240" spans="2:65" s="1" customFormat="1" ht="31.5" customHeight="1">
      <c r="B240" s="40"/>
      <c r="C240" s="193" t="s">
        <v>528</v>
      </c>
      <c r="D240" s="193" t="s">
        <v>165</v>
      </c>
      <c r="E240" s="194" t="s">
        <v>336</v>
      </c>
      <c r="F240" s="195" t="s">
        <v>337</v>
      </c>
      <c r="G240" s="196" t="s">
        <v>224</v>
      </c>
      <c r="H240" s="197">
        <v>1374</v>
      </c>
      <c r="I240" s="198"/>
      <c r="J240" s="199">
        <f>ROUND(I240*H240,2)</f>
        <v>0</v>
      </c>
      <c r="K240" s="195" t="s">
        <v>198</v>
      </c>
      <c r="L240" s="60"/>
      <c r="M240" s="200" t="s">
        <v>21</v>
      </c>
      <c r="N240" s="201" t="s">
        <v>42</v>
      </c>
      <c r="O240" s="41"/>
      <c r="P240" s="202">
        <f>O240*H240</f>
        <v>0</v>
      </c>
      <c r="Q240" s="202">
        <v>0</v>
      </c>
      <c r="R240" s="202">
        <f>Q240*H240</f>
        <v>0</v>
      </c>
      <c r="S240" s="202">
        <v>0</v>
      </c>
      <c r="T240" s="203">
        <f>S240*H240</f>
        <v>0</v>
      </c>
      <c r="AR240" s="23" t="s">
        <v>79</v>
      </c>
      <c r="AT240" s="23" t="s">
        <v>165</v>
      </c>
      <c r="AU240" s="23" t="s">
        <v>81</v>
      </c>
      <c r="AY240" s="23" t="s">
        <v>163</v>
      </c>
      <c r="BE240" s="204">
        <f>IF(N240="základní",J240,0)</f>
        <v>0</v>
      </c>
      <c r="BF240" s="204">
        <f>IF(N240="snížená",J240,0)</f>
        <v>0</v>
      </c>
      <c r="BG240" s="204">
        <f>IF(N240="zákl. přenesená",J240,0)</f>
        <v>0</v>
      </c>
      <c r="BH240" s="204">
        <f>IF(N240="sníž. přenesená",J240,0)</f>
        <v>0</v>
      </c>
      <c r="BI240" s="204">
        <f>IF(N240="nulová",J240,0)</f>
        <v>0</v>
      </c>
      <c r="BJ240" s="23" t="s">
        <v>79</v>
      </c>
      <c r="BK240" s="204">
        <f>ROUND(I240*H240,2)</f>
        <v>0</v>
      </c>
      <c r="BL240" s="23" t="s">
        <v>79</v>
      </c>
      <c r="BM240" s="23" t="s">
        <v>529</v>
      </c>
    </row>
    <row r="241" spans="2:65" s="11" customFormat="1" ht="13.5">
      <c r="B241" s="205"/>
      <c r="C241" s="206"/>
      <c r="D241" s="207" t="s">
        <v>171</v>
      </c>
      <c r="E241" s="208" t="s">
        <v>21</v>
      </c>
      <c r="F241" s="209" t="s">
        <v>527</v>
      </c>
      <c r="G241" s="206"/>
      <c r="H241" s="210">
        <v>1374</v>
      </c>
      <c r="I241" s="211"/>
      <c r="J241" s="206"/>
      <c r="K241" s="206"/>
      <c r="L241" s="212"/>
      <c r="M241" s="213"/>
      <c r="N241" s="214"/>
      <c r="O241" s="214"/>
      <c r="P241" s="214"/>
      <c r="Q241" s="214"/>
      <c r="R241" s="214"/>
      <c r="S241" s="214"/>
      <c r="T241" s="215"/>
      <c r="AT241" s="216" t="s">
        <v>171</v>
      </c>
      <c r="AU241" s="216" t="s">
        <v>81</v>
      </c>
      <c r="AV241" s="11" t="s">
        <v>81</v>
      </c>
      <c r="AW241" s="11" t="s">
        <v>35</v>
      </c>
      <c r="AX241" s="11" t="s">
        <v>79</v>
      </c>
      <c r="AY241" s="216" t="s">
        <v>163</v>
      </c>
    </row>
    <row r="242" spans="2:65" s="1" customFormat="1" ht="31.5" customHeight="1">
      <c r="B242" s="40"/>
      <c r="C242" s="193" t="s">
        <v>530</v>
      </c>
      <c r="D242" s="193" t="s">
        <v>165</v>
      </c>
      <c r="E242" s="194" t="s">
        <v>531</v>
      </c>
      <c r="F242" s="195" t="s">
        <v>532</v>
      </c>
      <c r="G242" s="196" t="s">
        <v>102</v>
      </c>
      <c r="H242" s="197">
        <v>35000</v>
      </c>
      <c r="I242" s="198"/>
      <c r="J242" s="199">
        <f>ROUND(I242*H242,2)</f>
        <v>0</v>
      </c>
      <c r="K242" s="195" t="s">
        <v>168</v>
      </c>
      <c r="L242" s="60"/>
      <c r="M242" s="200" t="s">
        <v>21</v>
      </c>
      <c r="N242" s="201" t="s">
        <v>42</v>
      </c>
      <c r="O242" s="41"/>
      <c r="P242" s="202">
        <f>O242*H242</f>
        <v>0</v>
      </c>
      <c r="Q242" s="202">
        <v>0</v>
      </c>
      <c r="R242" s="202">
        <f>Q242*H242</f>
        <v>0</v>
      </c>
      <c r="S242" s="202">
        <v>0</v>
      </c>
      <c r="T242" s="203">
        <f>S242*H242</f>
        <v>0</v>
      </c>
      <c r="AR242" s="23" t="s">
        <v>174</v>
      </c>
      <c r="AT242" s="23" t="s">
        <v>165</v>
      </c>
      <c r="AU242" s="23" t="s">
        <v>81</v>
      </c>
      <c r="AY242" s="23" t="s">
        <v>163</v>
      </c>
      <c r="BE242" s="204">
        <f>IF(N242="základní",J242,0)</f>
        <v>0</v>
      </c>
      <c r="BF242" s="204">
        <f>IF(N242="snížená",J242,0)</f>
        <v>0</v>
      </c>
      <c r="BG242" s="204">
        <f>IF(N242="zákl. přenesená",J242,0)</f>
        <v>0</v>
      </c>
      <c r="BH242" s="204">
        <f>IF(N242="sníž. přenesená",J242,0)</f>
        <v>0</v>
      </c>
      <c r="BI242" s="204">
        <f>IF(N242="nulová",J242,0)</f>
        <v>0</v>
      </c>
      <c r="BJ242" s="23" t="s">
        <v>79</v>
      </c>
      <c r="BK242" s="204">
        <f>ROUND(I242*H242,2)</f>
        <v>0</v>
      </c>
      <c r="BL242" s="23" t="s">
        <v>174</v>
      </c>
      <c r="BM242" s="23" t="s">
        <v>533</v>
      </c>
    </row>
    <row r="243" spans="2:65" s="11" customFormat="1" ht="13.5">
      <c r="B243" s="205"/>
      <c r="C243" s="206"/>
      <c r="D243" s="207" t="s">
        <v>171</v>
      </c>
      <c r="E243" s="208" t="s">
        <v>21</v>
      </c>
      <c r="F243" s="209" t="s">
        <v>534</v>
      </c>
      <c r="G243" s="206"/>
      <c r="H243" s="210">
        <v>35000</v>
      </c>
      <c r="I243" s="211"/>
      <c r="J243" s="206"/>
      <c r="K243" s="206"/>
      <c r="L243" s="212"/>
      <c r="M243" s="213"/>
      <c r="N243" s="214"/>
      <c r="O243" s="214"/>
      <c r="P243" s="214"/>
      <c r="Q243" s="214"/>
      <c r="R243" s="214"/>
      <c r="S243" s="214"/>
      <c r="T243" s="215"/>
      <c r="AT243" s="216" t="s">
        <v>171</v>
      </c>
      <c r="AU243" s="216" t="s">
        <v>81</v>
      </c>
      <c r="AV243" s="11" t="s">
        <v>81</v>
      </c>
      <c r="AW243" s="11" t="s">
        <v>35</v>
      </c>
      <c r="AX243" s="11" t="s">
        <v>79</v>
      </c>
      <c r="AY243" s="216" t="s">
        <v>163</v>
      </c>
    </row>
    <row r="244" spans="2:65" s="1" customFormat="1" ht="22.5" customHeight="1">
      <c r="B244" s="40"/>
      <c r="C244" s="193" t="s">
        <v>535</v>
      </c>
      <c r="D244" s="193" t="s">
        <v>165</v>
      </c>
      <c r="E244" s="194" t="s">
        <v>189</v>
      </c>
      <c r="F244" s="195" t="s">
        <v>190</v>
      </c>
      <c r="G244" s="196" t="s">
        <v>130</v>
      </c>
      <c r="H244" s="197">
        <v>1750</v>
      </c>
      <c r="I244" s="198"/>
      <c r="J244" s="199">
        <f>ROUND(I244*H244,2)</f>
        <v>0</v>
      </c>
      <c r="K244" s="195" t="s">
        <v>168</v>
      </c>
      <c r="L244" s="60"/>
      <c r="M244" s="200" t="s">
        <v>21</v>
      </c>
      <c r="N244" s="201" t="s">
        <v>42</v>
      </c>
      <c r="O244" s="41"/>
      <c r="P244" s="202">
        <f>O244*H244</f>
        <v>0</v>
      </c>
      <c r="Q244" s="202">
        <v>0</v>
      </c>
      <c r="R244" s="202">
        <f>Q244*H244</f>
        <v>0</v>
      </c>
      <c r="S244" s="202">
        <v>0</v>
      </c>
      <c r="T244" s="203">
        <f>S244*H244</f>
        <v>0</v>
      </c>
      <c r="AR244" s="23" t="s">
        <v>174</v>
      </c>
      <c r="AT244" s="23" t="s">
        <v>165</v>
      </c>
      <c r="AU244" s="23" t="s">
        <v>81</v>
      </c>
      <c r="AY244" s="23" t="s">
        <v>163</v>
      </c>
      <c r="BE244" s="204">
        <f>IF(N244="základní",J244,0)</f>
        <v>0</v>
      </c>
      <c r="BF244" s="204">
        <f>IF(N244="snížená",J244,0)</f>
        <v>0</v>
      </c>
      <c r="BG244" s="204">
        <f>IF(N244="zákl. přenesená",J244,0)</f>
        <v>0</v>
      </c>
      <c r="BH244" s="204">
        <f>IF(N244="sníž. přenesená",J244,0)</f>
        <v>0</v>
      </c>
      <c r="BI244" s="204">
        <f>IF(N244="nulová",J244,0)</f>
        <v>0</v>
      </c>
      <c r="BJ244" s="23" t="s">
        <v>79</v>
      </c>
      <c r="BK244" s="204">
        <f>ROUND(I244*H244,2)</f>
        <v>0</v>
      </c>
      <c r="BL244" s="23" t="s">
        <v>174</v>
      </c>
      <c r="BM244" s="23" t="s">
        <v>536</v>
      </c>
    </row>
    <row r="245" spans="2:65" s="11" customFormat="1" ht="13.5">
      <c r="B245" s="205"/>
      <c r="C245" s="206"/>
      <c r="D245" s="207" t="s">
        <v>171</v>
      </c>
      <c r="E245" s="208" t="s">
        <v>537</v>
      </c>
      <c r="F245" s="209" t="s">
        <v>538</v>
      </c>
      <c r="G245" s="206"/>
      <c r="H245" s="210">
        <v>1750</v>
      </c>
      <c r="I245" s="211"/>
      <c r="J245" s="206"/>
      <c r="K245" s="206"/>
      <c r="L245" s="212"/>
      <c r="M245" s="213"/>
      <c r="N245" s="214"/>
      <c r="O245" s="214"/>
      <c r="P245" s="214"/>
      <c r="Q245" s="214"/>
      <c r="R245" s="214"/>
      <c r="S245" s="214"/>
      <c r="T245" s="215"/>
      <c r="AT245" s="216" t="s">
        <v>171</v>
      </c>
      <c r="AU245" s="216" t="s">
        <v>81</v>
      </c>
      <c r="AV245" s="11" t="s">
        <v>81</v>
      </c>
      <c r="AW245" s="11" t="s">
        <v>35</v>
      </c>
      <c r="AX245" s="11" t="s">
        <v>79</v>
      </c>
      <c r="AY245" s="216" t="s">
        <v>163</v>
      </c>
    </row>
    <row r="246" spans="2:65" s="1" customFormat="1" ht="22.5" customHeight="1">
      <c r="B246" s="40"/>
      <c r="C246" s="193" t="s">
        <v>539</v>
      </c>
      <c r="D246" s="193" t="s">
        <v>165</v>
      </c>
      <c r="E246" s="194" t="s">
        <v>195</v>
      </c>
      <c r="F246" s="195" t="s">
        <v>196</v>
      </c>
      <c r="G246" s="196" t="s">
        <v>197</v>
      </c>
      <c r="H246" s="197">
        <v>875</v>
      </c>
      <c r="I246" s="198"/>
      <c r="J246" s="199">
        <f>ROUND(I246*H246,2)</f>
        <v>0</v>
      </c>
      <c r="K246" s="195" t="s">
        <v>198</v>
      </c>
      <c r="L246" s="60"/>
      <c r="M246" s="200" t="s">
        <v>21</v>
      </c>
      <c r="N246" s="201" t="s">
        <v>42</v>
      </c>
      <c r="O246" s="41"/>
      <c r="P246" s="202">
        <f>O246*H246</f>
        <v>0</v>
      </c>
      <c r="Q246" s="202">
        <v>0</v>
      </c>
      <c r="R246" s="202">
        <f>Q246*H246</f>
        <v>0</v>
      </c>
      <c r="S246" s="202">
        <v>0</v>
      </c>
      <c r="T246" s="203">
        <f>S246*H246</f>
        <v>0</v>
      </c>
      <c r="AR246" s="23" t="s">
        <v>174</v>
      </c>
      <c r="AT246" s="23" t="s">
        <v>165</v>
      </c>
      <c r="AU246" s="23" t="s">
        <v>81</v>
      </c>
      <c r="AY246" s="23" t="s">
        <v>163</v>
      </c>
      <c r="BE246" s="204">
        <f>IF(N246="základní",J246,0)</f>
        <v>0</v>
      </c>
      <c r="BF246" s="204">
        <f>IF(N246="snížená",J246,0)</f>
        <v>0</v>
      </c>
      <c r="BG246" s="204">
        <f>IF(N246="zákl. přenesená",J246,0)</f>
        <v>0</v>
      </c>
      <c r="BH246" s="204">
        <f>IF(N246="sníž. přenesená",J246,0)</f>
        <v>0</v>
      </c>
      <c r="BI246" s="204">
        <f>IF(N246="nulová",J246,0)</f>
        <v>0</v>
      </c>
      <c r="BJ246" s="23" t="s">
        <v>79</v>
      </c>
      <c r="BK246" s="204">
        <f>ROUND(I246*H246,2)</f>
        <v>0</v>
      </c>
      <c r="BL246" s="23" t="s">
        <v>174</v>
      </c>
      <c r="BM246" s="23" t="s">
        <v>540</v>
      </c>
    </row>
    <row r="247" spans="2:65" s="11" customFormat="1" ht="13.5">
      <c r="B247" s="205"/>
      <c r="C247" s="206"/>
      <c r="D247" s="207" t="s">
        <v>171</v>
      </c>
      <c r="E247" s="208" t="s">
        <v>21</v>
      </c>
      <c r="F247" s="209" t="s">
        <v>541</v>
      </c>
      <c r="G247" s="206"/>
      <c r="H247" s="210">
        <v>875</v>
      </c>
      <c r="I247" s="211"/>
      <c r="J247" s="206"/>
      <c r="K247" s="206"/>
      <c r="L247" s="212"/>
      <c r="M247" s="213"/>
      <c r="N247" s="214"/>
      <c r="O247" s="214"/>
      <c r="P247" s="214"/>
      <c r="Q247" s="214"/>
      <c r="R247" s="214"/>
      <c r="S247" s="214"/>
      <c r="T247" s="215"/>
      <c r="AT247" s="216" t="s">
        <v>171</v>
      </c>
      <c r="AU247" s="216" t="s">
        <v>81</v>
      </c>
      <c r="AV247" s="11" t="s">
        <v>81</v>
      </c>
      <c r="AW247" s="11" t="s">
        <v>35</v>
      </c>
      <c r="AX247" s="11" t="s">
        <v>79</v>
      </c>
      <c r="AY247" s="216" t="s">
        <v>163</v>
      </c>
    </row>
    <row r="248" spans="2:65" s="1" customFormat="1" ht="22.5" customHeight="1">
      <c r="B248" s="40"/>
      <c r="C248" s="193" t="s">
        <v>542</v>
      </c>
      <c r="D248" s="193" t="s">
        <v>165</v>
      </c>
      <c r="E248" s="194" t="s">
        <v>348</v>
      </c>
      <c r="F248" s="195" t="s">
        <v>349</v>
      </c>
      <c r="G248" s="196" t="s">
        <v>130</v>
      </c>
      <c r="H248" s="197">
        <v>347.22</v>
      </c>
      <c r="I248" s="198"/>
      <c r="J248" s="199">
        <f>ROUND(I248*H248,2)</f>
        <v>0</v>
      </c>
      <c r="K248" s="195" t="s">
        <v>168</v>
      </c>
      <c r="L248" s="60"/>
      <c r="M248" s="200" t="s">
        <v>21</v>
      </c>
      <c r="N248" s="201" t="s">
        <v>42</v>
      </c>
      <c r="O248" s="41"/>
      <c r="P248" s="202">
        <f>O248*H248</f>
        <v>0</v>
      </c>
      <c r="Q248" s="202">
        <v>0</v>
      </c>
      <c r="R248" s="202">
        <f>Q248*H248</f>
        <v>0</v>
      </c>
      <c r="S248" s="202">
        <v>0</v>
      </c>
      <c r="T248" s="203">
        <f>S248*H248</f>
        <v>0</v>
      </c>
      <c r="AR248" s="23" t="s">
        <v>174</v>
      </c>
      <c r="AT248" s="23" t="s">
        <v>165</v>
      </c>
      <c r="AU248" s="23" t="s">
        <v>81</v>
      </c>
      <c r="AY248" s="23" t="s">
        <v>163</v>
      </c>
      <c r="BE248" s="204">
        <f>IF(N248="základní",J248,0)</f>
        <v>0</v>
      </c>
      <c r="BF248" s="204">
        <f>IF(N248="snížená",J248,0)</f>
        <v>0</v>
      </c>
      <c r="BG248" s="204">
        <f>IF(N248="zákl. přenesená",J248,0)</f>
        <v>0</v>
      </c>
      <c r="BH248" s="204">
        <f>IF(N248="sníž. přenesená",J248,0)</f>
        <v>0</v>
      </c>
      <c r="BI248" s="204">
        <f>IF(N248="nulová",J248,0)</f>
        <v>0</v>
      </c>
      <c r="BJ248" s="23" t="s">
        <v>79</v>
      </c>
      <c r="BK248" s="204">
        <f>ROUND(I248*H248,2)</f>
        <v>0</v>
      </c>
      <c r="BL248" s="23" t="s">
        <v>174</v>
      </c>
      <c r="BM248" s="23" t="s">
        <v>543</v>
      </c>
    </row>
    <row r="249" spans="2:65" s="11" customFormat="1" ht="27">
      <c r="B249" s="205"/>
      <c r="C249" s="206"/>
      <c r="D249" s="217" t="s">
        <v>171</v>
      </c>
      <c r="E249" s="218" t="s">
        <v>21</v>
      </c>
      <c r="F249" s="219" t="s">
        <v>544</v>
      </c>
      <c r="G249" s="206"/>
      <c r="H249" s="220">
        <v>35.1</v>
      </c>
      <c r="I249" s="211"/>
      <c r="J249" s="206"/>
      <c r="K249" s="206"/>
      <c r="L249" s="212"/>
      <c r="M249" s="213"/>
      <c r="N249" s="214"/>
      <c r="O249" s="214"/>
      <c r="P249" s="214"/>
      <c r="Q249" s="214"/>
      <c r="R249" s="214"/>
      <c r="S249" s="214"/>
      <c r="T249" s="215"/>
      <c r="AT249" s="216" t="s">
        <v>171</v>
      </c>
      <c r="AU249" s="216" t="s">
        <v>81</v>
      </c>
      <c r="AV249" s="11" t="s">
        <v>81</v>
      </c>
      <c r="AW249" s="11" t="s">
        <v>35</v>
      </c>
      <c r="AX249" s="11" t="s">
        <v>71</v>
      </c>
      <c r="AY249" s="216" t="s">
        <v>163</v>
      </c>
    </row>
    <row r="250" spans="2:65" s="11" customFormat="1" ht="27">
      <c r="B250" s="205"/>
      <c r="C250" s="206"/>
      <c r="D250" s="217" t="s">
        <v>171</v>
      </c>
      <c r="E250" s="218" t="s">
        <v>21</v>
      </c>
      <c r="F250" s="219" t="s">
        <v>545</v>
      </c>
      <c r="G250" s="206"/>
      <c r="H250" s="220">
        <v>312.12</v>
      </c>
      <c r="I250" s="211"/>
      <c r="J250" s="206"/>
      <c r="K250" s="206"/>
      <c r="L250" s="212"/>
      <c r="M250" s="213"/>
      <c r="N250" s="214"/>
      <c r="O250" s="214"/>
      <c r="P250" s="214"/>
      <c r="Q250" s="214"/>
      <c r="R250" s="214"/>
      <c r="S250" s="214"/>
      <c r="T250" s="215"/>
      <c r="AT250" s="216" t="s">
        <v>171</v>
      </c>
      <c r="AU250" s="216" t="s">
        <v>81</v>
      </c>
      <c r="AV250" s="11" t="s">
        <v>81</v>
      </c>
      <c r="AW250" s="11" t="s">
        <v>35</v>
      </c>
      <c r="AX250" s="11" t="s">
        <v>71</v>
      </c>
      <c r="AY250" s="216" t="s">
        <v>163</v>
      </c>
    </row>
    <row r="251" spans="2:65" s="12" customFormat="1" ht="13.5">
      <c r="B251" s="233"/>
      <c r="C251" s="234"/>
      <c r="D251" s="207" t="s">
        <v>171</v>
      </c>
      <c r="E251" s="235" t="s">
        <v>21</v>
      </c>
      <c r="F251" s="236" t="s">
        <v>258</v>
      </c>
      <c r="G251" s="234"/>
      <c r="H251" s="237">
        <v>347.22</v>
      </c>
      <c r="I251" s="238"/>
      <c r="J251" s="234"/>
      <c r="K251" s="234"/>
      <c r="L251" s="239"/>
      <c r="M251" s="240"/>
      <c r="N251" s="241"/>
      <c r="O251" s="241"/>
      <c r="P251" s="241"/>
      <c r="Q251" s="241"/>
      <c r="R251" s="241"/>
      <c r="S251" s="241"/>
      <c r="T251" s="242"/>
      <c r="AT251" s="243" t="s">
        <v>171</v>
      </c>
      <c r="AU251" s="243" t="s">
        <v>81</v>
      </c>
      <c r="AV251" s="12" t="s">
        <v>174</v>
      </c>
      <c r="AW251" s="12" t="s">
        <v>35</v>
      </c>
      <c r="AX251" s="12" t="s">
        <v>79</v>
      </c>
      <c r="AY251" s="243" t="s">
        <v>163</v>
      </c>
    </row>
    <row r="252" spans="2:65" s="1" customFormat="1" ht="22.5" customHeight="1">
      <c r="B252" s="40"/>
      <c r="C252" s="193" t="s">
        <v>546</v>
      </c>
      <c r="D252" s="193" t="s">
        <v>165</v>
      </c>
      <c r="E252" s="194" t="s">
        <v>355</v>
      </c>
      <c r="F252" s="195" t="s">
        <v>356</v>
      </c>
      <c r="G252" s="196" t="s">
        <v>130</v>
      </c>
      <c r="H252" s="197">
        <v>347.22</v>
      </c>
      <c r="I252" s="198"/>
      <c r="J252" s="199">
        <f>ROUND(I252*H252,2)</f>
        <v>0</v>
      </c>
      <c r="K252" s="195" t="s">
        <v>168</v>
      </c>
      <c r="L252" s="60"/>
      <c r="M252" s="200" t="s">
        <v>21</v>
      </c>
      <c r="N252" s="201" t="s">
        <v>42</v>
      </c>
      <c r="O252" s="41"/>
      <c r="P252" s="202">
        <f>O252*H252</f>
        <v>0</v>
      </c>
      <c r="Q252" s="202">
        <v>0</v>
      </c>
      <c r="R252" s="202">
        <f>Q252*H252</f>
        <v>0</v>
      </c>
      <c r="S252" s="202">
        <v>0</v>
      </c>
      <c r="T252" s="203">
        <f>S252*H252</f>
        <v>0</v>
      </c>
      <c r="AR252" s="23" t="s">
        <v>174</v>
      </c>
      <c r="AT252" s="23" t="s">
        <v>165</v>
      </c>
      <c r="AU252" s="23" t="s">
        <v>81</v>
      </c>
      <c r="AY252" s="23" t="s">
        <v>163</v>
      </c>
      <c r="BE252" s="204">
        <f>IF(N252="základní",J252,0)</f>
        <v>0</v>
      </c>
      <c r="BF252" s="204">
        <f>IF(N252="snížená",J252,0)</f>
        <v>0</v>
      </c>
      <c r="BG252" s="204">
        <f>IF(N252="zákl. přenesená",J252,0)</f>
        <v>0</v>
      </c>
      <c r="BH252" s="204">
        <f>IF(N252="sníž. přenesená",J252,0)</f>
        <v>0</v>
      </c>
      <c r="BI252" s="204">
        <f>IF(N252="nulová",J252,0)</f>
        <v>0</v>
      </c>
      <c r="BJ252" s="23" t="s">
        <v>79</v>
      </c>
      <c r="BK252" s="204">
        <f>ROUND(I252*H252,2)</f>
        <v>0</v>
      </c>
      <c r="BL252" s="23" t="s">
        <v>174</v>
      </c>
      <c r="BM252" s="23" t="s">
        <v>547</v>
      </c>
    </row>
    <row r="253" spans="2:65" s="1" customFormat="1" ht="22.5" customHeight="1">
      <c r="B253" s="40"/>
      <c r="C253" s="193" t="s">
        <v>548</v>
      </c>
      <c r="D253" s="193" t="s">
        <v>165</v>
      </c>
      <c r="E253" s="194" t="s">
        <v>359</v>
      </c>
      <c r="F253" s="195" t="s">
        <v>360</v>
      </c>
      <c r="G253" s="196" t="s">
        <v>130</v>
      </c>
      <c r="H253" s="197">
        <v>347.22</v>
      </c>
      <c r="I253" s="198"/>
      <c r="J253" s="199">
        <f>ROUND(I253*H253,2)</f>
        <v>0</v>
      </c>
      <c r="K253" s="195" t="s">
        <v>168</v>
      </c>
      <c r="L253" s="60"/>
      <c r="M253" s="200" t="s">
        <v>21</v>
      </c>
      <c r="N253" s="201" t="s">
        <v>42</v>
      </c>
      <c r="O253" s="41"/>
      <c r="P253" s="202">
        <f>O253*H253</f>
        <v>0</v>
      </c>
      <c r="Q253" s="202">
        <v>0</v>
      </c>
      <c r="R253" s="202">
        <f>Q253*H253</f>
        <v>0</v>
      </c>
      <c r="S253" s="202">
        <v>0</v>
      </c>
      <c r="T253" s="203">
        <f>S253*H253</f>
        <v>0</v>
      </c>
      <c r="AR253" s="23" t="s">
        <v>174</v>
      </c>
      <c r="AT253" s="23" t="s">
        <v>165</v>
      </c>
      <c r="AU253" s="23" t="s">
        <v>81</v>
      </c>
      <c r="AY253" s="23" t="s">
        <v>163</v>
      </c>
      <c r="BE253" s="204">
        <f>IF(N253="základní",J253,0)</f>
        <v>0</v>
      </c>
      <c r="BF253" s="204">
        <f>IF(N253="snížená",J253,0)</f>
        <v>0</v>
      </c>
      <c r="BG253" s="204">
        <f>IF(N253="zákl. přenesená",J253,0)</f>
        <v>0</v>
      </c>
      <c r="BH253" s="204">
        <f>IF(N253="sníž. přenesená",J253,0)</f>
        <v>0</v>
      </c>
      <c r="BI253" s="204">
        <f>IF(N253="nulová",J253,0)</f>
        <v>0</v>
      </c>
      <c r="BJ253" s="23" t="s">
        <v>79</v>
      </c>
      <c r="BK253" s="204">
        <f>ROUND(I253*H253,2)</f>
        <v>0</v>
      </c>
      <c r="BL253" s="23" t="s">
        <v>174</v>
      </c>
      <c r="BM253" s="23" t="s">
        <v>549</v>
      </c>
    </row>
    <row r="254" spans="2:65" s="1" customFormat="1" ht="22.5" customHeight="1">
      <c r="B254" s="40"/>
      <c r="C254" s="223" t="s">
        <v>550</v>
      </c>
      <c r="D254" s="223" t="s">
        <v>250</v>
      </c>
      <c r="E254" s="224" t="s">
        <v>363</v>
      </c>
      <c r="F254" s="225" t="s">
        <v>364</v>
      </c>
      <c r="G254" s="226" t="s">
        <v>130</v>
      </c>
      <c r="H254" s="227">
        <v>347.22</v>
      </c>
      <c r="I254" s="228"/>
      <c r="J254" s="229">
        <f>ROUND(I254*H254,2)</f>
        <v>0</v>
      </c>
      <c r="K254" s="225" t="s">
        <v>168</v>
      </c>
      <c r="L254" s="230"/>
      <c r="M254" s="231" t="s">
        <v>21</v>
      </c>
      <c r="N254" s="232" t="s">
        <v>42</v>
      </c>
      <c r="O254" s="41"/>
      <c r="P254" s="202">
        <f>O254*H254</f>
        <v>0</v>
      </c>
      <c r="Q254" s="202">
        <v>0</v>
      </c>
      <c r="R254" s="202">
        <f>Q254*H254</f>
        <v>0</v>
      </c>
      <c r="S254" s="202">
        <v>0</v>
      </c>
      <c r="T254" s="203">
        <f>S254*H254</f>
        <v>0</v>
      </c>
      <c r="AR254" s="23" t="s">
        <v>201</v>
      </c>
      <c r="AT254" s="23" t="s">
        <v>250</v>
      </c>
      <c r="AU254" s="23" t="s">
        <v>81</v>
      </c>
      <c r="AY254" s="23" t="s">
        <v>163</v>
      </c>
      <c r="BE254" s="204">
        <f>IF(N254="základní",J254,0)</f>
        <v>0</v>
      </c>
      <c r="BF254" s="204">
        <f>IF(N254="snížená",J254,0)</f>
        <v>0</v>
      </c>
      <c r="BG254" s="204">
        <f>IF(N254="zákl. přenesená",J254,0)</f>
        <v>0</v>
      </c>
      <c r="BH254" s="204">
        <f>IF(N254="sníž. přenesená",J254,0)</f>
        <v>0</v>
      </c>
      <c r="BI254" s="204">
        <f>IF(N254="nulová",J254,0)</f>
        <v>0</v>
      </c>
      <c r="BJ254" s="23" t="s">
        <v>79</v>
      </c>
      <c r="BK254" s="204">
        <f>ROUND(I254*H254,2)</f>
        <v>0</v>
      </c>
      <c r="BL254" s="23" t="s">
        <v>174</v>
      </c>
      <c r="BM254" s="23" t="s">
        <v>551</v>
      </c>
    </row>
    <row r="255" spans="2:65" s="1" customFormat="1" ht="22.5" customHeight="1">
      <c r="B255" s="40"/>
      <c r="C255" s="193" t="s">
        <v>552</v>
      </c>
      <c r="D255" s="193" t="s">
        <v>165</v>
      </c>
      <c r="E255" s="194" t="s">
        <v>553</v>
      </c>
      <c r="F255" s="195" t="s">
        <v>554</v>
      </c>
      <c r="G255" s="196" t="s">
        <v>224</v>
      </c>
      <c r="H255" s="197">
        <v>39</v>
      </c>
      <c r="I255" s="198"/>
      <c r="J255" s="199">
        <f>ROUND(I255*H255,2)</f>
        <v>0</v>
      </c>
      <c r="K255" s="195" t="s">
        <v>168</v>
      </c>
      <c r="L255" s="60"/>
      <c r="M255" s="200" t="s">
        <v>21</v>
      </c>
      <c r="N255" s="201" t="s">
        <v>42</v>
      </c>
      <c r="O255" s="41"/>
      <c r="P255" s="202">
        <f>O255*H255</f>
        <v>0</v>
      </c>
      <c r="Q255" s="202">
        <v>0</v>
      </c>
      <c r="R255" s="202">
        <f>Q255*H255</f>
        <v>0</v>
      </c>
      <c r="S255" s="202">
        <v>0</v>
      </c>
      <c r="T255" s="203">
        <f>S255*H255</f>
        <v>0</v>
      </c>
      <c r="AR255" s="23" t="s">
        <v>174</v>
      </c>
      <c r="AT255" s="23" t="s">
        <v>165</v>
      </c>
      <c r="AU255" s="23" t="s">
        <v>81</v>
      </c>
      <c r="AY255" s="23" t="s">
        <v>163</v>
      </c>
      <c r="BE255" s="204">
        <f>IF(N255="základní",J255,0)</f>
        <v>0</v>
      </c>
      <c r="BF255" s="204">
        <f>IF(N255="snížená",J255,0)</f>
        <v>0</v>
      </c>
      <c r="BG255" s="204">
        <f>IF(N255="zákl. přenesená",J255,0)</f>
        <v>0</v>
      </c>
      <c r="BH255" s="204">
        <f>IF(N255="sníž. přenesená",J255,0)</f>
        <v>0</v>
      </c>
      <c r="BI255" s="204">
        <f>IF(N255="nulová",J255,0)</f>
        <v>0</v>
      </c>
      <c r="BJ255" s="23" t="s">
        <v>79</v>
      </c>
      <c r="BK255" s="204">
        <f>ROUND(I255*H255,2)</f>
        <v>0</v>
      </c>
      <c r="BL255" s="23" t="s">
        <v>174</v>
      </c>
      <c r="BM255" s="23" t="s">
        <v>555</v>
      </c>
    </row>
    <row r="256" spans="2:65" s="11" customFormat="1" ht="13.5">
      <c r="B256" s="205"/>
      <c r="C256" s="206"/>
      <c r="D256" s="207" t="s">
        <v>171</v>
      </c>
      <c r="E256" s="208" t="s">
        <v>21</v>
      </c>
      <c r="F256" s="209" t="s">
        <v>124</v>
      </c>
      <c r="G256" s="206"/>
      <c r="H256" s="210">
        <v>39</v>
      </c>
      <c r="I256" s="211"/>
      <c r="J256" s="206"/>
      <c r="K256" s="206"/>
      <c r="L256" s="212"/>
      <c r="M256" s="213"/>
      <c r="N256" s="214"/>
      <c r="O256" s="214"/>
      <c r="P256" s="214"/>
      <c r="Q256" s="214"/>
      <c r="R256" s="214"/>
      <c r="S256" s="214"/>
      <c r="T256" s="215"/>
      <c r="AT256" s="216" t="s">
        <v>171</v>
      </c>
      <c r="AU256" s="216" t="s">
        <v>81</v>
      </c>
      <c r="AV256" s="11" t="s">
        <v>81</v>
      </c>
      <c r="AW256" s="11" t="s">
        <v>35</v>
      </c>
      <c r="AX256" s="11" t="s">
        <v>79</v>
      </c>
      <c r="AY256" s="216" t="s">
        <v>163</v>
      </c>
    </row>
    <row r="257" spans="2:65" s="1" customFormat="1" ht="31.5" customHeight="1">
      <c r="B257" s="40"/>
      <c r="C257" s="193" t="s">
        <v>556</v>
      </c>
      <c r="D257" s="193" t="s">
        <v>165</v>
      </c>
      <c r="E257" s="194" t="s">
        <v>557</v>
      </c>
      <c r="F257" s="195" t="s">
        <v>558</v>
      </c>
      <c r="G257" s="196" t="s">
        <v>224</v>
      </c>
      <c r="H257" s="197">
        <v>39</v>
      </c>
      <c r="I257" s="198"/>
      <c r="J257" s="199">
        <f>ROUND(I257*H257,2)</f>
        <v>0</v>
      </c>
      <c r="K257" s="195" t="s">
        <v>168</v>
      </c>
      <c r="L257" s="60"/>
      <c r="M257" s="200" t="s">
        <v>21</v>
      </c>
      <c r="N257" s="201" t="s">
        <v>42</v>
      </c>
      <c r="O257" s="41"/>
      <c r="P257" s="202">
        <f>O257*H257</f>
        <v>0</v>
      </c>
      <c r="Q257" s="202">
        <v>0</v>
      </c>
      <c r="R257" s="202">
        <f>Q257*H257</f>
        <v>0</v>
      </c>
      <c r="S257" s="202">
        <v>0</v>
      </c>
      <c r="T257" s="203">
        <f>S257*H257</f>
        <v>0</v>
      </c>
      <c r="AR257" s="23" t="s">
        <v>174</v>
      </c>
      <c r="AT257" s="23" t="s">
        <v>165</v>
      </c>
      <c r="AU257" s="23" t="s">
        <v>81</v>
      </c>
      <c r="AY257" s="23" t="s">
        <v>163</v>
      </c>
      <c r="BE257" s="204">
        <f>IF(N257="základní",J257,0)</f>
        <v>0</v>
      </c>
      <c r="BF257" s="204">
        <f>IF(N257="snížená",J257,0)</f>
        <v>0</v>
      </c>
      <c r="BG257" s="204">
        <f>IF(N257="zákl. přenesená",J257,0)</f>
        <v>0</v>
      </c>
      <c r="BH257" s="204">
        <f>IF(N257="sníž. přenesená",J257,0)</f>
        <v>0</v>
      </c>
      <c r="BI257" s="204">
        <f>IF(N257="nulová",J257,0)</f>
        <v>0</v>
      </c>
      <c r="BJ257" s="23" t="s">
        <v>79</v>
      </c>
      <c r="BK257" s="204">
        <f>ROUND(I257*H257,2)</f>
        <v>0</v>
      </c>
      <c r="BL257" s="23" t="s">
        <v>174</v>
      </c>
      <c r="BM257" s="23" t="s">
        <v>559</v>
      </c>
    </row>
    <row r="258" spans="2:65" s="11" customFormat="1" ht="13.5">
      <c r="B258" s="205"/>
      <c r="C258" s="206"/>
      <c r="D258" s="217" t="s">
        <v>171</v>
      </c>
      <c r="E258" s="218" t="s">
        <v>21</v>
      </c>
      <c r="F258" s="219" t="s">
        <v>124</v>
      </c>
      <c r="G258" s="206"/>
      <c r="H258" s="220">
        <v>39</v>
      </c>
      <c r="I258" s="211"/>
      <c r="J258" s="206"/>
      <c r="K258" s="206"/>
      <c r="L258" s="212"/>
      <c r="M258" s="259"/>
      <c r="N258" s="260"/>
      <c r="O258" s="260"/>
      <c r="P258" s="260"/>
      <c r="Q258" s="260"/>
      <c r="R258" s="260"/>
      <c r="S258" s="260"/>
      <c r="T258" s="261"/>
      <c r="AT258" s="216" t="s">
        <v>171</v>
      </c>
      <c r="AU258" s="216" t="s">
        <v>81</v>
      </c>
      <c r="AV258" s="11" t="s">
        <v>81</v>
      </c>
      <c r="AW258" s="11" t="s">
        <v>35</v>
      </c>
      <c r="AX258" s="11" t="s">
        <v>79</v>
      </c>
      <c r="AY258" s="216" t="s">
        <v>163</v>
      </c>
    </row>
    <row r="259" spans="2:65" s="1" customFormat="1" ht="6.95" customHeight="1">
      <c r="B259" s="55"/>
      <c r="C259" s="56"/>
      <c r="D259" s="56"/>
      <c r="E259" s="56"/>
      <c r="F259" s="56"/>
      <c r="G259" s="56"/>
      <c r="H259" s="56"/>
      <c r="I259" s="139"/>
      <c r="J259" s="56"/>
      <c r="K259" s="56"/>
      <c r="L259" s="60"/>
    </row>
  </sheetData>
  <sheetProtection password="CC35" sheet="1" objects="1" scenarios="1" formatCells="0" formatColumns="0" formatRows="0" sort="0" autoFilter="0"/>
  <autoFilter ref="C85:K258"/>
  <mergeCells count="9">
    <mergeCell ref="E76:H76"/>
    <mergeCell ref="E78:H78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85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39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0"/>
      <c r="B1" s="111"/>
      <c r="C1" s="111"/>
      <c r="D1" s="112" t="s">
        <v>1</v>
      </c>
      <c r="E1" s="111"/>
      <c r="F1" s="113" t="s">
        <v>95</v>
      </c>
      <c r="G1" s="385" t="s">
        <v>96</v>
      </c>
      <c r="H1" s="385"/>
      <c r="I1" s="114"/>
      <c r="J1" s="113" t="s">
        <v>97</v>
      </c>
      <c r="K1" s="112" t="s">
        <v>98</v>
      </c>
      <c r="L1" s="113" t="s">
        <v>99</v>
      </c>
      <c r="M1" s="113"/>
      <c r="N1" s="113"/>
      <c r="O1" s="113"/>
      <c r="P1" s="113"/>
      <c r="Q1" s="113"/>
      <c r="R1" s="113"/>
      <c r="S1" s="113"/>
      <c r="T1" s="113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6.950000000000003" customHeight="1"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AT2" s="23" t="s">
        <v>84</v>
      </c>
      <c r="AZ2" s="115" t="s">
        <v>100</v>
      </c>
      <c r="BA2" s="115" t="s">
        <v>101</v>
      </c>
      <c r="BB2" s="115" t="s">
        <v>102</v>
      </c>
      <c r="BC2" s="115" t="s">
        <v>560</v>
      </c>
      <c r="BD2" s="115" t="s">
        <v>104</v>
      </c>
    </row>
    <row r="3" spans="1:70" ht="6.95" customHeight="1">
      <c r="B3" s="24"/>
      <c r="C3" s="25"/>
      <c r="D3" s="25"/>
      <c r="E3" s="25"/>
      <c r="F3" s="25"/>
      <c r="G3" s="25"/>
      <c r="H3" s="25"/>
      <c r="I3" s="116"/>
      <c r="J3" s="25"/>
      <c r="K3" s="26"/>
      <c r="AT3" s="23" t="s">
        <v>81</v>
      </c>
      <c r="AZ3" s="115" t="s">
        <v>105</v>
      </c>
      <c r="BA3" s="115" t="s">
        <v>106</v>
      </c>
      <c r="BB3" s="115" t="s">
        <v>107</v>
      </c>
      <c r="BC3" s="115" t="s">
        <v>561</v>
      </c>
      <c r="BD3" s="115" t="s">
        <v>104</v>
      </c>
    </row>
    <row r="4" spans="1:70" ht="36.950000000000003" customHeight="1">
      <c r="B4" s="27"/>
      <c r="C4" s="28"/>
      <c r="D4" s="29" t="s">
        <v>109</v>
      </c>
      <c r="E4" s="28"/>
      <c r="F4" s="28"/>
      <c r="G4" s="28"/>
      <c r="H4" s="28"/>
      <c r="I4" s="117"/>
      <c r="J4" s="28"/>
      <c r="K4" s="30"/>
      <c r="M4" s="31" t="s">
        <v>12</v>
      </c>
      <c r="AT4" s="23" t="s">
        <v>6</v>
      </c>
      <c r="AZ4" s="115" t="s">
        <v>110</v>
      </c>
      <c r="BA4" s="115" t="s">
        <v>111</v>
      </c>
      <c r="BB4" s="115" t="s">
        <v>107</v>
      </c>
      <c r="BC4" s="115" t="s">
        <v>562</v>
      </c>
      <c r="BD4" s="115" t="s">
        <v>104</v>
      </c>
    </row>
    <row r="5" spans="1:70" ht="6.95" customHeight="1">
      <c r="B5" s="27"/>
      <c r="C5" s="28"/>
      <c r="D5" s="28"/>
      <c r="E5" s="28"/>
      <c r="F5" s="28"/>
      <c r="G5" s="28"/>
      <c r="H5" s="28"/>
      <c r="I5" s="117"/>
      <c r="J5" s="28"/>
      <c r="K5" s="30"/>
      <c r="AZ5" s="115" t="s">
        <v>113</v>
      </c>
      <c r="BA5" s="115" t="s">
        <v>114</v>
      </c>
      <c r="BB5" s="115" t="s">
        <v>115</v>
      </c>
      <c r="BC5" s="115" t="s">
        <v>563</v>
      </c>
      <c r="BD5" s="115" t="s">
        <v>104</v>
      </c>
    </row>
    <row r="6" spans="1:70">
      <c r="B6" s="27"/>
      <c r="C6" s="28"/>
      <c r="D6" s="36" t="s">
        <v>18</v>
      </c>
      <c r="E6" s="28"/>
      <c r="F6" s="28"/>
      <c r="G6" s="28"/>
      <c r="H6" s="28"/>
      <c r="I6" s="117"/>
      <c r="J6" s="28"/>
      <c r="K6" s="30"/>
      <c r="AZ6" s="115" t="s">
        <v>117</v>
      </c>
      <c r="BA6" s="115" t="s">
        <v>118</v>
      </c>
      <c r="BB6" s="115" t="s">
        <v>107</v>
      </c>
      <c r="BC6" s="115" t="s">
        <v>119</v>
      </c>
      <c r="BD6" s="115" t="s">
        <v>104</v>
      </c>
    </row>
    <row r="7" spans="1:70" ht="22.5" customHeight="1">
      <c r="B7" s="27"/>
      <c r="C7" s="28"/>
      <c r="D7" s="28"/>
      <c r="E7" s="378" t="str">
        <f>'Rekapitulace stavby'!K6</f>
        <v>Realizace prvků ÚSES v k.ú. Vedrovice</v>
      </c>
      <c r="F7" s="379"/>
      <c r="G7" s="379"/>
      <c r="H7" s="379"/>
      <c r="I7" s="117"/>
      <c r="J7" s="28"/>
      <c r="K7" s="30"/>
      <c r="AZ7" s="115" t="s">
        <v>120</v>
      </c>
      <c r="BA7" s="115" t="s">
        <v>121</v>
      </c>
      <c r="BB7" s="115" t="s">
        <v>107</v>
      </c>
      <c r="BC7" s="115" t="s">
        <v>122</v>
      </c>
      <c r="BD7" s="115" t="s">
        <v>104</v>
      </c>
    </row>
    <row r="8" spans="1:70" s="1" customFormat="1">
      <c r="B8" s="40"/>
      <c r="C8" s="41"/>
      <c r="D8" s="36" t="s">
        <v>123</v>
      </c>
      <c r="E8" s="41"/>
      <c r="F8" s="41"/>
      <c r="G8" s="41"/>
      <c r="H8" s="41"/>
      <c r="I8" s="118"/>
      <c r="J8" s="41"/>
      <c r="K8" s="44"/>
      <c r="AZ8" s="115" t="s">
        <v>124</v>
      </c>
      <c r="BA8" s="115" t="s">
        <v>125</v>
      </c>
      <c r="BB8" s="115" t="s">
        <v>107</v>
      </c>
      <c r="BC8" s="115" t="s">
        <v>174</v>
      </c>
      <c r="BD8" s="115" t="s">
        <v>104</v>
      </c>
    </row>
    <row r="9" spans="1:70" s="1" customFormat="1" ht="36.950000000000003" customHeight="1">
      <c r="B9" s="40"/>
      <c r="C9" s="41"/>
      <c r="D9" s="41"/>
      <c r="E9" s="380" t="s">
        <v>564</v>
      </c>
      <c r="F9" s="381"/>
      <c r="G9" s="381"/>
      <c r="H9" s="381"/>
      <c r="I9" s="118"/>
      <c r="J9" s="41"/>
      <c r="K9" s="44"/>
    </row>
    <row r="10" spans="1:70" s="1" customFormat="1" ht="13.5">
      <c r="B10" s="40"/>
      <c r="C10" s="41"/>
      <c r="D10" s="41"/>
      <c r="E10" s="41"/>
      <c r="F10" s="41"/>
      <c r="G10" s="41"/>
      <c r="H10" s="41"/>
      <c r="I10" s="118"/>
      <c r="J10" s="41"/>
      <c r="K10" s="44"/>
    </row>
    <row r="11" spans="1:70" s="1" customFormat="1" ht="14.45" customHeight="1">
      <c r="B11" s="40"/>
      <c r="C11" s="41"/>
      <c r="D11" s="36" t="s">
        <v>20</v>
      </c>
      <c r="E11" s="41"/>
      <c r="F11" s="34" t="s">
        <v>21</v>
      </c>
      <c r="G11" s="41"/>
      <c r="H11" s="41"/>
      <c r="I11" s="119" t="s">
        <v>22</v>
      </c>
      <c r="J11" s="34" t="s">
        <v>21</v>
      </c>
      <c r="K11" s="44"/>
    </row>
    <row r="12" spans="1:70" s="1" customFormat="1" ht="14.45" customHeight="1">
      <c r="B12" s="40"/>
      <c r="C12" s="41"/>
      <c r="D12" s="36" t="s">
        <v>23</v>
      </c>
      <c r="E12" s="41"/>
      <c r="F12" s="34" t="s">
        <v>24</v>
      </c>
      <c r="G12" s="41"/>
      <c r="H12" s="41"/>
      <c r="I12" s="119" t="s">
        <v>25</v>
      </c>
      <c r="J12" s="120" t="str">
        <f>'Rekapitulace stavby'!AN8</f>
        <v>19. 7. 2017</v>
      </c>
      <c r="K12" s="44"/>
    </row>
    <row r="13" spans="1:70" s="1" customFormat="1" ht="10.9" customHeight="1">
      <c r="B13" s="40"/>
      <c r="C13" s="41"/>
      <c r="D13" s="41"/>
      <c r="E13" s="41"/>
      <c r="F13" s="41"/>
      <c r="G13" s="41"/>
      <c r="H13" s="41"/>
      <c r="I13" s="118"/>
      <c r="J13" s="41"/>
      <c r="K13" s="44"/>
    </row>
    <row r="14" spans="1:70" s="1" customFormat="1" ht="14.45" customHeight="1">
      <c r="B14" s="40"/>
      <c r="C14" s="41"/>
      <c r="D14" s="36" t="s">
        <v>27</v>
      </c>
      <c r="E14" s="41"/>
      <c r="F14" s="41"/>
      <c r="G14" s="41"/>
      <c r="H14" s="41"/>
      <c r="I14" s="119" t="s">
        <v>28</v>
      </c>
      <c r="J14" s="34" t="s">
        <v>21</v>
      </c>
      <c r="K14" s="44"/>
    </row>
    <row r="15" spans="1:70" s="1" customFormat="1" ht="18" customHeight="1">
      <c r="B15" s="40"/>
      <c r="C15" s="41"/>
      <c r="D15" s="41"/>
      <c r="E15" s="34" t="s">
        <v>29</v>
      </c>
      <c r="F15" s="41"/>
      <c r="G15" s="41"/>
      <c r="H15" s="41"/>
      <c r="I15" s="119" t="s">
        <v>30</v>
      </c>
      <c r="J15" s="34" t="s">
        <v>21</v>
      </c>
      <c r="K15" s="44"/>
    </row>
    <row r="16" spans="1:70" s="1" customFormat="1" ht="6.95" customHeight="1">
      <c r="B16" s="40"/>
      <c r="C16" s="41"/>
      <c r="D16" s="41"/>
      <c r="E16" s="41"/>
      <c r="F16" s="41"/>
      <c r="G16" s="41"/>
      <c r="H16" s="41"/>
      <c r="I16" s="118"/>
      <c r="J16" s="41"/>
      <c r="K16" s="44"/>
    </row>
    <row r="17" spans="2:11" s="1" customFormat="1" ht="14.45" customHeight="1">
      <c r="B17" s="40"/>
      <c r="C17" s="41"/>
      <c r="D17" s="36" t="s">
        <v>31</v>
      </c>
      <c r="E17" s="41"/>
      <c r="F17" s="41"/>
      <c r="G17" s="41"/>
      <c r="H17" s="41"/>
      <c r="I17" s="119" t="s">
        <v>28</v>
      </c>
      <c r="J17" s="34" t="str">
        <f>IF('Rekapitulace stavby'!AN13="Vyplň údaj","",IF('Rekapitulace stavby'!AN13="","",'Rekapitulace stavby'!AN13))</f>
        <v/>
      </c>
      <c r="K17" s="44"/>
    </row>
    <row r="18" spans="2:11" s="1" customFormat="1" ht="18" customHeight="1">
      <c r="B18" s="40"/>
      <c r="C18" s="41"/>
      <c r="D18" s="41"/>
      <c r="E18" s="34" t="str">
        <f>IF('Rekapitulace stavby'!E14="Vyplň údaj","",IF('Rekapitulace stavby'!E14="","",'Rekapitulace stavby'!E14))</f>
        <v/>
      </c>
      <c r="F18" s="41"/>
      <c r="G18" s="41"/>
      <c r="H18" s="41"/>
      <c r="I18" s="119" t="s">
        <v>30</v>
      </c>
      <c r="J18" s="34" t="str">
        <f>IF('Rekapitulace stavby'!AN14="Vyplň údaj","",IF('Rekapitulace stavby'!AN14="","",'Rekapitulace stavby'!AN14))</f>
        <v/>
      </c>
      <c r="K18" s="44"/>
    </row>
    <row r="19" spans="2:11" s="1" customFormat="1" ht="6.95" customHeight="1">
      <c r="B19" s="40"/>
      <c r="C19" s="41"/>
      <c r="D19" s="41"/>
      <c r="E19" s="41"/>
      <c r="F19" s="41"/>
      <c r="G19" s="41"/>
      <c r="H19" s="41"/>
      <c r="I19" s="118"/>
      <c r="J19" s="41"/>
      <c r="K19" s="44"/>
    </row>
    <row r="20" spans="2:11" s="1" customFormat="1" ht="14.45" customHeight="1">
      <c r="B20" s="40"/>
      <c r="C20" s="41"/>
      <c r="D20" s="36" t="s">
        <v>33</v>
      </c>
      <c r="E20" s="41"/>
      <c r="F20" s="41"/>
      <c r="G20" s="41"/>
      <c r="H20" s="41"/>
      <c r="I20" s="119" t="s">
        <v>28</v>
      </c>
      <c r="J20" s="34" t="s">
        <v>21</v>
      </c>
      <c r="K20" s="44"/>
    </row>
    <row r="21" spans="2:11" s="1" customFormat="1" ht="18" customHeight="1">
      <c r="B21" s="40"/>
      <c r="C21" s="41"/>
      <c r="D21" s="41"/>
      <c r="E21" s="34" t="s">
        <v>34</v>
      </c>
      <c r="F21" s="41"/>
      <c r="G21" s="41"/>
      <c r="H21" s="41"/>
      <c r="I21" s="119" t="s">
        <v>30</v>
      </c>
      <c r="J21" s="34" t="s">
        <v>21</v>
      </c>
      <c r="K21" s="44"/>
    </row>
    <row r="22" spans="2:11" s="1" customFormat="1" ht="6.95" customHeight="1">
      <c r="B22" s="40"/>
      <c r="C22" s="41"/>
      <c r="D22" s="41"/>
      <c r="E22" s="41"/>
      <c r="F22" s="41"/>
      <c r="G22" s="41"/>
      <c r="H22" s="41"/>
      <c r="I22" s="118"/>
      <c r="J22" s="41"/>
      <c r="K22" s="44"/>
    </row>
    <row r="23" spans="2:11" s="1" customFormat="1" ht="14.45" customHeight="1">
      <c r="B23" s="40"/>
      <c r="C23" s="41"/>
      <c r="D23" s="36" t="s">
        <v>36</v>
      </c>
      <c r="E23" s="41"/>
      <c r="F23" s="41"/>
      <c r="G23" s="41"/>
      <c r="H23" s="41"/>
      <c r="I23" s="118"/>
      <c r="J23" s="41"/>
      <c r="K23" s="44"/>
    </row>
    <row r="24" spans="2:11" s="6" customFormat="1" ht="22.5" customHeight="1">
      <c r="B24" s="121"/>
      <c r="C24" s="122"/>
      <c r="D24" s="122"/>
      <c r="E24" s="347" t="s">
        <v>21</v>
      </c>
      <c r="F24" s="347"/>
      <c r="G24" s="347"/>
      <c r="H24" s="347"/>
      <c r="I24" s="123"/>
      <c r="J24" s="122"/>
      <c r="K24" s="124"/>
    </row>
    <row r="25" spans="2:11" s="1" customFormat="1" ht="6.95" customHeight="1">
      <c r="B25" s="40"/>
      <c r="C25" s="41"/>
      <c r="D25" s="41"/>
      <c r="E25" s="41"/>
      <c r="F25" s="41"/>
      <c r="G25" s="41"/>
      <c r="H25" s="41"/>
      <c r="I25" s="118"/>
      <c r="J25" s="41"/>
      <c r="K25" s="44"/>
    </row>
    <row r="26" spans="2:11" s="1" customFormat="1" ht="6.95" customHeight="1">
      <c r="B26" s="40"/>
      <c r="C26" s="41"/>
      <c r="D26" s="84"/>
      <c r="E26" s="84"/>
      <c r="F26" s="84"/>
      <c r="G26" s="84"/>
      <c r="H26" s="84"/>
      <c r="I26" s="125"/>
      <c r="J26" s="84"/>
      <c r="K26" s="126"/>
    </row>
    <row r="27" spans="2:11" s="1" customFormat="1" ht="25.35" customHeight="1">
      <c r="B27" s="40"/>
      <c r="C27" s="41"/>
      <c r="D27" s="127" t="s">
        <v>37</v>
      </c>
      <c r="E27" s="41"/>
      <c r="F27" s="41"/>
      <c r="G27" s="41"/>
      <c r="H27" s="41"/>
      <c r="I27" s="118"/>
      <c r="J27" s="128">
        <f>ROUND(J86,2)</f>
        <v>0</v>
      </c>
      <c r="K27" s="44"/>
    </row>
    <row r="28" spans="2:11" s="1" customFormat="1" ht="6.95" customHeight="1">
      <c r="B28" s="40"/>
      <c r="C28" s="41"/>
      <c r="D28" s="84"/>
      <c r="E28" s="84"/>
      <c r="F28" s="84"/>
      <c r="G28" s="84"/>
      <c r="H28" s="84"/>
      <c r="I28" s="125"/>
      <c r="J28" s="84"/>
      <c r="K28" s="126"/>
    </row>
    <row r="29" spans="2:11" s="1" customFormat="1" ht="14.45" customHeight="1">
      <c r="B29" s="40"/>
      <c r="C29" s="41"/>
      <c r="D29" s="41"/>
      <c r="E29" s="41"/>
      <c r="F29" s="45" t="s">
        <v>39</v>
      </c>
      <c r="G29" s="41"/>
      <c r="H29" s="41"/>
      <c r="I29" s="129" t="s">
        <v>38</v>
      </c>
      <c r="J29" s="45" t="s">
        <v>40</v>
      </c>
      <c r="K29" s="44"/>
    </row>
    <row r="30" spans="2:11" s="1" customFormat="1" ht="14.45" customHeight="1">
      <c r="B30" s="40"/>
      <c r="C30" s="41"/>
      <c r="D30" s="48" t="s">
        <v>41</v>
      </c>
      <c r="E30" s="48" t="s">
        <v>42</v>
      </c>
      <c r="F30" s="130">
        <f>ROUND(SUM(BE86:BE238), 2)</f>
        <v>0</v>
      </c>
      <c r="G30" s="41"/>
      <c r="H30" s="41"/>
      <c r="I30" s="131">
        <v>0.21</v>
      </c>
      <c r="J30" s="130">
        <f>ROUND(ROUND((SUM(BE86:BE238)), 2)*I30, 2)</f>
        <v>0</v>
      </c>
      <c r="K30" s="44"/>
    </row>
    <row r="31" spans="2:11" s="1" customFormat="1" ht="14.45" customHeight="1">
      <c r="B31" s="40"/>
      <c r="C31" s="41"/>
      <c r="D31" s="41"/>
      <c r="E31" s="48" t="s">
        <v>43</v>
      </c>
      <c r="F31" s="130">
        <f>ROUND(SUM(BF86:BF238), 2)</f>
        <v>0</v>
      </c>
      <c r="G31" s="41"/>
      <c r="H31" s="41"/>
      <c r="I31" s="131">
        <v>0.15</v>
      </c>
      <c r="J31" s="130">
        <f>ROUND(ROUND((SUM(BF86:BF238)), 2)*I31, 2)</f>
        <v>0</v>
      </c>
      <c r="K31" s="44"/>
    </row>
    <row r="32" spans="2:11" s="1" customFormat="1" ht="14.45" hidden="1" customHeight="1">
      <c r="B32" s="40"/>
      <c r="C32" s="41"/>
      <c r="D32" s="41"/>
      <c r="E32" s="48" t="s">
        <v>44</v>
      </c>
      <c r="F32" s="130">
        <f>ROUND(SUM(BG86:BG238), 2)</f>
        <v>0</v>
      </c>
      <c r="G32" s="41"/>
      <c r="H32" s="41"/>
      <c r="I32" s="131">
        <v>0.21</v>
      </c>
      <c r="J32" s="130">
        <v>0</v>
      </c>
      <c r="K32" s="44"/>
    </row>
    <row r="33" spans="2:11" s="1" customFormat="1" ht="14.45" hidden="1" customHeight="1">
      <c r="B33" s="40"/>
      <c r="C33" s="41"/>
      <c r="D33" s="41"/>
      <c r="E33" s="48" t="s">
        <v>45</v>
      </c>
      <c r="F33" s="130">
        <f>ROUND(SUM(BH86:BH238), 2)</f>
        <v>0</v>
      </c>
      <c r="G33" s="41"/>
      <c r="H33" s="41"/>
      <c r="I33" s="131">
        <v>0.15</v>
      </c>
      <c r="J33" s="130">
        <v>0</v>
      </c>
      <c r="K33" s="44"/>
    </row>
    <row r="34" spans="2:11" s="1" customFormat="1" ht="14.45" hidden="1" customHeight="1">
      <c r="B34" s="40"/>
      <c r="C34" s="41"/>
      <c r="D34" s="41"/>
      <c r="E34" s="48" t="s">
        <v>46</v>
      </c>
      <c r="F34" s="130">
        <f>ROUND(SUM(BI86:BI238), 2)</f>
        <v>0</v>
      </c>
      <c r="G34" s="41"/>
      <c r="H34" s="41"/>
      <c r="I34" s="131">
        <v>0</v>
      </c>
      <c r="J34" s="130">
        <v>0</v>
      </c>
      <c r="K34" s="44"/>
    </row>
    <row r="35" spans="2:11" s="1" customFormat="1" ht="6.95" customHeight="1">
      <c r="B35" s="40"/>
      <c r="C35" s="41"/>
      <c r="D35" s="41"/>
      <c r="E35" s="41"/>
      <c r="F35" s="41"/>
      <c r="G35" s="41"/>
      <c r="H35" s="41"/>
      <c r="I35" s="118"/>
      <c r="J35" s="41"/>
      <c r="K35" s="44"/>
    </row>
    <row r="36" spans="2:11" s="1" customFormat="1" ht="25.35" customHeight="1">
      <c r="B36" s="40"/>
      <c r="C36" s="132"/>
      <c r="D36" s="133" t="s">
        <v>47</v>
      </c>
      <c r="E36" s="78"/>
      <c r="F36" s="78"/>
      <c r="G36" s="134" t="s">
        <v>48</v>
      </c>
      <c r="H36" s="135" t="s">
        <v>49</v>
      </c>
      <c r="I36" s="136"/>
      <c r="J36" s="137">
        <f>SUM(J27:J34)</f>
        <v>0</v>
      </c>
      <c r="K36" s="138"/>
    </row>
    <row r="37" spans="2:11" s="1" customFormat="1" ht="14.45" customHeight="1">
      <c r="B37" s="55"/>
      <c r="C37" s="56"/>
      <c r="D37" s="56"/>
      <c r="E37" s="56"/>
      <c r="F37" s="56"/>
      <c r="G37" s="56"/>
      <c r="H37" s="56"/>
      <c r="I37" s="139"/>
      <c r="J37" s="56"/>
      <c r="K37" s="57"/>
    </row>
    <row r="41" spans="2:11" s="1" customFormat="1" ht="6.95" customHeight="1">
      <c r="B41" s="140"/>
      <c r="C41" s="141"/>
      <c r="D41" s="141"/>
      <c r="E41" s="141"/>
      <c r="F41" s="141"/>
      <c r="G41" s="141"/>
      <c r="H41" s="141"/>
      <c r="I41" s="142"/>
      <c r="J41" s="141"/>
      <c r="K41" s="143"/>
    </row>
    <row r="42" spans="2:11" s="1" customFormat="1" ht="36.950000000000003" customHeight="1">
      <c r="B42" s="40"/>
      <c r="C42" s="29" t="s">
        <v>132</v>
      </c>
      <c r="D42" s="41"/>
      <c r="E42" s="41"/>
      <c r="F42" s="41"/>
      <c r="G42" s="41"/>
      <c r="H42" s="41"/>
      <c r="I42" s="118"/>
      <c r="J42" s="41"/>
      <c r="K42" s="44"/>
    </row>
    <row r="43" spans="2:11" s="1" customFormat="1" ht="6.95" customHeight="1">
      <c r="B43" s="40"/>
      <c r="C43" s="41"/>
      <c r="D43" s="41"/>
      <c r="E43" s="41"/>
      <c r="F43" s="41"/>
      <c r="G43" s="41"/>
      <c r="H43" s="41"/>
      <c r="I43" s="118"/>
      <c r="J43" s="41"/>
      <c r="K43" s="44"/>
    </row>
    <row r="44" spans="2:11" s="1" customFormat="1" ht="14.45" customHeight="1">
      <c r="B44" s="40"/>
      <c r="C44" s="36" t="s">
        <v>18</v>
      </c>
      <c r="D44" s="41"/>
      <c r="E44" s="41"/>
      <c r="F44" s="41"/>
      <c r="G44" s="41"/>
      <c r="H44" s="41"/>
      <c r="I44" s="118"/>
      <c r="J44" s="41"/>
      <c r="K44" s="44"/>
    </row>
    <row r="45" spans="2:11" s="1" customFormat="1" ht="22.5" customHeight="1">
      <c r="B45" s="40"/>
      <c r="C45" s="41"/>
      <c r="D45" s="41"/>
      <c r="E45" s="378" t="str">
        <f>E7</f>
        <v>Realizace prvků ÚSES v k.ú. Vedrovice</v>
      </c>
      <c r="F45" s="379"/>
      <c r="G45" s="379"/>
      <c r="H45" s="379"/>
      <c r="I45" s="118"/>
      <c r="J45" s="41"/>
      <c r="K45" s="44"/>
    </row>
    <row r="46" spans="2:11" s="1" customFormat="1" ht="14.45" customHeight="1">
      <c r="B46" s="40"/>
      <c r="C46" s="36" t="s">
        <v>123</v>
      </c>
      <c r="D46" s="41"/>
      <c r="E46" s="41"/>
      <c r="F46" s="41"/>
      <c r="G46" s="41"/>
      <c r="H46" s="41"/>
      <c r="I46" s="118"/>
      <c r="J46" s="41"/>
      <c r="K46" s="44"/>
    </row>
    <row r="47" spans="2:11" s="1" customFormat="1" ht="23.25" customHeight="1">
      <c r="B47" s="40"/>
      <c r="C47" s="41"/>
      <c r="D47" s="41"/>
      <c r="E47" s="380" t="str">
        <f>E9</f>
        <v>LBK 2 - orná půda</v>
      </c>
      <c r="F47" s="381"/>
      <c r="G47" s="381"/>
      <c r="H47" s="381"/>
      <c r="I47" s="118"/>
      <c r="J47" s="41"/>
      <c r="K47" s="44"/>
    </row>
    <row r="48" spans="2:11" s="1" customFormat="1" ht="6.95" customHeight="1">
      <c r="B48" s="40"/>
      <c r="C48" s="41"/>
      <c r="D48" s="41"/>
      <c r="E48" s="41"/>
      <c r="F48" s="41"/>
      <c r="G48" s="41"/>
      <c r="H48" s="41"/>
      <c r="I48" s="118"/>
      <c r="J48" s="41"/>
      <c r="K48" s="44"/>
    </row>
    <row r="49" spans="2:47" s="1" customFormat="1" ht="18" customHeight="1">
      <c r="B49" s="40"/>
      <c r="C49" s="36" t="s">
        <v>23</v>
      </c>
      <c r="D49" s="41"/>
      <c r="E49" s="41"/>
      <c r="F49" s="34" t="str">
        <f>F12</f>
        <v>k.ú. Vedrovice</v>
      </c>
      <c r="G49" s="41"/>
      <c r="H49" s="41"/>
      <c r="I49" s="119" t="s">
        <v>25</v>
      </c>
      <c r="J49" s="120" t="str">
        <f>IF(J12="","",J12)</f>
        <v>19. 7. 2017</v>
      </c>
      <c r="K49" s="44"/>
    </row>
    <row r="50" spans="2:47" s="1" customFormat="1" ht="6.95" customHeight="1">
      <c r="B50" s="40"/>
      <c r="C50" s="41"/>
      <c r="D50" s="41"/>
      <c r="E50" s="41"/>
      <c r="F50" s="41"/>
      <c r="G50" s="41"/>
      <c r="H50" s="41"/>
      <c r="I50" s="118"/>
      <c r="J50" s="41"/>
      <c r="K50" s="44"/>
    </row>
    <row r="51" spans="2:47" s="1" customFormat="1">
      <c r="B51" s="40"/>
      <c r="C51" s="36" t="s">
        <v>27</v>
      </c>
      <c r="D51" s="41"/>
      <c r="E51" s="41"/>
      <c r="F51" s="34" t="str">
        <f>E15</f>
        <v>Obec Vedrovice, 671 75 Loděnice u Mor.Krumluva</v>
      </c>
      <c r="G51" s="41"/>
      <c r="H51" s="41"/>
      <c r="I51" s="119" t="s">
        <v>33</v>
      </c>
      <c r="J51" s="34" t="str">
        <f>E21</f>
        <v>Atregia, s.r.o., Šebrov 215, 679 22</v>
      </c>
      <c r="K51" s="44"/>
    </row>
    <row r="52" spans="2:47" s="1" customFormat="1" ht="14.45" customHeight="1">
      <c r="B52" s="40"/>
      <c r="C52" s="36" t="s">
        <v>31</v>
      </c>
      <c r="D52" s="41"/>
      <c r="E52" s="41"/>
      <c r="F52" s="34" t="str">
        <f>IF(E18="","",E18)</f>
        <v/>
      </c>
      <c r="G52" s="41"/>
      <c r="H52" s="41"/>
      <c r="I52" s="118"/>
      <c r="J52" s="41"/>
      <c r="K52" s="44"/>
    </row>
    <row r="53" spans="2:47" s="1" customFormat="1" ht="10.35" customHeight="1">
      <c r="B53" s="40"/>
      <c r="C53" s="41"/>
      <c r="D53" s="41"/>
      <c r="E53" s="41"/>
      <c r="F53" s="41"/>
      <c r="G53" s="41"/>
      <c r="H53" s="41"/>
      <c r="I53" s="118"/>
      <c r="J53" s="41"/>
      <c r="K53" s="44"/>
    </row>
    <row r="54" spans="2:47" s="1" customFormat="1" ht="29.25" customHeight="1">
      <c r="B54" s="40"/>
      <c r="C54" s="144" t="s">
        <v>133</v>
      </c>
      <c r="D54" s="132"/>
      <c r="E54" s="132"/>
      <c r="F54" s="132"/>
      <c r="G54" s="132"/>
      <c r="H54" s="132"/>
      <c r="I54" s="145"/>
      <c r="J54" s="146" t="s">
        <v>134</v>
      </c>
      <c r="K54" s="147"/>
    </row>
    <row r="55" spans="2:47" s="1" customFormat="1" ht="10.35" customHeight="1">
      <c r="B55" s="40"/>
      <c r="C55" s="41"/>
      <c r="D55" s="41"/>
      <c r="E55" s="41"/>
      <c r="F55" s="41"/>
      <c r="G55" s="41"/>
      <c r="H55" s="41"/>
      <c r="I55" s="118"/>
      <c r="J55" s="41"/>
      <c r="K55" s="44"/>
    </row>
    <row r="56" spans="2:47" s="1" customFormat="1" ht="29.25" customHeight="1">
      <c r="B56" s="40"/>
      <c r="C56" s="148" t="s">
        <v>135</v>
      </c>
      <c r="D56" s="41"/>
      <c r="E56" s="41"/>
      <c r="F56" s="41"/>
      <c r="G56" s="41"/>
      <c r="H56" s="41"/>
      <c r="I56" s="118"/>
      <c r="J56" s="128">
        <f>J86</f>
        <v>0</v>
      </c>
      <c r="K56" s="44"/>
      <c r="AU56" s="23" t="s">
        <v>136</v>
      </c>
    </row>
    <row r="57" spans="2:47" s="7" customFormat="1" ht="24.95" customHeight="1">
      <c r="B57" s="149"/>
      <c r="C57" s="150"/>
      <c r="D57" s="151" t="s">
        <v>137</v>
      </c>
      <c r="E57" s="152"/>
      <c r="F57" s="152"/>
      <c r="G57" s="152"/>
      <c r="H57" s="152"/>
      <c r="I57" s="153"/>
      <c r="J57" s="154">
        <f>J87</f>
        <v>0</v>
      </c>
      <c r="K57" s="155"/>
    </row>
    <row r="58" spans="2:47" s="8" customFormat="1" ht="19.899999999999999" customHeight="1">
      <c r="B58" s="156"/>
      <c r="C58" s="157"/>
      <c r="D58" s="158" t="s">
        <v>138</v>
      </c>
      <c r="E58" s="159"/>
      <c r="F58" s="159"/>
      <c r="G58" s="159"/>
      <c r="H58" s="159"/>
      <c r="I58" s="160"/>
      <c r="J58" s="161">
        <f>J88</f>
        <v>0</v>
      </c>
      <c r="K58" s="162"/>
    </row>
    <row r="59" spans="2:47" s="8" customFormat="1" ht="19.899999999999999" customHeight="1">
      <c r="B59" s="156"/>
      <c r="C59" s="157"/>
      <c r="D59" s="158" t="s">
        <v>139</v>
      </c>
      <c r="E59" s="159"/>
      <c r="F59" s="159"/>
      <c r="G59" s="159"/>
      <c r="H59" s="159"/>
      <c r="I59" s="160"/>
      <c r="J59" s="161">
        <f>J97</f>
        <v>0</v>
      </c>
      <c r="K59" s="162"/>
    </row>
    <row r="60" spans="2:47" s="8" customFormat="1" ht="14.85" customHeight="1">
      <c r="B60" s="156"/>
      <c r="C60" s="157"/>
      <c r="D60" s="158" t="s">
        <v>140</v>
      </c>
      <c r="E60" s="159"/>
      <c r="F60" s="159"/>
      <c r="G60" s="159"/>
      <c r="H60" s="159"/>
      <c r="I60" s="160"/>
      <c r="J60" s="161">
        <f>J98</f>
        <v>0</v>
      </c>
      <c r="K60" s="162"/>
    </row>
    <row r="61" spans="2:47" s="8" customFormat="1" ht="21.75" customHeight="1">
      <c r="B61" s="156"/>
      <c r="C61" s="157"/>
      <c r="D61" s="158" t="s">
        <v>141</v>
      </c>
      <c r="E61" s="159"/>
      <c r="F61" s="159"/>
      <c r="G61" s="159"/>
      <c r="H61" s="159"/>
      <c r="I61" s="160"/>
      <c r="J61" s="161">
        <f>J170</f>
        <v>0</v>
      </c>
      <c r="K61" s="162"/>
    </row>
    <row r="62" spans="2:47" s="8" customFormat="1" ht="21.75" customHeight="1">
      <c r="B62" s="156"/>
      <c r="C62" s="157"/>
      <c r="D62" s="158" t="s">
        <v>142</v>
      </c>
      <c r="E62" s="159"/>
      <c r="F62" s="159"/>
      <c r="G62" s="159"/>
      <c r="H62" s="159"/>
      <c r="I62" s="160"/>
      <c r="J62" s="161">
        <f>J171</f>
        <v>0</v>
      </c>
      <c r="K62" s="162"/>
    </row>
    <row r="63" spans="2:47" s="8" customFormat="1" ht="21.75" customHeight="1">
      <c r="B63" s="156"/>
      <c r="C63" s="157"/>
      <c r="D63" s="158" t="s">
        <v>143</v>
      </c>
      <c r="E63" s="159"/>
      <c r="F63" s="159"/>
      <c r="G63" s="159"/>
      <c r="H63" s="159"/>
      <c r="I63" s="160"/>
      <c r="J63" s="161">
        <f>J180</f>
        <v>0</v>
      </c>
      <c r="K63" s="162"/>
    </row>
    <row r="64" spans="2:47" s="8" customFormat="1" ht="14.85" customHeight="1">
      <c r="B64" s="156"/>
      <c r="C64" s="157"/>
      <c r="D64" s="158" t="s">
        <v>144</v>
      </c>
      <c r="E64" s="159"/>
      <c r="F64" s="159"/>
      <c r="G64" s="159"/>
      <c r="H64" s="159"/>
      <c r="I64" s="160"/>
      <c r="J64" s="161">
        <f>J189</f>
        <v>0</v>
      </c>
      <c r="K64" s="162"/>
    </row>
    <row r="65" spans="2:12" s="8" customFormat="1" ht="14.85" customHeight="1">
      <c r="B65" s="156"/>
      <c r="C65" s="157"/>
      <c r="D65" s="158" t="s">
        <v>145</v>
      </c>
      <c r="E65" s="159"/>
      <c r="F65" s="159"/>
      <c r="G65" s="159"/>
      <c r="H65" s="159"/>
      <c r="I65" s="160"/>
      <c r="J65" s="161">
        <f>J204</f>
        <v>0</v>
      </c>
      <c r="K65" s="162"/>
    </row>
    <row r="66" spans="2:12" s="8" customFormat="1" ht="19.899999999999999" customHeight="1">
      <c r="B66" s="156"/>
      <c r="C66" s="157"/>
      <c r="D66" s="158" t="s">
        <v>146</v>
      </c>
      <c r="E66" s="159"/>
      <c r="F66" s="159"/>
      <c r="G66" s="159"/>
      <c r="H66" s="159"/>
      <c r="I66" s="160"/>
      <c r="J66" s="161">
        <f>J207</f>
        <v>0</v>
      </c>
      <c r="K66" s="162"/>
    </row>
    <row r="67" spans="2:12" s="1" customFormat="1" ht="21.75" customHeight="1">
      <c r="B67" s="40"/>
      <c r="C67" s="41"/>
      <c r="D67" s="41"/>
      <c r="E67" s="41"/>
      <c r="F67" s="41"/>
      <c r="G67" s="41"/>
      <c r="H67" s="41"/>
      <c r="I67" s="118"/>
      <c r="J67" s="41"/>
      <c r="K67" s="44"/>
    </row>
    <row r="68" spans="2:12" s="1" customFormat="1" ht="6.95" customHeight="1">
      <c r="B68" s="55"/>
      <c r="C68" s="56"/>
      <c r="D68" s="56"/>
      <c r="E68" s="56"/>
      <c r="F68" s="56"/>
      <c r="G68" s="56"/>
      <c r="H68" s="56"/>
      <c r="I68" s="139"/>
      <c r="J68" s="56"/>
      <c r="K68" s="57"/>
    </row>
    <row r="72" spans="2:12" s="1" customFormat="1" ht="6.95" customHeight="1">
      <c r="B72" s="58"/>
      <c r="C72" s="59"/>
      <c r="D72" s="59"/>
      <c r="E72" s="59"/>
      <c r="F72" s="59"/>
      <c r="G72" s="59"/>
      <c r="H72" s="59"/>
      <c r="I72" s="142"/>
      <c r="J72" s="59"/>
      <c r="K72" s="59"/>
      <c r="L72" s="60"/>
    </row>
    <row r="73" spans="2:12" s="1" customFormat="1" ht="36.950000000000003" customHeight="1">
      <c r="B73" s="40"/>
      <c r="C73" s="61" t="s">
        <v>147</v>
      </c>
      <c r="D73" s="62"/>
      <c r="E73" s="62"/>
      <c r="F73" s="62"/>
      <c r="G73" s="62"/>
      <c r="H73" s="62"/>
      <c r="I73" s="163"/>
      <c r="J73" s="62"/>
      <c r="K73" s="62"/>
      <c r="L73" s="60"/>
    </row>
    <row r="74" spans="2:12" s="1" customFormat="1" ht="6.95" customHeight="1">
      <c r="B74" s="40"/>
      <c r="C74" s="62"/>
      <c r="D74" s="62"/>
      <c r="E74" s="62"/>
      <c r="F74" s="62"/>
      <c r="G74" s="62"/>
      <c r="H74" s="62"/>
      <c r="I74" s="163"/>
      <c r="J74" s="62"/>
      <c r="K74" s="62"/>
      <c r="L74" s="60"/>
    </row>
    <row r="75" spans="2:12" s="1" customFormat="1" ht="14.45" customHeight="1">
      <c r="B75" s="40"/>
      <c r="C75" s="64" t="s">
        <v>18</v>
      </c>
      <c r="D75" s="62"/>
      <c r="E75" s="62"/>
      <c r="F75" s="62"/>
      <c r="G75" s="62"/>
      <c r="H75" s="62"/>
      <c r="I75" s="163"/>
      <c r="J75" s="62"/>
      <c r="K75" s="62"/>
      <c r="L75" s="60"/>
    </row>
    <row r="76" spans="2:12" s="1" customFormat="1" ht="22.5" customHeight="1">
      <c r="B76" s="40"/>
      <c r="C76" s="62"/>
      <c r="D76" s="62"/>
      <c r="E76" s="382" t="str">
        <f>E7</f>
        <v>Realizace prvků ÚSES v k.ú. Vedrovice</v>
      </c>
      <c r="F76" s="383"/>
      <c r="G76" s="383"/>
      <c r="H76" s="383"/>
      <c r="I76" s="163"/>
      <c r="J76" s="62"/>
      <c r="K76" s="62"/>
      <c r="L76" s="60"/>
    </row>
    <row r="77" spans="2:12" s="1" customFormat="1" ht="14.45" customHeight="1">
      <c r="B77" s="40"/>
      <c r="C77" s="64" t="s">
        <v>123</v>
      </c>
      <c r="D77" s="62"/>
      <c r="E77" s="62"/>
      <c r="F77" s="62"/>
      <c r="G77" s="62"/>
      <c r="H77" s="62"/>
      <c r="I77" s="163"/>
      <c r="J77" s="62"/>
      <c r="K77" s="62"/>
      <c r="L77" s="60"/>
    </row>
    <row r="78" spans="2:12" s="1" customFormat="1" ht="23.25" customHeight="1">
      <c r="B78" s="40"/>
      <c r="C78" s="62"/>
      <c r="D78" s="62"/>
      <c r="E78" s="358" t="str">
        <f>E9</f>
        <v>LBK 2 - orná půda</v>
      </c>
      <c r="F78" s="384"/>
      <c r="G78" s="384"/>
      <c r="H78" s="384"/>
      <c r="I78" s="163"/>
      <c r="J78" s="62"/>
      <c r="K78" s="62"/>
      <c r="L78" s="60"/>
    </row>
    <row r="79" spans="2:12" s="1" customFormat="1" ht="6.95" customHeight="1">
      <c r="B79" s="40"/>
      <c r="C79" s="62"/>
      <c r="D79" s="62"/>
      <c r="E79" s="62"/>
      <c r="F79" s="62"/>
      <c r="G79" s="62"/>
      <c r="H79" s="62"/>
      <c r="I79" s="163"/>
      <c r="J79" s="62"/>
      <c r="K79" s="62"/>
      <c r="L79" s="60"/>
    </row>
    <row r="80" spans="2:12" s="1" customFormat="1" ht="18" customHeight="1">
      <c r="B80" s="40"/>
      <c r="C80" s="64" t="s">
        <v>23</v>
      </c>
      <c r="D80" s="62"/>
      <c r="E80" s="62"/>
      <c r="F80" s="164" t="str">
        <f>F12</f>
        <v>k.ú. Vedrovice</v>
      </c>
      <c r="G80" s="62"/>
      <c r="H80" s="62"/>
      <c r="I80" s="165" t="s">
        <v>25</v>
      </c>
      <c r="J80" s="72" t="str">
        <f>IF(J12="","",J12)</f>
        <v>19. 7. 2017</v>
      </c>
      <c r="K80" s="62"/>
      <c r="L80" s="60"/>
    </row>
    <row r="81" spans="2:65" s="1" customFormat="1" ht="6.95" customHeight="1">
      <c r="B81" s="40"/>
      <c r="C81" s="62"/>
      <c r="D81" s="62"/>
      <c r="E81" s="62"/>
      <c r="F81" s="62"/>
      <c r="G81" s="62"/>
      <c r="H81" s="62"/>
      <c r="I81" s="163"/>
      <c r="J81" s="62"/>
      <c r="K81" s="62"/>
      <c r="L81" s="60"/>
    </row>
    <row r="82" spans="2:65" s="1" customFormat="1">
      <c r="B82" s="40"/>
      <c r="C82" s="64" t="s">
        <v>27</v>
      </c>
      <c r="D82" s="62"/>
      <c r="E82" s="62"/>
      <c r="F82" s="164" t="str">
        <f>E15</f>
        <v>Obec Vedrovice, 671 75 Loděnice u Mor.Krumluva</v>
      </c>
      <c r="G82" s="62"/>
      <c r="H82" s="62"/>
      <c r="I82" s="165" t="s">
        <v>33</v>
      </c>
      <c r="J82" s="164" t="str">
        <f>E21</f>
        <v>Atregia, s.r.o., Šebrov 215, 679 22</v>
      </c>
      <c r="K82" s="62"/>
      <c r="L82" s="60"/>
    </row>
    <row r="83" spans="2:65" s="1" customFormat="1" ht="14.45" customHeight="1">
      <c r="B83" s="40"/>
      <c r="C83" s="64" t="s">
        <v>31</v>
      </c>
      <c r="D83" s="62"/>
      <c r="E83" s="62"/>
      <c r="F83" s="164" t="str">
        <f>IF(E18="","",E18)</f>
        <v/>
      </c>
      <c r="G83" s="62"/>
      <c r="H83" s="62"/>
      <c r="I83" s="163"/>
      <c r="J83" s="62"/>
      <c r="K83" s="62"/>
      <c r="L83" s="60"/>
    </row>
    <row r="84" spans="2:65" s="1" customFormat="1" ht="10.35" customHeight="1">
      <c r="B84" s="40"/>
      <c r="C84" s="62"/>
      <c r="D84" s="62"/>
      <c r="E84" s="62"/>
      <c r="F84" s="62"/>
      <c r="G84" s="62"/>
      <c r="H84" s="62"/>
      <c r="I84" s="163"/>
      <c r="J84" s="62"/>
      <c r="K84" s="62"/>
      <c r="L84" s="60"/>
    </row>
    <row r="85" spans="2:65" s="9" customFormat="1" ht="29.25" customHeight="1">
      <c r="B85" s="166"/>
      <c r="C85" s="167" t="s">
        <v>148</v>
      </c>
      <c r="D85" s="168" t="s">
        <v>56</v>
      </c>
      <c r="E85" s="168" t="s">
        <v>52</v>
      </c>
      <c r="F85" s="168" t="s">
        <v>149</v>
      </c>
      <c r="G85" s="168" t="s">
        <v>150</v>
      </c>
      <c r="H85" s="168" t="s">
        <v>151</v>
      </c>
      <c r="I85" s="169" t="s">
        <v>152</v>
      </c>
      <c r="J85" s="168" t="s">
        <v>134</v>
      </c>
      <c r="K85" s="170" t="s">
        <v>153</v>
      </c>
      <c r="L85" s="171"/>
      <c r="M85" s="80" t="s">
        <v>154</v>
      </c>
      <c r="N85" s="81" t="s">
        <v>41</v>
      </c>
      <c r="O85" s="81" t="s">
        <v>155</v>
      </c>
      <c r="P85" s="81" t="s">
        <v>156</v>
      </c>
      <c r="Q85" s="81" t="s">
        <v>157</v>
      </c>
      <c r="R85" s="81" t="s">
        <v>158</v>
      </c>
      <c r="S85" s="81" t="s">
        <v>159</v>
      </c>
      <c r="T85" s="82" t="s">
        <v>160</v>
      </c>
    </row>
    <row r="86" spans="2:65" s="1" customFormat="1" ht="29.25" customHeight="1">
      <c r="B86" s="40"/>
      <c r="C86" s="86" t="s">
        <v>135</v>
      </c>
      <c r="D86" s="62"/>
      <c r="E86" s="62"/>
      <c r="F86" s="62"/>
      <c r="G86" s="62"/>
      <c r="H86" s="62"/>
      <c r="I86" s="163"/>
      <c r="J86" s="172">
        <f>BK86</f>
        <v>0</v>
      </c>
      <c r="K86" s="62"/>
      <c r="L86" s="60"/>
      <c r="M86" s="83"/>
      <c r="N86" s="84"/>
      <c r="O86" s="84"/>
      <c r="P86" s="173">
        <f>P87</f>
        <v>0</v>
      </c>
      <c r="Q86" s="84"/>
      <c r="R86" s="173">
        <f>R87</f>
        <v>19.526620000000001</v>
      </c>
      <c r="S86" s="84"/>
      <c r="T86" s="174">
        <f>T87</f>
        <v>0</v>
      </c>
      <c r="AT86" s="23" t="s">
        <v>70</v>
      </c>
      <c r="AU86" s="23" t="s">
        <v>136</v>
      </c>
      <c r="BK86" s="175">
        <f>BK87</f>
        <v>0</v>
      </c>
    </row>
    <row r="87" spans="2:65" s="10" customFormat="1" ht="37.35" customHeight="1">
      <c r="B87" s="176"/>
      <c r="C87" s="177"/>
      <c r="D87" s="178" t="s">
        <v>70</v>
      </c>
      <c r="E87" s="179" t="s">
        <v>161</v>
      </c>
      <c r="F87" s="179" t="s">
        <v>162</v>
      </c>
      <c r="G87" s="177"/>
      <c r="H87" s="177"/>
      <c r="I87" s="180"/>
      <c r="J87" s="181">
        <f>BK87</f>
        <v>0</v>
      </c>
      <c r="K87" s="177"/>
      <c r="L87" s="182"/>
      <c r="M87" s="183"/>
      <c r="N87" s="184"/>
      <c r="O87" s="184"/>
      <c r="P87" s="185">
        <f>P88+P97+P207</f>
        <v>0</v>
      </c>
      <c r="Q87" s="184"/>
      <c r="R87" s="185">
        <f>R88+R97+R207</f>
        <v>19.526620000000001</v>
      </c>
      <c r="S87" s="184"/>
      <c r="T87" s="186">
        <f>T88+T97+T207</f>
        <v>0</v>
      </c>
      <c r="AR87" s="187" t="s">
        <v>79</v>
      </c>
      <c r="AT87" s="188" t="s">
        <v>70</v>
      </c>
      <c r="AU87" s="188" t="s">
        <v>71</v>
      </c>
      <c r="AY87" s="187" t="s">
        <v>163</v>
      </c>
      <c r="BK87" s="189">
        <f>BK88+BK97+BK207</f>
        <v>0</v>
      </c>
    </row>
    <row r="88" spans="2:65" s="10" customFormat="1" ht="19.899999999999999" customHeight="1">
      <c r="B88" s="176"/>
      <c r="C88" s="177"/>
      <c r="D88" s="190" t="s">
        <v>70</v>
      </c>
      <c r="E88" s="191" t="s">
        <v>122</v>
      </c>
      <c r="F88" s="191" t="s">
        <v>164</v>
      </c>
      <c r="G88" s="177"/>
      <c r="H88" s="177"/>
      <c r="I88" s="180"/>
      <c r="J88" s="192">
        <f>BK88</f>
        <v>0</v>
      </c>
      <c r="K88" s="177"/>
      <c r="L88" s="182"/>
      <c r="M88" s="183"/>
      <c r="N88" s="184"/>
      <c r="O88" s="184"/>
      <c r="P88" s="185">
        <f>SUM(P89:P96)</f>
        <v>0</v>
      </c>
      <c r="Q88" s="184"/>
      <c r="R88" s="185">
        <f>SUM(R89:R96)</f>
        <v>0</v>
      </c>
      <c r="S88" s="184"/>
      <c r="T88" s="186">
        <f>SUM(T89:T96)</f>
        <v>0</v>
      </c>
      <c r="AR88" s="187" t="s">
        <v>79</v>
      </c>
      <c r="AT88" s="188" t="s">
        <v>70</v>
      </c>
      <c r="AU88" s="188" t="s">
        <v>79</v>
      </c>
      <c r="AY88" s="187" t="s">
        <v>163</v>
      </c>
      <c r="BK88" s="189">
        <f>SUM(BK89:BK96)</f>
        <v>0</v>
      </c>
    </row>
    <row r="89" spans="2:65" s="1" customFormat="1" ht="22.5" customHeight="1">
      <c r="B89" s="40"/>
      <c r="C89" s="193" t="s">
        <v>79</v>
      </c>
      <c r="D89" s="193" t="s">
        <v>165</v>
      </c>
      <c r="E89" s="194" t="s">
        <v>565</v>
      </c>
      <c r="F89" s="195" t="s">
        <v>566</v>
      </c>
      <c r="G89" s="196" t="s">
        <v>102</v>
      </c>
      <c r="H89" s="197">
        <v>5510</v>
      </c>
      <c r="I89" s="198"/>
      <c r="J89" s="199">
        <f>ROUND(I89*H89,2)</f>
        <v>0</v>
      </c>
      <c r="K89" s="195" t="s">
        <v>168</v>
      </c>
      <c r="L89" s="60"/>
      <c r="M89" s="200" t="s">
        <v>21</v>
      </c>
      <c r="N89" s="201" t="s">
        <v>42</v>
      </c>
      <c r="O89" s="41"/>
      <c r="P89" s="202">
        <f>O89*H89</f>
        <v>0</v>
      </c>
      <c r="Q89" s="202">
        <v>0</v>
      </c>
      <c r="R89" s="202">
        <f>Q89*H89</f>
        <v>0</v>
      </c>
      <c r="S89" s="202">
        <v>0</v>
      </c>
      <c r="T89" s="203">
        <f>S89*H89</f>
        <v>0</v>
      </c>
      <c r="AR89" s="23" t="s">
        <v>174</v>
      </c>
      <c r="AT89" s="23" t="s">
        <v>165</v>
      </c>
      <c r="AU89" s="23" t="s">
        <v>81</v>
      </c>
      <c r="AY89" s="23" t="s">
        <v>163</v>
      </c>
      <c r="BE89" s="204">
        <f>IF(N89="základní",J89,0)</f>
        <v>0</v>
      </c>
      <c r="BF89" s="204">
        <f>IF(N89="snížená",J89,0)</f>
        <v>0</v>
      </c>
      <c r="BG89" s="204">
        <f>IF(N89="zákl. přenesená",J89,0)</f>
        <v>0</v>
      </c>
      <c r="BH89" s="204">
        <f>IF(N89="sníž. přenesená",J89,0)</f>
        <v>0</v>
      </c>
      <c r="BI89" s="204">
        <f>IF(N89="nulová",J89,0)</f>
        <v>0</v>
      </c>
      <c r="BJ89" s="23" t="s">
        <v>79</v>
      </c>
      <c r="BK89" s="204">
        <f>ROUND(I89*H89,2)</f>
        <v>0</v>
      </c>
      <c r="BL89" s="23" t="s">
        <v>174</v>
      </c>
      <c r="BM89" s="23" t="s">
        <v>567</v>
      </c>
    </row>
    <row r="90" spans="2:65" s="11" customFormat="1" ht="13.5">
      <c r="B90" s="205"/>
      <c r="C90" s="206"/>
      <c r="D90" s="207" t="s">
        <v>171</v>
      </c>
      <c r="E90" s="208" t="s">
        <v>21</v>
      </c>
      <c r="F90" s="209" t="s">
        <v>100</v>
      </c>
      <c r="G90" s="206"/>
      <c r="H90" s="210">
        <v>5510</v>
      </c>
      <c r="I90" s="211"/>
      <c r="J90" s="206"/>
      <c r="K90" s="206"/>
      <c r="L90" s="212"/>
      <c r="M90" s="213"/>
      <c r="N90" s="214"/>
      <c r="O90" s="214"/>
      <c r="P90" s="214"/>
      <c r="Q90" s="214"/>
      <c r="R90" s="214"/>
      <c r="S90" s="214"/>
      <c r="T90" s="215"/>
      <c r="AT90" s="216" t="s">
        <v>171</v>
      </c>
      <c r="AU90" s="216" t="s">
        <v>81</v>
      </c>
      <c r="AV90" s="11" t="s">
        <v>81</v>
      </c>
      <c r="AW90" s="11" t="s">
        <v>35</v>
      </c>
      <c r="AX90" s="11" t="s">
        <v>79</v>
      </c>
      <c r="AY90" s="216" t="s">
        <v>163</v>
      </c>
    </row>
    <row r="91" spans="2:65" s="1" customFormat="1" ht="22.5" customHeight="1">
      <c r="B91" s="40"/>
      <c r="C91" s="193" t="s">
        <v>81</v>
      </c>
      <c r="D91" s="193" t="s">
        <v>165</v>
      </c>
      <c r="E91" s="194" t="s">
        <v>568</v>
      </c>
      <c r="F91" s="195" t="s">
        <v>569</v>
      </c>
      <c r="G91" s="196" t="s">
        <v>102</v>
      </c>
      <c r="H91" s="197">
        <v>5510</v>
      </c>
      <c r="I91" s="198"/>
      <c r="J91" s="199">
        <f>ROUND(I91*H91,2)</f>
        <v>0</v>
      </c>
      <c r="K91" s="195" t="s">
        <v>168</v>
      </c>
      <c r="L91" s="60"/>
      <c r="M91" s="200" t="s">
        <v>21</v>
      </c>
      <c r="N91" s="201" t="s">
        <v>42</v>
      </c>
      <c r="O91" s="41"/>
      <c r="P91" s="202">
        <f>O91*H91</f>
        <v>0</v>
      </c>
      <c r="Q91" s="202">
        <v>0</v>
      </c>
      <c r="R91" s="202">
        <f>Q91*H91</f>
        <v>0</v>
      </c>
      <c r="S91" s="202">
        <v>0</v>
      </c>
      <c r="T91" s="203">
        <f>S91*H91</f>
        <v>0</v>
      </c>
      <c r="AR91" s="23" t="s">
        <v>174</v>
      </c>
      <c r="AT91" s="23" t="s">
        <v>165</v>
      </c>
      <c r="AU91" s="23" t="s">
        <v>81</v>
      </c>
      <c r="AY91" s="23" t="s">
        <v>163</v>
      </c>
      <c r="BE91" s="204">
        <f>IF(N91="základní",J91,0)</f>
        <v>0</v>
      </c>
      <c r="BF91" s="204">
        <f>IF(N91="snížená",J91,0)</f>
        <v>0</v>
      </c>
      <c r="BG91" s="204">
        <f>IF(N91="zákl. přenesená",J91,0)</f>
        <v>0</v>
      </c>
      <c r="BH91" s="204">
        <f>IF(N91="sníž. přenesená",J91,0)</f>
        <v>0</v>
      </c>
      <c r="BI91" s="204">
        <f>IF(N91="nulová",J91,0)</f>
        <v>0</v>
      </c>
      <c r="BJ91" s="23" t="s">
        <v>79</v>
      </c>
      <c r="BK91" s="204">
        <f>ROUND(I91*H91,2)</f>
        <v>0</v>
      </c>
      <c r="BL91" s="23" t="s">
        <v>174</v>
      </c>
      <c r="BM91" s="23" t="s">
        <v>570</v>
      </c>
    </row>
    <row r="92" spans="2:65" s="11" customFormat="1" ht="13.5">
      <c r="B92" s="205"/>
      <c r="C92" s="206"/>
      <c r="D92" s="207" t="s">
        <v>171</v>
      </c>
      <c r="E92" s="208" t="s">
        <v>21</v>
      </c>
      <c r="F92" s="209" t="s">
        <v>100</v>
      </c>
      <c r="G92" s="206"/>
      <c r="H92" s="210">
        <v>5510</v>
      </c>
      <c r="I92" s="211"/>
      <c r="J92" s="206"/>
      <c r="K92" s="206"/>
      <c r="L92" s="212"/>
      <c r="M92" s="213"/>
      <c r="N92" s="214"/>
      <c r="O92" s="214"/>
      <c r="P92" s="214"/>
      <c r="Q92" s="214"/>
      <c r="R92" s="214"/>
      <c r="S92" s="214"/>
      <c r="T92" s="215"/>
      <c r="AT92" s="216" t="s">
        <v>171</v>
      </c>
      <c r="AU92" s="216" t="s">
        <v>81</v>
      </c>
      <c r="AV92" s="11" t="s">
        <v>81</v>
      </c>
      <c r="AW92" s="11" t="s">
        <v>35</v>
      </c>
      <c r="AX92" s="11" t="s">
        <v>79</v>
      </c>
      <c r="AY92" s="216" t="s">
        <v>163</v>
      </c>
    </row>
    <row r="93" spans="2:65" s="1" customFormat="1" ht="22.5" customHeight="1">
      <c r="B93" s="40"/>
      <c r="C93" s="193" t="s">
        <v>104</v>
      </c>
      <c r="D93" s="193" t="s">
        <v>165</v>
      </c>
      <c r="E93" s="194" t="s">
        <v>571</v>
      </c>
      <c r="F93" s="195" t="s">
        <v>572</v>
      </c>
      <c r="G93" s="196" t="s">
        <v>102</v>
      </c>
      <c r="H93" s="197">
        <v>5510</v>
      </c>
      <c r="I93" s="198"/>
      <c r="J93" s="199">
        <f>ROUND(I93*H93,2)</f>
        <v>0</v>
      </c>
      <c r="K93" s="195" t="s">
        <v>168</v>
      </c>
      <c r="L93" s="60"/>
      <c r="M93" s="200" t="s">
        <v>21</v>
      </c>
      <c r="N93" s="201" t="s">
        <v>42</v>
      </c>
      <c r="O93" s="41"/>
      <c r="P93" s="202">
        <f>O93*H93</f>
        <v>0</v>
      </c>
      <c r="Q93" s="202">
        <v>0</v>
      </c>
      <c r="R93" s="202">
        <f>Q93*H93</f>
        <v>0</v>
      </c>
      <c r="S93" s="202">
        <v>0</v>
      </c>
      <c r="T93" s="203">
        <f>S93*H93</f>
        <v>0</v>
      </c>
      <c r="AR93" s="23" t="s">
        <v>174</v>
      </c>
      <c r="AT93" s="23" t="s">
        <v>165</v>
      </c>
      <c r="AU93" s="23" t="s">
        <v>81</v>
      </c>
      <c r="AY93" s="23" t="s">
        <v>163</v>
      </c>
      <c r="BE93" s="204">
        <f>IF(N93="základní",J93,0)</f>
        <v>0</v>
      </c>
      <c r="BF93" s="204">
        <f>IF(N93="snížená",J93,0)</f>
        <v>0</v>
      </c>
      <c r="BG93" s="204">
        <f>IF(N93="zákl. přenesená",J93,0)</f>
        <v>0</v>
      </c>
      <c r="BH93" s="204">
        <f>IF(N93="sníž. přenesená",J93,0)</f>
        <v>0</v>
      </c>
      <c r="BI93" s="204">
        <f>IF(N93="nulová",J93,0)</f>
        <v>0</v>
      </c>
      <c r="BJ93" s="23" t="s">
        <v>79</v>
      </c>
      <c r="BK93" s="204">
        <f>ROUND(I93*H93,2)</f>
        <v>0</v>
      </c>
      <c r="BL93" s="23" t="s">
        <v>174</v>
      </c>
      <c r="BM93" s="23" t="s">
        <v>573</v>
      </c>
    </row>
    <row r="94" spans="2:65" s="11" customFormat="1" ht="13.5">
      <c r="B94" s="205"/>
      <c r="C94" s="206"/>
      <c r="D94" s="207" t="s">
        <v>171</v>
      </c>
      <c r="E94" s="208" t="s">
        <v>21</v>
      </c>
      <c r="F94" s="209" t="s">
        <v>100</v>
      </c>
      <c r="G94" s="206"/>
      <c r="H94" s="210">
        <v>5510</v>
      </c>
      <c r="I94" s="211"/>
      <c r="J94" s="206"/>
      <c r="K94" s="206"/>
      <c r="L94" s="212"/>
      <c r="M94" s="213"/>
      <c r="N94" s="214"/>
      <c r="O94" s="214"/>
      <c r="P94" s="214"/>
      <c r="Q94" s="214"/>
      <c r="R94" s="214"/>
      <c r="S94" s="214"/>
      <c r="T94" s="215"/>
      <c r="AT94" s="216" t="s">
        <v>171</v>
      </c>
      <c r="AU94" s="216" t="s">
        <v>81</v>
      </c>
      <c r="AV94" s="11" t="s">
        <v>81</v>
      </c>
      <c r="AW94" s="11" t="s">
        <v>35</v>
      </c>
      <c r="AX94" s="11" t="s">
        <v>79</v>
      </c>
      <c r="AY94" s="216" t="s">
        <v>163</v>
      </c>
    </row>
    <row r="95" spans="2:65" s="1" customFormat="1" ht="22.5" customHeight="1">
      <c r="B95" s="40"/>
      <c r="C95" s="193" t="s">
        <v>174</v>
      </c>
      <c r="D95" s="193" t="s">
        <v>165</v>
      </c>
      <c r="E95" s="194" t="s">
        <v>574</v>
      </c>
      <c r="F95" s="195" t="s">
        <v>575</v>
      </c>
      <c r="G95" s="196" t="s">
        <v>102</v>
      </c>
      <c r="H95" s="197">
        <v>5510</v>
      </c>
      <c r="I95" s="198"/>
      <c r="J95" s="199">
        <f>ROUND(I95*H95,2)</f>
        <v>0</v>
      </c>
      <c r="K95" s="195" t="s">
        <v>168</v>
      </c>
      <c r="L95" s="60"/>
      <c r="M95" s="200" t="s">
        <v>21</v>
      </c>
      <c r="N95" s="201" t="s">
        <v>42</v>
      </c>
      <c r="O95" s="41"/>
      <c r="P95" s="202">
        <f>O95*H95</f>
        <v>0</v>
      </c>
      <c r="Q95" s="202">
        <v>0</v>
      </c>
      <c r="R95" s="202">
        <f>Q95*H95</f>
        <v>0</v>
      </c>
      <c r="S95" s="202">
        <v>0</v>
      </c>
      <c r="T95" s="203">
        <f>S95*H95</f>
        <v>0</v>
      </c>
      <c r="AR95" s="23" t="s">
        <v>174</v>
      </c>
      <c r="AT95" s="23" t="s">
        <v>165</v>
      </c>
      <c r="AU95" s="23" t="s">
        <v>81</v>
      </c>
      <c r="AY95" s="23" t="s">
        <v>163</v>
      </c>
      <c r="BE95" s="204">
        <f>IF(N95="základní",J95,0)</f>
        <v>0</v>
      </c>
      <c r="BF95" s="204">
        <f>IF(N95="snížená",J95,0)</f>
        <v>0</v>
      </c>
      <c r="BG95" s="204">
        <f>IF(N95="zákl. přenesená",J95,0)</f>
        <v>0</v>
      </c>
      <c r="BH95" s="204">
        <f>IF(N95="sníž. přenesená",J95,0)</f>
        <v>0</v>
      </c>
      <c r="BI95" s="204">
        <f>IF(N95="nulová",J95,0)</f>
        <v>0</v>
      </c>
      <c r="BJ95" s="23" t="s">
        <v>79</v>
      </c>
      <c r="BK95" s="204">
        <f>ROUND(I95*H95,2)</f>
        <v>0</v>
      </c>
      <c r="BL95" s="23" t="s">
        <v>174</v>
      </c>
      <c r="BM95" s="23" t="s">
        <v>576</v>
      </c>
    </row>
    <row r="96" spans="2:65" s="11" customFormat="1" ht="13.5">
      <c r="B96" s="205"/>
      <c r="C96" s="206"/>
      <c r="D96" s="217" t="s">
        <v>171</v>
      </c>
      <c r="E96" s="218" t="s">
        <v>21</v>
      </c>
      <c r="F96" s="219" t="s">
        <v>100</v>
      </c>
      <c r="G96" s="206"/>
      <c r="H96" s="220">
        <v>5510</v>
      </c>
      <c r="I96" s="211"/>
      <c r="J96" s="206"/>
      <c r="K96" s="206"/>
      <c r="L96" s="212"/>
      <c r="M96" s="213"/>
      <c r="N96" s="214"/>
      <c r="O96" s="214"/>
      <c r="P96" s="214"/>
      <c r="Q96" s="214"/>
      <c r="R96" s="214"/>
      <c r="S96" s="214"/>
      <c r="T96" s="215"/>
      <c r="AT96" s="216" t="s">
        <v>171</v>
      </c>
      <c r="AU96" s="216" t="s">
        <v>81</v>
      </c>
      <c r="AV96" s="11" t="s">
        <v>81</v>
      </c>
      <c r="AW96" s="11" t="s">
        <v>35</v>
      </c>
      <c r="AX96" s="11" t="s">
        <v>79</v>
      </c>
      <c r="AY96" s="216" t="s">
        <v>163</v>
      </c>
    </row>
    <row r="97" spans="2:65" s="10" customFormat="1" ht="29.85" customHeight="1">
      <c r="B97" s="176"/>
      <c r="C97" s="177"/>
      <c r="D97" s="178" t="s">
        <v>70</v>
      </c>
      <c r="E97" s="221" t="s">
        <v>217</v>
      </c>
      <c r="F97" s="221" t="s">
        <v>218</v>
      </c>
      <c r="G97" s="177"/>
      <c r="H97" s="177"/>
      <c r="I97" s="180"/>
      <c r="J97" s="222">
        <f>BK97</f>
        <v>0</v>
      </c>
      <c r="K97" s="177"/>
      <c r="L97" s="182"/>
      <c r="M97" s="183"/>
      <c r="N97" s="184"/>
      <c r="O97" s="184"/>
      <c r="P97" s="185">
        <f>P98+P189+P204</f>
        <v>0</v>
      </c>
      <c r="Q97" s="184"/>
      <c r="R97" s="185">
        <f>R98+R189+R204</f>
        <v>19.026620000000001</v>
      </c>
      <c r="S97" s="184"/>
      <c r="T97" s="186">
        <f>T98+T189+T204</f>
        <v>0</v>
      </c>
      <c r="AR97" s="187" t="s">
        <v>174</v>
      </c>
      <c r="AT97" s="188" t="s">
        <v>70</v>
      </c>
      <c r="AU97" s="188" t="s">
        <v>79</v>
      </c>
      <c r="AY97" s="187" t="s">
        <v>163</v>
      </c>
      <c r="BK97" s="189">
        <f>BK98+BK189+BK204</f>
        <v>0</v>
      </c>
    </row>
    <row r="98" spans="2:65" s="10" customFormat="1" ht="14.85" customHeight="1">
      <c r="B98" s="176"/>
      <c r="C98" s="177"/>
      <c r="D98" s="190" t="s">
        <v>70</v>
      </c>
      <c r="E98" s="191" t="s">
        <v>219</v>
      </c>
      <c r="F98" s="191" t="s">
        <v>220</v>
      </c>
      <c r="G98" s="177"/>
      <c r="H98" s="177"/>
      <c r="I98" s="180"/>
      <c r="J98" s="192">
        <f>BK98</f>
        <v>0</v>
      </c>
      <c r="K98" s="177"/>
      <c r="L98" s="182"/>
      <c r="M98" s="183"/>
      <c r="N98" s="184"/>
      <c r="O98" s="184"/>
      <c r="P98" s="185">
        <f>P99+SUM(P100:P170)</f>
        <v>0</v>
      </c>
      <c r="Q98" s="184"/>
      <c r="R98" s="185">
        <f>R99+SUM(R100:R170)</f>
        <v>18.881030000000003</v>
      </c>
      <c r="S98" s="184"/>
      <c r="T98" s="186">
        <f>T99+SUM(T100:T170)</f>
        <v>0</v>
      </c>
      <c r="AR98" s="187" t="s">
        <v>174</v>
      </c>
      <c r="AT98" s="188" t="s">
        <v>70</v>
      </c>
      <c r="AU98" s="188" t="s">
        <v>81</v>
      </c>
      <c r="AY98" s="187" t="s">
        <v>163</v>
      </c>
      <c r="BK98" s="189">
        <f>BK99+SUM(BK100:BK170)</f>
        <v>0</v>
      </c>
    </row>
    <row r="99" spans="2:65" s="1" customFormat="1" ht="31.5" customHeight="1">
      <c r="B99" s="40"/>
      <c r="C99" s="193" t="s">
        <v>184</v>
      </c>
      <c r="D99" s="193" t="s">
        <v>165</v>
      </c>
      <c r="E99" s="194" t="s">
        <v>577</v>
      </c>
      <c r="F99" s="195" t="s">
        <v>578</v>
      </c>
      <c r="G99" s="196" t="s">
        <v>224</v>
      </c>
      <c r="H99" s="197">
        <v>149</v>
      </c>
      <c r="I99" s="198"/>
      <c r="J99" s="199">
        <f>ROUND(I99*H99,2)</f>
        <v>0</v>
      </c>
      <c r="K99" s="195" t="s">
        <v>168</v>
      </c>
      <c r="L99" s="60"/>
      <c r="M99" s="200" t="s">
        <v>21</v>
      </c>
      <c r="N99" s="201" t="s">
        <v>42</v>
      </c>
      <c r="O99" s="41"/>
      <c r="P99" s="202">
        <f>O99*H99</f>
        <v>0</v>
      </c>
      <c r="Q99" s="202">
        <v>0</v>
      </c>
      <c r="R99" s="202">
        <f>Q99*H99</f>
        <v>0</v>
      </c>
      <c r="S99" s="202">
        <v>0</v>
      </c>
      <c r="T99" s="203">
        <f>S99*H99</f>
        <v>0</v>
      </c>
      <c r="AR99" s="23" t="s">
        <v>174</v>
      </c>
      <c r="AT99" s="23" t="s">
        <v>165</v>
      </c>
      <c r="AU99" s="23" t="s">
        <v>104</v>
      </c>
      <c r="AY99" s="23" t="s">
        <v>163</v>
      </c>
      <c r="BE99" s="204">
        <f>IF(N99="základní",J99,0)</f>
        <v>0</v>
      </c>
      <c r="BF99" s="204">
        <f>IF(N99="snížená",J99,0)</f>
        <v>0</v>
      </c>
      <c r="BG99" s="204">
        <f>IF(N99="zákl. přenesená",J99,0)</f>
        <v>0</v>
      </c>
      <c r="BH99" s="204">
        <f>IF(N99="sníž. přenesená",J99,0)</f>
        <v>0</v>
      </c>
      <c r="BI99" s="204">
        <f>IF(N99="nulová",J99,0)</f>
        <v>0</v>
      </c>
      <c r="BJ99" s="23" t="s">
        <v>79</v>
      </c>
      <c r="BK99" s="204">
        <f>ROUND(I99*H99,2)</f>
        <v>0</v>
      </c>
      <c r="BL99" s="23" t="s">
        <v>174</v>
      </c>
      <c r="BM99" s="23" t="s">
        <v>579</v>
      </c>
    </row>
    <row r="100" spans="2:65" s="11" customFormat="1" ht="13.5">
      <c r="B100" s="205"/>
      <c r="C100" s="206"/>
      <c r="D100" s="207" t="s">
        <v>171</v>
      </c>
      <c r="E100" s="208" t="s">
        <v>21</v>
      </c>
      <c r="F100" s="209" t="s">
        <v>105</v>
      </c>
      <c r="G100" s="206"/>
      <c r="H100" s="210">
        <v>149</v>
      </c>
      <c r="I100" s="211"/>
      <c r="J100" s="206"/>
      <c r="K100" s="206"/>
      <c r="L100" s="212"/>
      <c r="M100" s="213"/>
      <c r="N100" s="214"/>
      <c r="O100" s="214"/>
      <c r="P100" s="214"/>
      <c r="Q100" s="214"/>
      <c r="R100" s="214"/>
      <c r="S100" s="214"/>
      <c r="T100" s="215"/>
      <c r="AT100" s="216" t="s">
        <v>171</v>
      </c>
      <c r="AU100" s="216" t="s">
        <v>104</v>
      </c>
      <c r="AV100" s="11" t="s">
        <v>81</v>
      </c>
      <c r="AW100" s="11" t="s">
        <v>35</v>
      </c>
      <c r="AX100" s="11" t="s">
        <v>79</v>
      </c>
      <c r="AY100" s="216" t="s">
        <v>163</v>
      </c>
    </row>
    <row r="101" spans="2:65" s="1" customFormat="1" ht="31.5" customHeight="1">
      <c r="B101" s="40"/>
      <c r="C101" s="193" t="s">
        <v>119</v>
      </c>
      <c r="D101" s="193" t="s">
        <v>165</v>
      </c>
      <c r="E101" s="194" t="s">
        <v>580</v>
      </c>
      <c r="F101" s="195" t="s">
        <v>581</v>
      </c>
      <c r="G101" s="196" t="s">
        <v>224</v>
      </c>
      <c r="H101" s="197">
        <v>299</v>
      </c>
      <c r="I101" s="198"/>
      <c r="J101" s="199">
        <f>ROUND(I101*H101,2)</f>
        <v>0</v>
      </c>
      <c r="K101" s="195" t="s">
        <v>168</v>
      </c>
      <c r="L101" s="60"/>
      <c r="M101" s="200" t="s">
        <v>21</v>
      </c>
      <c r="N101" s="201" t="s">
        <v>42</v>
      </c>
      <c r="O101" s="41"/>
      <c r="P101" s="202">
        <f>O101*H101</f>
        <v>0</v>
      </c>
      <c r="Q101" s="202">
        <v>0</v>
      </c>
      <c r="R101" s="202">
        <f>Q101*H101</f>
        <v>0</v>
      </c>
      <c r="S101" s="202">
        <v>0</v>
      </c>
      <c r="T101" s="203">
        <f>S101*H101</f>
        <v>0</v>
      </c>
      <c r="AR101" s="23" t="s">
        <v>174</v>
      </c>
      <c r="AT101" s="23" t="s">
        <v>165</v>
      </c>
      <c r="AU101" s="23" t="s">
        <v>104</v>
      </c>
      <c r="AY101" s="23" t="s">
        <v>163</v>
      </c>
      <c r="BE101" s="204">
        <f>IF(N101="základní",J101,0)</f>
        <v>0</v>
      </c>
      <c r="BF101" s="204">
        <f>IF(N101="snížená",J101,0)</f>
        <v>0</v>
      </c>
      <c r="BG101" s="204">
        <f>IF(N101="zákl. přenesená",J101,0)</f>
        <v>0</v>
      </c>
      <c r="BH101" s="204">
        <f>IF(N101="sníž. přenesená",J101,0)</f>
        <v>0</v>
      </c>
      <c r="BI101" s="204">
        <f>IF(N101="nulová",J101,0)</f>
        <v>0</v>
      </c>
      <c r="BJ101" s="23" t="s">
        <v>79</v>
      </c>
      <c r="BK101" s="204">
        <f>ROUND(I101*H101,2)</f>
        <v>0</v>
      </c>
      <c r="BL101" s="23" t="s">
        <v>174</v>
      </c>
      <c r="BM101" s="23" t="s">
        <v>582</v>
      </c>
    </row>
    <row r="102" spans="2:65" s="11" customFormat="1" ht="13.5">
      <c r="B102" s="205"/>
      <c r="C102" s="206"/>
      <c r="D102" s="207" t="s">
        <v>171</v>
      </c>
      <c r="E102" s="208" t="s">
        <v>21</v>
      </c>
      <c r="F102" s="209" t="s">
        <v>110</v>
      </c>
      <c r="G102" s="206"/>
      <c r="H102" s="210">
        <v>299</v>
      </c>
      <c r="I102" s="211"/>
      <c r="J102" s="206"/>
      <c r="K102" s="206"/>
      <c r="L102" s="212"/>
      <c r="M102" s="213"/>
      <c r="N102" s="214"/>
      <c r="O102" s="214"/>
      <c r="P102" s="214"/>
      <c r="Q102" s="214"/>
      <c r="R102" s="214"/>
      <c r="S102" s="214"/>
      <c r="T102" s="215"/>
      <c r="AT102" s="216" t="s">
        <v>171</v>
      </c>
      <c r="AU102" s="216" t="s">
        <v>104</v>
      </c>
      <c r="AV102" s="11" t="s">
        <v>81</v>
      </c>
      <c r="AW102" s="11" t="s">
        <v>35</v>
      </c>
      <c r="AX102" s="11" t="s">
        <v>79</v>
      </c>
      <c r="AY102" s="216" t="s">
        <v>163</v>
      </c>
    </row>
    <row r="103" spans="2:65" s="1" customFormat="1" ht="31.5" customHeight="1">
      <c r="B103" s="40"/>
      <c r="C103" s="193" t="s">
        <v>194</v>
      </c>
      <c r="D103" s="193" t="s">
        <v>165</v>
      </c>
      <c r="E103" s="194" t="s">
        <v>583</v>
      </c>
      <c r="F103" s="195" t="s">
        <v>584</v>
      </c>
      <c r="G103" s="196" t="s">
        <v>224</v>
      </c>
      <c r="H103" s="197">
        <v>4</v>
      </c>
      <c r="I103" s="198"/>
      <c r="J103" s="199">
        <f>ROUND(I103*H103,2)</f>
        <v>0</v>
      </c>
      <c r="K103" s="195" t="s">
        <v>168</v>
      </c>
      <c r="L103" s="60"/>
      <c r="M103" s="200" t="s">
        <v>21</v>
      </c>
      <c r="N103" s="201" t="s">
        <v>42</v>
      </c>
      <c r="O103" s="41"/>
      <c r="P103" s="202">
        <f>O103*H103</f>
        <v>0</v>
      </c>
      <c r="Q103" s="202">
        <v>0</v>
      </c>
      <c r="R103" s="202">
        <f>Q103*H103</f>
        <v>0</v>
      </c>
      <c r="S103" s="202">
        <v>0</v>
      </c>
      <c r="T103" s="203">
        <f>S103*H103</f>
        <v>0</v>
      </c>
      <c r="AR103" s="23" t="s">
        <v>174</v>
      </c>
      <c r="AT103" s="23" t="s">
        <v>165</v>
      </c>
      <c r="AU103" s="23" t="s">
        <v>104</v>
      </c>
      <c r="AY103" s="23" t="s">
        <v>163</v>
      </c>
      <c r="BE103" s="204">
        <f>IF(N103="základní",J103,0)</f>
        <v>0</v>
      </c>
      <c r="BF103" s="204">
        <f>IF(N103="snížená",J103,0)</f>
        <v>0</v>
      </c>
      <c r="BG103" s="204">
        <f>IF(N103="zákl. přenesená",J103,0)</f>
        <v>0</v>
      </c>
      <c r="BH103" s="204">
        <f>IF(N103="sníž. přenesená",J103,0)</f>
        <v>0</v>
      </c>
      <c r="BI103" s="204">
        <f>IF(N103="nulová",J103,0)</f>
        <v>0</v>
      </c>
      <c r="BJ103" s="23" t="s">
        <v>79</v>
      </c>
      <c r="BK103" s="204">
        <f>ROUND(I103*H103,2)</f>
        <v>0</v>
      </c>
      <c r="BL103" s="23" t="s">
        <v>174</v>
      </c>
      <c r="BM103" s="23" t="s">
        <v>585</v>
      </c>
    </row>
    <row r="104" spans="2:65" s="11" customFormat="1" ht="13.5">
      <c r="B104" s="205"/>
      <c r="C104" s="206"/>
      <c r="D104" s="207" t="s">
        <v>171</v>
      </c>
      <c r="E104" s="208" t="s">
        <v>21</v>
      </c>
      <c r="F104" s="209" t="s">
        <v>124</v>
      </c>
      <c r="G104" s="206"/>
      <c r="H104" s="210">
        <v>4</v>
      </c>
      <c r="I104" s="211"/>
      <c r="J104" s="206"/>
      <c r="K104" s="206"/>
      <c r="L104" s="212"/>
      <c r="M104" s="213"/>
      <c r="N104" s="214"/>
      <c r="O104" s="214"/>
      <c r="P104" s="214"/>
      <c r="Q104" s="214"/>
      <c r="R104" s="214"/>
      <c r="S104" s="214"/>
      <c r="T104" s="215"/>
      <c r="AT104" s="216" t="s">
        <v>171</v>
      </c>
      <c r="AU104" s="216" t="s">
        <v>104</v>
      </c>
      <c r="AV104" s="11" t="s">
        <v>81</v>
      </c>
      <c r="AW104" s="11" t="s">
        <v>35</v>
      </c>
      <c r="AX104" s="11" t="s">
        <v>79</v>
      </c>
      <c r="AY104" s="216" t="s">
        <v>163</v>
      </c>
    </row>
    <row r="105" spans="2:65" s="1" customFormat="1" ht="31.5" customHeight="1">
      <c r="B105" s="40"/>
      <c r="C105" s="193" t="s">
        <v>201</v>
      </c>
      <c r="D105" s="193" t="s">
        <v>165</v>
      </c>
      <c r="E105" s="194" t="s">
        <v>586</v>
      </c>
      <c r="F105" s="195" t="s">
        <v>587</v>
      </c>
      <c r="G105" s="196" t="s">
        <v>224</v>
      </c>
      <c r="H105" s="197">
        <v>149</v>
      </c>
      <c r="I105" s="198"/>
      <c r="J105" s="199">
        <f>ROUND(I105*H105,2)</f>
        <v>0</v>
      </c>
      <c r="K105" s="195" t="s">
        <v>168</v>
      </c>
      <c r="L105" s="60"/>
      <c r="M105" s="200" t="s">
        <v>21</v>
      </c>
      <c r="N105" s="201" t="s">
        <v>42</v>
      </c>
      <c r="O105" s="41"/>
      <c r="P105" s="202">
        <f>O105*H105</f>
        <v>0</v>
      </c>
      <c r="Q105" s="202">
        <v>0</v>
      </c>
      <c r="R105" s="202">
        <f>Q105*H105</f>
        <v>0</v>
      </c>
      <c r="S105" s="202">
        <v>0</v>
      </c>
      <c r="T105" s="203">
        <f>S105*H105</f>
        <v>0</v>
      </c>
      <c r="AR105" s="23" t="s">
        <v>174</v>
      </c>
      <c r="AT105" s="23" t="s">
        <v>165</v>
      </c>
      <c r="AU105" s="23" t="s">
        <v>104</v>
      </c>
      <c r="AY105" s="23" t="s">
        <v>163</v>
      </c>
      <c r="BE105" s="204">
        <f>IF(N105="základní",J105,0)</f>
        <v>0</v>
      </c>
      <c r="BF105" s="204">
        <f>IF(N105="snížená",J105,0)</f>
        <v>0</v>
      </c>
      <c r="BG105" s="204">
        <f>IF(N105="zákl. přenesená",J105,0)</f>
        <v>0</v>
      </c>
      <c r="BH105" s="204">
        <f>IF(N105="sníž. přenesená",J105,0)</f>
        <v>0</v>
      </c>
      <c r="BI105" s="204">
        <f>IF(N105="nulová",J105,0)</f>
        <v>0</v>
      </c>
      <c r="BJ105" s="23" t="s">
        <v>79</v>
      </c>
      <c r="BK105" s="204">
        <f>ROUND(I105*H105,2)</f>
        <v>0</v>
      </c>
      <c r="BL105" s="23" t="s">
        <v>174</v>
      </c>
      <c r="BM105" s="23" t="s">
        <v>588</v>
      </c>
    </row>
    <row r="106" spans="2:65" s="11" customFormat="1" ht="13.5">
      <c r="B106" s="205"/>
      <c r="C106" s="206"/>
      <c r="D106" s="207" t="s">
        <v>171</v>
      </c>
      <c r="E106" s="208" t="s">
        <v>21</v>
      </c>
      <c r="F106" s="209" t="s">
        <v>105</v>
      </c>
      <c r="G106" s="206"/>
      <c r="H106" s="210">
        <v>149</v>
      </c>
      <c r="I106" s="211"/>
      <c r="J106" s="206"/>
      <c r="K106" s="206"/>
      <c r="L106" s="212"/>
      <c r="M106" s="213"/>
      <c r="N106" s="214"/>
      <c r="O106" s="214"/>
      <c r="P106" s="214"/>
      <c r="Q106" s="214"/>
      <c r="R106" s="214"/>
      <c r="S106" s="214"/>
      <c r="T106" s="215"/>
      <c r="AT106" s="216" t="s">
        <v>171</v>
      </c>
      <c r="AU106" s="216" t="s">
        <v>104</v>
      </c>
      <c r="AV106" s="11" t="s">
        <v>81</v>
      </c>
      <c r="AW106" s="11" t="s">
        <v>35</v>
      </c>
      <c r="AX106" s="11" t="s">
        <v>79</v>
      </c>
      <c r="AY106" s="216" t="s">
        <v>163</v>
      </c>
    </row>
    <row r="107" spans="2:65" s="1" customFormat="1" ht="31.5" customHeight="1">
      <c r="B107" s="40"/>
      <c r="C107" s="193" t="s">
        <v>205</v>
      </c>
      <c r="D107" s="193" t="s">
        <v>165</v>
      </c>
      <c r="E107" s="194" t="s">
        <v>589</v>
      </c>
      <c r="F107" s="195" t="s">
        <v>590</v>
      </c>
      <c r="G107" s="196" t="s">
        <v>224</v>
      </c>
      <c r="H107" s="197">
        <v>299</v>
      </c>
      <c r="I107" s="198"/>
      <c r="J107" s="199">
        <f>ROUND(I107*H107,2)</f>
        <v>0</v>
      </c>
      <c r="K107" s="195" t="s">
        <v>168</v>
      </c>
      <c r="L107" s="60"/>
      <c r="M107" s="200" t="s">
        <v>21</v>
      </c>
      <c r="N107" s="201" t="s">
        <v>42</v>
      </c>
      <c r="O107" s="41"/>
      <c r="P107" s="202">
        <f>O107*H107</f>
        <v>0</v>
      </c>
      <c r="Q107" s="202">
        <v>0</v>
      </c>
      <c r="R107" s="202">
        <f>Q107*H107</f>
        <v>0</v>
      </c>
      <c r="S107" s="202">
        <v>0</v>
      </c>
      <c r="T107" s="203">
        <f>S107*H107</f>
        <v>0</v>
      </c>
      <c r="AR107" s="23" t="s">
        <v>174</v>
      </c>
      <c r="AT107" s="23" t="s">
        <v>165</v>
      </c>
      <c r="AU107" s="23" t="s">
        <v>104</v>
      </c>
      <c r="AY107" s="23" t="s">
        <v>163</v>
      </c>
      <c r="BE107" s="204">
        <f>IF(N107="základní",J107,0)</f>
        <v>0</v>
      </c>
      <c r="BF107" s="204">
        <f>IF(N107="snížená",J107,0)</f>
        <v>0</v>
      </c>
      <c r="BG107" s="204">
        <f>IF(N107="zákl. přenesená",J107,0)</f>
        <v>0</v>
      </c>
      <c r="BH107" s="204">
        <f>IF(N107="sníž. přenesená",J107,0)</f>
        <v>0</v>
      </c>
      <c r="BI107" s="204">
        <f>IF(N107="nulová",J107,0)</f>
        <v>0</v>
      </c>
      <c r="BJ107" s="23" t="s">
        <v>79</v>
      </c>
      <c r="BK107" s="204">
        <f>ROUND(I107*H107,2)</f>
        <v>0</v>
      </c>
      <c r="BL107" s="23" t="s">
        <v>174</v>
      </c>
      <c r="BM107" s="23" t="s">
        <v>591</v>
      </c>
    </row>
    <row r="108" spans="2:65" s="11" customFormat="1" ht="13.5">
      <c r="B108" s="205"/>
      <c r="C108" s="206"/>
      <c r="D108" s="207" t="s">
        <v>171</v>
      </c>
      <c r="E108" s="208" t="s">
        <v>21</v>
      </c>
      <c r="F108" s="209" t="s">
        <v>110</v>
      </c>
      <c r="G108" s="206"/>
      <c r="H108" s="210">
        <v>299</v>
      </c>
      <c r="I108" s="211"/>
      <c r="J108" s="206"/>
      <c r="K108" s="206"/>
      <c r="L108" s="212"/>
      <c r="M108" s="213"/>
      <c r="N108" s="214"/>
      <c r="O108" s="214"/>
      <c r="P108" s="214"/>
      <c r="Q108" s="214"/>
      <c r="R108" s="214"/>
      <c r="S108" s="214"/>
      <c r="T108" s="215"/>
      <c r="AT108" s="216" t="s">
        <v>171</v>
      </c>
      <c r="AU108" s="216" t="s">
        <v>104</v>
      </c>
      <c r="AV108" s="11" t="s">
        <v>81</v>
      </c>
      <c r="AW108" s="11" t="s">
        <v>35</v>
      </c>
      <c r="AX108" s="11" t="s">
        <v>79</v>
      </c>
      <c r="AY108" s="216" t="s">
        <v>163</v>
      </c>
    </row>
    <row r="109" spans="2:65" s="1" customFormat="1" ht="31.5" customHeight="1">
      <c r="B109" s="40"/>
      <c r="C109" s="193" t="s">
        <v>209</v>
      </c>
      <c r="D109" s="193" t="s">
        <v>165</v>
      </c>
      <c r="E109" s="194" t="s">
        <v>592</v>
      </c>
      <c r="F109" s="195" t="s">
        <v>593</v>
      </c>
      <c r="G109" s="196" t="s">
        <v>224</v>
      </c>
      <c r="H109" s="197">
        <v>4</v>
      </c>
      <c r="I109" s="198"/>
      <c r="J109" s="199">
        <f>ROUND(I109*H109,2)</f>
        <v>0</v>
      </c>
      <c r="K109" s="195" t="s">
        <v>168</v>
      </c>
      <c r="L109" s="60"/>
      <c r="M109" s="200" t="s">
        <v>21</v>
      </c>
      <c r="N109" s="201" t="s">
        <v>42</v>
      </c>
      <c r="O109" s="41"/>
      <c r="P109" s="202">
        <f>O109*H109</f>
        <v>0</v>
      </c>
      <c r="Q109" s="202">
        <v>0</v>
      </c>
      <c r="R109" s="202">
        <f>Q109*H109</f>
        <v>0</v>
      </c>
      <c r="S109" s="202">
        <v>0</v>
      </c>
      <c r="T109" s="203">
        <f>S109*H109</f>
        <v>0</v>
      </c>
      <c r="AR109" s="23" t="s">
        <v>174</v>
      </c>
      <c r="AT109" s="23" t="s">
        <v>165</v>
      </c>
      <c r="AU109" s="23" t="s">
        <v>104</v>
      </c>
      <c r="AY109" s="23" t="s">
        <v>163</v>
      </c>
      <c r="BE109" s="204">
        <f>IF(N109="základní",J109,0)</f>
        <v>0</v>
      </c>
      <c r="BF109" s="204">
        <f>IF(N109="snížená",J109,0)</f>
        <v>0</v>
      </c>
      <c r="BG109" s="204">
        <f>IF(N109="zákl. přenesená",J109,0)</f>
        <v>0</v>
      </c>
      <c r="BH109" s="204">
        <f>IF(N109="sníž. přenesená",J109,0)</f>
        <v>0</v>
      </c>
      <c r="BI109" s="204">
        <f>IF(N109="nulová",J109,0)</f>
        <v>0</v>
      </c>
      <c r="BJ109" s="23" t="s">
        <v>79</v>
      </c>
      <c r="BK109" s="204">
        <f>ROUND(I109*H109,2)</f>
        <v>0</v>
      </c>
      <c r="BL109" s="23" t="s">
        <v>174</v>
      </c>
      <c r="BM109" s="23" t="s">
        <v>594</v>
      </c>
    </row>
    <row r="110" spans="2:65" s="11" customFormat="1" ht="13.5">
      <c r="B110" s="205"/>
      <c r="C110" s="206"/>
      <c r="D110" s="207" t="s">
        <v>171</v>
      </c>
      <c r="E110" s="208" t="s">
        <v>21</v>
      </c>
      <c r="F110" s="209" t="s">
        <v>124</v>
      </c>
      <c r="G110" s="206"/>
      <c r="H110" s="210">
        <v>4</v>
      </c>
      <c r="I110" s="211"/>
      <c r="J110" s="206"/>
      <c r="K110" s="206"/>
      <c r="L110" s="212"/>
      <c r="M110" s="213"/>
      <c r="N110" s="214"/>
      <c r="O110" s="214"/>
      <c r="P110" s="214"/>
      <c r="Q110" s="214"/>
      <c r="R110" s="214"/>
      <c r="S110" s="214"/>
      <c r="T110" s="215"/>
      <c r="AT110" s="216" t="s">
        <v>171</v>
      </c>
      <c r="AU110" s="216" t="s">
        <v>104</v>
      </c>
      <c r="AV110" s="11" t="s">
        <v>81</v>
      </c>
      <c r="AW110" s="11" t="s">
        <v>35</v>
      </c>
      <c r="AX110" s="11" t="s">
        <v>79</v>
      </c>
      <c r="AY110" s="216" t="s">
        <v>163</v>
      </c>
    </row>
    <row r="111" spans="2:65" s="1" customFormat="1" ht="31.5" customHeight="1">
      <c r="B111" s="40"/>
      <c r="C111" s="193" t="s">
        <v>213</v>
      </c>
      <c r="D111" s="193" t="s">
        <v>165</v>
      </c>
      <c r="E111" s="194" t="s">
        <v>595</v>
      </c>
      <c r="F111" s="195" t="s">
        <v>596</v>
      </c>
      <c r="G111" s="196" t="s">
        <v>197</v>
      </c>
      <c r="H111" s="197">
        <v>2.1000000000000001E-2</v>
      </c>
      <c r="I111" s="198"/>
      <c r="J111" s="199">
        <f>ROUND(I111*H111,2)</f>
        <v>0</v>
      </c>
      <c r="K111" s="195" t="s">
        <v>168</v>
      </c>
      <c r="L111" s="60"/>
      <c r="M111" s="200" t="s">
        <v>21</v>
      </c>
      <c r="N111" s="201" t="s">
        <v>42</v>
      </c>
      <c r="O111" s="41"/>
      <c r="P111" s="202">
        <f>O111*H111</f>
        <v>0</v>
      </c>
      <c r="Q111" s="202">
        <v>0</v>
      </c>
      <c r="R111" s="202">
        <f>Q111*H111</f>
        <v>0</v>
      </c>
      <c r="S111" s="202">
        <v>0</v>
      </c>
      <c r="T111" s="203">
        <f>S111*H111</f>
        <v>0</v>
      </c>
      <c r="AR111" s="23" t="s">
        <v>174</v>
      </c>
      <c r="AT111" s="23" t="s">
        <v>165</v>
      </c>
      <c r="AU111" s="23" t="s">
        <v>104</v>
      </c>
      <c r="AY111" s="23" t="s">
        <v>163</v>
      </c>
      <c r="BE111" s="204">
        <f>IF(N111="základní",J111,0)</f>
        <v>0</v>
      </c>
      <c r="BF111" s="204">
        <f>IF(N111="snížená",J111,0)</f>
        <v>0</v>
      </c>
      <c r="BG111" s="204">
        <f>IF(N111="zákl. přenesená",J111,0)</f>
        <v>0</v>
      </c>
      <c r="BH111" s="204">
        <f>IF(N111="sníž. přenesená",J111,0)</f>
        <v>0</v>
      </c>
      <c r="BI111" s="204">
        <f>IF(N111="nulová",J111,0)</f>
        <v>0</v>
      </c>
      <c r="BJ111" s="23" t="s">
        <v>79</v>
      </c>
      <c r="BK111" s="204">
        <f>ROUND(I111*H111,2)</f>
        <v>0</v>
      </c>
      <c r="BL111" s="23" t="s">
        <v>174</v>
      </c>
      <c r="BM111" s="23" t="s">
        <v>597</v>
      </c>
    </row>
    <row r="112" spans="2:65" s="11" customFormat="1" ht="13.5">
      <c r="B112" s="205"/>
      <c r="C112" s="206"/>
      <c r="D112" s="207" t="s">
        <v>171</v>
      </c>
      <c r="E112" s="206"/>
      <c r="F112" s="209" t="s">
        <v>598</v>
      </c>
      <c r="G112" s="206"/>
      <c r="H112" s="210">
        <v>2.1000000000000001E-2</v>
      </c>
      <c r="I112" s="211"/>
      <c r="J112" s="206"/>
      <c r="K112" s="206"/>
      <c r="L112" s="212"/>
      <c r="M112" s="213"/>
      <c r="N112" s="214"/>
      <c r="O112" s="214"/>
      <c r="P112" s="214"/>
      <c r="Q112" s="214"/>
      <c r="R112" s="214"/>
      <c r="S112" s="214"/>
      <c r="T112" s="215"/>
      <c r="AT112" s="216" t="s">
        <v>171</v>
      </c>
      <c r="AU112" s="216" t="s">
        <v>104</v>
      </c>
      <c r="AV112" s="11" t="s">
        <v>81</v>
      </c>
      <c r="AW112" s="11" t="s">
        <v>6</v>
      </c>
      <c r="AX112" s="11" t="s">
        <v>79</v>
      </c>
      <c r="AY112" s="216" t="s">
        <v>163</v>
      </c>
    </row>
    <row r="113" spans="2:65" s="1" customFormat="1" ht="22.5" customHeight="1">
      <c r="B113" s="40"/>
      <c r="C113" s="223" t="s">
        <v>221</v>
      </c>
      <c r="D113" s="223" t="s">
        <v>250</v>
      </c>
      <c r="E113" s="224" t="s">
        <v>251</v>
      </c>
      <c r="F113" s="225" t="s">
        <v>252</v>
      </c>
      <c r="G113" s="226" t="s">
        <v>253</v>
      </c>
      <c r="H113" s="227">
        <v>21.42</v>
      </c>
      <c r="I113" s="228"/>
      <c r="J113" s="229">
        <f>ROUND(I113*H113,2)</f>
        <v>0</v>
      </c>
      <c r="K113" s="225" t="s">
        <v>198</v>
      </c>
      <c r="L113" s="230"/>
      <c r="M113" s="231" t="s">
        <v>21</v>
      </c>
      <c r="N113" s="232" t="s">
        <v>42</v>
      </c>
      <c r="O113" s="41"/>
      <c r="P113" s="202">
        <f>O113*H113</f>
        <v>0</v>
      </c>
      <c r="Q113" s="202">
        <v>1E-3</v>
      </c>
      <c r="R113" s="202">
        <f>Q113*H113</f>
        <v>2.1420000000000002E-2</v>
      </c>
      <c r="S113" s="202">
        <v>0</v>
      </c>
      <c r="T113" s="203">
        <f>S113*H113</f>
        <v>0</v>
      </c>
      <c r="AR113" s="23" t="s">
        <v>201</v>
      </c>
      <c r="AT113" s="23" t="s">
        <v>250</v>
      </c>
      <c r="AU113" s="23" t="s">
        <v>104</v>
      </c>
      <c r="AY113" s="23" t="s">
        <v>163</v>
      </c>
      <c r="BE113" s="204">
        <f>IF(N113="základní",J113,0)</f>
        <v>0</v>
      </c>
      <c r="BF113" s="204">
        <f>IF(N113="snížená",J113,0)</f>
        <v>0</v>
      </c>
      <c r="BG113" s="204">
        <f>IF(N113="zákl. přenesená",J113,0)</f>
        <v>0</v>
      </c>
      <c r="BH113" s="204">
        <f>IF(N113="sníž. přenesená",J113,0)</f>
        <v>0</v>
      </c>
      <c r="BI113" s="204">
        <f>IF(N113="nulová",J113,0)</f>
        <v>0</v>
      </c>
      <c r="BJ113" s="23" t="s">
        <v>79</v>
      </c>
      <c r="BK113" s="204">
        <f>ROUND(I113*H113,2)</f>
        <v>0</v>
      </c>
      <c r="BL113" s="23" t="s">
        <v>174</v>
      </c>
      <c r="BM113" s="23" t="s">
        <v>254</v>
      </c>
    </row>
    <row r="114" spans="2:65" s="11" customFormat="1" ht="13.5">
      <c r="B114" s="205"/>
      <c r="C114" s="206"/>
      <c r="D114" s="217" t="s">
        <v>171</v>
      </c>
      <c r="E114" s="218" t="s">
        <v>21</v>
      </c>
      <c r="F114" s="219" t="s">
        <v>255</v>
      </c>
      <c r="G114" s="206"/>
      <c r="H114" s="220">
        <v>2</v>
      </c>
      <c r="I114" s="211"/>
      <c r="J114" s="206"/>
      <c r="K114" s="206"/>
      <c r="L114" s="212"/>
      <c r="M114" s="213"/>
      <c r="N114" s="214"/>
      <c r="O114" s="214"/>
      <c r="P114" s="214"/>
      <c r="Q114" s="214"/>
      <c r="R114" s="214"/>
      <c r="S114" s="214"/>
      <c r="T114" s="215"/>
      <c r="AT114" s="216" t="s">
        <v>171</v>
      </c>
      <c r="AU114" s="216" t="s">
        <v>104</v>
      </c>
      <c r="AV114" s="11" t="s">
        <v>81</v>
      </c>
      <c r="AW114" s="11" t="s">
        <v>35</v>
      </c>
      <c r="AX114" s="11" t="s">
        <v>71</v>
      </c>
      <c r="AY114" s="216" t="s">
        <v>163</v>
      </c>
    </row>
    <row r="115" spans="2:65" s="11" customFormat="1" ht="13.5">
      <c r="B115" s="205"/>
      <c r="C115" s="206"/>
      <c r="D115" s="217" t="s">
        <v>171</v>
      </c>
      <c r="E115" s="218" t="s">
        <v>21</v>
      </c>
      <c r="F115" s="219" t="s">
        <v>256</v>
      </c>
      <c r="G115" s="206"/>
      <c r="H115" s="220">
        <v>14.95</v>
      </c>
      <c r="I115" s="211"/>
      <c r="J115" s="206"/>
      <c r="K115" s="206"/>
      <c r="L115" s="212"/>
      <c r="M115" s="213"/>
      <c r="N115" s="214"/>
      <c r="O115" s="214"/>
      <c r="P115" s="214"/>
      <c r="Q115" s="214"/>
      <c r="R115" s="214"/>
      <c r="S115" s="214"/>
      <c r="T115" s="215"/>
      <c r="AT115" s="216" t="s">
        <v>171</v>
      </c>
      <c r="AU115" s="216" t="s">
        <v>104</v>
      </c>
      <c r="AV115" s="11" t="s">
        <v>81</v>
      </c>
      <c r="AW115" s="11" t="s">
        <v>35</v>
      </c>
      <c r="AX115" s="11" t="s">
        <v>71</v>
      </c>
      <c r="AY115" s="216" t="s">
        <v>163</v>
      </c>
    </row>
    <row r="116" spans="2:65" s="11" customFormat="1" ht="13.5">
      <c r="B116" s="205"/>
      <c r="C116" s="206"/>
      <c r="D116" s="217" t="s">
        <v>171</v>
      </c>
      <c r="E116" s="218" t="s">
        <v>21</v>
      </c>
      <c r="F116" s="219" t="s">
        <v>257</v>
      </c>
      <c r="G116" s="206"/>
      <c r="H116" s="220">
        <v>4.47</v>
      </c>
      <c r="I116" s="211"/>
      <c r="J116" s="206"/>
      <c r="K116" s="206"/>
      <c r="L116" s="212"/>
      <c r="M116" s="213"/>
      <c r="N116" s="214"/>
      <c r="O116" s="214"/>
      <c r="P116" s="214"/>
      <c r="Q116" s="214"/>
      <c r="R116" s="214"/>
      <c r="S116" s="214"/>
      <c r="T116" s="215"/>
      <c r="AT116" s="216" t="s">
        <v>171</v>
      </c>
      <c r="AU116" s="216" t="s">
        <v>104</v>
      </c>
      <c r="AV116" s="11" t="s">
        <v>81</v>
      </c>
      <c r="AW116" s="11" t="s">
        <v>35</v>
      </c>
      <c r="AX116" s="11" t="s">
        <v>71</v>
      </c>
      <c r="AY116" s="216" t="s">
        <v>163</v>
      </c>
    </row>
    <row r="117" spans="2:65" s="12" customFormat="1" ht="13.5">
      <c r="B117" s="233"/>
      <c r="C117" s="234"/>
      <c r="D117" s="207" t="s">
        <v>171</v>
      </c>
      <c r="E117" s="235" t="s">
        <v>21</v>
      </c>
      <c r="F117" s="236" t="s">
        <v>258</v>
      </c>
      <c r="G117" s="234"/>
      <c r="H117" s="237">
        <v>21.42</v>
      </c>
      <c r="I117" s="238"/>
      <c r="J117" s="234"/>
      <c r="K117" s="234"/>
      <c r="L117" s="239"/>
      <c r="M117" s="240"/>
      <c r="N117" s="241"/>
      <c r="O117" s="241"/>
      <c r="P117" s="241"/>
      <c r="Q117" s="241"/>
      <c r="R117" s="241"/>
      <c r="S117" s="241"/>
      <c r="T117" s="242"/>
      <c r="AT117" s="243" t="s">
        <v>171</v>
      </c>
      <c r="AU117" s="243" t="s">
        <v>104</v>
      </c>
      <c r="AV117" s="12" t="s">
        <v>174</v>
      </c>
      <c r="AW117" s="12" t="s">
        <v>35</v>
      </c>
      <c r="AX117" s="12" t="s">
        <v>79</v>
      </c>
      <c r="AY117" s="243" t="s">
        <v>163</v>
      </c>
    </row>
    <row r="118" spans="2:65" s="1" customFormat="1" ht="22.5" customHeight="1">
      <c r="B118" s="40"/>
      <c r="C118" s="193" t="s">
        <v>226</v>
      </c>
      <c r="D118" s="193" t="s">
        <v>165</v>
      </c>
      <c r="E118" s="194" t="s">
        <v>260</v>
      </c>
      <c r="F118" s="195" t="s">
        <v>261</v>
      </c>
      <c r="G118" s="196" t="s">
        <v>224</v>
      </c>
      <c r="H118" s="197">
        <v>4</v>
      </c>
      <c r="I118" s="198"/>
      <c r="J118" s="199">
        <f>ROUND(I118*H118,2)</f>
        <v>0</v>
      </c>
      <c r="K118" s="195" t="s">
        <v>168</v>
      </c>
      <c r="L118" s="60"/>
      <c r="M118" s="200" t="s">
        <v>21</v>
      </c>
      <c r="N118" s="201" t="s">
        <v>42</v>
      </c>
      <c r="O118" s="41"/>
      <c r="P118" s="202">
        <f>O118*H118</f>
        <v>0</v>
      </c>
      <c r="Q118" s="202">
        <v>6.0000000000000002E-5</v>
      </c>
      <c r="R118" s="202">
        <f>Q118*H118</f>
        <v>2.4000000000000001E-4</v>
      </c>
      <c r="S118" s="202">
        <v>0</v>
      </c>
      <c r="T118" s="203">
        <f>S118*H118</f>
        <v>0</v>
      </c>
      <c r="AR118" s="23" t="s">
        <v>174</v>
      </c>
      <c r="AT118" s="23" t="s">
        <v>165</v>
      </c>
      <c r="AU118" s="23" t="s">
        <v>104</v>
      </c>
      <c r="AY118" s="23" t="s">
        <v>163</v>
      </c>
      <c r="BE118" s="204">
        <f>IF(N118="základní",J118,0)</f>
        <v>0</v>
      </c>
      <c r="BF118" s="204">
        <f>IF(N118="snížená",J118,0)</f>
        <v>0</v>
      </c>
      <c r="BG118" s="204">
        <f>IF(N118="zákl. přenesená",J118,0)</f>
        <v>0</v>
      </c>
      <c r="BH118" s="204">
        <f>IF(N118="sníž. přenesená",J118,0)</f>
        <v>0</v>
      </c>
      <c r="BI118" s="204">
        <f>IF(N118="nulová",J118,0)</f>
        <v>0</v>
      </c>
      <c r="BJ118" s="23" t="s">
        <v>79</v>
      </c>
      <c r="BK118" s="204">
        <f>ROUND(I118*H118,2)</f>
        <v>0</v>
      </c>
      <c r="BL118" s="23" t="s">
        <v>174</v>
      </c>
      <c r="BM118" s="23" t="s">
        <v>262</v>
      </c>
    </row>
    <row r="119" spans="2:65" s="11" customFormat="1" ht="13.5">
      <c r="B119" s="205"/>
      <c r="C119" s="206"/>
      <c r="D119" s="207" t="s">
        <v>171</v>
      </c>
      <c r="E119" s="208" t="s">
        <v>21</v>
      </c>
      <c r="F119" s="209" t="s">
        <v>124</v>
      </c>
      <c r="G119" s="206"/>
      <c r="H119" s="210">
        <v>4</v>
      </c>
      <c r="I119" s="211"/>
      <c r="J119" s="206"/>
      <c r="K119" s="206"/>
      <c r="L119" s="212"/>
      <c r="M119" s="213"/>
      <c r="N119" s="214"/>
      <c r="O119" s="214"/>
      <c r="P119" s="214"/>
      <c r="Q119" s="214"/>
      <c r="R119" s="214"/>
      <c r="S119" s="214"/>
      <c r="T119" s="215"/>
      <c r="AT119" s="216" t="s">
        <v>171</v>
      </c>
      <c r="AU119" s="216" t="s">
        <v>104</v>
      </c>
      <c r="AV119" s="11" t="s">
        <v>81</v>
      </c>
      <c r="AW119" s="11" t="s">
        <v>35</v>
      </c>
      <c r="AX119" s="11" t="s">
        <v>79</v>
      </c>
      <c r="AY119" s="216" t="s">
        <v>163</v>
      </c>
    </row>
    <row r="120" spans="2:65" s="1" customFormat="1" ht="22.5" customHeight="1">
      <c r="B120" s="40"/>
      <c r="C120" s="193" t="s">
        <v>230</v>
      </c>
      <c r="D120" s="193" t="s">
        <v>165</v>
      </c>
      <c r="E120" s="194" t="s">
        <v>263</v>
      </c>
      <c r="F120" s="195" t="s">
        <v>264</v>
      </c>
      <c r="G120" s="196" t="s">
        <v>224</v>
      </c>
      <c r="H120" s="197">
        <v>299</v>
      </c>
      <c r="I120" s="198"/>
      <c r="J120" s="199">
        <f>ROUND(I120*H120,2)</f>
        <v>0</v>
      </c>
      <c r="K120" s="195" t="s">
        <v>168</v>
      </c>
      <c r="L120" s="60"/>
      <c r="M120" s="200" t="s">
        <v>21</v>
      </c>
      <c r="N120" s="201" t="s">
        <v>42</v>
      </c>
      <c r="O120" s="41"/>
      <c r="P120" s="202">
        <f>O120*H120</f>
        <v>0</v>
      </c>
      <c r="Q120" s="202">
        <v>5.0000000000000002E-5</v>
      </c>
      <c r="R120" s="202">
        <f>Q120*H120</f>
        <v>1.4950000000000001E-2</v>
      </c>
      <c r="S120" s="202">
        <v>0</v>
      </c>
      <c r="T120" s="203">
        <f>S120*H120</f>
        <v>0</v>
      </c>
      <c r="AR120" s="23" t="s">
        <v>174</v>
      </c>
      <c r="AT120" s="23" t="s">
        <v>165</v>
      </c>
      <c r="AU120" s="23" t="s">
        <v>104</v>
      </c>
      <c r="AY120" s="23" t="s">
        <v>163</v>
      </c>
      <c r="BE120" s="204">
        <f>IF(N120="základní",J120,0)</f>
        <v>0</v>
      </c>
      <c r="BF120" s="204">
        <f>IF(N120="snížená",J120,0)</f>
        <v>0</v>
      </c>
      <c r="BG120" s="204">
        <f>IF(N120="zákl. přenesená",J120,0)</f>
        <v>0</v>
      </c>
      <c r="BH120" s="204">
        <f>IF(N120="sníž. přenesená",J120,0)</f>
        <v>0</v>
      </c>
      <c r="BI120" s="204">
        <f>IF(N120="nulová",J120,0)</f>
        <v>0</v>
      </c>
      <c r="BJ120" s="23" t="s">
        <v>79</v>
      </c>
      <c r="BK120" s="204">
        <f>ROUND(I120*H120,2)</f>
        <v>0</v>
      </c>
      <c r="BL120" s="23" t="s">
        <v>174</v>
      </c>
      <c r="BM120" s="23" t="s">
        <v>265</v>
      </c>
    </row>
    <row r="121" spans="2:65" s="11" customFormat="1" ht="13.5">
      <c r="B121" s="205"/>
      <c r="C121" s="206"/>
      <c r="D121" s="207" t="s">
        <v>171</v>
      </c>
      <c r="E121" s="208" t="s">
        <v>21</v>
      </c>
      <c r="F121" s="209" t="s">
        <v>110</v>
      </c>
      <c r="G121" s="206"/>
      <c r="H121" s="210">
        <v>299</v>
      </c>
      <c r="I121" s="211"/>
      <c r="J121" s="206"/>
      <c r="K121" s="206"/>
      <c r="L121" s="212"/>
      <c r="M121" s="213"/>
      <c r="N121" s="214"/>
      <c r="O121" s="214"/>
      <c r="P121" s="214"/>
      <c r="Q121" s="214"/>
      <c r="R121" s="214"/>
      <c r="S121" s="214"/>
      <c r="T121" s="215"/>
      <c r="AT121" s="216" t="s">
        <v>171</v>
      </c>
      <c r="AU121" s="216" t="s">
        <v>104</v>
      </c>
      <c r="AV121" s="11" t="s">
        <v>81</v>
      </c>
      <c r="AW121" s="11" t="s">
        <v>35</v>
      </c>
      <c r="AX121" s="11" t="s">
        <v>79</v>
      </c>
      <c r="AY121" s="216" t="s">
        <v>163</v>
      </c>
    </row>
    <row r="122" spans="2:65" s="1" customFormat="1" ht="22.5" customHeight="1">
      <c r="B122" s="40"/>
      <c r="C122" s="193" t="s">
        <v>10</v>
      </c>
      <c r="D122" s="193" t="s">
        <v>165</v>
      </c>
      <c r="E122" s="194" t="s">
        <v>267</v>
      </c>
      <c r="F122" s="195" t="s">
        <v>268</v>
      </c>
      <c r="G122" s="196" t="s">
        <v>224</v>
      </c>
      <c r="H122" s="197">
        <v>4</v>
      </c>
      <c r="I122" s="198"/>
      <c r="J122" s="199">
        <f>ROUND(I122*H122,2)</f>
        <v>0</v>
      </c>
      <c r="K122" s="195" t="s">
        <v>168</v>
      </c>
      <c r="L122" s="60"/>
      <c r="M122" s="200" t="s">
        <v>21</v>
      </c>
      <c r="N122" s="201" t="s">
        <v>42</v>
      </c>
      <c r="O122" s="41"/>
      <c r="P122" s="202">
        <f>O122*H122</f>
        <v>0</v>
      </c>
      <c r="Q122" s="202">
        <v>2.0000000000000002E-5</v>
      </c>
      <c r="R122" s="202">
        <f>Q122*H122</f>
        <v>8.0000000000000007E-5</v>
      </c>
      <c r="S122" s="202">
        <v>0</v>
      </c>
      <c r="T122" s="203">
        <f>S122*H122</f>
        <v>0</v>
      </c>
      <c r="AR122" s="23" t="s">
        <v>174</v>
      </c>
      <c r="AT122" s="23" t="s">
        <v>165</v>
      </c>
      <c r="AU122" s="23" t="s">
        <v>104</v>
      </c>
      <c r="AY122" s="23" t="s">
        <v>163</v>
      </c>
      <c r="BE122" s="204">
        <f>IF(N122="základní",J122,0)</f>
        <v>0</v>
      </c>
      <c r="BF122" s="204">
        <f>IF(N122="snížená",J122,0)</f>
        <v>0</v>
      </c>
      <c r="BG122" s="204">
        <f>IF(N122="zákl. přenesená",J122,0)</f>
        <v>0</v>
      </c>
      <c r="BH122" s="204">
        <f>IF(N122="sníž. přenesená",J122,0)</f>
        <v>0</v>
      </c>
      <c r="BI122" s="204">
        <f>IF(N122="nulová",J122,0)</f>
        <v>0</v>
      </c>
      <c r="BJ122" s="23" t="s">
        <v>79</v>
      </c>
      <c r="BK122" s="204">
        <f>ROUND(I122*H122,2)</f>
        <v>0</v>
      </c>
      <c r="BL122" s="23" t="s">
        <v>174</v>
      </c>
      <c r="BM122" s="23" t="s">
        <v>269</v>
      </c>
    </row>
    <row r="123" spans="2:65" s="11" customFormat="1" ht="13.5">
      <c r="B123" s="205"/>
      <c r="C123" s="206"/>
      <c r="D123" s="207" t="s">
        <v>171</v>
      </c>
      <c r="E123" s="208" t="s">
        <v>21</v>
      </c>
      <c r="F123" s="209" t="s">
        <v>124</v>
      </c>
      <c r="G123" s="206"/>
      <c r="H123" s="210">
        <v>4</v>
      </c>
      <c r="I123" s="211"/>
      <c r="J123" s="206"/>
      <c r="K123" s="206"/>
      <c r="L123" s="212"/>
      <c r="M123" s="213"/>
      <c r="N123" s="214"/>
      <c r="O123" s="214"/>
      <c r="P123" s="214"/>
      <c r="Q123" s="214"/>
      <c r="R123" s="214"/>
      <c r="S123" s="214"/>
      <c r="T123" s="215"/>
      <c r="AT123" s="216" t="s">
        <v>171</v>
      </c>
      <c r="AU123" s="216" t="s">
        <v>104</v>
      </c>
      <c r="AV123" s="11" t="s">
        <v>81</v>
      </c>
      <c r="AW123" s="11" t="s">
        <v>35</v>
      </c>
      <c r="AX123" s="11" t="s">
        <v>79</v>
      </c>
      <c r="AY123" s="216" t="s">
        <v>163</v>
      </c>
    </row>
    <row r="124" spans="2:65" s="1" customFormat="1" ht="31.5" customHeight="1">
      <c r="B124" s="40"/>
      <c r="C124" s="223" t="s">
        <v>237</v>
      </c>
      <c r="D124" s="223" t="s">
        <v>250</v>
      </c>
      <c r="E124" s="224" t="s">
        <v>271</v>
      </c>
      <c r="F124" s="225" t="s">
        <v>272</v>
      </c>
      <c r="G124" s="226" t="s">
        <v>224</v>
      </c>
      <c r="H124" s="227">
        <v>12</v>
      </c>
      <c r="I124" s="228"/>
      <c r="J124" s="229">
        <f>ROUND(I124*H124,2)</f>
        <v>0</v>
      </c>
      <c r="K124" s="225" t="s">
        <v>198</v>
      </c>
      <c r="L124" s="230"/>
      <c r="M124" s="231" t="s">
        <v>21</v>
      </c>
      <c r="N124" s="232" t="s">
        <v>42</v>
      </c>
      <c r="O124" s="41"/>
      <c r="P124" s="202">
        <f>O124*H124</f>
        <v>0</v>
      </c>
      <c r="Q124" s="202">
        <v>5.9100000000000003E-3</v>
      </c>
      <c r="R124" s="202">
        <f>Q124*H124</f>
        <v>7.0920000000000011E-2</v>
      </c>
      <c r="S124" s="202">
        <v>0</v>
      </c>
      <c r="T124" s="203">
        <f>S124*H124</f>
        <v>0</v>
      </c>
      <c r="AR124" s="23" t="s">
        <v>81</v>
      </c>
      <c r="AT124" s="23" t="s">
        <v>250</v>
      </c>
      <c r="AU124" s="23" t="s">
        <v>104</v>
      </c>
      <c r="AY124" s="23" t="s">
        <v>163</v>
      </c>
      <c r="BE124" s="204">
        <f>IF(N124="základní",J124,0)</f>
        <v>0</v>
      </c>
      <c r="BF124" s="204">
        <f>IF(N124="snížená",J124,0)</f>
        <v>0</v>
      </c>
      <c r="BG124" s="204">
        <f>IF(N124="zákl. přenesená",J124,0)</f>
        <v>0</v>
      </c>
      <c r="BH124" s="204">
        <f>IF(N124="sníž. přenesená",J124,0)</f>
        <v>0</v>
      </c>
      <c r="BI124" s="204">
        <f>IF(N124="nulová",J124,0)</f>
        <v>0</v>
      </c>
      <c r="BJ124" s="23" t="s">
        <v>79</v>
      </c>
      <c r="BK124" s="204">
        <f>ROUND(I124*H124,2)</f>
        <v>0</v>
      </c>
      <c r="BL124" s="23" t="s">
        <v>79</v>
      </c>
      <c r="BM124" s="23" t="s">
        <v>273</v>
      </c>
    </row>
    <row r="125" spans="2:65" s="11" customFormat="1" ht="13.5">
      <c r="B125" s="205"/>
      <c r="C125" s="206"/>
      <c r="D125" s="207" t="s">
        <v>171</v>
      </c>
      <c r="E125" s="208" t="s">
        <v>21</v>
      </c>
      <c r="F125" s="209" t="s">
        <v>274</v>
      </c>
      <c r="G125" s="206"/>
      <c r="H125" s="210">
        <v>12</v>
      </c>
      <c r="I125" s="211"/>
      <c r="J125" s="206"/>
      <c r="K125" s="206"/>
      <c r="L125" s="212"/>
      <c r="M125" s="213"/>
      <c r="N125" s="214"/>
      <c r="O125" s="214"/>
      <c r="P125" s="214"/>
      <c r="Q125" s="214"/>
      <c r="R125" s="214"/>
      <c r="S125" s="214"/>
      <c r="T125" s="215"/>
      <c r="AT125" s="216" t="s">
        <v>171</v>
      </c>
      <c r="AU125" s="216" t="s">
        <v>104</v>
      </c>
      <c r="AV125" s="11" t="s">
        <v>81</v>
      </c>
      <c r="AW125" s="11" t="s">
        <v>35</v>
      </c>
      <c r="AX125" s="11" t="s">
        <v>79</v>
      </c>
      <c r="AY125" s="216" t="s">
        <v>163</v>
      </c>
    </row>
    <row r="126" spans="2:65" s="1" customFormat="1" ht="31.5" customHeight="1">
      <c r="B126" s="40"/>
      <c r="C126" s="223" t="s">
        <v>241</v>
      </c>
      <c r="D126" s="223" t="s">
        <v>250</v>
      </c>
      <c r="E126" s="224" t="s">
        <v>276</v>
      </c>
      <c r="F126" s="225" t="s">
        <v>277</v>
      </c>
      <c r="G126" s="226" t="s">
        <v>224</v>
      </c>
      <c r="H126" s="227">
        <v>299</v>
      </c>
      <c r="I126" s="228"/>
      <c r="J126" s="229">
        <f>ROUND(I126*H126,2)</f>
        <v>0</v>
      </c>
      <c r="K126" s="225" t="s">
        <v>198</v>
      </c>
      <c r="L126" s="230"/>
      <c r="M126" s="231" t="s">
        <v>21</v>
      </c>
      <c r="N126" s="232" t="s">
        <v>42</v>
      </c>
      <c r="O126" s="41"/>
      <c r="P126" s="202">
        <f>O126*H126</f>
        <v>0</v>
      </c>
      <c r="Q126" s="202">
        <v>3.5400000000000002E-3</v>
      </c>
      <c r="R126" s="202">
        <f>Q126*H126</f>
        <v>1.05846</v>
      </c>
      <c r="S126" s="202">
        <v>0</v>
      </c>
      <c r="T126" s="203">
        <f>S126*H126</f>
        <v>0</v>
      </c>
      <c r="AR126" s="23" t="s">
        <v>81</v>
      </c>
      <c r="AT126" s="23" t="s">
        <v>250</v>
      </c>
      <c r="AU126" s="23" t="s">
        <v>104</v>
      </c>
      <c r="AY126" s="23" t="s">
        <v>163</v>
      </c>
      <c r="BE126" s="204">
        <f>IF(N126="základní",J126,0)</f>
        <v>0</v>
      </c>
      <c r="BF126" s="204">
        <f>IF(N126="snížená",J126,0)</f>
        <v>0</v>
      </c>
      <c r="BG126" s="204">
        <f>IF(N126="zákl. přenesená",J126,0)</f>
        <v>0</v>
      </c>
      <c r="BH126" s="204">
        <f>IF(N126="sníž. přenesená",J126,0)</f>
        <v>0</v>
      </c>
      <c r="BI126" s="204">
        <f>IF(N126="nulová",J126,0)</f>
        <v>0</v>
      </c>
      <c r="BJ126" s="23" t="s">
        <v>79</v>
      </c>
      <c r="BK126" s="204">
        <f>ROUND(I126*H126,2)</f>
        <v>0</v>
      </c>
      <c r="BL126" s="23" t="s">
        <v>79</v>
      </c>
      <c r="BM126" s="23" t="s">
        <v>278</v>
      </c>
    </row>
    <row r="127" spans="2:65" s="11" customFormat="1" ht="13.5">
      <c r="B127" s="205"/>
      <c r="C127" s="206"/>
      <c r="D127" s="207" t="s">
        <v>171</v>
      </c>
      <c r="E127" s="208" t="s">
        <v>21</v>
      </c>
      <c r="F127" s="209" t="s">
        <v>110</v>
      </c>
      <c r="G127" s="206"/>
      <c r="H127" s="210">
        <v>299</v>
      </c>
      <c r="I127" s="211"/>
      <c r="J127" s="206"/>
      <c r="K127" s="206"/>
      <c r="L127" s="212"/>
      <c r="M127" s="213"/>
      <c r="N127" s="214"/>
      <c r="O127" s="214"/>
      <c r="P127" s="214"/>
      <c r="Q127" s="214"/>
      <c r="R127" s="214"/>
      <c r="S127" s="214"/>
      <c r="T127" s="215"/>
      <c r="AT127" s="216" t="s">
        <v>171</v>
      </c>
      <c r="AU127" s="216" t="s">
        <v>104</v>
      </c>
      <c r="AV127" s="11" t="s">
        <v>81</v>
      </c>
      <c r="AW127" s="11" t="s">
        <v>35</v>
      </c>
      <c r="AX127" s="11" t="s">
        <v>79</v>
      </c>
      <c r="AY127" s="216" t="s">
        <v>163</v>
      </c>
    </row>
    <row r="128" spans="2:65" s="1" customFormat="1" ht="22.5" customHeight="1">
      <c r="B128" s="40"/>
      <c r="C128" s="223" t="s">
        <v>122</v>
      </c>
      <c r="D128" s="223" t="s">
        <v>250</v>
      </c>
      <c r="E128" s="224" t="s">
        <v>280</v>
      </c>
      <c r="F128" s="225" t="s">
        <v>281</v>
      </c>
      <c r="G128" s="226" t="s">
        <v>224</v>
      </c>
      <c r="H128" s="227">
        <v>12</v>
      </c>
      <c r="I128" s="228"/>
      <c r="J128" s="229">
        <f>ROUND(I128*H128,2)</f>
        <v>0</v>
      </c>
      <c r="K128" s="225" t="s">
        <v>198</v>
      </c>
      <c r="L128" s="230"/>
      <c r="M128" s="231" t="s">
        <v>21</v>
      </c>
      <c r="N128" s="232" t="s">
        <v>42</v>
      </c>
      <c r="O128" s="41"/>
      <c r="P128" s="202">
        <f>O128*H128</f>
        <v>0</v>
      </c>
      <c r="Q128" s="202">
        <v>2.9999999999999997E-4</v>
      </c>
      <c r="R128" s="202">
        <f>Q128*H128</f>
        <v>3.5999999999999999E-3</v>
      </c>
      <c r="S128" s="202">
        <v>0</v>
      </c>
      <c r="T128" s="203">
        <f>S128*H128</f>
        <v>0</v>
      </c>
      <c r="AR128" s="23" t="s">
        <v>81</v>
      </c>
      <c r="AT128" s="23" t="s">
        <v>250</v>
      </c>
      <c r="AU128" s="23" t="s">
        <v>104</v>
      </c>
      <c r="AY128" s="23" t="s">
        <v>163</v>
      </c>
      <c r="BE128" s="204">
        <f>IF(N128="základní",J128,0)</f>
        <v>0</v>
      </c>
      <c r="BF128" s="204">
        <f>IF(N128="snížená",J128,0)</f>
        <v>0</v>
      </c>
      <c r="BG128" s="204">
        <f>IF(N128="zákl. přenesená",J128,0)</f>
        <v>0</v>
      </c>
      <c r="BH128" s="204">
        <f>IF(N128="sníž. přenesená",J128,0)</f>
        <v>0</v>
      </c>
      <c r="BI128" s="204">
        <f>IF(N128="nulová",J128,0)</f>
        <v>0</v>
      </c>
      <c r="BJ128" s="23" t="s">
        <v>79</v>
      </c>
      <c r="BK128" s="204">
        <f>ROUND(I128*H128,2)</f>
        <v>0</v>
      </c>
      <c r="BL128" s="23" t="s">
        <v>79</v>
      </c>
      <c r="BM128" s="23" t="s">
        <v>282</v>
      </c>
    </row>
    <row r="129" spans="2:65" s="11" customFormat="1" ht="13.5">
      <c r="B129" s="205"/>
      <c r="C129" s="206"/>
      <c r="D129" s="207" t="s">
        <v>171</v>
      </c>
      <c r="E129" s="208" t="s">
        <v>21</v>
      </c>
      <c r="F129" s="209" t="s">
        <v>283</v>
      </c>
      <c r="G129" s="206"/>
      <c r="H129" s="210">
        <v>12</v>
      </c>
      <c r="I129" s="211"/>
      <c r="J129" s="206"/>
      <c r="K129" s="206"/>
      <c r="L129" s="212"/>
      <c r="M129" s="213"/>
      <c r="N129" s="214"/>
      <c r="O129" s="214"/>
      <c r="P129" s="214"/>
      <c r="Q129" s="214"/>
      <c r="R129" s="214"/>
      <c r="S129" s="214"/>
      <c r="T129" s="215"/>
      <c r="AT129" s="216" t="s">
        <v>171</v>
      </c>
      <c r="AU129" s="216" t="s">
        <v>104</v>
      </c>
      <c r="AV129" s="11" t="s">
        <v>81</v>
      </c>
      <c r="AW129" s="11" t="s">
        <v>35</v>
      </c>
      <c r="AX129" s="11" t="s">
        <v>79</v>
      </c>
      <c r="AY129" s="216" t="s">
        <v>163</v>
      </c>
    </row>
    <row r="130" spans="2:65" s="1" customFormat="1" ht="22.5" customHeight="1">
      <c r="B130" s="40"/>
      <c r="C130" s="223" t="s">
        <v>249</v>
      </c>
      <c r="D130" s="223" t="s">
        <v>250</v>
      </c>
      <c r="E130" s="224" t="s">
        <v>285</v>
      </c>
      <c r="F130" s="225" t="s">
        <v>286</v>
      </c>
      <c r="G130" s="226" t="s">
        <v>115</v>
      </c>
      <c r="H130" s="227">
        <v>6</v>
      </c>
      <c r="I130" s="228"/>
      <c r="J130" s="229">
        <f>ROUND(I130*H130,2)</f>
        <v>0</v>
      </c>
      <c r="K130" s="225" t="s">
        <v>198</v>
      </c>
      <c r="L130" s="230"/>
      <c r="M130" s="231" t="s">
        <v>21</v>
      </c>
      <c r="N130" s="232" t="s">
        <v>42</v>
      </c>
      <c r="O130" s="41"/>
      <c r="P130" s="202">
        <f>O130*H130</f>
        <v>0</v>
      </c>
      <c r="Q130" s="202">
        <v>0</v>
      </c>
      <c r="R130" s="202">
        <f>Q130*H130</f>
        <v>0</v>
      </c>
      <c r="S130" s="202">
        <v>0</v>
      </c>
      <c r="T130" s="203">
        <f>S130*H130</f>
        <v>0</v>
      </c>
      <c r="AR130" s="23" t="s">
        <v>81</v>
      </c>
      <c r="AT130" s="23" t="s">
        <v>250</v>
      </c>
      <c r="AU130" s="23" t="s">
        <v>104</v>
      </c>
      <c r="AY130" s="23" t="s">
        <v>163</v>
      </c>
      <c r="BE130" s="204">
        <f>IF(N130="základní",J130,0)</f>
        <v>0</v>
      </c>
      <c r="BF130" s="204">
        <f>IF(N130="snížená",J130,0)</f>
        <v>0</v>
      </c>
      <c r="BG130" s="204">
        <f>IF(N130="zákl. přenesená",J130,0)</f>
        <v>0</v>
      </c>
      <c r="BH130" s="204">
        <f>IF(N130="sníž. přenesená",J130,0)</f>
        <v>0</v>
      </c>
      <c r="BI130" s="204">
        <f>IF(N130="nulová",J130,0)</f>
        <v>0</v>
      </c>
      <c r="BJ130" s="23" t="s">
        <v>79</v>
      </c>
      <c r="BK130" s="204">
        <f>ROUND(I130*H130,2)</f>
        <v>0</v>
      </c>
      <c r="BL130" s="23" t="s">
        <v>79</v>
      </c>
      <c r="BM130" s="23" t="s">
        <v>287</v>
      </c>
    </row>
    <row r="131" spans="2:65" s="11" customFormat="1" ht="13.5">
      <c r="B131" s="205"/>
      <c r="C131" s="206"/>
      <c r="D131" s="207" t="s">
        <v>171</v>
      </c>
      <c r="E131" s="208" t="s">
        <v>21</v>
      </c>
      <c r="F131" s="209" t="s">
        <v>288</v>
      </c>
      <c r="G131" s="206"/>
      <c r="H131" s="210">
        <v>6</v>
      </c>
      <c r="I131" s="211"/>
      <c r="J131" s="206"/>
      <c r="K131" s="206"/>
      <c r="L131" s="212"/>
      <c r="M131" s="213"/>
      <c r="N131" s="214"/>
      <c r="O131" s="214"/>
      <c r="P131" s="214"/>
      <c r="Q131" s="214"/>
      <c r="R131" s="214"/>
      <c r="S131" s="214"/>
      <c r="T131" s="215"/>
      <c r="AT131" s="216" t="s">
        <v>171</v>
      </c>
      <c r="AU131" s="216" t="s">
        <v>104</v>
      </c>
      <c r="AV131" s="11" t="s">
        <v>81</v>
      </c>
      <c r="AW131" s="11" t="s">
        <v>35</v>
      </c>
      <c r="AX131" s="11" t="s">
        <v>79</v>
      </c>
      <c r="AY131" s="216" t="s">
        <v>163</v>
      </c>
    </row>
    <row r="132" spans="2:65" s="1" customFormat="1" ht="31.5" customHeight="1">
      <c r="B132" s="40"/>
      <c r="C132" s="193" t="s">
        <v>259</v>
      </c>
      <c r="D132" s="193" t="s">
        <v>165</v>
      </c>
      <c r="E132" s="194" t="s">
        <v>599</v>
      </c>
      <c r="F132" s="195" t="s">
        <v>600</v>
      </c>
      <c r="G132" s="196" t="s">
        <v>224</v>
      </c>
      <c r="H132" s="197">
        <v>4</v>
      </c>
      <c r="I132" s="198"/>
      <c r="J132" s="199">
        <f>ROUND(I132*H132,2)</f>
        <v>0</v>
      </c>
      <c r="K132" s="195" t="s">
        <v>168</v>
      </c>
      <c r="L132" s="60"/>
      <c r="M132" s="200" t="s">
        <v>21</v>
      </c>
      <c r="N132" s="201" t="s">
        <v>42</v>
      </c>
      <c r="O132" s="41"/>
      <c r="P132" s="202">
        <f>O132*H132</f>
        <v>0</v>
      </c>
      <c r="Q132" s="202">
        <v>0</v>
      </c>
      <c r="R132" s="202">
        <f>Q132*H132</f>
        <v>0</v>
      </c>
      <c r="S132" s="202">
        <v>0</v>
      </c>
      <c r="T132" s="203">
        <f>S132*H132</f>
        <v>0</v>
      </c>
      <c r="AR132" s="23" t="s">
        <v>79</v>
      </c>
      <c r="AT132" s="23" t="s">
        <v>165</v>
      </c>
      <c r="AU132" s="23" t="s">
        <v>104</v>
      </c>
      <c r="AY132" s="23" t="s">
        <v>163</v>
      </c>
      <c r="BE132" s="204">
        <f>IF(N132="základní",J132,0)</f>
        <v>0</v>
      </c>
      <c r="BF132" s="204">
        <f>IF(N132="snížená",J132,0)</f>
        <v>0</v>
      </c>
      <c r="BG132" s="204">
        <f>IF(N132="zákl. přenesená",J132,0)</f>
        <v>0</v>
      </c>
      <c r="BH132" s="204">
        <f>IF(N132="sníž. přenesená",J132,0)</f>
        <v>0</v>
      </c>
      <c r="BI132" s="204">
        <f>IF(N132="nulová",J132,0)</f>
        <v>0</v>
      </c>
      <c r="BJ132" s="23" t="s">
        <v>79</v>
      </c>
      <c r="BK132" s="204">
        <f>ROUND(I132*H132,2)</f>
        <v>0</v>
      </c>
      <c r="BL132" s="23" t="s">
        <v>79</v>
      </c>
      <c r="BM132" s="23" t="s">
        <v>601</v>
      </c>
    </row>
    <row r="133" spans="2:65" s="11" customFormat="1" ht="13.5">
      <c r="B133" s="205"/>
      <c r="C133" s="206"/>
      <c r="D133" s="207" t="s">
        <v>171</v>
      </c>
      <c r="E133" s="208" t="s">
        <v>21</v>
      </c>
      <c r="F133" s="209" t="s">
        <v>124</v>
      </c>
      <c r="G133" s="206"/>
      <c r="H133" s="210">
        <v>4</v>
      </c>
      <c r="I133" s="211"/>
      <c r="J133" s="206"/>
      <c r="K133" s="206"/>
      <c r="L133" s="212"/>
      <c r="M133" s="213"/>
      <c r="N133" s="214"/>
      <c r="O133" s="214"/>
      <c r="P133" s="214"/>
      <c r="Q133" s="214"/>
      <c r="R133" s="214"/>
      <c r="S133" s="214"/>
      <c r="T133" s="215"/>
      <c r="AT133" s="216" t="s">
        <v>171</v>
      </c>
      <c r="AU133" s="216" t="s">
        <v>104</v>
      </c>
      <c r="AV133" s="11" t="s">
        <v>81</v>
      </c>
      <c r="AW133" s="11" t="s">
        <v>35</v>
      </c>
      <c r="AX133" s="11" t="s">
        <v>79</v>
      </c>
      <c r="AY133" s="216" t="s">
        <v>163</v>
      </c>
    </row>
    <row r="134" spans="2:65" s="1" customFormat="1" ht="31.5" customHeight="1">
      <c r="B134" s="40"/>
      <c r="C134" s="193" t="s">
        <v>9</v>
      </c>
      <c r="D134" s="193" t="s">
        <v>165</v>
      </c>
      <c r="E134" s="194" t="s">
        <v>602</v>
      </c>
      <c r="F134" s="195" t="s">
        <v>603</v>
      </c>
      <c r="G134" s="196" t="s">
        <v>102</v>
      </c>
      <c r="H134" s="197">
        <v>500.12</v>
      </c>
      <c r="I134" s="198"/>
      <c r="J134" s="199">
        <f>ROUND(I134*H134,2)</f>
        <v>0</v>
      </c>
      <c r="K134" s="195" t="s">
        <v>168</v>
      </c>
      <c r="L134" s="60"/>
      <c r="M134" s="200" t="s">
        <v>21</v>
      </c>
      <c r="N134" s="201" t="s">
        <v>42</v>
      </c>
      <c r="O134" s="41"/>
      <c r="P134" s="202">
        <f>O134*H134</f>
        <v>0</v>
      </c>
      <c r="Q134" s="202">
        <v>0</v>
      </c>
      <c r="R134" s="202">
        <f>Q134*H134</f>
        <v>0</v>
      </c>
      <c r="S134" s="202">
        <v>0</v>
      </c>
      <c r="T134" s="203">
        <f>S134*H134</f>
        <v>0</v>
      </c>
      <c r="AR134" s="23" t="s">
        <v>79</v>
      </c>
      <c r="AT134" s="23" t="s">
        <v>165</v>
      </c>
      <c r="AU134" s="23" t="s">
        <v>104</v>
      </c>
      <c r="AY134" s="23" t="s">
        <v>163</v>
      </c>
      <c r="BE134" s="204">
        <f>IF(N134="základní",J134,0)</f>
        <v>0</v>
      </c>
      <c r="BF134" s="204">
        <f>IF(N134="snížená",J134,0)</f>
        <v>0</v>
      </c>
      <c r="BG134" s="204">
        <f>IF(N134="zákl. přenesená",J134,0)</f>
        <v>0</v>
      </c>
      <c r="BH134" s="204">
        <f>IF(N134="sníž. přenesená",J134,0)</f>
        <v>0</v>
      </c>
      <c r="BI134" s="204">
        <f>IF(N134="nulová",J134,0)</f>
        <v>0</v>
      </c>
      <c r="BJ134" s="23" t="s">
        <v>79</v>
      </c>
      <c r="BK134" s="204">
        <f>ROUND(I134*H134,2)</f>
        <v>0</v>
      </c>
      <c r="BL134" s="23" t="s">
        <v>79</v>
      </c>
      <c r="BM134" s="23" t="s">
        <v>604</v>
      </c>
    </row>
    <row r="135" spans="2:65" s="11" customFormat="1" ht="13.5">
      <c r="B135" s="205"/>
      <c r="C135" s="206"/>
      <c r="D135" s="217" t="s">
        <v>171</v>
      </c>
      <c r="E135" s="218" t="s">
        <v>21</v>
      </c>
      <c r="F135" s="219" t="s">
        <v>605</v>
      </c>
      <c r="G135" s="206"/>
      <c r="H135" s="220">
        <v>0.12</v>
      </c>
      <c r="I135" s="211"/>
      <c r="J135" s="206"/>
      <c r="K135" s="206"/>
      <c r="L135" s="212"/>
      <c r="M135" s="213"/>
      <c r="N135" s="214"/>
      <c r="O135" s="214"/>
      <c r="P135" s="214"/>
      <c r="Q135" s="214"/>
      <c r="R135" s="214"/>
      <c r="S135" s="214"/>
      <c r="T135" s="215"/>
      <c r="AT135" s="216" t="s">
        <v>171</v>
      </c>
      <c r="AU135" s="216" t="s">
        <v>104</v>
      </c>
      <c r="AV135" s="11" t="s">
        <v>81</v>
      </c>
      <c r="AW135" s="11" t="s">
        <v>35</v>
      </c>
      <c r="AX135" s="11" t="s">
        <v>71</v>
      </c>
      <c r="AY135" s="216" t="s">
        <v>163</v>
      </c>
    </row>
    <row r="136" spans="2:65" s="11" customFormat="1" ht="13.5">
      <c r="B136" s="205"/>
      <c r="C136" s="206"/>
      <c r="D136" s="217" t="s">
        <v>171</v>
      </c>
      <c r="E136" s="218" t="s">
        <v>21</v>
      </c>
      <c r="F136" s="219" t="s">
        <v>298</v>
      </c>
      <c r="G136" s="206"/>
      <c r="H136" s="220">
        <v>500</v>
      </c>
      <c r="I136" s="211"/>
      <c r="J136" s="206"/>
      <c r="K136" s="206"/>
      <c r="L136" s="212"/>
      <c r="M136" s="213"/>
      <c r="N136" s="214"/>
      <c r="O136" s="214"/>
      <c r="P136" s="214"/>
      <c r="Q136" s="214"/>
      <c r="R136" s="214"/>
      <c r="S136" s="214"/>
      <c r="T136" s="215"/>
      <c r="AT136" s="216" t="s">
        <v>171</v>
      </c>
      <c r="AU136" s="216" t="s">
        <v>104</v>
      </c>
      <c r="AV136" s="11" t="s">
        <v>81</v>
      </c>
      <c r="AW136" s="11" t="s">
        <v>35</v>
      </c>
      <c r="AX136" s="11" t="s">
        <v>71</v>
      </c>
      <c r="AY136" s="216" t="s">
        <v>163</v>
      </c>
    </row>
    <row r="137" spans="2:65" s="12" customFormat="1" ht="13.5">
      <c r="B137" s="233"/>
      <c r="C137" s="234"/>
      <c r="D137" s="207" t="s">
        <v>171</v>
      </c>
      <c r="E137" s="235" t="s">
        <v>21</v>
      </c>
      <c r="F137" s="236" t="s">
        <v>258</v>
      </c>
      <c r="G137" s="234"/>
      <c r="H137" s="237">
        <v>500.12</v>
      </c>
      <c r="I137" s="238"/>
      <c r="J137" s="234"/>
      <c r="K137" s="234"/>
      <c r="L137" s="239"/>
      <c r="M137" s="240"/>
      <c r="N137" s="241"/>
      <c r="O137" s="241"/>
      <c r="P137" s="241"/>
      <c r="Q137" s="241"/>
      <c r="R137" s="241"/>
      <c r="S137" s="241"/>
      <c r="T137" s="242"/>
      <c r="AT137" s="243" t="s">
        <v>171</v>
      </c>
      <c r="AU137" s="243" t="s">
        <v>104</v>
      </c>
      <c r="AV137" s="12" t="s">
        <v>174</v>
      </c>
      <c r="AW137" s="12" t="s">
        <v>35</v>
      </c>
      <c r="AX137" s="12" t="s">
        <v>79</v>
      </c>
      <c r="AY137" s="243" t="s">
        <v>163</v>
      </c>
    </row>
    <row r="138" spans="2:65" s="1" customFormat="1" ht="22.5" customHeight="1">
      <c r="B138" s="40"/>
      <c r="C138" s="223" t="s">
        <v>266</v>
      </c>
      <c r="D138" s="223" t="s">
        <v>250</v>
      </c>
      <c r="E138" s="224" t="s">
        <v>300</v>
      </c>
      <c r="F138" s="225" t="s">
        <v>301</v>
      </c>
      <c r="G138" s="226" t="s">
        <v>130</v>
      </c>
      <c r="H138" s="227">
        <v>50.012</v>
      </c>
      <c r="I138" s="228"/>
      <c r="J138" s="229">
        <f>ROUND(I138*H138,2)</f>
        <v>0</v>
      </c>
      <c r="K138" s="225" t="s">
        <v>168</v>
      </c>
      <c r="L138" s="230"/>
      <c r="M138" s="231" t="s">
        <v>21</v>
      </c>
      <c r="N138" s="232" t="s">
        <v>42</v>
      </c>
      <c r="O138" s="41"/>
      <c r="P138" s="202">
        <f>O138*H138</f>
        <v>0</v>
      </c>
      <c r="Q138" s="202">
        <v>0.2</v>
      </c>
      <c r="R138" s="202">
        <f>Q138*H138</f>
        <v>10.002400000000002</v>
      </c>
      <c r="S138" s="202">
        <v>0</v>
      </c>
      <c r="T138" s="203">
        <f>S138*H138</f>
        <v>0</v>
      </c>
      <c r="AR138" s="23" t="s">
        <v>81</v>
      </c>
      <c r="AT138" s="23" t="s">
        <v>250</v>
      </c>
      <c r="AU138" s="23" t="s">
        <v>104</v>
      </c>
      <c r="AY138" s="23" t="s">
        <v>163</v>
      </c>
      <c r="BE138" s="204">
        <f>IF(N138="základní",J138,0)</f>
        <v>0</v>
      </c>
      <c r="BF138" s="204">
        <f>IF(N138="snížená",J138,0)</f>
        <v>0</v>
      </c>
      <c r="BG138" s="204">
        <f>IF(N138="zákl. přenesená",J138,0)</f>
        <v>0</v>
      </c>
      <c r="BH138" s="204">
        <f>IF(N138="sníž. přenesená",J138,0)</f>
        <v>0</v>
      </c>
      <c r="BI138" s="204">
        <f>IF(N138="nulová",J138,0)</f>
        <v>0</v>
      </c>
      <c r="BJ138" s="23" t="s">
        <v>79</v>
      </c>
      <c r="BK138" s="204">
        <f>ROUND(I138*H138,2)</f>
        <v>0</v>
      </c>
      <c r="BL138" s="23" t="s">
        <v>79</v>
      </c>
      <c r="BM138" s="23" t="s">
        <v>302</v>
      </c>
    </row>
    <row r="139" spans="2:65" s="11" customFormat="1" ht="13.5">
      <c r="B139" s="205"/>
      <c r="C139" s="206"/>
      <c r="D139" s="207" t="s">
        <v>171</v>
      </c>
      <c r="E139" s="206"/>
      <c r="F139" s="209" t="s">
        <v>606</v>
      </c>
      <c r="G139" s="206"/>
      <c r="H139" s="210">
        <v>50.012</v>
      </c>
      <c r="I139" s="211"/>
      <c r="J139" s="206"/>
      <c r="K139" s="206"/>
      <c r="L139" s="212"/>
      <c r="M139" s="213"/>
      <c r="N139" s="214"/>
      <c r="O139" s="214"/>
      <c r="P139" s="214"/>
      <c r="Q139" s="214"/>
      <c r="R139" s="214"/>
      <c r="S139" s="214"/>
      <c r="T139" s="215"/>
      <c r="AT139" s="216" t="s">
        <v>171</v>
      </c>
      <c r="AU139" s="216" t="s">
        <v>104</v>
      </c>
      <c r="AV139" s="11" t="s">
        <v>81</v>
      </c>
      <c r="AW139" s="11" t="s">
        <v>6</v>
      </c>
      <c r="AX139" s="11" t="s">
        <v>79</v>
      </c>
      <c r="AY139" s="216" t="s">
        <v>163</v>
      </c>
    </row>
    <row r="140" spans="2:65" s="1" customFormat="1" ht="31.5" customHeight="1">
      <c r="B140" s="40"/>
      <c r="C140" s="193" t="s">
        <v>270</v>
      </c>
      <c r="D140" s="193" t="s">
        <v>165</v>
      </c>
      <c r="E140" s="194" t="s">
        <v>607</v>
      </c>
      <c r="F140" s="195" t="s">
        <v>306</v>
      </c>
      <c r="G140" s="196" t="s">
        <v>224</v>
      </c>
      <c r="H140" s="197">
        <v>4</v>
      </c>
      <c r="I140" s="198"/>
      <c r="J140" s="199">
        <f>ROUND(I140*H140,2)</f>
        <v>0</v>
      </c>
      <c r="K140" s="195" t="s">
        <v>198</v>
      </c>
      <c r="L140" s="60"/>
      <c r="M140" s="200" t="s">
        <v>21</v>
      </c>
      <c r="N140" s="201" t="s">
        <v>42</v>
      </c>
      <c r="O140" s="41"/>
      <c r="P140" s="202">
        <f>O140*H140</f>
        <v>0</v>
      </c>
      <c r="Q140" s="202">
        <v>6.9999999999999994E-5</v>
      </c>
      <c r="R140" s="202">
        <f>Q140*H140</f>
        <v>2.7999999999999998E-4</v>
      </c>
      <c r="S140" s="202">
        <v>0</v>
      </c>
      <c r="T140" s="203">
        <f>S140*H140</f>
        <v>0</v>
      </c>
      <c r="AR140" s="23" t="s">
        <v>79</v>
      </c>
      <c r="AT140" s="23" t="s">
        <v>165</v>
      </c>
      <c r="AU140" s="23" t="s">
        <v>104</v>
      </c>
      <c r="AY140" s="23" t="s">
        <v>163</v>
      </c>
      <c r="BE140" s="204">
        <f>IF(N140="základní",J140,0)</f>
        <v>0</v>
      </c>
      <c r="BF140" s="204">
        <f>IF(N140="snížená",J140,0)</f>
        <v>0</v>
      </c>
      <c r="BG140" s="204">
        <f>IF(N140="zákl. přenesená",J140,0)</f>
        <v>0</v>
      </c>
      <c r="BH140" s="204">
        <f>IF(N140="sníž. přenesená",J140,0)</f>
        <v>0</v>
      </c>
      <c r="BI140" s="204">
        <f>IF(N140="nulová",J140,0)</f>
        <v>0</v>
      </c>
      <c r="BJ140" s="23" t="s">
        <v>79</v>
      </c>
      <c r="BK140" s="204">
        <f>ROUND(I140*H140,2)</f>
        <v>0</v>
      </c>
      <c r="BL140" s="23" t="s">
        <v>79</v>
      </c>
      <c r="BM140" s="23" t="s">
        <v>608</v>
      </c>
    </row>
    <row r="141" spans="2:65" s="11" customFormat="1" ht="13.5">
      <c r="B141" s="205"/>
      <c r="C141" s="206"/>
      <c r="D141" s="207" t="s">
        <v>171</v>
      </c>
      <c r="E141" s="208" t="s">
        <v>21</v>
      </c>
      <c r="F141" s="209" t="s">
        <v>124</v>
      </c>
      <c r="G141" s="206"/>
      <c r="H141" s="210">
        <v>4</v>
      </c>
      <c r="I141" s="211"/>
      <c r="J141" s="206"/>
      <c r="K141" s="206"/>
      <c r="L141" s="212"/>
      <c r="M141" s="213"/>
      <c r="N141" s="214"/>
      <c r="O141" s="214"/>
      <c r="P141" s="214"/>
      <c r="Q141" s="214"/>
      <c r="R141" s="214"/>
      <c r="S141" s="214"/>
      <c r="T141" s="215"/>
      <c r="AT141" s="216" t="s">
        <v>171</v>
      </c>
      <c r="AU141" s="216" t="s">
        <v>104</v>
      </c>
      <c r="AV141" s="11" t="s">
        <v>81</v>
      </c>
      <c r="AW141" s="11" t="s">
        <v>35</v>
      </c>
      <c r="AX141" s="11" t="s">
        <v>79</v>
      </c>
      <c r="AY141" s="216" t="s">
        <v>163</v>
      </c>
    </row>
    <row r="142" spans="2:65" s="1" customFormat="1" ht="22.5" customHeight="1">
      <c r="B142" s="40"/>
      <c r="C142" s="193" t="s">
        <v>275</v>
      </c>
      <c r="D142" s="193" t="s">
        <v>165</v>
      </c>
      <c r="E142" s="194" t="s">
        <v>609</v>
      </c>
      <c r="F142" s="195" t="s">
        <v>610</v>
      </c>
      <c r="G142" s="196" t="s">
        <v>224</v>
      </c>
      <c r="H142" s="197">
        <v>4</v>
      </c>
      <c r="I142" s="198"/>
      <c r="J142" s="199">
        <f>ROUND(I142*H142,2)</f>
        <v>0</v>
      </c>
      <c r="K142" s="195" t="s">
        <v>198</v>
      </c>
      <c r="L142" s="60"/>
      <c r="M142" s="200" t="s">
        <v>21</v>
      </c>
      <c r="N142" s="201" t="s">
        <v>42</v>
      </c>
      <c r="O142" s="41"/>
      <c r="P142" s="202">
        <f>O142*H142</f>
        <v>0</v>
      </c>
      <c r="Q142" s="202">
        <v>2.0799999999999998E-3</v>
      </c>
      <c r="R142" s="202">
        <f>Q142*H142</f>
        <v>8.3199999999999993E-3</v>
      </c>
      <c r="S142" s="202">
        <v>0</v>
      </c>
      <c r="T142" s="203">
        <f>S142*H142</f>
        <v>0</v>
      </c>
      <c r="AR142" s="23" t="s">
        <v>79</v>
      </c>
      <c r="AT142" s="23" t="s">
        <v>165</v>
      </c>
      <c r="AU142" s="23" t="s">
        <v>104</v>
      </c>
      <c r="AY142" s="23" t="s">
        <v>163</v>
      </c>
      <c r="BE142" s="204">
        <f>IF(N142="základní",J142,0)</f>
        <v>0</v>
      </c>
      <c r="BF142" s="204">
        <f>IF(N142="snížená",J142,0)</f>
        <v>0</v>
      </c>
      <c r="BG142" s="204">
        <f>IF(N142="zákl. přenesená",J142,0)</f>
        <v>0</v>
      </c>
      <c r="BH142" s="204">
        <f>IF(N142="sníž. přenesená",J142,0)</f>
        <v>0</v>
      </c>
      <c r="BI142" s="204">
        <f>IF(N142="nulová",J142,0)</f>
        <v>0</v>
      </c>
      <c r="BJ142" s="23" t="s">
        <v>79</v>
      </c>
      <c r="BK142" s="204">
        <f>ROUND(I142*H142,2)</f>
        <v>0</v>
      </c>
      <c r="BL142" s="23" t="s">
        <v>79</v>
      </c>
      <c r="BM142" s="23" t="s">
        <v>611</v>
      </c>
    </row>
    <row r="143" spans="2:65" s="11" customFormat="1" ht="13.5">
      <c r="B143" s="205"/>
      <c r="C143" s="206"/>
      <c r="D143" s="207" t="s">
        <v>171</v>
      </c>
      <c r="E143" s="208" t="s">
        <v>21</v>
      </c>
      <c r="F143" s="209" t="s">
        <v>124</v>
      </c>
      <c r="G143" s="206"/>
      <c r="H143" s="210">
        <v>4</v>
      </c>
      <c r="I143" s="211"/>
      <c r="J143" s="206"/>
      <c r="K143" s="206"/>
      <c r="L143" s="212"/>
      <c r="M143" s="213"/>
      <c r="N143" s="214"/>
      <c r="O143" s="214"/>
      <c r="P143" s="214"/>
      <c r="Q143" s="214"/>
      <c r="R143" s="214"/>
      <c r="S143" s="214"/>
      <c r="T143" s="215"/>
      <c r="AT143" s="216" t="s">
        <v>171</v>
      </c>
      <c r="AU143" s="216" t="s">
        <v>104</v>
      </c>
      <c r="AV143" s="11" t="s">
        <v>81</v>
      </c>
      <c r="AW143" s="11" t="s">
        <v>35</v>
      </c>
      <c r="AX143" s="11" t="s">
        <v>79</v>
      </c>
      <c r="AY143" s="216" t="s">
        <v>163</v>
      </c>
    </row>
    <row r="144" spans="2:65" s="1" customFormat="1" ht="22.5" customHeight="1">
      <c r="B144" s="40"/>
      <c r="C144" s="223" t="s">
        <v>279</v>
      </c>
      <c r="D144" s="223" t="s">
        <v>250</v>
      </c>
      <c r="E144" s="224" t="s">
        <v>309</v>
      </c>
      <c r="F144" s="225" t="s">
        <v>310</v>
      </c>
      <c r="G144" s="226" t="s">
        <v>115</v>
      </c>
      <c r="H144" s="227">
        <v>16</v>
      </c>
      <c r="I144" s="228"/>
      <c r="J144" s="229">
        <f>ROUND(I144*H144,2)</f>
        <v>0</v>
      </c>
      <c r="K144" s="225" t="s">
        <v>198</v>
      </c>
      <c r="L144" s="230"/>
      <c r="M144" s="231" t="s">
        <v>21</v>
      </c>
      <c r="N144" s="232" t="s">
        <v>42</v>
      </c>
      <c r="O144" s="41"/>
      <c r="P144" s="202">
        <f>O144*H144</f>
        <v>0</v>
      </c>
      <c r="Q144" s="202">
        <v>0</v>
      </c>
      <c r="R144" s="202">
        <f>Q144*H144</f>
        <v>0</v>
      </c>
      <c r="S144" s="202">
        <v>0</v>
      </c>
      <c r="T144" s="203">
        <f>S144*H144</f>
        <v>0</v>
      </c>
      <c r="AR144" s="23" t="s">
        <v>81</v>
      </c>
      <c r="AT144" s="23" t="s">
        <v>250</v>
      </c>
      <c r="AU144" s="23" t="s">
        <v>104</v>
      </c>
      <c r="AY144" s="23" t="s">
        <v>163</v>
      </c>
      <c r="BE144" s="204">
        <f>IF(N144="základní",J144,0)</f>
        <v>0</v>
      </c>
      <c r="BF144" s="204">
        <f>IF(N144="snížená",J144,0)</f>
        <v>0</v>
      </c>
      <c r="BG144" s="204">
        <f>IF(N144="zákl. přenesená",J144,0)</f>
        <v>0</v>
      </c>
      <c r="BH144" s="204">
        <f>IF(N144="sníž. přenesená",J144,0)</f>
        <v>0</v>
      </c>
      <c r="BI144" s="204">
        <f>IF(N144="nulová",J144,0)</f>
        <v>0</v>
      </c>
      <c r="BJ144" s="23" t="s">
        <v>79</v>
      </c>
      <c r="BK144" s="204">
        <f>ROUND(I144*H144,2)</f>
        <v>0</v>
      </c>
      <c r="BL144" s="23" t="s">
        <v>79</v>
      </c>
      <c r="BM144" s="23" t="s">
        <v>311</v>
      </c>
    </row>
    <row r="145" spans="2:65" s="11" customFormat="1" ht="13.5">
      <c r="B145" s="205"/>
      <c r="C145" s="206"/>
      <c r="D145" s="207" t="s">
        <v>171</v>
      </c>
      <c r="E145" s="208" t="s">
        <v>21</v>
      </c>
      <c r="F145" s="209" t="s">
        <v>312</v>
      </c>
      <c r="G145" s="206"/>
      <c r="H145" s="210">
        <v>16</v>
      </c>
      <c r="I145" s="211"/>
      <c r="J145" s="206"/>
      <c r="K145" s="206"/>
      <c r="L145" s="212"/>
      <c r="M145" s="213"/>
      <c r="N145" s="214"/>
      <c r="O145" s="214"/>
      <c r="P145" s="214"/>
      <c r="Q145" s="214"/>
      <c r="R145" s="214"/>
      <c r="S145" s="214"/>
      <c r="T145" s="215"/>
      <c r="AT145" s="216" t="s">
        <v>171</v>
      </c>
      <c r="AU145" s="216" t="s">
        <v>104</v>
      </c>
      <c r="AV145" s="11" t="s">
        <v>81</v>
      </c>
      <c r="AW145" s="11" t="s">
        <v>35</v>
      </c>
      <c r="AX145" s="11" t="s">
        <v>79</v>
      </c>
      <c r="AY145" s="216" t="s">
        <v>163</v>
      </c>
    </row>
    <row r="146" spans="2:65" s="1" customFormat="1" ht="31.5" customHeight="1">
      <c r="B146" s="40"/>
      <c r="C146" s="193" t="s">
        <v>284</v>
      </c>
      <c r="D146" s="193" t="s">
        <v>165</v>
      </c>
      <c r="E146" s="194" t="s">
        <v>314</v>
      </c>
      <c r="F146" s="195" t="s">
        <v>612</v>
      </c>
      <c r="G146" s="196" t="s">
        <v>224</v>
      </c>
      <c r="H146" s="197">
        <v>299</v>
      </c>
      <c r="I146" s="198"/>
      <c r="J146" s="199">
        <f>ROUND(I146*H146,2)</f>
        <v>0</v>
      </c>
      <c r="K146" s="195" t="s">
        <v>198</v>
      </c>
      <c r="L146" s="60"/>
      <c r="M146" s="200" t="s">
        <v>21</v>
      </c>
      <c r="N146" s="201" t="s">
        <v>42</v>
      </c>
      <c r="O146" s="41"/>
      <c r="P146" s="202">
        <f>O146*H146</f>
        <v>0</v>
      </c>
      <c r="Q146" s="202">
        <v>2.0799999999999998E-3</v>
      </c>
      <c r="R146" s="202">
        <f>Q146*H146</f>
        <v>0.62191999999999992</v>
      </c>
      <c r="S146" s="202">
        <v>0</v>
      </c>
      <c r="T146" s="203">
        <f>S146*H146</f>
        <v>0</v>
      </c>
      <c r="AR146" s="23" t="s">
        <v>79</v>
      </c>
      <c r="AT146" s="23" t="s">
        <v>165</v>
      </c>
      <c r="AU146" s="23" t="s">
        <v>104</v>
      </c>
      <c r="AY146" s="23" t="s">
        <v>163</v>
      </c>
      <c r="BE146" s="204">
        <f>IF(N146="základní",J146,0)</f>
        <v>0</v>
      </c>
      <c r="BF146" s="204">
        <f>IF(N146="snížená",J146,0)</f>
        <v>0</v>
      </c>
      <c r="BG146" s="204">
        <f>IF(N146="zákl. přenesená",J146,0)</f>
        <v>0</v>
      </c>
      <c r="BH146" s="204">
        <f>IF(N146="sníž. přenesená",J146,0)</f>
        <v>0</v>
      </c>
      <c r="BI146" s="204">
        <f>IF(N146="nulová",J146,0)</f>
        <v>0</v>
      </c>
      <c r="BJ146" s="23" t="s">
        <v>79</v>
      </c>
      <c r="BK146" s="204">
        <f>ROUND(I146*H146,2)</f>
        <v>0</v>
      </c>
      <c r="BL146" s="23" t="s">
        <v>79</v>
      </c>
      <c r="BM146" s="23" t="s">
        <v>316</v>
      </c>
    </row>
    <row r="147" spans="2:65" s="11" customFormat="1" ht="13.5">
      <c r="B147" s="205"/>
      <c r="C147" s="206"/>
      <c r="D147" s="207" t="s">
        <v>171</v>
      </c>
      <c r="E147" s="208" t="s">
        <v>21</v>
      </c>
      <c r="F147" s="209" t="s">
        <v>110</v>
      </c>
      <c r="G147" s="206"/>
      <c r="H147" s="210">
        <v>299</v>
      </c>
      <c r="I147" s="211"/>
      <c r="J147" s="206"/>
      <c r="K147" s="206"/>
      <c r="L147" s="212"/>
      <c r="M147" s="213"/>
      <c r="N147" s="214"/>
      <c r="O147" s="214"/>
      <c r="P147" s="214"/>
      <c r="Q147" s="214"/>
      <c r="R147" s="214"/>
      <c r="S147" s="214"/>
      <c r="T147" s="215"/>
      <c r="AT147" s="216" t="s">
        <v>171</v>
      </c>
      <c r="AU147" s="216" t="s">
        <v>104</v>
      </c>
      <c r="AV147" s="11" t="s">
        <v>81</v>
      </c>
      <c r="AW147" s="11" t="s">
        <v>35</v>
      </c>
      <c r="AX147" s="11" t="s">
        <v>79</v>
      </c>
      <c r="AY147" s="216" t="s">
        <v>163</v>
      </c>
    </row>
    <row r="148" spans="2:65" s="1" customFormat="1" ht="22.5" customHeight="1">
      <c r="B148" s="40"/>
      <c r="C148" s="223" t="s">
        <v>289</v>
      </c>
      <c r="D148" s="223" t="s">
        <v>250</v>
      </c>
      <c r="E148" s="224" t="s">
        <v>322</v>
      </c>
      <c r="F148" s="225" t="s">
        <v>323</v>
      </c>
      <c r="G148" s="226" t="s">
        <v>115</v>
      </c>
      <c r="H148" s="227">
        <v>149.5</v>
      </c>
      <c r="I148" s="228"/>
      <c r="J148" s="229">
        <f>ROUND(I148*H148,2)</f>
        <v>0</v>
      </c>
      <c r="K148" s="225" t="s">
        <v>198</v>
      </c>
      <c r="L148" s="230"/>
      <c r="M148" s="231" t="s">
        <v>21</v>
      </c>
      <c r="N148" s="232" t="s">
        <v>42</v>
      </c>
      <c r="O148" s="41"/>
      <c r="P148" s="202">
        <f>O148*H148</f>
        <v>0</v>
      </c>
      <c r="Q148" s="202">
        <v>8.9999999999999998E-4</v>
      </c>
      <c r="R148" s="202">
        <f>Q148*H148</f>
        <v>0.13455</v>
      </c>
      <c r="S148" s="202">
        <v>0</v>
      </c>
      <c r="T148" s="203">
        <f>S148*H148</f>
        <v>0</v>
      </c>
      <c r="AR148" s="23" t="s">
        <v>81</v>
      </c>
      <c r="AT148" s="23" t="s">
        <v>250</v>
      </c>
      <c r="AU148" s="23" t="s">
        <v>104</v>
      </c>
      <c r="AY148" s="23" t="s">
        <v>163</v>
      </c>
      <c r="BE148" s="204">
        <f>IF(N148="základní",J148,0)</f>
        <v>0</v>
      </c>
      <c r="BF148" s="204">
        <f>IF(N148="snížená",J148,0)</f>
        <v>0</v>
      </c>
      <c r="BG148" s="204">
        <f>IF(N148="zákl. přenesená",J148,0)</f>
        <v>0</v>
      </c>
      <c r="BH148" s="204">
        <f>IF(N148="sníž. přenesená",J148,0)</f>
        <v>0</v>
      </c>
      <c r="BI148" s="204">
        <f>IF(N148="nulová",J148,0)</f>
        <v>0</v>
      </c>
      <c r="BJ148" s="23" t="s">
        <v>79</v>
      </c>
      <c r="BK148" s="204">
        <f>ROUND(I148*H148,2)</f>
        <v>0</v>
      </c>
      <c r="BL148" s="23" t="s">
        <v>79</v>
      </c>
      <c r="BM148" s="23" t="s">
        <v>324</v>
      </c>
    </row>
    <row r="149" spans="2:65" s="11" customFormat="1" ht="13.5">
      <c r="B149" s="205"/>
      <c r="C149" s="206"/>
      <c r="D149" s="207" t="s">
        <v>171</v>
      </c>
      <c r="E149" s="208" t="s">
        <v>21</v>
      </c>
      <c r="F149" s="209" t="s">
        <v>325</v>
      </c>
      <c r="G149" s="206"/>
      <c r="H149" s="210">
        <v>149.5</v>
      </c>
      <c r="I149" s="211"/>
      <c r="J149" s="206"/>
      <c r="K149" s="206"/>
      <c r="L149" s="212"/>
      <c r="M149" s="213"/>
      <c r="N149" s="214"/>
      <c r="O149" s="214"/>
      <c r="P149" s="214"/>
      <c r="Q149" s="214"/>
      <c r="R149" s="214"/>
      <c r="S149" s="214"/>
      <c r="T149" s="215"/>
      <c r="AT149" s="216" t="s">
        <v>171</v>
      </c>
      <c r="AU149" s="216" t="s">
        <v>104</v>
      </c>
      <c r="AV149" s="11" t="s">
        <v>81</v>
      </c>
      <c r="AW149" s="11" t="s">
        <v>35</v>
      </c>
      <c r="AX149" s="11" t="s">
        <v>79</v>
      </c>
      <c r="AY149" s="216" t="s">
        <v>163</v>
      </c>
    </row>
    <row r="150" spans="2:65" s="1" customFormat="1" ht="22.5" customHeight="1">
      <c r="B150" s="40"/>
      <c r="C150" s="223" t="s">
        <v>293</v>
      </c>
      <c r="D150" s="223" t="s">
        <v>250</v>
      </c>
      <c r="E150" s="224" t="s">
        <v>327</v>
      </c>
      <c r="F150" s="225" t="s">
        <v>328</v>
      </c>
      <c r="G150" s="226" t="s">
        <v>107</v>
      </c>
      <c r="H150" s="227">
        <v>1.794</v>
      </c>
      <c r="I150" s="228"/>
      <c r="J150" s="229">
        <f>ROUND(I150*H150,2)</f>
        <v>0</v>
      </c>
      <c r="K150" s="225" t="s">
        <v>198</v>
      </c>
      <c r="L150" s="230"/>
      <c r="M150" s="231" t="s">
        <v>21</v>
      </c>
      <c r="N150" s="232" t="s">
        <v>42</v>
      </c>
      <c r="O150" s="41"/>
      <c r="P150" s="202">
        <f>O150*H150</f>
        <v>0</v>
      </c>
      <c r="Q150" s="202">
        <v>0</v>
      </c>
      <c r="R150" s="202">
        <f>Q150*H150</f>
        <v>0</v>
      </c>
      <c r="S150" s="202">
        <v>0</v>
      </c>
      <c r="T150" s="203">
        <f>S150*H150</f>
        <v>0</v>
      </c>
      <c r="AR150" s="23" t="s">
        <v>81</v>
      </c>
      <c r="AT150" s="23" t="s">
        <v>250</v>
      </c>
      <c r="AU150" s="23" t="s">
        <v>104</v>
      </c>
      <c r="AY150" s="23" t="s">
        <v>163</v>
      </c>
      <c r="BE150" s="204">
        <f>IF(N150="základní",J150,0)</f>
        <v>0</v>
      </c>
      <c r="BF150" s="204">
        <f>IF(N150="snížená",J150,0)</f>
        <v>0</v>
      </c>
      <c r="BG150" s="204">
        <f>IF(N150="zákl. přenesená",J150,0)</f>
        <v>0</v>
      </c>
      <c r="BH150" s="204">
        <f>IF(N150="sníž. přenesená",J150,0)</f>
        <v>0</v>
      </c>
      <c r="BI150" s="204">
        <f>IF(N150="nulová",J150,0)</f>
        <v>0</v>
      </c>
      <c r="BJ150" s="23" t="s">
        <v>79</v>
      </c>
      <c r="BK150" s="204">
        <f>ROUND(I150*H150,2)</f>
        <v>0</v>
      </c>
      <c r="BL150" s="23" t="s">
        <v>79</v>
      </c>
      <c r="BM150" s="23" t="s">
        <v>329</v>
      </c>
    </row>
    <row r="151" spans="2:65" s="11" customFormat="1" ht="13.5">
      <c r="B151" s="205"/>
      <c r="C151" s="206"/>
      <c r="D151" s="207" t="s">
        <v>171</v>
      </c>
      <c r="E151" s="208" t="s">
        <v>21</v>
      </c>
      <c r="F151" s="209" t="s">
        <v>330</v>
      </c>
      <c r="G151" s="206"/>
      <c r="H151" s="210">
        <v>1.794</v>
      </c>
      <c r="I151" s="211"/>
      <c r="J151" s="206"/>
      <c r="K151" s="206"/>
      <c r="L151" s="212"/>
      <c r="M151" s="213"/>
      <c r="N151" s="214"/>
      <c r="O151" s="214"/>
      <c r="P151" s="214"/>
      <c r="Q151" s="214"/>
      <c r="R151" s="214"/>
      <c r="S151" s="214"/>
      <c r="T151" s="215"/>
      <c r="AT151" s="216" t="s">
        <v>171</v>
      </c>
      <c r="AU151" s="216" t="s">
        <v>104</v>
      </c>
      <c r="AV151" s="11" t="s">
        <v>81</v>
      </c>
      <c r="AW151" s="11" t="s">
        <v>35</v>
      </c>
      <c r="AX151" s="11" t="s">
        <v>79</v>
      </c>
      <c r="AY151" s="216" t="s">
        <v>163</v>
      </c>
    </row>
    <row r="152" spans="2:65" s="1" customFormat="1" ht="31.5" customHeight="1">
      <c r="B152" s="40"/>
      <c r="C152" s="193" t="s">
        <v>299</v>
      </c>
      <c r="D152" s="193" t="s">
        <v>165</v>
      </c>
      <c r="E152" s="194" t="s">
        <v>332</v>
      </c>
      <c r="F152" s="195" t="s">
        <v>333</v>
      </c>
      <c r="G152" s="196" t="s">
        <v>224</v>
      </c>
      <c r="H152" s="197">
        <v>149</v>
      </c>
      <c r="I152" s="198"/>
      <c r="J152" s="199">
        <f>ROUND(I152*H152,2)</f>
        <v>0</v>
      </c>
      <c r="K152" s="195" t="s">
        <v>168</v>
      </c>
      <c r="L152" s="60"/>
      <c r="M152" s="200" t="s">
        <v>21</v>
      </c>
      <c r="N152" s="201" t="s">
        <v>42</v>
      </c>
      <c r="O152" s="41"/>
      <c r="P152" s="202">
        <f>O152*H152</f>
        <v>0</v>
      </c>
      <c r="Q152" s="202">
        <v>0</v>
      </c>
      <c r="R152" s="202">
        <f>Q152*H152</f>
        <v>0</v>
      </c>
      <c r="S152" s="202">
        <v>0</v>
      </c>
      <c r="T152" s="203">
        <f>S152*H152</f>
        <v>0</v>
      </c>
      <c r="AR152" s="23" t="s">
        <v>79</v>
      </c>
      <c r="AT152" s="23" t="s">
        <v>165</v>
      </c>
      <c r="AU152" s="23" t="s">
        <v>104</v>
      </c>
      <c r="AY152" s="23" t="s">
        <v>163</v>
      </c>
      <c r="BE152" s="204">
        <f>IF(N152="základní",J152,0)</f>
        <v>0</v>
      </c>
      <c r="BF152" s="204">
        <f>IF(N152="snížená",J152,0)</f>
        <v>0</v>
      </c>
      <c r="BG152" s="204">
        <f>IF(N152="zákl. přenesená",J152,0)</f>
        <v>0</v>
      </c>
      <c r="BH152" s="204">
        <f>IF(N152="sníž. přenesená",J152,0)</f>
        <v>0</v>
      </c>
      <c r="BI152" s="204">
        <f>IF(N152="nulová",J152,0)</f>
        <v>0</v>
      </c>
      <c r="BJ152" s="23" t="s">
        <v>79</v>
      </c>
      <c r="BK152" s="204">
        <f>ROUND(I152*H152,2)</f>
        <v>0</v>
      </c>
      <c r="BL152" s="23" t="s">
        <v>79</v>
      </c>
      <c r="BM152" s="23" t="s">
        <v>334</v>
      </c>
    </row>
    <row r="153" spans="2:65" s="11" customFormat="1" ht="13.5">
      <c r="B153" s="205"/>
      <c r="C153" s="206"/>
      <c r="D153" s="207" t="s">
        <v>171</v>
      </c>
      <c r="E153" s="208" t="s">
        <v>21</v>
      </c>
      <c r="F153" s="209" t="s">
        <v>105</v>
      </c>
      <c r="G153" s="206"/>
      <c r="H153" s="210">
        <v>149</v>
      </c>
      <c r="I153" s="211"/>
      <c r="J153" s="206"/>
      <c r="K153" s="206"/>
      <c r="L153" s="212"/>
      <c r="M153" s="213"/>
      <c r="N153" s="214"/>
      <c r="O153" s="214"/>
      <c r="P153" s="214"/>
      <c r="Q153" s="214"/>
      <c r="R153" s="214"/>
      <c r="S153" s="214"/>
      <c r="T153" s="215"/>
      <c r="AT153" s="216" t="s">
        <v>171</v>
      </c>
      <c r="AU153" s="216" t="s">
        <v>104</v>
      </c>
      <c r="AV153" s="11" t="s">
        <v>81</v>
      </c>
      <c r="AW153" s="11" t="s">
        <v>35</v>
      </c>
      <c r="AX153" s="11" t="s">
        <v>79</v>
      </c>
      <c r="AY153" s="216" t="s">
        <v>163</v>
      </c>
    </row>
    <row r="154" spans="2:65" s="1" customFormat="1" ht="44.25" customHeight="1">
      <c r="B154" s="40"/>
      <c r="C154" s="193" t="s">
        <v>304</v>
      </c>
      <c r="D154" s="193" t="s">
        <v>165</v>
      </c>
      <c r="E154" s="194" t="s">
        <v>340</v>
      </c>
      <c r="F154" s="195" t="s">
        <v>341</v>
      </c>
      <c r="G154" s="196" t="s">
        <v>115</v>
      </c>
      <c r="H154" s="197">
        <v>580</v>
      </c>
      <c r="I154" s="198"/>
      <c r="J154" s="199">
        <f>ROUND(I154*H154,2)</f>
        <v>0</v>
      </c>
      <c r="K154" s="195" t="s">
        <v>168</v>
      </c>
      <c r="L154" s="60"/>
      <c r="M154" s="200" t="s">
        <v>21</v>
      </c>
      <c r="N154" s="201" t="s">
        <v>42</v>
      </c>
      <c r="O154" s="41"/>
      <c r="P154" s="202">
        <f>O154*H154</f>
        <v>0</v>
      </c>
      <c r="Q154" s="202">
        <v>6.8199999999999997E-3</v>
      </c>
      <c r="R154" s="202">
        <f>Q154*H154</f>
        <v>3.9556</v>
      </c>
      <c r="S154" s="202">
        <v>0</v>
      </c>
      <c r="T154" s="203">
        <f>S154*H154</f>
        <v>0</v>
      </c>
      <c r="AR154" s="23" t="s">
        <v>79</v>
      </c>
      <c r="AT154" s="23" t="s">
        <v>165</v>
      </c>
      <c r="AU154" s="23" t="s">
        <v>104</v>
      </c>
      <c r="AY154" s="23" t="s">
        <v>163</v>
      </c>
      <c r="BE154" s="204">
        <f>IF(N154="základní",J154,0)</f>
        <v>0</v>
      </c>
      <c r="BF154" s="204">
        <f>IF(N154="snížená",J154,0)</f>
        <v>0</v>
      </c>
      <c r="BG154" s="204">
        <f>IF(N154="zákl. přenesená",J154,0)</f>
        <v>0</v>
      </c>
      <c r="BH154" s="204">
        <f>IF(N154="sníž. přenesená",J154,0)</f>
        <v>0</v>
      </c>
      <c r="BI154" s="204">
        <f>IF(N154="nulová",J154,0)</f>
        <v>0</v>
      </c>
      <c r="BJ154" s="23" t="s">
        <v>79</v>
      </c>
      <c r="BK154" s="204">
        <f>ROUND(I154*H154,2)</f>
        <v>0</v>
      </c>
      <c r="BL154" s="23" t="s">
        <v>79</v>
      </c>
      <c r="BM154" s="23" t="s">
        <v>342</v>
      </c>
    </row>
    <row r="155" spans="2:65" s="11" customFormat="1" ht="13.5">
      <c r="B155" s="205"/>
      <c r="C155" s="206"/>
      <c r="D155" s="207" t="s">
        <v>171</v>
      </c>
      <c r="E155" s="208" t="s">
        <v>21</v>
      </c>
      <c r="F155" s="209" t="s">
        <v>113</v>
      </c>
      <c r="G155" s="206"/>
      <c r="H155" s="210">
        <v>580</v>
      </c>
      <c r="I155" s="211"/>
      <c r="J155" s="206"/>
      <c r="K155" s="206"/>
      <c r="L155" s="212"/>
      <c r="M155" s="213"/>
      <c r="N155" s="214"/>
      <c r="O155" s="214"/>
      <c r="P155" s="214"/>
      <c r="Q155" s="214"/>
      <c r="R155" s="214"/>
      <c r="S155" s="214"/>
      <c r="T155" s="215"/>
      <c r="AT155" s="216" t="s">
        <v>171</v>
      </c>
      <c r="AU155" s="216" t="s">
        <v>104</v>
      </c>
      <c r="AV155" s="11" t="s">
        <v>81</v>
      </c>
      <c r="AW155" s="11" t="s">
        <v>35</v>
      </c>
      <c r="AX155" s="11" t="s">
        <v>79</v>
      </c>
      <c r="AY155" s="216" t="s">
        <v>163</v>
      </c>
    </row>
    <row r="156" spans="2:65" s="1" customFormat="1" ht="31.5" customHeight="1">
      <c r="B156" s="40"/>
      <c r="C156" s="193" t="s">
        <v>308</v>
      </c>
      <c r="D156" s="193" t="s">
        <v>165</v>
      </c>
      <c r="E156" s="194" t="s">
        <v>343</v>
      </c>
      <c r="F156" s="195" t="s">
        <v>344</v>
      </c>
      <c r="G156" s="196" t="s">
        <v>107</v>
      </c>
      <c r="H156" s="197">
        <v>10</v>
      </c>
      <c r="I156" s="198"/>
      <c r="J156" s="199">
        <f>ROUND(I156*H156,2)</f>
        <v>0</v>
      </c>
      <c r="K156" s="195" t="s">
        <v>168</v>
      </c>
      <c r="L156" s="60"/>
      <c r="M156" s="200" t="s">
        <v>21</v>
      </c>
      <c r="N156" s="201" t="s">
        <v>42</v>
      </c>
      <c r="O156" s="41"/>
      <c r="P156" s="202">
        <f>O156*H156</f>
        <v>0</v>
      </c>
      <c r="Q156" s="202">
        <v>7.417E-2</v>
      </c>
      <c r="R156" s="202">
        <f>Q156*H156</f>
        <v>0.74170000000000003</v>
      </c>
      <c r="S156" s="202">
        <v>0</v>
      </c>
      <c r="T156" s="203">
        <f>S156*H156</f>
        <v>0</v>
      </c>
      <c r="AR156" s="23" t="s">
        <v>79</v>
      </c>
      <c r="AT156" s="23" t="s">
        <v>165</v>
      </c>
      <c r="AU156" s="23" t="s">
        <v>104</v>
      </c>
      <c r="AY156" s="23" t="s">
        <v>163</v>
      </c>
      <c r="BE156" s="204">
        <f>IF(N156="základní",J156,0)</f>
        <v>0</v>
      </c>
      <c r="BF156" s="204">
        <f>IF(N156="snížená",J156,0)</f>
        <v>0</v>
      </c>
      <c r="BG156" s="204">
        <f>IF(N156="zákl. přenesená",J156,0)</f>
        <v>0</v>
      </c>
      <c r="BH156" s="204">
        <f>IF(N156="sníž. přenesená",J156,0)</f>
        <v>0</v>
      </c>
      <c r="BI156" s="204">
        <f>IF(N156="nulová",J156,0)</f>
        <v>0</v>
      </c>
      <c r="BJ156" s="23" t="s">
        <v>79</v>
      </c>
      <c r="BK156" s="204">
        <f>ROUND(I156*H156,2)</f>
        <v>0</v>
      </c>
      <c r="BL156" s="23" t="s">
        <v>79</v>
      </c>
      <c r="BM156" s="23" t="s">
        <v>345</v>
      </c>
    </row>
    <row r="157" spans="2:65" s="11" customFormat="1" ht="13.5">
      <c r="B157" s="205"/>
      <c r="C157" s="206"/>
      <c r="D157" s="207" t="s">
        <v>171</v>
      </c>
      <c r="E157" s="208" t="s">
        <v>21</v>
      </c>
      <c r="F157" s="209" t="s">
        <v>613</v>
      </c>
      <c r="G157" s="206"/>
      <c r="H157" s="210">
        <v>10</v>
      </c>
      <c r="I157" s="211"/>
      <c r="J157" s="206"/>
      <c r="K157" s="206"/>
      <c r="L157" s="212"/>
      <c r="M157" s="213"/>
      <c r="N157" s="214"/>
      <c r="O157" s="214"/>
      <c r="P157" s="214"/>
      <c r="Q157" s="214"/>
      <c r="R157" s="214"/>
      <c r="S157" s="214"/>
      <c r="T157" s="215"/>
      <c r="AT157" s="216" t="s">
        <v>171</v>
      </c>
      <c r="AU157" s="216" t="s">
        <v>104</v>
      </c>
      <c r="AV157" s="11" t="s">
        <v>81</v>
      </c>
      <c r="AW157" s="11" t="s">
        <v>35</v>
      </c>
      <c r="AX157" s="11" t="s">
        <v>79</v>
      </c>
      <c r="AY157" s="216" t="s">
        <v>163</v>
      </c>
    </row>
    <row r="158" spans="2:65" s="1" customFormat="1" ht="22.5" customHeight="1">
      <c r="B158" s="40"/>
      <c r="C158" s="193" t="s">
        <v>313</v>
      </c>
      <c r="D158" s="193" t="s">
        <v>165</v>
      </c>
      <c r="E158" s="194" t="s">
        <v>348</v>
      </c>
      <c r="F158" s="195" t="s">
        <v>349</v>
      </c>
      <c r="G158" s="196" t="s">
        <v>130</v>
      </c>
      <c r="H158" s="197">
        <v>4.8</v>
      </c>
      <c r="I158" s="198"/>
      <c r="J158" s="199">
        <f>ROUND(I158*H158,2)</f>
        <v>0</v>
      </c>
      <c r="K158" s="195" t="s">
        <v>168</v>
      </c>
      <c r="L158" s="60"/>
      <c r="M158" s="200" t="s">
        <v>21</v>
      </c>
      <c r="N158" s="201" t="s">
        <v>42</v>
      </c>
      <c r="O158" s="41"/>
      <c r="P158" s="202">
        <f>O158*H158</f>
        <v>0</v>
      </c>
      <c r="Q158" s="202">
        <v>0</v>
      </c>
      <c r="R158" s="202">
        <f>Q158*H158</f>
        <v>0</v>
      </c>
      <c r="S158" s="202">
        <v>0</v>
      </c>
      <c r="T158" s="203">
        <f>S158*H158</f>
        <v>0</v>
      </c>
      <c r="AR158" s="23" t="s">
        <v>174</v>
      </c>
      <c r="AT158" s="23" t="s">
        <v>165</v>
      </c>
      <c r="AU158" s="23" t="s">
        <v>104</v>
      </c>
      <c r="AY158" s="23" t="s">
        <v>163</v>
      </c>
      <c r="BE158" s="204">
        <f>IF(N158="základní",J158,0)</f>
        <v>0</v>
      </c>
      <c r="BF158" s="204">
        <f>IF(N158="snížená",J158,0)</f>
        <v>0</v>
      </c>
      <c r="BG158" s="204">
        <f>IF(N158="zákl. přenesená",J158,0)</f>
        <v>0</v>
      </c>
      <c r="BH158" s="204">
        <f>IF(N158="sníž. přenesená",J158,0)</f>
        <v>0</v>
      </c>
      <c r="BI158" s="204">
        <f>IF(N158="nulová",J158,0)</f>
        <v>0</v>
      </c>
      <c r="BJ158" s="23" t="s">
        <v>79</v>
      </c>
      <c r="BK158" s="204">
        <f>ROUND(I158*H158,2)</f>
        <v>0</v>
      </c>
      <c r="BL158" s="23" t="s">
        <v>174</v>
      </c>
      <c r="BM158" s="23" t="s">
        <v>350</v>
      </c>
    </row>
    <row r="159" spans="2:65" s="11" customFormat="1" ht="13.5">
      <c r="B159" s="205"/>
      <c r="C159" s="206"/>
      <c r="D159" s="217" t="s">
        <v>171</v>
      </c>
      <c r="E159" s="218" t="s">
        <v>21</v>
      </c>
      <c r="F159" s="219" t="s">
        <v>351</v>
      </c>
      <c r="G159" s="206"/>
      <c r="H159" s="220">
        <v>0.32</v>
      </c>
      <c r="I159" s="211"/>
      <c r="J159" s="206"/>
      <c r="K159" s="206"/>
      <c r="L159" s="212"/>
      <c r="M159" s="213"/>
      <c r="N159" s="214"/>
      <c r="O159" s="214"/>
      <c r="P159" s="214"/>
      <c r="Q159" s="214"/>
      <c r="R159" s="214"/>
      <c r="S159" s="214"/>
      <c r="T159" s="215"/>
      <c r="AT159" s="216" t="s">
        <v>171</v>
      </c>
      <c r="AU159" s="216" t="s">
        <v>104</v>
      </c>
      <c r="AV159" s="11" t="s">
        <v>81</v>
      </c>
      <c r="AW159" s="11" t="s">
        <v>35</v>
      </c>
      <c r="AX159" s="11" t="s">
        <v>71</v>
      </c>
      <c r="AY159" s="216" t="s">
        <v>163</v>
      </c>
    </row>
    <row r="160" spans="2:65" s="11" customFormat="1" ht="13.5">
      <c r="B160" s="205"/>
      <c r="C160" s="206"/>
      <c r="D160" s="217" t="s">
        <v>171</v>
      </c>
      <c r="E160" s="218" t="s">
        <v>21</v>
      </c>
      <c r="F160" s="219" t="s">
        <v>352</v>
      </c>
      <c r="G160" s="206"/>
      <c r="H160" s="220">
        <v>2.99</v>
      </c>
      <c r="I160" s="211"/>
      <c r="J160" s="206"/>
      <c r="K160" s="206"/>
      <c r="L160" s="212"/>
      <c r="M160" s="213"/>
      <c r="N160" s="214"/>
      <c r="O160" s="214"/>
      <c r="P160" s="214"/>
      <c r="Q160" s="214"/>
      <c r="R160" s="214"/>
      <c r="S160" s="214"/>
      <c r="T160" s="215"/>
      <c r="AT160" s="216" t="s">
        <v>171</v>
      </c>
      <c r="AU160" s="216" t="s">
        <v>104</v>
      </c>
      <c r="AV160" s="11" t="s">
        <v>81</v>
      </c>
      <c r="AW160" s="11" t="s">
        <v>35</v>
      </c>
      <c r="AX160" s="11" t="s">
        <v>71</v>
      </c>
      <c r="AY160" s="216" t="s">
        <v>163</v>
      </c>
    </row>
    <row r="161" spans="2:65" s="11" customFormat="1" ht="13.5">
      <c r="B161" s="205"/>
      <c r="C161" s="206"/>
      <c r="D161" s="217" t="s">
        <v>171</v>
      </c>
      <c r="E161" s="218" t="s">
        <v>21</v>
      </c>
      <c r="F161" s="219" t="s">
        <v>353</v>
      </c>
      <c r="G161" s="206"/>
      <c r="H161" s="220">
        <v>1.49</v>
      </c>
      <c r="I161" s="211"/>
      <c r="J161" s="206"/>
      <c r="K161" s="206"/>
      <c r="L161" s="212"/>
      <c r="M161" s="213"/>
      <c r="N161" s="214"/>
      <c r="O161" s="214"/>
      <c r="P161" s="214"/>
      <c r="Q161" s="214"/>
      <c r="R161" s="214"/>
      <c r="S161" s="214"/>
      <c r="T161" s="215"/>
      <c r="AT161" s="216" t="s">
        <v>171</v>
      </c>
      <c r="AU161" s="216" t="s">
        <v>104</v>
      </c>
      <c r="AV161" s="11" t="s">
        <v>81</v>
      </c>
      <c r="AW161" s="11" t="s">
        <v>35</v>
      </c>
      <c r="AX161" s="11" t="s">
        <v>71</v>
      </c>
      <c r="AY161" s="216" t="s">
        <v>163</v>
      </c>
    </row>
    <row r="162" spans="2:65" s="12" customFormat="1" ht="13.5">
      <c r="B162" s="233"/>
      <c r="C162" s="234"/>
      <c r="D162" s="207" t="s">
        <v>171</v>
      </c>
      <c r="E162" s="235" t="s">
        <v>21</v>
      </c>
      <c r="F162" s="236" t="s">
        <v>258</v>
      </c>
      <c r="G162" s="234"/>
      <c r="H162" s="237">
        <v>4.8</v>
      </c>
      <c r="I162" s="238"/>
      <c r="J162" s="234"/>
      <c r="K162" s="234"/>
      <c r="L162" s="239"/>
      <c r="M162" s="240"/>
      <c r="N162" s="241"/>
      <c r="O162" s="241"/>
      <c r="P162" s="241"/>
      <c r="Q162" s="241"/>
      <c r="R162" s="241"/>
      <c r="S162" s="241"/>
      <c r="T162" s="242"/>
      <c r="AT162" s="243" t="s">
        <v>171</v>
      </c>
      <c r="AU162" s="243" t="s">
        <v>104</v>
      </c>
      <c r="AV162" s="12" t="s">
        <v>174</v>
      </c>
      <c r="AW162" s="12" t="s">
        <v>35</v>
      </c>
      <c r="AX162" s="12" t="s">
        <v>79</v>
      </c>
      <c r="AY162" s="243" t="s">
        <v>163</v>
      </c>
    </row>
    <row r="163" spans="2:65" s="1" customFormat="1" ht="22.5" customHeight="1">
      <c r="B163" s="40"/>
      <c r="C163" s="193" t="s">
        <v>317</v>
      </c>
      <c r="D163" s="193" t="s">
        <v>165</v>
      </c>
      <c r="E163" s="194" t="s">
        <v>355</v>
      </c>
      <c r="F163" s="195" t="s">
        <v>356</v>
      </c>
      <c r="G163" s="196" t="s">
        <v>130</v>
      </c>
      <c r="H163" s="197">
        <v>4.8</v>
      </c>
      <c r="I163" s="198"/>
      <c r="J163" s="199">
        <f>ROUND(I163*H163,2)</f>
        <v>0</v>
      </c>
      <c r="K163" s="195" t="s">
        <v>168</v>
      </c>
      <c r="L163" s="60"/>
      <c r="M163" s="200" t="s">
        <v>21</v>
      </c>
      <c r="N163" s="201" t="s">
        <v>42</v>
      </c>
      <c r="O163" s="41"/>
      <c r="P163" s="202">
        <f>O163*H163</f>
        <v>0</v>
      </c>
      <c r="Q163" s="202">
        <v>0</v>
      </c>
      <c r="R163" s="202">
        <f>Q163*H163</f>
        <v>0</v>
      </c>
      <c r="S163" s="202">
        <v>0</v>
      </c>
      <c r="T163" s="203">
        <f>S163*H163</f>
        <v>0</v>
      </c>
      <c r="AR163" s="23" t="s">
        <v>174</v>
      </c>
      <c r="AT163" s="23" t="s">
        <v>165</v>
      </c>
      <c r="AU163" s="23" t="s">
        <v>104</v>
      </c>
      <c r="AY163" s="23" t="s">
        <v>163</v>
      </c>
      <c r="BE163" s="204">
        <f>IF(N163="základní",J163,0)</f>
        <v>0</v>
      </c>
      <c r="BF163" s="204">
        <f>IF(N163="snížená",J163,0)</f>
        <v>0</v>
      </c>
      <c r="BG163" s="204">
        <f>IF(N163="zákl. přenesená",J163,0)</f>
        <v>0</v>
      </c>
      <c r="BH163" s="204">
        <f>IF(N163="sníž. přenesená",J163,0)</f>
        <v>0</v>
      </c>
      <c r="BI163" s="204">
        <f>IF(N163="nulová",J163,0)</f>
        <v>0</v>
      </c>
      <c r="BJ163" s="23" t="s">
        <v>79</v>
      </c>
      <c r="BK163" s="204">
        <f>ROUND(I163*H163,2)</f>
        <v>0</v>
      </c>
      <c r="BL163" s="23" t="s">
        <v>174</v>
      </c>
      <c r="BM163" s="23" t="s">
        <v>357</v>
      </c>
    </row>
    <row r="164" spans="2:65" s="1" customFormat="1" ht="22.5" customHeight="1">
      <c r="B164" s="40"/>
      <c r="C164" s="193" t="s">
        <v>321</v>
      </c>
      <c r="D164" s="193" t="s">
        <v>165</v>
      </c>
      <c r="E164" s="194" t="s">
        <v>359</v>
      </c>
      <c r="F164" s="195" t="s">
        <v>360</v>
      </c>
      <c r="G164" s="196" t="s">
        <v>130</v>
      </c>
      <c r="H164" s="197">
        <v>4.8</v>
      </c>
      <c r="I164" s="198"/>
      <c r="J164" s="199">
        <f>ROUND(I164*H164,2)</f>
        <v>0</v>
      </c>
      <c r="K164" s="195" t="s">
        <v>168</v>
      </c>
      <c r="L164" s="60"/>
      <c r="M164" s="200" t="s">
        <v>21</v>
      </c>
      <c r="N164" s="201" t="s">
        <v>42</v>
      </c>
      <c r="O164" s="41"/>
      <c r="P164" s="202">
        <f>O164*H164</f>
        <v>0</v>
      </c>
      <c r="Q164" s="202">
        <v>0</v>
      </c>
      <c r="R164" s="202">
        <f>Q164*H164</f>
        <v>0</v>
      </c>
      <c r="S164" s="202">
        <v>0</v>
      </c>
      <c r="T164" s="203">
        <f>S164*H164</f>
        <v>0</v>
      </c>
      <c r="AR164" s="23" t="s">
        <v>174</v>
      </c>
      <c r="AT164" s="23" t="s">
        <v>165</v>
      </c>
      <c r="AU164" s="23" t="s">
        <v>104</v>
      </c>
      <c r="AY164" s="23" t="s">
        <v>163</v>
      </c>
      <c r="BE164" s="204">
        <f>IF(N164="základní",J164,0)</f>
        <v>0</v>
      </c>
      <c r="BF164" s="204">
        <f>IF(N164="snížená",J164,0)</f>
        <v>0</v>
      </c>
      <c r="BG164" s="204">
        <f>IF(N164="zákl. přenesená",J164,0)</f>
        <v>0</v>
      </c>
      <c r="BH164" s="204">
        <f>IF(N164="sníž. přenesená",J164,0)</f>
        <v>0</v>
      </c>
      <c r="BI164" s="204">
        <f>IF(N164="nulová",J164,0)</f>
        <v>0</v>
      </c>
      <c r="BJ164" s="23" t="s">
        <v>79</v>
      </c>
      <c r="BK164" s="204">
        <f>ROUND(I164*H164,2)</f>
        <v>0</v>
      </c>
      <c r="BL164" s="23" t="s">
        <v>174</v>
      </c>
      <c r="BM164" s="23" t="s">
        <v>361</v>
      </c>
    </row>
    <row r="165" spans="2:65" s="1" customFormat="1" ht="22.5" customHeight="1">
      <c r="B165" s="40"/>
      <c r="C165" s="223" t="s">
        <v>326</v>
      </c>
      <c r="D165" s="223" t="s">
        <v>250</v>
      </c>
      <c r="E165" s="224" t="s">
        <v>363</v>
      </c>
      <c r="F165" s="225" t="s">
        <v>364</v>
      </c>
      <c r="G165" s="226" t="s">
        <v>130</v>
      </c>
      <c r="H165" s="227">
        <v>4.8</v>
      </c>
      <c r="I165" s="228"/>
      <c r="J165" s="229">
        <f>ROUND(I165*H165,2)</f>
        <v>0</v>
      </c>
      <c r="K165" s="225" t="s">
        <v>168</v>
      </c>
      <c r="L165" s="230"/>
      <c r="M165" s="231" t="s">
        <v>21</v>
      </c>
      <c r="N165" s="232" t="s">
        <v>42</v>
      </c>
      <c r="O165" s="41"/>
      <c r="P165" s="202">
        <f>O165*H165</f>
        <v>0</v>
      </c>
      <c r="Q165" s="202">
        <v>0</v>
      </c>
      <c r="R165" s="202">
        <f>Q165*H165</f>
        <v>0</v>
      </c>
      <c r="S165" s="202">
        <v>0</v>
      </c>
      <c r="T165" s="203">
        <f>S165*H165</f>
        <v>0</v>
      </c>
      <c r="AR165" s="23" t="s">
        <v>201</v>
      </c>
      <c r="AT165" s="23" t="s">
        <v>250</v>
      </c>
      <c r="AU165" s="23" t="s">
        <v>104</v>
      </c>
      <c r="AY165" s="23" t="s">
        <v>163</v>
      </c>
      <c r="BE165" s="204">
        <f>IF(N165="základní",J165,0)</f>
        <v>0</v>
      </c>
      <c r="BF165" s="204">
        <f>IF(N165="snížená",J165,0)</f>
        <v>0</v>
      </c>
      <c r="BG165" s="204">
        <f>IF(N165="zákl. přenesená",J165,0)</f>
        <v>0</v>
      </c>
      <c r="BH165" s="204">
        <f>IF(N165="sníž. přenesená",J165,0)</f>
        <v>0</v>
      </c>
      <c r="BI165" s="204">
        <f>IF(N165="nulová",J165,0)</f>
        <v>0</v>
      </c>
      <c r="BJ165" s="23" t="s">
        <v>79</v>
      </c>
      <c r="BK165" s="204">
        <f>ROUND(I165*H165,2)</f>
        <v>0</v>
      </c>
      <c r="BL165" s="23" t="s">
        <v>174</v>
      </c>
      <c r="BM165" s="23" t="s">
        <v>365</v>
      </c>
    </row>
    <row r="166" spans="2:65" s="1" customFormat="1" ht="31.5" customHeight="1">
      <c r="B166" s="40"/>
      <c r="C166" s="193" t="s">
        <v>331</v>
      </c>
      <c r="D166" s="193" t="s">
        <v>165</v>
      </c>
      <c r="E166" s="194" t="s">
        <v>367</v>
      </c>
      <c r="F166" s="195" t="s">
        <v>368</v>
      </c>
      <c r="G166" s="196" t="s">
        <v>130</v>
      </c>
      <c r="H166" s="197">
        <v>0.04</v>
      </c>
      <c r="I166" s="198"/>
      <c r="J166" s="199">
        <f>ROUND(I166*H166,2)</f>
        <v>0</v>
      </c>
      <c r="K166" s="195" t="s">
        <v>168</v>
      </c>
      <c r="L166" s="60"/>
      <c r="M166" s="200" t="s">
        <v>21</v>
      </c>
      <c r="N166" s="201" t="s">
        <v>42</v>
      </c>
      <c r="O166" s="41"/>
      <c r="P166" s="202">
        <f>O166*H166</f>
        <v>0</v>
      </c>
      <c r="Q166" s="202">
        <v>0</v>
      </c>
      <c r="R166" s="202">
        <f>Q166*H166</f>
        <v>0</v>
      </c>
      <c r="S166" s="202">
        <v>0</v>
      </c>
      <c r="T166" s="203">
        <f>S166*H166</f>
        <v>0</v>
      </c>
      <c r="AR166" s="23" t="s">
        <v>79</v>
      </c>
      <c r="AT166" s="23" t="s">
        <v>165</v>
      </c>
      <c r="AU166" s="23" t="s">
        <v>104</v>
      </c>
      <c r="AY166" s="23" t="s">
        <v>163</v>
      </c>
      <c r="BE166" s="204">
        <f>IF(N166="základní",J166,0)</f>
        <v>0</v>
      </c>
      <c r="BF166" s="204">
        <f>IF(N166="snížená",J166,0)</f>
        <v>0</v>
      </c>
      <c r="BG166" s="204">
        <f>IF(N166="zákl. přenesená",J166,0)</f>
        <v>0</v>
      </c>
      <c r="BH166" s="204">
        <f>IF(N166="sníž. přenesená",J166,0)</f>
        <v>0</v>
      </c>
      <c r="BI166" s="204">
        <f>IF(N166="nulová",J166,0)</f>
        <v>0</v>
      </c>
      <c r="BJ166" s="23" t="s">
        <v>79</v>
      </c>
      <c r="BK166" s="204">
        <f>ROUND(I166*H166,2)</f>
        <v>0</v>
      </c>
      <c r="BL166" s="23" t="s">
        <v>79</v>
      </c>
      <c r="BM166" s="23" t="s">
        <v>369</v>
      </c>
    </row>
    <row r="167" spans="2:65" s="11" customFormat="1" ht="13.5">
      <c r="B167" s="205"/>
      <c r="C167" s="206"/>
      <c r="D167" s="207" t="s">
        <v>171</v>
      </c>
      <c r="E167" s="208" t="s">
        <v>21</v>
      </c>
      <c r="F167" s="209" t="s">
        <v>614</v>
      </c>
      <c r="G167" s="206"/>
      <c r="H167" s="210">
        <v>0.04</v>
      </c>
      <c r="I167" s="211"/>
      <c r="J167" s="206"/>
      <c r="K167" s="206"/>
      <c r="L167" s="212"/>
      <c r="M167" s="213"/>
      <c r="N167" s="214"/>
      <c r="O167" s="214"/>
      <c r="P167" s="214"/>
      <c r="Q167" s="214"/>
      <c r="R167" s="214"/>
      <c r="S167" s="214"/>
      <c r="T167" s="215"/>
      <c r="AT167" s="216" t="s">
        <v>171</v>
      </c>
      <c r="AU167" s="216" t="s">
        <v>104</v>
      </c>
      <c r="AV167" s="11" t="s">
        <v>81</v>
      </c>
      <c r="AW167" s="11" t="s">
        <v>35</v>
      </c>
      <c r="AX167" s="11" t="s">
        <v>79</v>
      </c>
      <c r="AY167" s="216" t="s">
        <v>163</v>
      </c>
    </row>
    <row r="168" spans="2:65" s="1" customFormat="1" ht="31.5" customHeight="1">
      <c r="B168" s="40"/>
      <c r="C168" s="193" t="s">
        <v>335</v>
      </c>
      <c r="D168" s="193" t="s">
        <v>165</v>
      </c>
      <c r="E168" s="194" t="s">
        <v>615</v>
      </c>
      <c r="F168" s="195" t="s">
        <v>616</v>
      </c>
      <c r="G168" s="196" t="s">
        <v>224</v>
      </c>
      <c r="H168" s="197">
        <v>1</v>
      </c>
      <c r="I168" s="198"/>
      <c r="J168" s="199">
        <f>ROUND(I168*H168,2)</f>
        <v>0</v>
      </c>
      <c r="K168" s="195" t="s">
        <v>168</v>
      </c>
      <c r="L168" s="60"/>
      <c r="M168" s="200" t="s">
        <v>21</v>
      </c>
      <c r="N168" s="201" t="s">
        <v>42</v>
      </c>
      <c r="O168" s="41"/>
      <c r="P168" s="202">
        <f>O168*H168</f>
        <v>0</v>
      </c>
      <c r="Q168" s="202">
        <v>0</v>
      </c>
      <c r="R168" s="202">
        <f>Q168*H168</f>
        <v>0</v>
      </c>
      <c r="S168" s="202">
        <v>0</v>
      </c>
      <c r="T168" s="203">
        <f>S168*H168</f>
        <v>0</v>
      </c>
      <c r="AR168" s="23" t="s">
        <v>79</v>
      </c>
      <c r="AT168" s="23" t="s">
        <v>165</v>
      </c>
      <c r="AU168" s="23" t="s">
        <v>104</v>
      </c>
      <c r="AY168" s="23" t="s">
        <v>163</v>
      </c>
      <c r="BE168" s="204">
        <f>IF(N168="základní",J168,0)</f>
        <v>0</v>
      </c>
      <c r="BF168" s="204">
        <f>IF(N168="snížená",J168,0)</f>
        <v>0</v>
      </c>
      <c r="BG168" s="204">
        <f>IF(N168="zákl. přenesená",J168,0)</f>
        <v>0</v>
      </c>
      <c r="BH168" s="204">
        <f>IF(N168="sníž. přenesená",J168,0)</f>
        <v>0</v>
      </c>
      <c r="BI168" s="204">
        <f>IF(N168="nulová",J168,0)</f>
        <v>0</v>
      </c>
      <c r="BJ168" s="23" t="s">
        <v>79</v>
      </c>
      <c r="BK168" s="204">
        <f>ROUND(I168*H168,2)</f>
        <v>0</v>
      </c>
      <c r="BL168" s="23" t="s">
        <v>79</v>
      </c>
      <c r="BM168" s="23" t="s">
        <v>617</v>
      </c>
    </row>
    <row r="169" spans="2:65" s="1" customFormat="1" ht="22.5" customHeight="1">
      <c r="B169" s="40"/>
      <c r="C169" s="223" t="s">
        <v>339</v>
      </c>
      <c r="D169" s="223" t="s">
        <v>250</v>
      </c>
      <c r="E169" s="224" t="s">
        <v>376</v>
      </c>
      <c r="F169" s="225" t="s">
        <v>377</v>
      </c>
      <c r="G169" s="226" t="s">
        <v>224</v>
      </c>
      <c r="H169" s="227">
        <v>1</v>
      </c>
      <c r="I169" s="228"/>
      <c r="J169" s="229">
        <f>ROUND(I169*H169,2)</f>
        <v>0</v>
      </c>
      <c r="K169" s="225" t="s">
        <v>168</v>
      </c>
      <c r="L169" s="230"/>
      <c r="M169" s="231" t="s">
        <v>21</v>
      </c>
      <c r="N169" s="232" t="s">
        <v>42</v>
      </c>
      <c r="O169" s="41"/>
      <c r="P169" s="202">
        <f>O169*H169</f>
        <v>0</v>
      </c>
      <c r="Q169" s="202">
        <v>7.0899999999999999E-3</v>
      </c>
      <c r="R169" s="202">
        <f>Q169*H169</f>
        <v>7.0899999999999999E-3</v>
      </c>
      <c r="S169" s="202">
        <v>0</v>
      </c>
      <c r="T169" s="203">
        <f>S169*H169</f>
        <v>0</v>
      </c>
      <c r="AR169" s="23" t="s">
        <v>81</v>
      </c>
      <c r="AT169" s="23" t="s">
        <v>250</v>
      </c>
      <c r="AU169" s="23" t="s">
        <v>104</v>
      </c>
      <c r="AY169" s="23" t="s">
        <v>163</v>
      </c>
      <c r="BE169" s="204">
        <f>IF(N169="základní",J169,0)</f>
        <v>0</v>
      </c>
      <c r="BF169" s="204">
        <f>IF(N169="snížená",J169,0)</f>
        <v>0</v>
      </c>
      <c r="BG169" s="204">
        <f>IF(N169="zákl. přenesená",J169,0)</f>
        <v>0</v>
      </c>
      <c r="BH169" s="204">
        <f>IF(N169="sníž. přenesená",J169,0)</f>
        <v>0</v>
      </c>
      <c r="BI169" s="204">
        <f>IF(N169="nulová",J169,0)</f>
        <v>0</v>
      </c>
      <c r="BJ169" s="23" t="s">
        <v>79</v>
      </c>
      <c r="BK169" s="204">
        <f>ROUND(I169*H169,2)</f>
        <v>0</v>
      </c>
      <c r="BL169" s="23" t="s">
        <v>79</v>
      </c>
      <c r="BM169" s="23" t="s">
        <v>378</v>
      </c>
    </row>
    <row r="170" spans="2:65" s="13" customFormat="1" ht="21.6" customHeight="1">
      <c r="B170" s="244"/>
      <c r="C170" s="245"/>
      <c r="D170" s="246" t="s">
        <v>70</v>
      </c>
      <c r="E170" s="246" t="s">
        <v>379</v>
      </c>
      <c r="F170" s="246" t="s">
        <v>380</v>
      </c>
      <c r="G170" s="245"/>
      <c r="H170" s="245"/>
      <c r="I170" s="247"/>
      <c r="J170" s="248">
        <f>BK170</f>
        <v>0</v>
      </c>
      <c r="K170" s="245"/>
      <c r="L170" s="249"/>
      <c r="M170" s="250"/>
      <c r="N170" s="251"/>
      <c r="O170" s="251"/>
      <c r="P170" s="252">
        <f>P171+P180</f>
        <v>0</v>
      </c>
      <c r="Q170" s="251"/>
      <c r="R170" s="252">
        <f>R171+R180</f>
        <v>2.2395</v>
      </c>
      <c r="S170" s="251"/>
      <c r="T170" s="253">
        <f>T171+T180</f>
        <v>0</v>
      </c>
      <c r="AR170" s="254" t="s">
        <v>174</v>
      </c>
      <c r="AT170" s="255" t="s">
        <v>70</v>
      </c>
      <c r="AU170" s="255" t="s">
        <v>104</v>
      </c>
      <c r="AY170" s="254" t="s">
        <v>163</v>
      </c>
      <c r="BK170" s="256">
        <f>BK171+BK180</f>
        <v>0</v>
      </c>
    </row>
    <row r="171" spans="2:65" s="13" customFormat="1" ht="14.45" customHeight="1">
      <c r="B171" s="244"/>
      <c r="C171" s="245"/>
      <c r="D171" s="257" t="s">
        <v>70</v>
      </c>
      <c r="E171" s="257" t="s">
        <v>381</v>
      </c>
      <c r="F171" s="257" t="s">
        <v>382</v>
      </c>
      <c r="G171" s="245"/>
      <c r="H171" s="245"/>
      <c r="I171" s="247"/>
      <c r="J171" s="258">
        <f>BK171</f>
        <v>0</v>
      </c>
      <c r="K171" s="245"/>
      <c r="L171" s="249"/>
      <c r="M171" s="250"/>
      <c r="N171" s="251"/>
      <c r="O171" s="251"/>
      <c r="P171" s="252">
        <f>SUM(P172:P179)</f>
        <v>0</v>
      </c>
      <c r="Q171" s="251"/>
      <c r="R171" s="252">
        <f>SUM(R172:R179)</f>
        <v>1.64</v>
      </c>
      <c r="S171" s="251"/>
      <c r="T171" s="253">
        <f>SUM(T172:T179)</f>
        <v>0</v>
      </c>
      <c r="AR171" s="254" t="s">
        <v>174</v>
      </c>
      <c r="AT171" s="255" t="s">
        <v>70</v>
      </c>
      <c r="AU171" s="255" t="s">
        <v>174</v>
      </c>
      <c r="AY171" s="254" t="s">
        <v>163</v>
      </c>
      <c r="BK171" s="256">
        <f>SUM(BK172:BK179)</f>
        <v>0</v>
      </c>
    </row>
    <row r="172" spans="2:65" s="1" customFormat="1" ht="22.5" customHeight="1">
      <c r="B172" s="40"/>
      <c r="C172" s="223" t="s">
        <v>126</v>
      </c>
      <c r="D172" s="223" t="s">
        <v>250</v>
      </c>
      <c r="E172" s="224" t="s">
        <v>384</v>
      </c>
      <c r="F172" s="225" t="s">
        <v>385</v>
      </c>
      <c r="G172" s="226" t="s">
        <v>224</v>
      </c>
      <c r="H172" s="227">
        <v>79</v>
      </c>
      <c r="I172" s="228"/>
      <c r="J172" s="229">
        <f t="shared" ref="J172:J179" si="0">ROUND(I172*H172,2)</f>
        <v>0</v>
      </c>
      <c r="K172" s="225" t="s">
        <v>198</v>
      </c>
      <c r="L172" s="230"/>
      <c r="M172" s="231" t="s">
        <v>21</v>
      </c>
      <c r="N172" s="232" t="s">
        <v>42</v>
      </c>
      <c r="O172" s="41"/>
      <c r="P172" s="202">
        <f t="shared" ref="P172:P179" si="1">O172*H172</f>
        <v>0</v>
      </c>
      <c r="Q172" s="202">
        <v>5.0000000000000001E-3</v>
      </c>
      <c r="R172" s="202">
        <f t="shared" ref="R172:R179" si="2">Q172*H172</f>
        <v>0.39500000000000002</v>
      </c>
      <c r="S172" s="202">
        <v>0</v>
      </c>
      <c r="T172" s="203">
        <f t="shared" ref="T172:T179" si="3">S172*H172</f>
        <v>0</v>
      </c>
      <c r="AR172" s="23" t="s">
        <v>201</v>
      </c>
      <c r="AT172" s="23" t="s">
        <v>250</v>
      </c>
      <c r="AU172" s="23" t="s">
        <v>184</v>
      </c>
      <c r="AY172" s="23" t="s">
        <v>163</v>
      </c>
      <c r="BE172" s="204">
        <f t="shared" ref="BE172:BE179" si="4">IF(N172="základní",J172,0)</f>
        <v>0</v>
      </c>
      <c r="BF172" s="204">
        <f t="shared" ref="BF172:BF179" si="5">IF(N172="snížená",J172,0)</f>
        <v>0</v>
      </c>
      <c r="BG172" s="204">
        <f t="shared" ref="BG172:BG179" si="6">IF(N172="zákl. přenesená",J172,0)</f>
        <v>0</v>
      </c>
      <c r="BH172" s="204">
        <f t="shared" ref="BH172:BH179" si="7">IF(N172="sníž. přenesená",J172,0)</f>
        <v>0</v>
      </c>
      <c r="BI172" s="204">
        <f t="shared" ref="BI172:BI179" si="8">IF(N172="nulová",J172,0)</f>
        <v>0</v>
      </c>
      <c r="BJ172" s="23" t="s">
        <v>79</v>
      </c>
      <c r="BK172" s="204">
        <f t="shared" ref="BK172:BK179" si="9">ROUND(I172*H172,2)</f>
        <v>0</v>
      </c>
      <c r="BL172" s="23" t="s">
        <v>174</v>
      </c>
      <c r="BM172" s="23" t="s">
        <v>386</v>
      </c>
    </row>
    <row r="173" spans="2:65" s="1" customFormat="1" ht="22.5" customHeight="1">
      <c r="B173" s="40"/>
      <c r="C173" s="223" t="s">
        <v>347</v>
      </c>
      <c r="D173" s="223" t="s">
        <v>250</v>
      </c>
      <c r="E173" s="224" t="s">
        <v>392</v>
      </c>
      <c r="F173" s="225" t="s">
        <v>393</v>
      </c>
      <c r="G173" s="226" t="s">
        <v>224</v>
      </c>
      <c r="H173" s="227">
        <v>60</v>
      </c>
      <c r="I173" s="228"/>
      <c r="J173" s="229">
        <f t="shared" si="0"/>
        <v>0</v>
      </c>
      <c r="K173" s="225" t="s">
        <v>198</v>
      </c>
      <c r="L173" s="230"/>
      <c r="M173" s="231" t="s">
        <v>21</v>
      </c>
      <c r="N173" s="232" t="s">
        <v>42</v>
      </c>
      <c r="O173" s="41"/>
      <c r="P173" s="202">
        <f t="shared" si="1"/>
        <v>0</v>
      </c>
      <c r="Q173" s="202">
        <v>5.0000000000000001E-3</v>
      </c>
      <c r="R173" s="202">
        <f t="shared" si="2"/>
        <v>0.3</v>
      </c>
      <c r="S173" s="202">
        <v>0</v>
      </c>
      <c r="T173" s="203">
        <f t="shared" si="3"/>
        <v>0</v>
      </c>
      <c r="AR173" s="23" t="s">
        <v>201</v>
      </c>
      <c r="AT173" s="23" t="s">
        <v>250</v>
      </c>
      <c r="AU173" s="23" t="s">
        <v>184</v>
      </c>
      <c r="AY173" s="23" t="s">
        <v>163</v>
      </c>
      <c r="BE173" s="204">
        <f t="shared" si="4"/>
        <v>0</v>
      </c>
      <c r="BF173" s="204">
        <f t="shared" si="5"/>
        <v>0</v>
      </c>
      <c r="BG173" s="204">
        <f t="shared" si="6"/>
        <v>0</v>
      </c>
      <c r="BH173" s="204">
        <f t="shared" si="7"/>
        <v>0</v>
      </c>
      <c r="BI173" s="204">
        <f t="shared" si="8"/>
        <v>0</v>
      </c>
      <c r="BJ173" s="23" t="s">
        <v>79</v>
      </c>
      <c r="BK173" s="204">
        <f t="shared" si="9"/>
        <v>0</v>
      </c>
      <c r="BL173" s="23" t="s">
        <v>174</v>
      </c>
      <c r="BM173" s="23" t="s">
        <v>394</v>
      </c>
    </row>
    <row r="174" spans="2:65" s="1" customFormat="1" ht="22.5" customHeight="1">
      <c r="B174" s="40"/>
      <c r="C174" s="223" t="s">
        <v>354</v>
      </c>
      <c r="D174" s="223" t="s">
        <v>250</v>
      </c>
      <c r="E174" s="224" t="s">
        <v>396</v>
      </c>
      <c r="F174" s="225" t="s">
        <v>397</v>
      </c>
      <c r="G174" s="226" t="s">
        <v>224</v>
      </c>
      <c r="H174" s="227">
        <v>17</v>
      </c>
      <c r="I174" s="228"/>
      <c r="J174" s="229">
        <f t="shared" si="0"/>
        <v>0</v>
      </c>
      <c r="K174" s="225" t="s">
        <v>198</v>
      </c>
      <c r="L174" s="230"/>
      <c r="M174" s="231" t="s">
        <v>21</v>
      </c>
      <c r="N174" s="232" t="s">
        <v>42</v>
      </c>
      <c r="O174" s="41"/>
      <c r="P174" s="202">
        <f t="shared" si="1"/>
        <v>0</v>
      </c>
      <c r="Q174" s="202">
        <v>0.01</v>
      </c>
      <c r="R174" s="202">
        <f t="shared" si="2"/>
        <v>0.17</v>
      </c>
      <c r="S174" s="202">
        <v>0</v>
      </c>
      <c r="T174" s="203">
        <f t="shared" si="3"/>
        <v>0</v>
      </c>
      <c r="AR174" s="23" t="s">
        <v>201</v>
      </c>
      <c r="AT174" s="23" t="s">
        <v>250</v>
      </c>
      <c r="AU174" s="23" t="s">
        <v>184</v>
      </c>
      <c r="AY174" s="23" t="s">
        <v>163</v>
      </c>
      <c r="BE174" s="204">
        <f t="shared" si="4"/>
        <v>0</v>
      </c>
      <c r="BF174" s="204">
        <f t="shared" si="5"/>
        <v>0</v>
      </c>
      <c r="BG174" s="204">
        <f t="shared" si="6"/>
        <v>0</v>
      </c>
      <c r="BH174" s="204">
        <f t="shared" si="7"/>
        <v>0</v>
      </c>
      <c r="BI174" s="204">
        <f t="shared" si="8"/>
        <v>0</v>
      </c>
      <c r="BJ174" s="23" t="s">
        <v>79</v>
      </c>
      <c r="BK174" s="204">
        <f t="shared" si="9"/>
        <v>0</v>
      </c>
      <c r="BL174" s="23" t="s">
        <v>174</v>
      </c>
      <c r="BM174" s="23" t="s">
        <v>398</v>
      </c>
    </row>
    <row r="175" spans="2:65" s="1" customFormat="1" ht="22.5" customHeight="1">
      <c r="B175" s="40"/>
      <c r="C175" s="223" t="s">
        <v>358</v>
      </c>
      <c r="D175" s="223" t="s">
        <v>250</v>
      </c>
      <c r="E175" s="224" t="s">
        <v>404</v>
      </c>
      <c r="F175" s="225" t="s">
        <v>405</v>
      </c>
      <c r="G175" s="226" t="s">
        <v>224</v>
      </c>
      <c r="H175" s="227">
        <v>80</v>
      </c>
      <c r="I175" s="228"/>
      <c r="J175" s="229">
        <f t="shared" si="0"/>
        <v>0</v>
      </c>
      <c r="K175" s="225" t="s">
        <v>198</v>
      </c>
      <c r="L175" s="230"/>
      <c r="M175" s="231" t="s">
        <v>21</v>
      </c>
      <c r="N175" s="232" t="s">
        <v>42</v>
      </c>
      <c r="O175" s="41"/>
      <c r="P175" s="202">
        <f t="shared" si="1"/>
        <v>0</v>
      </c>
      <c r="Q175" s="202">
        <v>5.0000000000000001E-3</v>
      </c>
      <c r="R175" s="202">
        <f t="shared" si="2"/>
        <v>0.4</v>
      </c>
      <c r="S175" s="202">
        <v>0</v>
      </c>
      <c r="T175" s="203">
        <f t="shared" si="3"/>
        <v>0</v>
      </c>
      <c r="AR175" s="23" t="s">
        <v>201</v>
      </c>
      <c r="AT175" s="23" t="s">
        <v>250</v>
      </c>
      <c r="AU175" s="23" t="s">
        <v>184</v>
      </c>
      <c r="AY175" s="23" t="s">
        <v>163</v>
      </c>
      <c r="BE175" s="204">
        <f t="shared" si="4"/>
        <v>0</v>
      </c>
      <c r="BF175" s="204">
        <f t="shared" si="5"/>
        <v>0</v>
      </c>
      <c r="BG175" s="204">
        <f t="shared" si="6"/>
        <v>0</v>
      </c>
      <c r="BH175" s="204">
        <f t="shared" si="7"/>
        <v>0</v>
      </c>
      <c r="BI175" s="204">
        <f t="shared" si="8"/>
        <v>0</v>
      </c>
      <c r="BJ175" s="23" t="s">
        <v>79</v>
      </c>
      <c r="BK175" s="204">
        <f t="shared" si="9"/>
        <v>0</v>
      </c>
      <c r="BL175" s="23" t="s">
        <v>174</v>
      </c>
      <c r="BM175" s="23" t="s">
        <v>406</v>
      </c>
    </row>
    <row r="176" spans="2:65" s="1" customFormat="1" ht="22.5" customHeight="1">
      <c r="B176" s="40"/>
      <c r="C176" s="223" t="s">
        <v>362</v>
      </c>
      <c r="D176" s="223" t="s">
        <v>250</v>
      </c>
      <c r="E176" s="224" t="s">
        <v>408</v>
      </c>
      <c r="F176" s="225" t="s">
        <v>409</v>
      </c>
      <c r="G176" s="226" t="s">
        <v>224</v>
      </c>
      <c r="H176" s="227">
        <v>1</v>
      </c>
      <c r="I176" s="228"/>
      <c r="J176" s="229">
        <f t="shared" si="0"/>
        <v>0</v>
      </c>
      <c r="K176" s="225" t="s">
        <v>198</v>
      </c>
      <c r="L176" s="230"/>
      <c r="M176" s="231" t="s">
        <v>21</v>
      </c>
      <c r="N176" s="232" t="s">
        <v>42</v>
      </c>
      <c r="O176" s="41"/>
      <c r="P176" s="202">
        <f t="shared" si="1"/>
        <v>0</v>
      </c>
      <c r="Q176" s="202">
        <v>1.4999999999999999E-2</v>
      </c>
      <c r="R176" s="202">
        <f t="shared" si="2"/>
        <v>1.4999999999999999E-2</v>
      </c>
      <c r="S176" s="202">
        <v>0</v>
      </c>
      <c r="T176" s="203">
        <f t="shared" si="3"/>
        <v>0</v>
      </c>
      <c r="AR176" s="23" t="s">
        <v>201</v>
      </c>
      <c r="AT176" s="23" t="s">
        <v>250</v>
      </c>
      <c r="AU176" s="23" t="s">
        <v>184</v>
      </c>
      <c r="AY176" s="23" t="s">
        <v>163</v>
      </c>
      <c r="BE176" s="204">
        <f t="shared" si="4"/>
        <v>0</v>
      </c>
      <c r="BF176" s="204">
        <f t="shared" si="5"/>
        <v>0</v>
      </c>
      <c r="BG176" s="204">
        <f t="shared" si="6"/>
        <v>0</v>
      </c>
      <c r="BH176" s="204">
        <f t="shared" si="7"/>
        <v>0</v>
      </c>
      <c r="BI176" s="204">
        <f t="shared" si="8"/>
        <v>0</v>
      </c>
      <c r="BJ176" s="23" t="s">
        <v>79</v>
      </c>
      <c r="BK176" s="204">
        <f t="shared" si="9"/>
        <v>0</v>
      </c>
      <c r="BL176" s="23" t="s">
        <v>174</v>
      </c>
      <c r="BM176" s="23" t="s">
        <v>618</v>
      </c>
    </row>
    <row r="177" spans="2:65" s="1" customFormat="1" ht="22.5" customHeight="1">
      <c r="B177" s="40"/>
      <c r="C177" s="223" t="s">
        <v>366</v>
      </c>
      <c r="D177" s="223" t="s">
        <v>250</v>
      </c>
      <c r="E177" s="224" t="s">
        <v>412</v>
      </c>
      <c r="F177" s="225" t="s">
        <v>413</v>
      </c>
      <c r="G177" s="226" t="s">
        <v>224</v>
      </c>
      <c r="H177" s="227">
        <v>23</v>
      </c>
      <c r="I177" s="228"/>
      <c r="J177" s="229">
        <f t="shared" si="0"/>
        <v>0</v>
      </c>
      <c r="K177" s="225" t="s">
        <v>198</v>
      </c>
      <c r="L177" s="230"/>
      <c r="M177" s="231" t="s">
        <v>21</v>
      </c>
      <c r="N177" s="232" t="s">
        <v>42</v>
      </c>
      <c r="O177" s="41"/>
      <c r="P177" s="202">
        <f t="shared" si="1"/>
        <v>0</v>
      </c>
      <c r="Q177" s="202">
        <v>5.0000000000000001E-3</v>
      </c>
      <c r="R177" s="202">
        <f t="shared" si="2"/>
        <v>0.115</v>
      </c>
      <c r="S177" s="202">
        <v>0</v>
      </c>
      <c r="T177" s="203">
        <f t="shared" si="3"/>
        <v>0</v>
      </c>
      <c r="AR177" s="23" t="s">
        <v>201</v>
      </c>
      <c r="AT177" s="23" t="s">
        <v>250</v>
      </c>
      <c r="AU177" s="23" t="s">
        <v>184</v>
      </c>
      <c r="AY177" s="23" t="s">
        <v>163</v>
      </c>
      <c r="BE177" s="204">
        <f t="shared" si="4"/>
        <v>0</v>
      </c>
      <c r="BF177" s="204">
        <f t="shared" si="5"/>
        <v>0</v>
      </c>
      <c r="BG177" s="204">
        <f t="shared" si="6"/>
        <v>0</v>
      </c>
      <c r="BH177" s="204">
        <f t="shared" si="7"/>
        <v>0</v>
      </c>
      <c r="BI177" s="204">
        <f t="shared" si="8"/>
        <v>0</v>
      </c>
      <c r="BJ177" s="23" t="s">
        <v>79</v>
      </c>
      <c r="BK177" s="204">
        <f t="shared" si="9"/>
        <v>0</v>
      </c>
      <c r="BL177" s="23" t="s">
        <v>174</v>
      </c>
      <c r="BM177" s="23" t="s">
        <v>414</v>
      </c>
    </row>
    <row r="178" spans="2:65" s="1" customFormat="1" ht="22.5" customHeight="1">
      <c r="B178" s="40"/>
      <c r="C178" s="223" t="s">
        <v>371</v>
      </c>
      <c r="D178" s="223" t="s">
        <v>250</v>
      </c>
      <c r="E178" s="224" t="s">
        <v>416</v>
      </c>
      <c r="F178" s="225" t="s">
        <v>417</v>
      </c>
      <c r="G178" s="226" t="s">
        <v>224</v>
      </c>
      <c r="H178" s="227">
        <v>40</v>
      </c>
      <c r="I178" s="228"/>
      <c r="J178" s="229">
        <f t="shared" si="0"/>
        <v>0</v>
      </c>
      <c r="K178" s="225" t="s">
        <v>198</v>
      </c>
      <c r="L178" s="230"/>
      <c r="M178" s="231" t="s">
        <v>21</v>
      </c>
      <c r="N178" s="232" t="s">
        <v>42</v>
      </c>
      <c r="O178" s="41"/>
      <c r="P178" s="202">
        <f t="shared" si="1"/>
        <v>0</v>
      </c>
      <c r="Q178" s="202">
        <v>5.0000000000000001E-3</v>
      </c>
      <c r="R178" s="202">
        <f t="shared" si="2"/>
        <v>0.2</v>
      </c>
      <c r="S178" s="202">
        <v>0</v>
      </c>
      <c r="T178" s="203">
        <f t="shared" si="3"/>
        <v>0</v>
      </c>
      <c r="AR178" s="23" t="s">
        <v>201</v>
      </c>
      <c r="AT178" s="23" t="s">
        <v>250</v>
      </c>
      <c r="AU178" s="23" t="s">
        <v>184</v>
      </c>
      <c r="AY178" s="23" t="s">
        <v>163</v>
      </c>
      <c r="BE178" s="204">
        <f t="shared" si="4"/>
        <v>0</v>
      </c>
      <c r="BF178" s="204">
        <f t="shared" si="5"/>
        <v>0</v>
      </c>
      <c r="BG178" s="204">
        <f t="shared" si="6"/>
        <v>0</v>
      </c>
      <c r="BH178" s="204">
        <f t="shared" si="7"/>
        <v>0</v>
      </c>
      <c r="BI178" s="204">
        <f t="shared" si="8"/>
        <v>0</v>
      </c>
      <c r="BJ178" s="23" t="s">
        <v>79</v>
      </c>
      <c r="BK178" s="204">
        <f t="shared" si="9"/>
        <v>0</v>
      </c>
      <c r="BL178" s="23" t="s">
        <v>174</v>
      </c>
      <c r="BM178" s="23" t="s">
        <v>418</v>
      </c>
    </row>
    <row r="179" spans="2:65" s="1" customFormat="1" ht="22.5" customHeight="1">
      <c r="B179" s="40"/>
      <c r="C179" s="223" t="s">
        <v>375</v>
      </c>
      <c r="D179" s="223" t="s">
        <v>250</v>
      </c>
      <c r="E179" s="224" t="s">
        <v>420</v>
      </c>
      <c r="F179" s="225" t="s">
        <v>421</v>
      </c>
      <c r="G179" s="226" t="s">
        <v>224</v>
      </c>
      <c r="H179" s="227">
        <v>3</v>
      </c>
      <c r="I179" s="228"/>
      <c r="J179" s="229">
        <f t="shared" si="0"/>
        <v>0</v>
      </c>
      <c r="K179" s="225" t="s">
        <v>198</v>
      </c>
      <c r="L179" s="230"/>
      <c r="M179" s="231" t="s">
        <v>21</v>
      </c>
      <c r="N179" s="232" t="s">
        <v>42</v>
      </c>
      <c r="O179" s="41"/>
      <c r="P179" s="202">
        <f t="shared" si="1"/>
        <v>0</v>
      </c>
      <c r="Q179" s="202">
        <v>1.4999999999999999E-2</v>
      </c>
      <c r="R179" s="202">
        <f t="shared" si="2"/>
        <v>4.4999999999999998E-2</v>
      </c>
      <c r="S179" s="202">
        <v>0</v>
      </c>
      <c r="T179" s="203">
        <f t="shared" si="3"/>
        <v>0</v>
      </c>
      <c r="AR179" s="23" t="s">
        <v>201</v>
      </c>
      <c r="AT179" s="23" t="s">
        <v>250</v>
      </c>
      <c r="AU179" s="23" t="s">
        <v>184</v>
      </c>
      <c r="AY179" s="23" t="s">
        <v>163</v>
      </c>
      <c r="BE179" s="204">
        <f t="shared" si="4"/>
        <v>0</v>
      </c>
      <c r="BF179" s="204">
        <f t="shared" si="5"/>
        <v>0</v>
      </c>
      <c r="BG179" s="204">
        <f t="shared" si="6"/>
        <v>0</v>
      </c>
      <c r="BH179" s="204">
        <f t="shared" si="7"/>
        <v>0</v>
      </c>
      <c r="BI179" s="204">
        <f t="shared" si="8"/>
        <v>0</v>
      </c>
      <c r="BJ179" s="23" t="s">
        <v>79</v>
      </c>
      <c r="BK179" s="204">
        <f t="shared" si="9"/>
        <v>0</v>
      </c>
      <c r="BL179" s="23" t="s">
        <v>174</v>
      </c>
      <c r="BM179" s="23" t="s">
        <v>619</v>
      </c>
    </row>
    <row r="180" spans="2:65" s="13" customFormat="1" ht="21.6" customHeight="1">
      <c r="B180" s="244"/>
      <c r="C180" s="245"/>
      <c r="D180" s="257" t="s">
        <v>70</v>
      </c>
      <c r="E180" s="257" t="s">
        <v>423</v>
      </c>
      <c r="F180" s="257" t="s">
        <v>424</v>
      </c>
      <c r="G180" s="245"/>
      <c r="H180" s="245"/>
      <c r="I180" s="247"/>
      <c r="J180" s="258">
        <f>BK180</f>
        <v>0</v>
      </c>
      <c r="K180" s="245"/>
      <c r="L180" s="249"/>
      <c r="M180" s="250"/>
      <c r="N180" s="251"/>
      <c r="O180" s="251"/>
      <c r="P180" s="252">
        <f>SUM(P181:P188)</f>
        <v>0</v>
      </c>
      <c r="Q180" s="251"/>
      <c r="R180" s="252">
        <f>SUM(R181:R188)</f>
        <v>0.59950000000000003</v>
      </c>
      <c r="S180" s="251"/>
      <c r="T180" s="253">
        <f>SUM(T181:T188)</f>
        <v>0</v>
      </c>
      <c r="AR180" s="254" t="s">
        <v>174</v>
      </c>
      <c r="AT180" s="255" t="s">
        <v>70</v>
      </c>
      <c r="AU180" s="255" t="s">
        <v>174</v>
      </c>
      <c r="AY180" s="254" t="s">
        <v>163</v>
      </c>
      <c r="BK180" s="256">
        <f>SUM(BK181:BK188)</f>
        <v>0</v>
      </c>
    </row>
    <row r="181" spans="2:65" s="1" customFormat="1" ht="22.5" customHeight="1">
      <c r="B181" s="40"/>
      <c r="C181" s="223" t="s">
        <v>383</v>
      </c>
      <c r="D181" s="223" t="s">
        <v>250</v>
      </c>
      <c r="E181" s="224" t="s">
        <v>426</v>
      </c>
      <c r="F181" s="225" t="s">
        <v>427</v>
      </c>
      <c r="G181" s="226" t="s">
        <v>224</v>
      </c>
      <c r="H181" s="227">
        <v>10</v>
      </c>
      <c r="I181" s="228"/>
      <c r="J181" s="229">
        <f t="shared" ref="J181:J188" si="10">ROUND(I181*H181,2)</f>
        <v>0</v>
      </c>
      <c r="K181" s="225" t="s">
        <v>198</v>
      </c>
      <c r="L181" s="230"/>
      <c r="M181" s="231" t="s">
        <v>21</v>
      </c>
      <c r="N181" s="232" t="s">
        <v>42</v>
      </c>
      <c r="O181" s="41"/>
      <c r="P181" s="202">
        <f t="shared" ref="P181:P188" si="11">O181*H181</f>
        <v>0</v>
      </c>
      <c r="Q181" s="202">
        <v>5.0000000000000001E-3</v>
      </c>
      <c r="R181" s="202">
        <f t="shared" ref="R181:R188" si="12">Q181*H181</f>
        <v>0.05</v>
      </c>
      <c r="S181" s="202">
        <v>0</v>
      </c>
      <c r="T181" s="203">
        <f t="shared" ref="T181:T188" si="13">S181*H181</f>
        <v>0</v>
      </c>
      <c r="AR181" s="23" t="s">
        <v>201</v>
      </c>
      <c r="AT181" s="23" t="s">
        <v>250</v>
      </c>
      <c r="AU181" s="23" t="s">
        <v>184</v>
      </c>
      <c r="AY181" s="23" t="s">
        <v>163</v>
      </c>
      <c r="BE181" s="204">
        <f t="shared" ref="BE181:BE188" si="14">IF(N181="základní",J181,0)</f>
        <v>0</v>
      </c>
      <c r="BF181" s="204">
        <f t="shared" ref="BF181:BF188" si="15">IF(N181="snížená",J181,0)</f>
        <v>0</v>
      </c>
      <c r="BG181" s="204">
        <f t="shared" ref="BG181:BG188" si="16">IF(N181="zákl. přenesená",J181,0)</f>
        <v>0</v>
      </c>
      <c r="BH181" s="204">
        <f t="shared" ref="BH181:BH188" si="17">IF(N181="sníž. přenesená",J181,0)</f>
        <v>0</v>
      </c>
      <c r="BI181" s="204">
        <f t="shared" ref="BI181:BI188" si="18">IF(N181="nulová",J181,0)</f>
        <v>0</v>
      </c>
      <c r="BJ181" s="23" t="s">
        <v>79</v>
      </c>
      <c r="BK181" s="204">
        <f t="shared" ref="BK181:BK188" si="19">ROUND(I181*H181,2)</f>
        <v>0</v>
      </c>
      <c r="BL181" s="23" t="s">
        <v>174</v>
      </c>
      <c r="BM181" s="23" t="s">
        <v>428</v>
      </c>
    </row>
    <row r="182" spans="2:65" s="1" customFormat="1" ht="22.5" customHeight="1">
      <c r="B182" s="40"/>
      <c r="C182" s="223" t="s">
        <v>387</v>
      </c>
      <c r="D182" s="223" t="s">
        <v>250</v>
      </c>
      <c r="E182" s="224" t="s">
        <v>430</v>
      </c>
      <c r="F182" s="225" t="s">
        <v>431</v>
      </c>
      <c r="G182" s="226" t="s">
        <v>224</v>
      </c>
      <c r="H182" s="227">
        <v>10</v>
      </c>
      <c r="I182" s="228"/>
      <c r="J182" s="229">
        <f t="shared" si="10"/>
        <v>0</v>
      </c>
      <c r="K182" s="225" t="s">
        <v>198</v>
      </c>
      <c r="L182" s="230"/>
      <c r="M182" s="231" t="s">
        <v>21</v>
      </c>
      <c r="N182" s="232" t="s">
        <v>42</v>
      </c>
      <c r="O182" s="41"/>
      <c r="P182" s="202">
        <f t="shared" si="11"/>
        <v>0</v>
      </c>
      <c r="Q182" s="202">
        <v>3.0000000000000001E-3</v>
      </c>
      <c r="R182" s="202">
        <f t="shared" si="12"/>
        <v>0.03</v>
      </c>
      <c r="S182" s="202">
        <v>0</v>
      </c>
      <c r="T182" s="203">
        <f t="shared" si="13"/>
        <v>0</v>
      </c>
      <c r="AR182" s="23" t="s">
        <v>201</v>
      </c>
      <c r="AT182" s="23" t="s">
        <v>250</v>
      </c>
      <c r="AU182" s="23" t="s">
        <v>184</v>
      </c>
      <c r="AY182" s="23" t="s">
        <v>163</v>
      </c>
      <c r="BE182" s="204">
        <f t="shared" si="14"/>
        <v>0</v>
      </c>
      <c r="BF182" s="204">
        <f t="shared" si="15"/>
        <v>0</v>
      </c>
      <c r="BG182" s="204">
        <f t="shared" si="16"/>
        <v>0</v>
      </c>
      <c r="BH182" s="204">
        <f t="shared" si="17"/>
        <v>0</v>
      </c>
      <c r="BI182" s="204">
        <f t="shared" si="18"/>
        <v>0</v>
      </c>
      <c r="BJ182" s="23" t="s">
        <v>79</v>
      </c>
      <c r="BK182" s="204">
        <f t="shared" si="19"/>
        <v>0</v>
      </c>
      <c r="BL182" s="23" t="s">
        <v>174</v>
      </c>
      <c r="BM182" s="23" t="s">
        <v>432</v>
      </c>
    </row>
    <row r="183" spans="2:65" s="1" customFormat="1" ht="22.5" customHeight="1">
      <c r="B183" s="40"/>
      <c r="C183" s="223" t="s">
        <v>391</v>
      </c>
      <c r="D183" s="223" t="s">
        <v>250</v>
      </c>
      <c r="E183" s="224" t="s">
        <v>434</v>
      </c>
      <c r="F183" s="225" t="s">
        <v>435</v>
      </c>
      <c r="G183" s="226" t="s">
        <v>224</v>
      </c>
      <c r="H183" s="227">
        <v>10</v>
      </c>
      <c r="I183" s="228"/>
      <c r="J183" s="229">
        <f t="shared" si="10"/>
        <v>0</v>
      </c>
      <c r="K183" s="225" t="s">
        <v>198</v>
      </c>
      <c r="L183" s="230"/>
      <c r="M183" s="231" t="s">
        <v>21</v>
      </c>
      <c r="N183" s="232" t="s">
        <v>42</v>
      </c>
      <c r="O183" s="41"/>
      <c r="P183" s="202">
        <f t="shared" si="11"/>
        <v>0</v>
      </c>
      <c r="Q183" s="202">
        <v>5.0000000000000001E-3</v>
      </c>
      <c r="R183" s="202">
        <f t="shared" si="12"/>
        <v>0.05</v>
      </c>
      <c r="S183" s="202">
        <v>0</v>
      </c>
      <c r="T183" s="203">
        <f t="shared" si="13"/>
        <v>0</v>
      </c>
      <c r="AR183" s="23" t="s">
        <v>201</v>
      </c>
      <c r="AT183" s="23" t="s">
        <v>250</v>
      </c>
      <c r="AU183" s="23" t="s">
        <v>184</v>
      </c>
      <c r="AY183" s="23" t="s">
        <v>163</v>
      </c>
      <c r="BE183" s="204">
        <f t="shared" si="14"/>
        <v>0</v>
      </c>
      <c r="BF183" s="204">
        <f t="shared" si="15"/>
        <v>0</v>
      </c>
      <c r="BG183" s="204">
        <f t="shared" si="16"/>
        <v>0</v>
      </c>
      <c r="BH183" s="204">
        <f t="shared" si="17"/>
        <v>0</v>
      </c>
      <c r="BI183" s="204">
        <f t="shared" si="18"/>
        <v>0</v>
      </c>
      <c r="BJ183" s="23" t="s">
        <v>79</v>
      </c>
      <c r="BK183" s="204">
        <f t="shared" si="19"/>
        <v>0</v>
      </c>
      <c r="BL183" s="23" t="s">
        <v>174</v>
      </c>
      <c r="BM183" s="23" t="s">
        <v>436</v>
      </c>
    </row>
    <row r="184" spans="2:65" s="1" customFormat="1" ht="22.5" customHeight="1">
      <c r="B184" s="40"/>
      <c r="C184" s="223" t="s">
        <v>395</v>
      </c>
      <c r="D184" s="223" t="s">
        <v>250</v>
      </c>
      <c r="E184" s="224" t="s">
        <v>438</v>
      </c>
      <c r="F184" s="225" t="s">
        <v>620</v>
      </c>
      <c r="G184" s="226" t="s">
        <v>224</v>
      </c>
      <c r="H184" s="227">
        <v>10</v>
      </c>
      <c r="I184" s="228"/>
      <c r="J184" s="229">
        <f t="shared" si="10"/>
        <v>0</v>
      </c>
      <c r="K184" s="225" t="s">
        <v>198</v>
      </c>
      <c r="L184" s="230"/>
      <c r="M184" s="231" t="s">
        <v>21</v>
      </c>
      <c r="N184" s="232" t="s">
        <v>42</v>
      </c>
      <c r="O184" s="41"/>
      <c r="P184" s="202">
        <f t="shared" si="11"/>
        <v>0</v>
      </c>
      <c r="Q184" s="202">
        <v>3.0000000000000001E-3</v>
      </c>
      <c r="R184" s="202">
        <f t="shared" si="12"/>
        <v>0.03</v>
      </c>
      <c r="S184" s="202">
        <v>0</v>
      </c>
      <c r="T184" s="203">
        <f t="shared" si="13"/>
        <v>0</v>
      </c>
      <c r="AR184" s="23" t="s">
        <v>201</v>
      </c>
      <c r="AT184" s="23" t="s">
        <v>250</v>
      </c>
      <c r="AU184" s="23" t="s">
        <v>184</v>
      </c>
      <c r="AY184" s="23" t="s">
        <v>163</v>
      </c>
      <c r="BE184" s="204">
        <f t="shared" si="14"/>
        <v>0</v>
      </c>
      <c r="BF184" s="204">
        <f t="shared" si="15"/>
        <v>0</v>
      </c>
      <c r="BG184" s="204">
        <f t="shared" si="16"/>
        <v>0</v>
      </c>
      <c r="BH184" s="204">
        <f t="shared" si="17"/>
        <v>0</v>
      </c>
      <c r="BI184" s="204">
        <f t="shared" si="18"/>
        <v>0</v>
      </c>
      <c r="BJ184" s="23" t="s">
        <v>79</v>
      </c>
      <c r="BK184" s="204">
        <f t="shared" si="19"/>
        <v>0</v>
      </c>
      <c r="BL184" s="23" t="s">
        <v>174</v>
      </c>
      <c r="BM184" s="23" t="s">
        <v>440</v>
      </c>
    </row>
    <row r="185" spans="2:65" s="1" customFormat="1" ht="22.5" customHeight="1">
      <c r="B185" s="40"/>
      <c r="C185" s="223" t="s">
        <v>399</v>
      </c>
      <c r="D185" s="223" t="s">
        <v>250</v>
      </c>
      <c r="E185" s="224" t="s">
        <v>442</v>
      </c>
      <c r="F185" s="225" t="s">
        <v>443</v>
      </c>
      <c r="G185" s="226" t="s">
        <v>224</v>
      </c>
      <c r="H185" s="227">
        <v>30</v>
      </c>
      <c r="I185" s="228"/>
      <c r="J185" s="229">
        <f t="shared" si="10"/>
        <v>0</v>
      </c>
      <c r="K185" s="225" t="s">
        <v>198</v>
      </c>
      <c r="L185" s="230"/>
      <c r="M185" s="231" t="s">
        <v>21</v>
      </c>
      <c r="N185" s="232" t="s">
        <v>42</v>
      </c>
      <c r="O185" s="41"/>
      <c r="P185" s="202">
        <f t="shared" si="11"/>
        <v>0</v>
      </c>
      <c r="Q185" s="202">
        <v>5.0000000000000001E-3</v>
      </c>
      <c r="R185" s="202">
        <f t="shared" si="12"/>
        <v>0.15</v>
      </c>
      <c r="S185" s="202">
        <v>0</v>
      </c>
      <c r="T185" s="203">
        <f t="shared" si="13"/>
        <v>0</v>
      </c>
      <c r="AR185" s="23" t="s">
        <v>201</v>
      </c>
      <c r="AT185" s="23" t="s">
        <v>250</v>
      </c>
      <c r="AU185" s="23" t="s">
        <v>184</v>
      </c>
      <c r="AY185" s="23" t="s">
        <v>163</v>
      </c>
      <c r="BE185" s="204">
        <f t="shared" si="14"/>
        <v>0</v>
      </c>
      <c r="BF185" s="204">
        <f t="shared" si="15"/>
        <v>0</v>
      </c>
      <c r="BG185" s="204">
        <f t="shared" si="16"/>
        <v>0</v>
      </c>
      <c r="BH185" s="204">
        <f t="shared" si="17"/>
        <v>0</v>
      </c>
      <c r="BI185" s="204">
        <f t="shared" si="18"/>
        <v>0</v>
      </c>
      <c r="BJ185" s="23" t="s">
        <v>79</v>
      </c>
      <c r="BK185" s="204">
        <f t="shared" si="19"/>
        <v>0</v>
      </c>
      <c r="BL185" s="23" t="s">
        <v>174</v>
      </c>
      <c r="BM185" s="23" t="s">
        <v>444</v>
      </c>
    </row>
    <row r="186" spans="2:65" s="1" customFormat="1" ht="22.5" customHeight="1">
      <c r="B186" s="40"/>
      <c r="C186" s="223" t="s">
        <v>403</v>
      </c>
      <c r="D186" s="223" t="s">
        <v>250</v>
      </c>
      <c r="E186" s="224" t="s">
        <v>446</v>
      </c>
      <c r="F186" s="225" t="s">
        <v>447</v>
      </c>
      <c r="G186" s="226" t="s">
        <v>224</v>
      </c>
      <c r="H186" s="227">
        <v>20</v>
      </c>
      <c r="I186" s="228"/>
      <c r="J186" s="229">
        <f t="shared" si="10"/>
        <v>0</v>
      </c>
      <c r="K186" s="225" t="s">
        <v>198</v>
      </c>
      <c r="L186" s="230"/>
      <c r="M186" s="231" t="s">
        <v>21</v>
      </c>
      <c r="N186" s="232" t="s">
        <v>42</v>
      </c>
      <c r="O186" s="41"/>
      <c r="P186" s="202">
        <f t="shared" si="11"/>
        <v>0</v>
      </c>
      <c r="Q186" s="202">
        <v>3.0000000000000001E-3</v>
      </c>
      <c r="R186" s="202">
        <f t="shared" si="12"/>
        <v>0.06</v>
      </c>
      <c r="S186" s="202">
        <v>0</v>
      </c>
      <c r="T186" s="203">
        <f t="shared" si="13"/>
        <v>0</v>
      </c>
      <c r="AR186" s="23" t="s">
        <v>201</v>
      </c>
      <c r="AT186" s="23" t="s">
        <v>250</v>
      </c>
      <c r="AU186" s="23" t="s">
        <v>184</v>
      </c>
      <c r="AY186" s="23" t="s">
        <v>163</v>
      </c>
      <c r="BE186" s="204">
        <f t="shared" si="14"/>
        <v>0</v>
      </c>
      <c r="BF186" s="204">
        <f t="shared" si="15"/>
        <v>0</v>
      </c>
      <c r="BG186" s="204">
        <f t="shared" si="16"/>
        <v>0</v>
      </c>
      <c r="BH186" s="204">
        <f t="shared" si="17"/>
        <v>0</v>
      </c>
      <c r="BI186" s="204">
        <f t="shared" si="18"/>
        <v>0</v>
      </c>
      <c r="BJ186" s="23" t="s">
        <v>79</v>
      </c>
      <c r="BK186" s="204">
        <f t="shared" si="19"/>
        <v>0</v>
      </c>
      <c r="BL186" s="23" t="s">
        <v>174</v>
      </c>
      <c r="BM186" s="23" t="s">
        <v>448</v>
      </c>
    </row>
    <row r="187" spans="2:65" s="1" customFormat="1" ht="22.5" customHeight="1">
      <c r="B187" s="40"/>
      <c r="C187" s="223" t="s">
        <v>407</v>
      </c>
      <c r="D187" s="223" t="s">
        <v>250</v>
      </c>
      <c r="E187" s="224" t="s">
        <v>450</v>
      </c>
      <c r="F187" s="225" t="s">
        <v>451</v>
      </c>
      <c r="G187" s="226" t="s">
        <v>224</v>
      </c>
      <c r="H187" s="227">
        <v>24</v>
      </c>
      <c r="I187" s="228"/>
      <c r="J187" s="229">
        <f t="shared" si="10"/>
        <v>0</v>
      </c>
      <c r="K187" s="225" t="s">
        <v>198</v>
      </c>
      <c r="L187" s="230"/>
      <c r="M187" s="231" t="s">
        <v>21</v>
      </c>
      <c r="N187" s="232" t="s">
        <v>42</v>
      </c>
      <c r="O187" s="41"/>
      <c r="P187" s="202">
        <f t="shared" si="11"/>
        <v>0</v>
      </c>
      <c r="Q187" s="202">
        <v>3.0000000000000001E-3</v>
      </c>
      <c r="R187" s="202">
        <f t="shared" si="12"/>
        <v>7.2000000000000008E-2</v>
      </c>
      <c r="S187" s="202">
        <v>0</v>
      </c>
      <c r="T187" s="203">
        <f t="shared" si="13"/>
        <v>0</v>
      </c>
      <c r="AR187" s="23" t="s">
        <v>201</v>
      </c>
      <c r="AT187" s="23" t="s">
        <v>250</v>
      </c>
      <c r="AU187" s="23" t="s">
        <v>184</v>
      </c>
      <c r="AY187" s="23" t="s">
        <v>163</v>
      </c>
      <c r="BE187" s="204">
        <f t="shared" si="14"/>
        <v>0</v>
      </c>
      <c r="BF187" s="204">
        <f t="shared" si="15"/>
        <v>0</v>
      </c>
      <c r="BG187" s="204">
        <f t="shared" si="16"/>
        <v>0</v>
      </c>
      <c r="BH187" s="204">
        <f t="shared" si="17"/>
        <v>0</v>
      </c>
      <c r="BI187" s="204">
        <f t="shared" si="18"/>
        <v>0</v>
      </c>
      <c r="BJ187" s="23" t="s">
        <v>79</v>
      </c>
      <c r="BK187" s="204">
        <f t="shared" si="19"/>
        <v>0</v>
      </c>
      <c r="BL187" s="23" t="s">
        <v>174</v>
      </c>
      <c r="BM187" s="23" t="s">
        <v>452</v>
      </c>
    </row>
    <row r="188" spans="2:65" s="1" customFormat="1" ht="22.5" customHeight="1">
      <c r="B188" s="40"/>
      <c r="C188" s="223" t="s">
        <v>411</v>
      </c>
      <c r="D188" s="223" t="s">
        <v>250</v>
      </c>
      <c r="E188" s="224" t="s">
        <v>621</v>
      </c>
      <c r="F188" s="225" t="s">
        <v>622</v>
      </c>
      <c r="G188" s="226" t="s">
        <v>224</v>
      </c>
      <c r="H188" s="227">
        <v>35</v>
      </c>
      <c r="I188" s="228"/>
      <c r="J188" s="229">
        <f t="shared" si="10"/>
        <v>0</v>
      </c>
      <c r="K188" s="225" t="s">
        <v>198</v>
      </c>
      <c r="L188" s="230"/>
      <c r="M188" s="231" t="s">
        <v>21</v>
      </c>
      <c r="N188" s="232" t="s">
        <v>42</v>
      </c>
      <c r="O188" s="41"/>
      <c r="P188" s="202">
        <f t="shared" si="11"/>
        <v>0</v>
      </c>
      <c r="Q188" s="202">
        <v>4.4999999999999997E-3</v>
      </c>
      <c r="R188" s="202">
        <f t="shared" si="12"/>
        <v>0.1575</v>
      </c>
      <c r="S188" s="202">
        <v>0</v>
      </c>
      <c r="T188" s="203">
        <f t="shared" si="13"/>
        <v>0</v>
      </c>
      <c r="AR188" s="23" t="s">
        <v>201</v>
      </c>
      <c r="AT188" s="23" t="s">
        <v>250</v>
      </c>
      <c r="AU188" s="23" t="s">
        <v>184</v>
      </c>
      <c r="AY188" s="23" t="s">
        <v>163</v>
      </c>
      <c r="BE188" s="204">
        <f t="shared" si="14"/>
        <v>0</v>
      </c>
      <c r="BF188" s="204">
        <f t="shared" si="15"/>
        <v>0</v>
      </c>
      <c r="BG188" s="204">
        <f t="shared" si="16"/>
        <v>0</v>
      </c>
      <c r="BH188" s="204">
        <f t="shared" si="17"/>
        <v>0</v>
      </c>
      <c r="BI188" s="204">
        <f t="shared" si="18"/>
        <v>0</v>
      </c>
      <c r="BJ188" s="23" t="s">
        <v>79</v>
      </c>
      <c r="BK188" s="204">
        <f t="shared" si="19"/>
        <v>0</v>
      </c>
      <c r="BL188" s="23" t="s">
        <v>174</v>
      </c>
      <c r="BM188" s="23" t="s">
        <v>623</v>
      </c>
    </row>
    <row r="189" spans="2:65" s="10" customFormat="1" ht="22.35" customHeight="1">
      <c r="B189" s="176"/>
      <c r="C189" s="177"/>
      <c r="D189" s="190" t="s">
        <v>70</v>
      </c>
      <c r="E189" s="191" t="s">
        <v>457</v>
      </c>
      <c r="F189" s="191" t="s">
        <v>458</v>
      </c>
      <c r="G189" s="177"/>
      <c r="H189" s="177"/>
      <c r="I189" s="180"/>
      <c r="J189" s="192">
        <f>BK189</f>
        <v>0</v>
      </c>
      <c r="K189" s="177"/>
      <c r="L189" s="182"/>
      <c r="M189" s="183"/>
      <c r="N189" s="184"/>
      <c r="O189" s="184"/>
      <c r="P189" s="185">
        <f>SUM(P190:P203)</f>
        <v>0</v>
      </c>
      <c r="Q189" s="184"/>
      <c r="R189" s="185">
        <f>SUM(R190:R203)</f>
        <v>0.14559</v>
      </c>
      <c r="S189" s="184"/>
      <c r="T189" s="186">
        <f>SUM(T190:T203)</f>
        <v>0</v>
      </c>
      <c r="AR189" s="187" t="s">
        <v>174</v>
      </c>
      <c r="AT189" s="188" t="s">
        <v>70</v>
      </c>
      <c r="AU189" s="188" t="s">
        <v>81</v>
      </c>
      <c r="AY189" s="187" t="s">
        <v>163</v>
      </c>
      <c r="BK189" s="189">
        <f>SUM(BK190:BK203)</f>
        <v>0</v>
      </c>
    </row>
    <row r="190" spans="2:65" s="1" customFormat="1" ht="31.5" customHeight="1">
      <c r="B190" s="40"/>
      <c r="C190" s="193" t="s">
        <v>415</v>
      </c>
      <c r="D190" s="193" t="s">
        <v>165</v>
      </c>
      <c r="E190" s="194" t="s">
        <v>460</v>
      </c>
      <c r="F190" s="195" t="s">
        <v>461</v>
      </c>
      <c r="G190" s="196" t="s">
        <v>102</v>
      </c>
      <c r="H190" s="197">
        <v>5510</v>
      </c>
      <c r="I190" s="198"/>
      <c r="J190" s="199">
        <f>ROUND(I190*H190,2)</f>
        <v>0</v>
      </c>
      <c r="K190" s="195" t="s">
        <v>168</v>
      </c>
      <c r="L190" s="60"/>
      <c r="M190" s="200" t="s">
        <v>21</v>
      </c>
      <c r="N190" s="201" t="s">
        <v>42</v>
      </c>
      <c r="O190" s="41"/>
      <c r="P190" s="202">
        <f>O190*H190</f>
        <v>0</v>
      </c>
      <c r="Q190" s="202">
        <v>0</v>
      </c>
      <c r="R190" s="202">
        <f>Q190*H190</f>
        <v>0</v>
      </c>
      <c r="S190" s="202">
        <v>0</v>
      </c>
      <c r="T190" s="203">
        <f>S190*H190</f>
        <v>0</v>
      </c>
      <c r="AR190" s="23" t="s">
        <v>79</v>
      </c>
      <c r="AT190" s="23" t="s">
        <v>165</v>
      </c>
      <c r="AU190" s="23" t="s">
        <v>104</v>
      </c>
      <c r="AY190" s="23" t="s">
        <v>163</v>
      </c>
      <c r="BE190" s="204">
        <f>IF(N190="základní",J190,0)</f>
        <v>0</v>
      </c>
      <c r="BF190" s="204">
        <f>IF(N190="snížená",J190,0)</f>
        <v>0</v>
      </c>
      <c r="BG190" s="204">
        <f>IF(N190="zákl. přenesená",J190,0)</f>
        <v>0</v>
      </c>
      <c r="BH190" s="204">
        <f>IF(N190="sníž. přenesená",J190,0)</f>
        <v>0</v>
      </c>
      <c r="BI190" s="204">
        <f>IF(N190="nulová",J190,0)</f>
        <v>0</v>
      </c>
      <c r="BJ190" s="23" t="s">
        <v>79</v>
      </c>
      <c r="BK190" s="204">
        <f>ROUND(I190*H190,2)</f>
        <v>0</v>
      </c>
      <c r="BL190" s="23" t="s">
        <v>79</v>
      </c>
      <c r="BM190" s="23" t="s">
        <v>462</v>
      </c>
    </row>
    <row r="191" spans="2:65" s="11" customFormat="1" ht="13.5">
      <c r="B191" s="205"/>
      <c r="C191" s="206"/>
      <c r="D191" s="207" t="s">
        <v>171</v>
      </c>
      <c r="E191" s="208" t="s">
        <v>21</v>
      </c>
      <c r="F191" s="209" t="s">
        <v>100</v>
      </c>
      <c r="G191" s="206"/>
      <c r="H191" s="210">
        <v>5510</v>
      </c>
      <c r="I191" s="211"/>
      <c r="J191" s="206"/>
      <c r="K191" s="206"/>
      <c r="L191" s="212"/>
      <c r="M191" s="213"/>
      <c r="N191" s="214"/>
      <c r="O191" s="214"/>
      <c r="P191" s="214"/>
      <c r="Q191" s="214"/>
      <c r="R191" s="214"/>
      <c r="S191" s="214"/>
      <c r="T191" s="215"/>
      <c r="AT191" s="216" t="s">
        <v>171</v>
      </c>
      <c r="AU191" s="216" t="s">
        <v>104</v>
      </c>
      <c r="AV191" s="11" t="s">
        <v>81</v>
      </c>
      <c r="AW191" s="11" t="s">
        <v>35</v>
      </c>
      <c r="AX191" s="11" t="s">
        <v>79</v>
      </c>
      <c r="AY191" s="216" t="s">
        <v>163</v>
      </c>
    </row>
    <row r="192" spans="2:65" s="1" customFormat="1" ht="31.5" customHeight="1">
      <c r="B192" s="40"/>
      <c r="C192" s="193" t="s">
        <v>419</v>
      </c>
      <c r="D192" s="193" t="s">
        <v>165</v>
      </c>
      <c r="E192" s="194" t="s">
        <v>595</v>
      </c>
      <c r="F192" s="195" t="s">
        <v>596</v>
      </c>
      <c r="G192" s="196" t="s">
        <v>197</v>
      </c>
      <c r="H192" s="197">
        <v>7.5999999999999998E-2</v>
      </c>
      <c r="I192" s="198"/>
      <c r="J192" s="199">
        <f>ROUND(I192*H192,2)</f>
        <v>0</v>
      </c>
      <c r="K192" s="195" t="s">
        <v>168</v>
      </c>
      <c r="L192" s="60"/>
      <c r="M192" s="200" t="s">
        <v>21</v>
      </c>
      <c r="N192" s="201" t="s">
        <v>42</v>
      </c>
      <c r="O192" s="41"/>
      <c r="P192" s="202">
        <f>O192*H192</f>
        <v>0</v>
      </c>
      <c r="Q192" s="202">
        <v>0</v>
      </c>
      <c r="R192" s="202">
        <f>Q192*H192</f>
        <v>0</v>
      </c>
      <c r="S192" s="202">
        <v>0</v>
      </c>
      <c r="T192" s="203">
        <f>S192*H192</f>
        <v>0</v>
      </c>
      <c r="AR192" s="23" t="s">
        <v>79</v>
      </c>
      <c r="AT192" s="23" t="s">
        <v>165</v>
      </c>
      <c r="AU192" s="23" t="s">
        <v>104</v>
      </c>
      <c r="AY192" s="23" t="s">
        <v>163</v>
      </c>
      <c r="BE192" s="204">
        <f>IF(N192="základní",J192,0)</f>
        <v>0</v>
      </c>
      <c r="BF192" s="204">
        <f>IF(N192="snížená",J192,0)</f>
        <v>0</v>
      </c>
      <c r="BG192" s="204">
        <f>IF(N192="zákl. přenesená",J192,0)</f>
        <v>0</v>
      </c>
      <c r="BH192" s="204">
        <f>IF(N192="sníž. přenesená",J192,0)</f>
        <v>0</v>
      </c>
      <c r="BI192" s="204">
        <f>IF(N192="nulová",J192,0)</f>
        <v>0</v>
      </c>
      <c r="BJ192" s="23" t="s">
        <v>79</v>
      </c>
      <c r="BK192" s="204">
        <f>ROUND(I192*H192,2)</f>
        <v>0</v>
      </c>
      <c r="BL192" s="23" t="s">
        <v>79</v>
      </c>
      <c r="BM192" s="23" t="s">
        <v>624</v>
      </c>
    </row>
    <row r="193" spans="2:65" s="11" customFormat="1" ht="13.5">
      <c r="B193" s="205"/>
      <c r="C193" s="206"/>
      <c r="D193" s="207" t="s">
        <v>171</v>
      </c>
      <c r="E193" s="206"/>
      <c r="F193" s="209" t="s">
        <v>625</v>
      </c>
      <c r="G193" s="206"/>
      <c r="H193" s="210">
        <v>7.5999999999999998E-2</v>
      </c>
      <c r="I193" s="211"/>
      <c r="J193" s="206"/>
      <c r="K193" s="206"/>
      <c r="L193" s="212"/>
      <c r="M193" s="213"/>
      <c r="N193" s="214"/>
      <c r="O193" s="214"/>
      <c r="P193" s="214"/>
      <c r="Q193" s="214"/>
      <c r="R193" s="214"/>
      <c r="S193" s="214"/>
      <c r="T193" s="215"/>
      <c r="AT193" s="216" t="s">
        <v>171</v>
      </c>
      <c r="AU193" s="216" t="s">
        <v>104</v>
      </c>
      <c r="AV193" s="11" t="s">
        <v>81</v>
      </c>
      <c r="AW193" s="11" t="s">
        <v>6</v>
      </c>
      <c r="AX193" s="11" t="s">
        <v>79</v>
      </c>
      <c r="AY193" s="216" t="s">
        <v>163</v>
      </c>
    </row>
    <row r="194" spans="2:65" s="1" customFormat="1" ht="22.5" customHeight="1">
      <c r="B194" s="40"/>
      <c r="C194" s="223" t="s">
        <v>425</v>
      </c>
      <c r="D194" s="223" t="s">
        <v>250</v>
      </c>
      <c r="E194" s="224" t="s">
        <v>251</v>
      </c>
      <c r="F194" s="225" t="s">
        <v>252</v>
      </c>
      <c r="G194" s="226" t="s">
        <v>253</v>
      </c>
      <c r="H194" s="227">
        <v>76</v>
      </c>
      <c r="I194" s="228"/>
      <c r="J194" s="229">
        <f>ROUND(I194*H194,2)</f>
        <v>0</v>
      </c>
      <c r="K194" s="225" t="s">
        <v>198</v>
      </c>
      <c r="L194" s="230"/>
      <c r="M194" s="231" t="s">
        <v>21</v>
      </c>
      <c r="N194" s="232" t="s">
        <v>42</v>
      </c>
      <c r="O194" s="41"/>
      <c r="P194" s="202">
        <f>O194*H194</f>
        <v>0</v>
      </c>
      <c r="Q194" s="202">
        <v>1E-3</v>
      </c>
      <c r="R194" s="202">
        <f>Q194*H194</f>
        <v>7.5999999999999998E-2</v>
      </c>
      <c r="S194" s="202">
        <v>0</v>
      </c>
      <c r="T194" s="203">
        <f>S194*H194</f>
        <v>0</v>
      </c>
      <c r="AR194" s="23" t="s">
        <v>81</v>
      </c>
      <c r="AT194" s="23" t="s">
        <v>250</v>
      </c>
      <c r="AU194" s="23" t="s">
        <v>104</v>
      </c>
      <c r="AY194" s="23" t="s">
        <v>163</v>
      </c>
      <c r="BE194" s="204">
        <f>IF(N194="základní",J194,0)</f>
        <v>0</v>
      </c>
      <c r="BF194" s="204">
        <f>IF(N194="snížená",J194,0)</f>
        <v>0</v>
      </c>
      <c r="BG194" s="204">
        <f>IF(N194="zákl. přenesená",J194,0)</f>
        <v>0</v>
      </c>
      <c r="BH194" s="204">
        <f>IF(N194="sníž. přenesená",J194,0)</f>
        <v>0</v>
      </c>
      <c r="BI194" s="204">
        <f>IF(N194="nulová",J194,0)</f>
        <v>0</v>
      </c>
      <c r="BJ194" s="23" t="s">
        <v>79</v>
      </c>
      <c r="BK194" s="204">
        <f>ROUND(I194*H194,2)</f>
        <v>0</v>
      </c>
      <c r="BL194" s="23" t="s">
        <v>79</v>
      </c>
      <c r="BM194" s="23" t="s">
        <v>626</v>
      </c>
    </row>
    <row r="195" spans="2:65" s="11" customFormat="1" ht="13.5">
      <c r="B195" s="205"/>
      <c r="C195" s="206"/>
      <c r="D195" s="207" t="s">
        <v>171</v>
      </c>
      <c r="E195" s="208" t="s">
        <v>21</v>
      </c>
      <c r="F195" s="209" t="s">
        <v>627</v>
      </c>
      <c r="G195" s="206"/>
      <c r="H195" s="210">
        <v>76</v>
      </c>
      <c r="I195" s="211"/>
      <c r="J195" s="206"/>
      <c r="K195" s="206"/>
      <c r="L195" s="212"/>
      <c r="M195" s="213"/>
      <c r="N195" s="214"/>
      <c r="O195" s="214"/>
      <c r="P195" s="214"/>
      <c r="Q195" s="214"/>
      <c r="R195" s="214"/>
      <c r="S195" s="214"/>
      <c r="T195" s="215"/>
      <c r="AT195" s="216" t="s">
        <v>171</v>
      </c>
      <c r="AU195" s="216" t="s">
        <v>104</v>
      </c>
      <c r="AV195" s="11" t="s">
        <v>81</v>
      </c>
      <c r="AW195" s="11" t="s">
        <v>35</v>
      </c>
      <c r="AX195" s="11" t="s">
        <v>79</v>
      </c>
      <c r="AY195" s="216" t="s">
        <v>163</v>
      </c>
    </row>
    <row r="196" spans="2:65" s="1" customFormat="1" ht="22.5" customHeight="1">
      <c r="B196" s="40"/>
      <c r="C196" s="223" t="s">
        <v>429</v>
      </c>
      <c r="D196" s="223" t="s">
        <v>250</v>
      </c>
      <c r="E196" s="224" t="s">
        <v>470</v>
      </c>
      <c r="F196" s="225" t="s">
        <v>628</v>
      </c>
      <c r="G196" s="226" t="s">
        <v>253</v>
      </c>
      <c r="H196" s="227">
        <v>43.95</v>
      </c>
      <c r="I196" s="228"/>
      <c r="J196" s="229">
        <f>ROUND(I196*H196,2)</f>
        <v>0</v>
      </c>
      <c r="K196" s="225" t="s">
        <v>198</v>
      </c>
      <c r="L196" s="230"/>
      <c r="M196" s="231" t="s">
        <v>21</v>
      </c>
      <c r="N196" s="232" t="s">
        <v>42</v>
      </c>
      <c r="O196" s="41"/>
      <c r="P196" s="202">
        <f>O196*H196</f>
        <v>0</v>
      </c>
      <c r="Q196" s="202">
        <v>1E-3</v>
      </c>
      <c r="R196" s="202">
        <f>Q196*H196</f>
        <v>4.3950000000000003E-2</v>
      </c>
      <c r="S196" s="202">
        <v>0</v>
      </c>
      <c r="T196" s="203">
        <f>S196*H196</f>
        <v>0</v>
      </c>
      <c r="AR196" s="23" t="s">
        <v>81</v>
      </c>
      <c r="AT196" s="23" t="s">
        <v>250</v>
      </c>
      <c r="AU196" s="23" t="s">
        <v>104</v>
      </c>
      <c r="AY196" s="23" t="s">
        <v>163</v>
      </c>
      <c r="BE196" s="204">
        <f>IF(N196="základní",J196,0)</f>
        <v>0</v>
      </c>
      <c r="BF196" s="204">
        <f>IF(N196="snížená",J196,0)</f>
        <v>0</v>
      </c>
      <c r="BG196" s="204">
        <f>IF(N196="zákl. přenesená",J196,0)</f>
        <v>0</v>
      </c>
      <c r="BH196" s="204">
        <f>IF(N196="sníž. přenesená",J196,0)</f>
        <v>0</v>
      </c>
      <c r="BI196" s="204">
        <f>IF(N196="nulová",J196,0)</f>
        <v>0</v>
      </c>
      <c r="BJ196" s="23" t="s">
        <v>79</v>
      </c>
      <c r="BK196" s="204">
        <f>ROUND(I196*H196,2)</f>
        <v>0</v>
      </c>
      <c r="BL196" s="23" t="s">
        <v>79</v>
      </c>
      <c r="BM196" s="23" t="s">
        <v>472</v>
      </c>
    </row>
    <row r="197" spans="2:65" s="11" customFormat="1" ht="13.5">
      <c r="B197" s="205"/>
      <c r="C197" s="206"/>
      <c r="D197" s="207" t="s">
        <v>171</v>
      </c>
      <c r="E197" s="208" t="s">
        <v>21</v>
      </c>
      <c r="F197" s="209" t="s">
        <v>629</v>
      </c>
      <c r="G197" s="206"/>
      <c r="H197" s="210">
        <v>43.95</v>
      </c>
      <c r="I197" s="211"/>
      <c r="J197" s="206"/>
      <c r="K197" s="206"/>
      <c r="L197" s="212"/>
      <c r="M197" s="213"/>
      <c r="N197" s="214"/>
      <c r="O197" s="214"/>
      <c r="P197" s="214"/>
      <c r="Q197" s="214"/>
      <c r="R197" s="214"/>
      <c r="S197" s="214"/>
      <c r="T197" s="215"/>
      <c r="AT197" s="216" t="s">
        <v>171</v>
      </c>
      <c r="AU197" s="216" t="s">
        <v>104</v>
      </c>
      <c r="AV197" s="11" t="s">
        <v>81</v>
      </c>
      <c r="AW197" s="11" t="s">
        <v>35</v>
      </c>
      <c r="AX197" s="11" t="s">
        <v>79</v>
      </c>
      <c r="AY197" s="216" t="s">
        <v>163</v>
      </c>
    </row>
    <row r="198" spans="2:65" s="1" customFormat="1" ht="31.5" customHeight="1">
      <c r="B198" s="40"/>
      <c r="C198" s="223" t="s">
        <v>433</v>
      </c>
      <c r="D198" s="223" t="s">
        <v>250</v>
      </c>
      <c r="E198" s="224" t="s">
        <v>475</v>
      </c>
      <c r="F198" s="225" t="s">
        <v>630</v>
      </c>
      <c r="G198" s="226" t="s">
        <v>253</v>
      </c>
      <c r="H198" s="227">
        <v>21.84</v>
      </c>
      <c r="I198" s="228"/>
      <c r="J198" s="229">
        <f>ROUND(I198*H198,2)</f>
        <v>0</v>
      </c>
      <c r="K198" s="225" t="s">
        <v>198</v>
      </c>
      <c r="L198" s="230"/>
      <c r="M198" s="231" t="s">
        <v>21</v>
      </c>
      <c r="N198" s="232" t="s">
        <v>42</v>
      </c>
      <c r="O198" s="41"/>
      <c r="P198" s="202">
        <f>O198*H198</f>
        <v>0</v>
      </c>
      <c r="Q198" s="202">
        <v>1E-3</v>
      </c>
      <c r="R198" s="202">
        <f>Q198*H198</f>
        <v>2.1840000000000002E-2</v>
      </c>
      <c r="S198" s="202">
        <v>0</v>
      </c>
      <c r="T198" s="203">
        <f>S198*H198</f>
        <v>0</v>
      </c>
      <c r="AR198" s="23" t="s">
        <v>81</v>
      </c>
      <c r="AT198" s="23" t="s">
        <v>250</v>
      </c>
      <c r="AU198" s="23" t="s">
        <v>104</v>
      </c>
      <c r="AY198" s="23" t="s">
        <v>163</v>
      </c>
      <c r="BE198" s="204">
        <f>IF(N198="základní",J198,0)</f>
        <v>0</v>
      </c>
      <c r="BF198" s="204">
        <f>IF(N198="snížená",J198,0)</f>
        <v>0</v>
      </c>
      <c r="BG198" s="204">
        <f>IF(N198="zákl. přenesená",J198,0)</f>
        <v>0</v>
      </c>
      <c r="BH198" s="204">
        <f>IF(N198="sníž. přenesená",J198,0)</f>
        <v>0</v>
      </c>
      <c r="BI198" s="204">
        <f>IF(N198="nulová",J198,0)</f>
        <v>0</v>
      </c>
      <c r="BJ198" s="23" t="s">
        <v>79</v>
      </c>
      <c r="BK198" s="204">
        <f>ROUND(I198*H198,2)</f>
        <v>0</v>
      </c>
      <c r="BL198" s="23" t="s">
        <v>79</v>
      </c>
      <c r="BM198" s="23" t="s">
        <v>477</v>
      </c>
    </row>
    <row r="199" spans="2:65" s="11" customFormat="1" ht="13.5">
      <c r="B199" s="205"/>
      <c r="C199" s="206"/>
      <c r="D199" s="207" t="s">
        <v>171</v>
      </c>
      <c r="E199" s="208" t="s">
        <v>21</v>
      </c>
      <c r="F199" s="209" t="s">
        <v>631</v>
      </c>
      <c r="G199" s="206"/>
      <c r="H199" s="210">
        <v>21.84</v>
      </c>
      <c r="I199" s="211"/>
      <c r="J199" s="206"/>
      <c r="K199" s="206"/>
      <c r="L199" s="212"/>
      <c r="M199" s="213"/>
      <c r="N199" s="214"/>
      <c r="O199" s="214"/>
      <c r="P199" s="214"/>
      <c r="Q199" s="214"/>
      <c r="R199" s="214"/>
      <c r="S199" s="214"/>
      <c r="T199" s="215"/>
      <c r="AT199" s="216" t="s">
        <v>171</v>
      </c>
      <c r="AU199" s="216" t="s">
        <v>104</v>
      </c>
      <c r="AV199" s="11" t="s">
        <v>81</v>
      </c>
      <c r="AW199" s="11" t="s">
        <v>35</v>
      </c>
      <c r="AX199" s="11" t="s">
        <v>79</v>
      </c>
      <c r="AY199" s="216" t="s">
        <v>163</v>
      </c>
    </row>
    <row r="200" spans="2:65" s="1" customFormat="1" ht="22.5" customHeight="1">
      <c r="B200" s="40"/>
      <c r="C200" s="223" t="s">
        <v>437</v>
      </c>
      <c r="D200" s="223" t="s">
        <v>250</v>
      </c>
      <c r="E200" s="224" t="s">
        <v>480</v>
      </c>
      <c r="F200" s="225" t="s">
        <v>632</v>
      </c>
      <c r="G200" s="226" t="s">
        <v>253</v>
      </c>
      <c r="H200" s="227">
        <v>3.8</v>
      </c>
      <c r="I200" s="228"/>
      <c r="J200" s="229">
        <f>ROUND(I200*H200,2)</f>
        <v>0</v>
      </c>
      <c r="K200" s="225" t="s">
        <v>198</v>
      </c>
      <c r="L200" s="230"/>
      <c r="M200" s="231" t="s">
        <v>21</v>
      </c>
      <c r="N200" s="232" t="s">
        <v>42</v>
      </c>
      <c r="O200" s="41"/>
      <c r="P200" s="202">
        <f>O200*H200</f>
        <v>0</v>
      </c>
      <c r="Q200" s="202">
        <v>1E-3</v>
      </c>
      <c r="R200" s="202">
        <f>Q200*H200</f>
        <v>3.8E-3</v>
      </c>
      <c r="S200" s="202">
        <v>0</v>
      </c>
      <c r="T200" s="203">
        <f>S200*H200</f>
        <v>0</v>
      </c>
      <c r="AR200" s="23" t="s">
        <v>201</v>
      </c>
      <c r="AT200" s="23" t="s">
        <v>250</v>
      </c>
      <c r="AU200" s="23" t="s">
        <v>104</v>
      </c>
      <c r="AY200" s="23" t="s">
        <v>163</v>
      </c>
      <c r="BE200" s="204">
        <f>IF(N200="základní",J200,0)</f>
        <v>0</v>
      </c>
      <c r="BF200" s="204">
        <f>IF(N200="snížená",J200,0)</f>
        <v>0</v>
      </c>
      <c r="BG200" s="204">
        <f>IF(N200="zákl. přenesená",J200,0)</f>
        <v>0</v>
      </c>
      <c r="BH200" s="204">
        <f>IF(N200="sníž. přenesená",J200,0)</f>
        <v>0</v>
      </c>
      <c r="BI200" s="204">
        <f>IF(N200="nulová",J200,0)</f>
        <v>0</v>
      </c>
      <c r="BJ200" s="23" t="s">
        <v>79</v>
      </c>
      <c r="BK200" s="204">
        <f>ROUND(I200*H200,2)</f>
        <v>0</v>
      </c>
      <c r="BL200" s="23" t="s">
        <v>174</v>
      </c>
      <c r="BM200" s="23" t="s">
        <v>482</v>
      </c>
    </row>
    <row r="201" spans="2:65" s="11" customFormat="1" ht="13.5">
      <c r="B201" s="205"/>
      <c r="C201" s="206"/>
      <c r="D201" s="207" t="s">
        <v>171</v>
      </c>
      <c r="E201" s="208" t="s">
        <v>21</v>
      </c>
      <c r="F201" s="209" t="s">
        <v>633</v>
      </c>
      <c r="G201" s="206"/>
      <c r="H201" s="210">
        <v>3.8</v>
      </c>
      <c r="I201" s="211"/>
      <c r="J201" s="206"/>
      <c r="K201" s="206"/>
      <c r="L201" s="212"/>
      <c r="M201" s="213"/>
      <c r="N201" s="214"/>
      <c r="O201" s="214"/>
      <c r="P201" s="214"/>
      <c r="Q201" s="214"/>
      <c r="R201" s="214"/>
      <c r="S201" s="214"/>
      <c r="T201" s="215"/>
      <c r="AT201" s="216" t="s">
        <v>171</v>
      </c>
      <c r="AU201" s="216" t="s">
        <v>104</v>
      </c>
      <c r="AV201" s="11" t="s">
        <v>81</v>
      </c>
      <c r="AW201" s="11" t="s">
        <v>35</v>
      </c>
      <c r="AX201" s="11" t="s">
        <v>79</v>
      </c>
      <c r="AY201" s="216" t="s">
        <v>163</v>
      </c>
    </row>
    <row r="202" spans="2:65" s="1" customFormat="1" ht="22.5" customHeight="1">
      <c r="B202" s="40"/>
      <c r="C202" s="193" t="s">
        <v>441</v>
      </c>
      <c r="D202" s="193" t="s">
        <v>165</v>
      </c>
      <c r="E202" s="194" t="s">
        <v>485</v>
      </c>
      <c r="F202" s="195" t="s">
        <v>486</v>
      </c>
      <c r="G202" s="196" t="s">
        <v>102</v>
      </c>
      <c r="H202" s="197">
        <v>5510</v>
      </c>
      <c r="I202" s="198"/>
      <c r="J202" s="199">
        <f>ROUND(I202*H202,2)</f>
        <v>0</v>
      </c>
      <c r="K202" s="195" t="s">
        <v>168</v>
      </c>
      <c r="L202" s="60"/>
      <c r="M202" s="200" t="s">
        <v>21</v>
      </c>
      <c r="N202" s="201" t="s">
        <v>42</v>
      </c>
      <c r="O202" s="41"/>
      <c r="P202" s="202">
        <f>O202*H202</f>
        <v>0</v>
      </c>
      <c r="Q202" s="202">
        <v>0</v>
      </c>
      <c r="R202" s="202">
        <f>Q202*H202</f>
        <v>0</v>
      </c>
      <c r="S202" s="202">
        <v>0</v>
      </c>
      <c r="T202" s="203">
        <f>S202*H202</f>
        <v>0</v>
      </c>
      <c r="AR202" s="23" t="s">
        <v>79</v>
      </c>
      <c r="AT202" s="23" t="s">
        <v>165</v>
      </c>
      <c r="AU202" s="23" t="s">
        <v>104</v>
      </c>
      <c r="AY202" s="23" t="s">
        <v>163</v>
      </c>
      <c r="BE202" s="204">
        <f>IF(N202="základní",J202,0)</f>
        <v>0</v>
      </c>
      <c r="BF202" s="204">
        <f>IF(N202="snížená",J202,0)</f>
        <v>0</v>
      </c>
      <c r="BG202" s="204">
        <f>IF(N202="zákl. přenesená",J202,0)</f>
        <v>0</v>
      </c>
      <c r="BH202" s="204">
        <f>IF(N202="sníž. přenesená",J202,0)</f>
        <v>0</v>
      </c>
      <c r="BI202" s="204">
        <f>IF(N202="nulová",J202,0)</f>
        <v>0</v>
      </c>
      <c r="BJ202" s="23" t="s">
        <v>79</v>
      </c>
      <c r="BK202" s="204">
        <f>ROUND(I202*H202,2)</f>
        <v>0</v>
      </c>
      <c r="BL202" s="23" t="s">
        <v>79</v>
      </c>
      <c r="BM202" s="23" t="s">
        <v>487</v>
      </c>
    </row>
    <row r="203" spans="2:65" s="11" customFormat="1" ht="13.5">
      <c r="B203" s="205"/>
      <c r="C203" s="206"/>
      <c r="D203" s="217" t="s">
        <v>171</v>
      </c>
      <c r="E203" s="218" t="s">
        <v>21</v>
      </c>
      <c r="F203" s="219" t="s">
        <v>100</v>
      </c>
      <c r="G203" s="206"/>
      <c r="H203" s="220">
        <v>5510</v>
      </c>
      <c r="I203" s="211"/>
      <c r="J203" s="206"/>
      <c r="K203" s="206"/>
      <c r="L203" s="212"/>
      <c r="M203" s="213"/>
      <c r="N203" s="214"/>
      <c r="O203" s="214"/>
      <c r="P203" s="214"/>
      <c r="Q203" s="214"/>
      <c r="R203" s="214"/>
      <c r="S203" s="214"/>
      <c r="T203" s="215"/>
      <c r="AT203" s="216" t="s">
        <v>171</v>
      </c>
      <c r="AU203" s="216" t="s">
        <v>104</v>
      </c>
      <c r="AV203" s="11" t="s">
        <v>81</v>
      </c>
      <c r="AW203" s="11" t="s">
        <v>35</v>
      </c>
      <c r="AX203" s="11" t="s">
        <v>79</v>
      </c>
      <c r="AY203" s="216" t="s">
        <v>163</v>
      </c>
    </row>
    <row r="204" spans="2:65" s="10" customFormat="1" ht="22.35" customHeight="1">
      <c r="B204" s="176"/>
      <c r="C204" s="177"/>
      <c r="D204" s="190" t="s">
        <v>70</v>
      </c>
      <c r="E204" s="191" t="s">
        <v>488</v>
      </c>
      <c r="F204" s="191" t="s">
        <v>489</v>
      </c>
      <c r="G204" s="177"/>
      <c r="H204" s="177"/>
      <c r="I204" s="180"/>
      <c r="J204" s="192">
        <f>BK204</f>
        <v>0</v>
      </c>
      <c r="K204" s="177"/>
      <c r="L204" s="182"/>
      <c r="M204" s="183"/>
      <c r="N204" s="184"/>
      <c r="O204" s="184"/>
      <c r="P204" s="185">
        <f>SUM(P205:P206)</f>
        <v>0</v>
      </c>
      <c r="Q204" s="184"/>
      <c r="R204" s="185">
        <f>SUM(R205:R206)</f>
        <v>0</v>
      </c>
      <c r="S204" s="184"/>
      <c r="T204" s="186">
        <f>SUM(T205:T206)</f>
        <v>0</v>
      </c>
      <c r="AR204" s="187" t="s">
        <v>79</v>
      </c>
      <c r="AT204" s="188" t="s">
        <v>70</v>
      </c>
      <c r="AU204" s="188" t="s">
        <v>81</v>
      </c>
      <c r="AY204" s="187" t="s">
        <v>163</v>
      </c>
      <c r="BK204" s="189">
        <f>SUM(BK205:BK206)</f>
        <v>0</v>
      </c>
    </row>
    <row r="205" spans="2:65" s="1" customFormat="1" ht="22.5" customHeight="1">
      <c r="B205" s="40"/>
      <c r="C205" s="193" t="s">
        <v>445</v>
      </c>
      <c r="D205" s="193" t="s">
        <v>165</v>
      </c>
      <c r="E205" s="194" t="s">
        <v>491</v>
      </c>
      <c r="F205" s="195" t="s">
        <v>492</v>
      </c>
      <c r="G205" s="196" t="s">
        <v>197</v>
      </c>
      <c r="H205" s="197">
        <v>19.027000000000001</v>
      </c>
      <c r="I205" s="198"/>
      <c r="J205" s="199">
        <f>ROUND(I205*H205,2)</f>
        <v>0</v>
      </c>
      <c r="K205" s="195" t="s">
        <v>168</v>
      </c>
      <c r="L205" s="60"/>
      <c r="M205" s="200" t="s">
        <v>21</v>
      </c>
      <c r="N205" s="201" t="s">
        <v>42</v>
      </c>
      <c r="O205" s="41"/>
      <c r="P205" s="202">
        <f>O205*H205</f>
        <v>0</v>
      </c>
      <c r="Q205" s="202">
        <v>0</v>
      </c>
      <c r="R205" s="202">
        <f>Q205*H205</f>
        <v>0</v>
      </c>
      <c r="S205" s="202">
        <v>0</v>
      </c>
      <c r="T205" s="203">
        <f>S205*H205</f>
        <v>0</v>
      </c>
      <c r="AR205" s="23" t="s">
        <v>174</v>
      </c>
      <c r="AT205" s="23" t="s">
        <v>165</v>
      </c>
      <c r="AU205" s="23" t="s">
        <v>104</v>
      </c>
      <c r="AY205" s="23" t="s">
        <v>163</v>
      </c>
      <c r="BE205" s="204">
        <f>IF(N205="základní",J205,0)</f>
        <v>0</v>
      </c>
      <c r="BF205" s="204">
        <f>IF(N205="snížená",J205,0)</f>
        <v>0</v>
      </c>
      <c r="BG205" s="204">
        <f>IF(N205="zákl. přenesená",J205,0)</f>
        <v>0</v>
      </c>
      <c r="BH205" s="204">
        <f>IF(N205="sníž. přenesená",J205,0)</f>
        <v>0</v>
      </c>
      <c r="BI205" s="204">
        <f>IF(N205="nulová",J205,0)</f>
        <v>0</v>
      </c>
      <c r="BJ205" s="23" t="s">
        <v>79</v>
      </c>
      <c r="BK205" s="204">
        <f>ROUND(I205*H205,2)</f>
        <v>0</v>
      </c>
      <c r="BL205" s="23" t="s">
        <v>174</v>
      </c>
      <c r="BM205" s="23" t="s">
        <v>493</v>
      </c>
    </row>
    <row r="206" spans="2:65" s="1" customFormat="1" ht="31.5" customHeight="1">
      <c r="B206" s="40"/>
      <c r="C206" s="193" t="s">
        <v>449</v>
      </c>
      <c r="D206" s="193" t="s">
        <v>165</v>
      </c>
      <c r="E206" s="194" t="s">
        <v>495</v>
      </c>
      <c r="F206" s="195" t="s">
        <v>496</v>
      </c>
      <c r="G206" s="196" t="s">
        <v>197</v>
      </c>
      <c r="H206" s="197">
        <v>19.027000000000001</v>
      </c>
      <c r="I206" s="198"/>
      <c r="J206" s="199">
        <f>ROUND(I206*H206,2)</f>
        <v>0</v>
      </c>
      <c r="K206" s="195" t="s">
        <v>168</v>
      </c>
      <c r="L206" s="60"/>
      <c r="M206" s="200" t="s">
        <v>21</v>
      </c>
      <c r="N206" s="201" t="s">
        <v>42</v>
      </c>
      <c r="O206" s="41"/>
      <c r="P206" s="202">
        <f>O206*H206</f>
        <v>0</v>
      </c>
      <c r="Q206" s="202">
        <v>0</v>
      </c>
      <c r="R206" s="202">
        <f>Q206*H206</f>
        <v>0</v>
      </c>
      <c r="S206" s="202">
        <v>0</v>
      </c>
      <c r="T206" s="203">
        <f>S206*H206</f>
        <v>0</v>
      </c>
      <c r="AR206" s="23" t="s">
        <v>174</v>
      </c>
      <c r="AT206" s="23" t="s">
        <v>165</v>
      </c>
      <c r="AU206" s="23" t="s">
        <v>104</v>
      </c>
      <c r="AY206" s="23" t="s">
        <v>163</v>
      </c>
      <c r="BE206" s="204">
        <f>IF(N206="základní",J206,0)</f>
        <v>0</v>
      </c>
      <c r="BF206" s="204">
        <f>IF(N206="snížená",J206,0)</f>
        <v>0</v>
      </c>
      <c r="BG206" s="204">
        <f>IF(N206="zákl. přenesená",J206,0)</f>
        <v>0</v>
      </c>
      <c r="BH206" s="204">
        <f>IF(N206="sníž. přenesená",J206,0)</f>
        <v>0</v>
      </c>
      <c r="BI206" s="204">
        <f>IF(N206="nulová",J206,0)</f>
        <v>0</v>
      </c>
      <c r="BJ206" s="23" t="s">
        <v>79</v>
      </c>
      <c r="BK206" s="204">
        <f>ROUND(I206*H206,2)</f>
        <v>0</v>
      </c>
      <c r="BL206" s="23" t="s">
        <v>174</v>
      </c>
      <c r="BM206" s="23" t="s">
        <v>497</v>
      </c>
    </row>
    <row r="207" spans="2:65" s="10" customFormat="1" ht="29.85" customHeight="1">
      <c r="B207" s="176"/>
      <c r="C207" s="177"/>
      <c r="D207" s="190" t="s">
        <v>70</v>
      </c>
      <c r="E207" s="191" t="s">
        <v>498</v>
      </c>
      <c r="F207" s="191" t="s">
        <v>499</v>
      </c>
      <c r="G207" s="177"/>
      <c r="H207" s="177"/>
      <c r="I207" s="180"/>
      <c r="J207" s="192">
        <f>BK207</f>
        <v>0</v>
      </c>
      <c r="K207" s="177"/>
      <c r="L207" s="182"/>
      <c r="M207" s="183"/>
      <c r="N207" s="184"/>
      <c r="O207" s="184"/>
      <c r="P207" s="185">
        <f>SUM(P208:P238)</f>
        <v>0</v>
      </c>
      <c r="Q207" s="184"/>
      <c r="R207" s="185">
        <f>SUM(R208:R238)</f>
        <v>0.5</v>
      </c>
      <c r="S207" s="184"/>
      <c r="T207" s="186">
        <f>SUM(T208:T238)</f>
        <v>0</v>
      </c>
      <c r="AR207" s="187" t="s">
        <v>174</v>
      </c>
      <c r="AT207" s="188" t="s">
        <v>70</v>
      </c>
      <c r="AU207" s="188" t="s">
        <v>79</v>
      </c>
      <c r="AY207" s="187" t="s">
        <v>163</v>
      </c>
      <c r="BK207" s="189">
        <f>SUM(BK208:BK238)</f>
        <v>0</v>
      </c>
    </row>
    <row r="208" spans="2:65" s="1" customFormat="1" ht="22.5" customHeight="1">
      <c r="B208" s="40"/>
      <c r="C208" s="193" t="s">
        <v>453</v>
      </c>
      <c r="D208" s="193" t="s">
        <v>165</v>
      </c>
      <c r="E208" s="194" t="s">
        <v>501</v>
      </c>
      <c r="F208" s="195" t="s">
        <v>502</v>
      </c>
      <c r="G208" s="196" t="s">
        <v>224</v>
      </c>
      <c r="H208" s="197">
        <v>3636</v>
      </c>
      <c r="I208" s="198"/>
      <c r="J208" s="199">
        <f>ROUND(I208*H208,2)</f>
        <v>0</v>
      </c>
      <c r="K208" s="195" t="s">
        <v>198</v>
      </c>
      <c r="L208" s="60"/>
      <c r="M208" s="200" t="s">
        <v>21</v>
      </c>
      <c r="N208" s="201" t="s">
        <v>42</v>
      </c>
      <c r="O208" s="41"/>
      <c r="P208" s="202">
        <f>O208*H208</f>
        <v>0</v>
      </c>
      <c r="Q208" s="202">
        <v>0</v>
      </c>
      <c r="R208" s="202">
        <f>Q208*H208</f>
        <v>0</v>
      </c>
      <c r="S208" s="202">
        <v>0</v>
      </c>
      <c r="T208" s="203">
        <f>S208*H208</f>
        <v>0</v>
      </c>
      <c r="AR208" s="23" t="s">
        <v>174</v>
      </c>
      <c r="AT208" s="23" t="s">
        <v>165</v>
      </c>
      <c r="AU208" s="23" t="s">
        <v>81</v>
      </c>
      <c r="AY208" s="23" t="s">
        <v>163</v>
      </c>
      <c r="BE208" s="204">
        <f>IF(N208="základní",J208,0)</f>
        <v>0</v>
      </c>
      <c r="BF208" s="204">
        <f>IF(N208="snížená",J208,0)</f>
        <v>0</v>
      </c>
      <c r="BG208" s="204">
        <f>IF(N208="zákl. přenesená",J208,0)</f>
        <v>0</v>
      </c>
      <c r="BH208" s="204">
        <f>IF(N208="sníž. přenesená",J208,0)</f>
        <v>0</v>
      </c>
      <c r="BI208" s="204">
        <f>IF(N208="nulová",J208,0)</f>
        <v>0</v>
      </c>
      <c r="BJ208" s="23" t="s">
        <v>79</v>
      </c>
      <c r="BK208" s="204">
        <f>ROUND(I208*H208,2)</f>
        <v>0</v>
      </c>
      <c r="BL208" s="23" t="s">
        <v>174</v>
      </c>
      <c r="BM208" s="23" t="s">
        <v>503</v>
      </c>
    </row>
    <row r="209" spans="2:65" s="11" customFormat="1" ht="13.5">
      <c r="B209" s="205"/>
      <c r="C209" s="206"/>
      <c r="D209" s="207" t="s">
        <v>171</v>
      </c>
      <c r="E209" s="208" t="s">
        <v>21</v>
      </c>
      <c r="F209" s="209" t="s">
        <v>504</v>
      </c>
      <c r="G209" s="206"/>
      <c r="H209" s="210">
        <v>3636</v>
      </c>
      <c r="I209" s="211"/>
      <c r="J209" s="206"/>
      <c r="K209" s="206"/>
      <c r="L209" s="212"/>
      <c r="M209" s="213"/>
      <c r="N209" s="214"/>
      <c r="O209" s="214"/>
      <c r="P209" s="214"/>
      <c r="Q209" s="214"/>
      <c r="R209" s="214"/>
      <c r="S209" s="214"/>
      <c r="T209" s="215"/>
      <c r="AT209" s="216" t="s">
        <v>171</v>
      </c>
      <c r="AU209" s="216" t="s">
        <v>81</v>
      </c>
      <c r="AV209" s="11" t="s">
        <v>81</v>
      </c>
      <c r="AW209" s="11" t="s">
        <v>35</v>
      </c>
      <c r="AX209" s="11" t="s">
        <v>79</v>
      </c>
      <c r="AY209" s="216" t="s">
        <v>163</v>
      </c>
    </row>
    <row r="210" spans="2:65" s="1" customFormat="1" ht="22.5" customHeight="1">
      <c r="B210" s="40"/>
      <c r="C210" s="193" t="s">
        <v>459</v>
      </c>
      <c r="D210" s="193" t="s">
        <v>165</v>
      </c>
      <c r="E210" s="194" t="s">
        <v>327</v>
      </c>
      <c r="F210" s="195" t="s">
        <v>506</v>
      </c>
      <c r="G210" s="196" t="s">
        <v>115</v>
      </c>
      <c r="H210" s="197">
        <v>6960</v>
      </c>
      <c r="I210" s="198"/>
      <c r="J210" s="199">
        <f>ROUND(I210*H210,2)</f>
        <v>0</v>
      </c>
      <c r="K210" s="195" t="s">
        <v>198</v>
      </c>
      <c r="L210" s="60"/>
      <c r="M210" s="200" t="s">
        <v>21</v>
      </c>
      <c r="N210" s="201" t="s">
        <v>42</v>
      </c>
      <c r="O210" s="41"/>
      <c r="P210" s="202">
        <f>O210*H210</f>
        <v>0</v>
      </c>
      <c r="Q210" s="202">
        <v>0</v>
      </c>
      <c r="R210" s="202">
        <f>Q210*H210</f>
        <v>0</v>
      </c>
      <c r="S210" s="202">
        <v>0</v>
      </c>
      <c r="T210" s="203">
        <f>S210*H210</f>
        <v>0</v>
      </c>
      <c r="AR210" s="23" t="s">
        <v>174</v>
      </c>
      <c r="AT210" s="23" t="s">
        <v>165</v>
      </c>
      <c r="AU210" s="23" t="s">
        <v>81</v>
      </c>
      <c r="AY210" s="23" t="s">
        <v>163</v>
      </c>
      <c r="BE210" s="204">
        <f>IF(N210="základní",J210,0)</f>
        <v>0</v>
      </c>
      <c r="BF210" s="204">
        <f>IF(N210="snížená",J210,0)</f>
        <v>0</v>
      </c>
      <c r="BG210" s="204">
        <f>IF(N210="zákl. přenesená",J210,0)</f>
        <v>0</v>
      </c>
      <c r="BH210" s="204">
        <f>IF(N210="sníž. přenesená",J210,0)</f>
        <v>0</v>
      </c>
      <c r="BI210" s="204">
        <f>IF(N210="nulová",J210,0)</f>
        <v>0</v>
      </c>
      <c r="BJ210" s="23" t="s">
        <v>79</v>
      </c>
      <c r="BK210" s="204">
        <f>ROUND(I210*H210,2)</f>
        <v>0</v>
      </c>
      <c r="BL210" s="23" t="s">
        <v>174</v>
      </c>
      <c r="BM210" s="23" t="s">
        <v>507</v>
      </c>
    </row>
    <row r="211" spans="2:65" s="11" customFormat="1" ht="13.5">
      <c r="B211" s="205"/>
      <c r="C211" s="206"/>
      <c r="D211" s="207" t="s">
        <v>171</v>
      </c>
      <c r="E211" s="208" t="s">
        <v>21</v>
      </c>
      <c r="F211" s="209" t="s">
        <v>508</v>
      </c>
      <c r="G211" s="206"/>
      <c r="H211" s="210">
        <v>6960</v>
      </c>
      <c r="I211" s="211"/>
      <c r="J211" s="206"/>
      <c r="K211" s="206"/>
      <c r="L211" s="212"/>
      <c r="M211" s="213"/>
      <c r="N211" s="214"/>
      <c r="O211" s="214"/>
      <c r="P211" s="214"/>
      <c r="Q211" s="214"/>
      <c r="R211" s="214"/>
      <c r="S211" s="214"/>
      <c r="T211" s="215"/>
      <c r="AT211" s="216" t="s">
        <v>171</v>
      </c>
      <c r="AU211" s="216" t="s">
        <v>81</v>
      </c>
      <c r="AV211" s="11" t="s">
        <v>81</v>
      </c>
      <c r="AW211" s="11" t="s">
        <v>35</v>
      </c>
      <c r="AX211" s="11" t="s">
        <v>79</v>
      </c>
      <c r="AY211" s="216" t="s">
        <v>163</v>
      </c>
    </row>
    <row r="212" spans="2:65" s="1" customFormat="1" ht="22.5" customHeight="1">
      <c r="B212" s="40"/>
      <c r="C212" s="193" t="s">
        <v>463</v>
      </c>
      <c r="D212" s="193" t="s">
        <v>165</v>
      </c>
      <c r="E212" s="194" t="s">
        <v>634</v>
      </c>
      <c r="F212" s="195" t="s">
        <v>635</v>
      </c>
      <c r="G212" s="196" t="s">
        <v>102</v>
      </c>
      <c r="H212" s="197">
        <v>7.2</v>
      </c>
      <c r="I212" s="198"/>
      <c r="J212" s="199">
        <f>ROUND(I212*H212,2)</f>
        <v>0</v>
      </c>
      <c r="K212" s="195" t="s">
        <v>168</v>
      </c>
      <c r="L212" s="60"/>
      <c r="M212" s="200" t="s">
        <v>21</v>
      </c>
      <c r="N212" s="201" t="s">
        <v>42</v>
      </c>
      <c r="O212" s="41"/>
      <c r="P212" s="202">
        <f>O212*H212</f>
        <v>0</v>
      </c>
      <c r="Q212" s="202">
        <v>0</v>
      </c>
      <c r="R212" s="202">
        <f>Q212*H212</f>
        <v>0</v>
      </c>
      <c r="S212" s="202">
        <v>0</v>
      </c>
      <c r="T212" s="203">
        <f>S212*H212</f>
        <v>0</v>
      </c>
      <c r="AR212" s="23" t="s">
        <v>174</v>
      </c>
      <c r="AT212" s="23" t="s">
        <v>165</v>
      </c>
      <c r="AU212" s="23" t="s">
        <v>81</v>
      </c>
      <c r="AY212" s="23" t="s">
        <v>163</v>
      </c>
      <c r="BE212" s="204">
        <f>IF(N212="základní",J212,0)</f>
        <v>0</v>
      </c>
      <c r="BF212" s="204">
        <f>IF(N212="snížená",J212,0)</f>
        <v>0</v>
      </c>
      <c r="BG212" s="204">
        <f>IF(N212="zákl. přenesená",J212,0)</f>
        <v>0</v>
      </c>
      <c r="BH212" s="204">
        <f>IF(N212="sníž. přenesená",J212,0)</f>
        <v>0</v>
      </c>
      <c r="BI212" s="204">
        <f>IF(N212="nulová",J212,0)</f>
        <v>0</v>
      </c>
      <c r="BJ212" s="23" t="s">
        <v>79</v>
      </c>
      <c r="BK212" s="204">
        <f>ROUND(I212*H212,2)</f>
        <v>0</v>
      </c>
      <c r="BL212" s="23" t="s">
        <v>174</v>
      </c>
      <c r="BM212" s="23" t="s">
        <v>636</v>
      </c>
    </row>
    <row r="213" spans="2:65" s="11" customFormat="1" ht="13.5">
      <c r="B213" s="205"/>
      <c r="C213" s="206"/>
      <c r="D213" s="207" t="s">
        <v>171</v>
      </c>
      <c r="E213" s="208" t="s">
        <v>21</v>
      </c>
      <c r="F213" s="209" t="s">
        <v>513</v>
      </c>
      <c r="G213" s="206"/>
      <c r="H213" s="210">
        <v>7.2</v>
      </c>
      <c r="I213" s="211"/>
      <c r="J213" s="206"/>
      <c r="K213" s="206"/>
      <c r="L213" s="212"/>
      <c r="M213" s="213"/>
      <c r="N213" s="214"/>
      <c r="O213" s="214"/>
      <c r="P213" s="214"/>
      <c r="Q213" s="214"/>
      <c r="R213" s="214"/>
      <c r="S213" s="214"/>
      <c r="T213" s="215"/>
      <c r="AT213" s="216" t="s">
        <v>171</v>
      </c>
      <c r="AU213" s="216" t="s">
        <v>81</v>
      </c>
      <c r="AV213" s="11" t="s">
        <v>81</v>
      </c>
      <c r="AW213" s="11" t="s">
        <v>35</v>
      </c>
      <c r="AX213" s="11" t="s">
        <v>79</v>
      </c>
      <c r="AY213" s="216" t="s">
        <v>163</v>
      </c>
    </row>
    <row r="214" spans="2:65" s="1" customFormat="1" ht="22.5" customHeight="1">
      <c r="B214" s="40"/>
      <c r="C214" s="193" t="s">
        <v>466</v>
      </c>
      <c r="D214" s="193" t="s">
        <v>165</v>
      </c>
      <c r="E214" s="194" t="s">
        <v>637</v>
      </c>
      <c r="F214" s="195" t="s">
        <v>638</v>
      </c>
      <c r="G214" s="196" t="s">
        <v>102</v>
      </c>
      <c r="H214" s="197">
        <v>3000</v>
      </c>
      <c r="I214" s="198"/>
      <c r="J214" s="199">
        <f>ROUND(I214*H214,2)</f>
        <v>0</v>
      </c>
      <c r="K214" s="195" t="s">
        <v>168</v>
      </c>
      <c r="L214" s="60"/>
      <c r="M214" s="200" t="s">
        <v>21</v>
      </c>
      <c r="N214" s="201" t="s">
        <v>42</v>
      </c>
      <c r="O214" s="41"/>
      <c r="P214" s="202">
        <f>O214*H214</f>
        <v>0</v>
      </c>
      <c r="Q214" s="202">
        <v>0</v>
      </c>
      <c r="R214" s="202">
        <f>Q214*H214</f>
        <v>0</v>
      </c>
      <c r="S214" s="202">
        <v>0</v>
      </c>
      <c r="T214" s="203">
        <f>S214*H214</f>
        <v>0</v>
      </c>
      <c r="AR214" s="23" t="s">
        <v>174</v>
      </c>
      <c r="AT214" s="23" t="s">
        <v>165</v>
      </c>
      <c r="AU214" s="23" t="s">
        <v>81</v>
      </c>
      <c r="AY214" s="23" t="s">
        <v>163</v>
      </c>
      <c r="BE214" s="204">
        <f>IF(N214="základní",J214,0)</f>
        <v>0</v>
      </c>
      <c r="BF214" s="204">
        <f>IF(N214="snížená",J214,0)</f>
        <v>0</v>
      </c>
      <c r="BG214" s="204">
        <f>IF(N214="zákl. přenesená",J214,0)</f>
        <v>0</v>
      </c>
      <c r="BH214" s="204">
        <f>IF(N214="sníž. přenesená",J214,0)</f>
        <v>0</v>
      </c>
      <c r="BI214" s="204">
        <f>IF(N214="nulová",J214,0)</f>
        <v>0</v>
      </c>
      <c r="BJ214" s="23" t="s">
        <v>79</v>
      </c>
      <c r="BK214" s="204">
        <f>ROUND(I214*H214,2)</f>
        <v>0</v>
      </c>
      <c r="BL214" s="23" t="s">
        <v>174</v>
      </c>
      <c r="BM214" s="23" t="s">
        <v>639</v>
      </c>
    </row>
    <row r="215" spans="2:65" s="11" customFormat="1" ht="13.5">
      <c r="B215" s="205"/>
      <c r="C215" s="206"/>
      <c r="D215" s="207" t="s">
        <v>171</v>
      </c>
      <c r="E215" s="208" t="s">
        <v>21</v>
      </c>
      <c r="F215" s="209" t="s">
        <v>518</v>
      </c>
      <c r="G215" s="206"/>
      <c r="H215" s="210">
        <v>3000</v>
      </c>
      <c r="I215" s="211"/>
      <c r="J215" s="206"/>
      <c r="K215" s="206"/>
      <c r="L215" s="212"/>
      <c r="M215" s="213"/>
      <c r="N215" s="214"/>
      <c r="O215" s="214"/>
      <c r="P215" s="214"/>
      <c r="Q215" s="214"/>
      <c r="R215" s="214"/>
      <c r="S215" s="214"/>
      <c r="T215" s="215"/>
      <c r="AT215" s="216" t="s">
        <v>171</v>
      </c>
      <c r="AU215" s="216" t="s">
        <v>81</v>
      </c>
      <c r="AV215" s="11" t="s">
        <v>81</v>
      </c>
      <c r="AW215" s="11" t="s">
        <v>35</v>
      </c>
      <c r="AX215" s="11" t="s">
        <v>79</v>
      </c>
      <c r="AY215" s="216" t="s">
        <v>163</v>
      </c>
    </row>
    <row r="216" spans="2:65" s="1" customFormat="1" ht="31.5" customHeight="1">
      <c r="B216" s="40"/>
      <c r="C216" s="193" t="s">
        <v>469</v>
      </c>
      <c r="D216" s="193" t="s">
        <v>165</v>
      </c>
      <c r="E216" s="194" t="s">
        <v>640</v>
      </c>
      <c r="F216" s="195" t="s">
        <v>603</v>
      </c>
      <c r="G216" s="196" t="s">
        <v>102</v>
      </c>
      <c r="H216" s="197">
        <v>25</v>
      </c>
      <c r="I216" s="198"/>
      <c r="J216" s="199">
        <f>ROUND(I216*H216,2)</f>
        <v>0</v>
      </c>
      <c r="K216" s="195" t="s">
        <v>168</v>
      </c>
      <c r="L216" s="60"/>
      <c r="M216" s="200" t="s">
        <v>21</v>
      </c>
      <c r="N216" s="201" t="s">
        <v>42</v>
      </c>
      <c r="O216" s="41"/>
      <c r="P216" s="202">
        <f>O216*H216</f>
        <v>0</v>
      </c>
      <c r="Q216" s="202">
        <v>0</v>
      </c>
      <c r="R216" s="202">
        <f>Q216*H216</f>
        <v>0</v>
      </c>
      <c r="S216" s="202">
        <v>0</v>
      </c>
      <c r="T216" s="203">
        <f>S216*H216</f>
        <v>0</v>
      </c>
      <c r="AR216" s="23" t="s">
        <v>169</v>
      </c>
      <c r="AT216" s="23" t="s">
        <v>165</v>
      </c>
      <c r="AU216" s="23" t="s">
        <v>81</v>
      </c>
      <c r="AY216" s="23" t="s">
        <v>163</v>
      </c>
      <c r="BE216" s="204">
        <f>IF(N216="základní",J216,0)</f>
        <v>0</v>
      </c>
      <c r="BF216" s="204">
        <f>IF(N216="snížená",J216,0)</f>
        <v>0</v>
      </c>
      <c r="BG216" s="204">
        <f>IF(N216="zákl. přenesená",J216,0)</f>
        <v>0</v>
      </c>
      <c r="BH216" s="204">
        <f>IF(N216="sníž. přenesená",J216,0)</f>
        <v>0</v>
      </c>
      <c r="BI216" s="204">
        <f>IF(N216="nulová",J216,0)</f>
        <v>0</v>
      </c>
      <c r="BJ216" s="23" t="s">
        <v>79</v>
      </c>
      <c r="BK216" s="204">
        <f>ROUND(I216*H216,2)</f>
        <v>0</v>
      </c>
      <c r="BL216" s="23" t="s">
        <v>169</v>
      </c>
      <c r="BM216" s="23" t="s">
        <v>641</v>
      </c>
    </row>
    <row r="217" spans="2:65" s="11" customFormat="1" ht="13.5">
      <c r="B217" s="205"/>
      <c r="C217" s="206"/>
      <c r="D217" s="207" t="s">
        <v>171</v>
      </c>
      <c r="E217" s="208" t="s">
        <v>21</v>
      </c>
      <c r="F217" s="209" t="s">
        <v>521</v>
      </c>
      <c r="G217" s="206"/>
      <c r="H217" s="210">
        <v>25</v>
      </c>
      <c r="I217" s="211"/>
      <c r="J217" s="206"/>
      <c r="K217" s="206"/>
      <c r="L217" s="212"/>
      <c r="M217" s="213"/>
      <c r="N217" s="214"/>
      <c r="O217" s="214"/>
      <c r="P217" s="214"/>
      <c r="Q217" s="214"/>
      <c r="R217" s="214"/>
      <c r="S217" s="214"/>
      <c r="T217" s="215"/>
      <c r="AT217" s="216" t="s">
        <v>171</v>
      </c>
      <c r="AU217" s="216" t="s">
        <v>81</v>
      </c>
      <c r="AV217" s="11" t="s">
        <v>81</v>
      </c>
      <c r="AW217" s="11" t="s">
        <v>35</v>
      </c>
      <c r="AX217" s="11" t="s">
        <v>79</v>
      </c>
      <c r="AY217" s="216" t="s">
        <v>163</v>
      </c>
    </row>
    <row r="218" spans="2:65" s="1" customFormat="1" ht="22.5" customHeight="1">
      <c r="B218" s="40"/>
      <c r="C218" s="223" t="s">
        <v>474</v>
      </c>
      <c r="D218" s="223" t="s">
        <v>250</v>
      </c>
      <c r="E218" s="224" t="s">
        <v>300</v>
      </c>
      <c r="F218" s="225" t="s">
        <v>301</v>
      </c>
      <c r="G218" s="226" t="s">
        <v>130</v>
      </c>
      <c r="H218" s="227">
        <v>2.5</v>
      </c>
      <c r="I218" s="228"/>
      <c r="J218" s="229">
        <f>ROUND(I218*H218,2)</f>
        <v>0</v>
      </c>
      <c r="K218" s="225" t="s">
        <v>168</v>
      </c>
      <c r="L218" s="230"/>
      <c r="M218" s="231" t="s">
        <v>21</v>
      </c>
      <c r="N218" s="232" t="s">
        <v>42</v>
      </c>
      <c r="O218" s="41"/>
      <c r="P218" s="202">
        <f>O218*H218</f>
        <v>0</v>
      </c>
      <c r="Q218" s="202">
        <v>0.2</v>
      </c>
      <c r="R218" s="202">
        <f>Q218*H218</f>
        <v>0.5</v>
      </c>
      <c r="S218" s="202">
        <v>0</v>
      </c>
      <c r="T218" s="203">
        <f>S218*H218</f>
        <v>0</v>
      </c>
      <c r="AR218" s="23" t="s">
        <v>169</v>
      </c>
      <c r="AT218" s="23" t="s">
        <v>250</v>
      </c>
      <c r="AU218" s="23" t="s">
        <v>81</v>
      </c>
      <c r="AY218" s="23" t="s">
        <v>163</v>
      </c>
      <c r="BE218" s="204">
        <f>IF(N218="základní",J218,0)</f>
        <v>0</v>
      </c>
      <c r="BF218" s="204">
        <f>IF(N218="snížená",J218,0)</f>
        <v>0</v>
      </c>
      <c r="BG218" s="204">
        <f>IF(N218="zákl. přenesená",J218,0)</f>
        <v>0</v>
      </c>
      <c r="BH218" s="204">
        <f>IF(N218="sníž. přenesená",J218,0)</f>
        <v>0</v>
      </c>
      <c r="BI218" s="204">
        <f>IF(N218="nulová",J218,0)</f>
        <v>0</v>
      </c>
      <c r="BJ218" s="23" t="s">
        <v>79</v>
      </c>
      <c r="BK218" s="204">
        <f>ROUND(I218*H218,2)</f>
        <v>0</v>
      </c>
      <c r="BL218" s="23" t="s">
        <v>169</v>
      </c>
      <c r="BM218" s="23" t="s">
        <v>523</v>
      </c>
    </row>
    <row r="219" spans="2:65" s="11" customFormat="1" ht="13.5">
      <c r="B219" s="205"/>
      <c r="C219" s="206"/>
      <c r="D219" s="207" t="s">
        <v>171</v>
      </c>
      <c r="E219" s="206"/>
      <c r="F219" s="209" t="s">
        <v>642</v>
      </c>
      <c r="G219" s="206"/>
      <c r="H219" s="210">
        <v>2.5</v>
      </c>
      <c r="I219" s="211"/>
      <c r="J219" s="206"/>
      <c r="K219" s="206"/>
      <c r="L219" s="212"/>
      <c r="M219" s="213"/>
      <c r="N219" s="214"/>
      <c r="O219" s="214"/>
      <c r="P219" s="214"/>
      <c r="Q219" s="214"/>
      <c r="R219" s="214"/>
      <c r="S219" s="214"/>
      <c r="T219" s="215"/>
      <c r="AT219" s="216" t="s">
        <v>171</v>
      </c>
      <c r="AU219" s="216" t="s">
        <v>81</v>
      </c>
      <c r="AV219" s="11" t="s">
        <v>81</v>
      </c>
      <c r="AW219" s="11" t="s">
        <v>6</v>
      </c>
      <c r="AX219" s="11" t="s">
        <v>79</v>
      </c>
      <c r="AY219" s="216" t="s">
        <v>163</v>
      </c>
    </row>
    <row r="220" spans="2:65" s="1" customFormat="1" ht="31.5" customHeight="1">
      <c r="B220" s="40"/>
      <c r="C220" s="193" t="s">
        <v>479</v>
      </c>
      <c r="D220" s="193" t="s">
        <v>165</v>
      </c>
      <c r="E220" s="194" t="s">
        <v>332</v>
      </c>
      <c r="F220" s="195" t="s">
        <v>333</v>
      </c>
      <c r="G220" s="196" t="s">
        <v>224</v>
      </c>
      <c r="H220" s="197">
        <v>447</v>
      </c>
      <c r="I220" s="198"/>
      <c r="J220" s="199">
        <f>ROUND(I220*H220,2)</f>
        <v>0</v>
      </c>
      <c r="K220" s="195" t="s">
        <v>168</v>
      </c>
      <c r="L220" s="60"/>
      <c r="M220" s="200" t="s">
        <v>21</v>
      </c>
      <c r="N220" s="201" t="s">
        <v>42</v>
      </c>
      <c r="O220" s="41"/>
      <c r="P220" s="202">
        <f>O220*H220</f>
        <v>0</v>
      </c>
      <c r="Q220" s="202">
        <v>0</v>
      </c>
      <c r="R220" s="202">
        <f>Q220*H220</f>
        <v>0</v>
      </c>
      <c r="S220" s="202">
        <v>0</v>
      </c>
      <c r="T220" s="203">
        <f>S220*H220</f>
        <v>0</v>
      </c>
      <c r="AR220" s="23" t="s">
        <v>79</v>
      </c>
      <c r="AT220" s="23" t="s">
        <v>165</v>
      </c>
      <c r="AU220" s="23" t="s">
        <v>81</v>
      </c>
      <c r="AY220" s="23" t="s">
        <v>163</v>
      </c>
      <c r="BE220" s="204">
        <f>IF(N220="základní",J220,0)</f>
        <v>0</v>
      </c>
      <c r="BF220" s="204">
        <f>IF(N220="snížená",J220,0)</f>
        <v>0</v>
      </c>
      <c r="BG220" s="204">
        <f>IF(N220="zákl. přenesená",J220,0)</f>
        <v>0</v>
      </c>
      <c r="BH220" s="204">
        <f>IF(N220="sníž. přenesená",J220,0)</f>
        <v>0</v>
      </c>
      <c r="BI220" s="204">
        <f>IF(N220="nulová",J220,0)</f>
        <v>0</v>
      </c>
      <c r="BJ220" s="23" t="s">
        <v>79</v>
      </c>
      <c r="BK220" s="204">
        <f>ROUND(I220*H220,2)</f>
        <v>0</v>
      </c>
      <c r="BL220" s="23" t="s">
        <v>79</v>
      </c>
      <c r="BM220" s="23" t="s">
        <v>526</v>
      </c>
    </row>
    <row r="221" spans="2:65" s="11" customFormat="1" ht="13.5">
      <c r="B221" s="205"/>
      <c r="C221" s="206"/>
      <c r="D221" s="207" t="s">
        <v>171</v>
      </c>
      <c r="E221" s="208" t="s">
        <v>21</v>
      </c>
      <c r="F221" s="209" t="s">
        <v>527</v>
      </c>
      <c r="G221" s="206"/>
      <c r="H221" s="210">
        <v>447</v>
      </c>
      <c r="I221" s="211"/>
      <c r="J221" s="206"/>
      <c r="K221" s="206"/>
      <c r="L221" s="212"/>
      <c r="M221" s="213"/>
      <c r="N221" s="214"/>
      <c r="O221" s="214"/>
      <c r="P221" s="214"/>
      <c r="Q221" s="214"/>
      <c r="R221" s="214"/>
      <c r="S221" s="214"/>
      <c r="T221" s="215"/>
      <c r="AT221" s="216" t="s">
        <v>171</v>
      </c>
      <c r="AU221" s="216" t="s">
        <v>81</v>
      </c>
      <c r="AV221" s="11" t="s">
        <v>81</v>
      </c>
      <c r="AW221" s="11" t="s">
        <v>35</v>
      </c>
      <c r="AX221" s="11" t="s">
        <v>79</v>
      </c>
      <c r="AY221" s="216" t="s">
        <v>163</v>
      </c>
    </row>
    <row r="222" spans="2:65" s="1" customFormat="1" ht="22.5" customHeight="1">
      <c r="B222" s="40"/>
      <c r="C222" s="193" t="s">
        <v>484</v>
      </c>
      <c r="D222" s="193" t="s">
        <v>165</v>
      </c>
      <c r="E222" s="194" t="s">
        <v>643</v>
      </c>
      <c r="F222" s="195" t="s">
        <v>644</v>
      </c>
      <c r="G222" s="196" t="s">
        <v>102</v>
      </c>
      <c r="H222" s="197">
        <v>5320</v>
      </c>
      <c r="I222" s="198"/>
      <c r="J222" s="199">
        <f>ROUND(I222*H222,2)</f>
        <v>0</v>
      </c>
      <c r="K222" s="195" t="s">
        <v>168</v>
      </c>
      <c r="L222" s="60"/>
      <c r="M222" s="200" t="s">
        <v>21</v>
      </c>
      <c r="N222" s="201" t="s">
        <v>42</v>
      </c>
      <c r="O222" s="41"/>
      <c r="P222" s="202">
        <f>O222*H222</f>
        <v>0</v>
      </c>
      <c r="Q222" s="202">
        <v>0</v>
      </c>
      <c r="R222" s="202">
        <f>Q222*H222</f>
        <v>0</v>
      </c>
      <c r="S222" s="202">
        <v>0</v>
      </c>
      <c r="T222" s="203">
        <f>S222*H222</f>
        <v>0</v>
      </c>
      <c r="AR222" s="23" t="s">
        <v>174</v>
      </c>
      <c r="AT222" s="23" t="s">
        <v>165</v>
      </c>
      <c r="AU222" s="23" t="s">
        <v>81</v>
      </c>
      <c r="AY222" s="23" t="s">
        <v>163</v>
      </c>
      <c r="BE222" s="204">
        <f>IF(N222="základní",J222,0)</f>
        <v>0</v>
      </c>
      <c r="BF222" s="204">
        <f>IF(N222="snížená",J222,0)</f>
        <v>0</v>
      </c>
      <c r="BG222" s="204">
        <f>IF(N222="zákl. přenesená",J222,0)</f>
        <v>0</v>
      </c>
      <c r="BH222" s="204">
        <f>IF(N222="sníž. přenesená",J222,0)</f>
        <v>0</v>
      </c>
      <c r="BI222" s="204">
        <f>IF(N222="nulová",J222,0)</f>
        <v>0</v>
      </c>
      <c r="BJ222" s="23" t="s">
        <v>79</v>
      </c>
      <c r="BK222" s="204">
        <f>ROUND(I222*H222,2)</f>
        <v>0</v>
      </c>
      <c r="BL222" s="23" t="s">
        <v>174</v>
      </c>
      <c r="BM222" s="23" t="s">
        <v>645</v>
      </c>
    </row>
    <row r="223" spans="2:65" s="11" customFormat="1" ht="13.5">
      <c r="B223" s="205"/>
      <c r="C223" s="206"/>
      <c r="D223" s="207" t="s">
        <v>171</v>
      </c>
      <c r="E223" s="208" t="s">
        <v>21</v>
      </c>
      <c r="F223" s="209" t="s">
        <v>646</v>
      </c>
      <c r="G223" s="206"/>
      <c r="H223" s="210">
        <v>5320</v>
      </c>
      <c r="I223" s="211"/>
      <c r="J223" s="206"/>
      <c r="K223" s="206"/>
      <c r="L223" s="212"/>
      <c r="M223" s="213"/>
      <c r="N223" s="214"/>
      <c r="O223" s="214"/>
      <c r="P223" s="214"/>
      <c r="Q223" s="214"/>
      <c r="R223" s="214"/>
      <c r="S223" s="214"/>
      <c r="T223" s="215"/>
      <c r="AT223" s="216" t="s">
        <v>171</v>
      </c>
      <c r="AU223" s="216" t="s">
        <v>81</v>
      </c>
      <c r="AV223" s="11" t="s">
        <v>81</v>
      </c>
      <c r="AW223" s="11" t="s">
        <v>35</v>
      </c>
      <c r="AX223" s="11" t="s">
        <v>79</v>
      </c>
      <c r="AY223" s="216" t="s">
        <v>163</v>
      </c>
    </row>
    <row r="224" spans="2:65" s="1" customFormat="1" ht="22.5" customHeight="1">
      <c r="B224" s="40"/>
      <c r="C224" s="193" t="s">
        <v>490</v>
      </c>
      <c r="D224" s="193" t="s">
        <v>165</v>
      </c>
      <c r="E224" s="194" t="s">
        <v>189</v>
      </c>
      <c r="F224" s="195" t="s">
        <v>190</v>
      </c>
      <c r="G224" s="196" t="s">
        <v>130</v>
      </c>
      <c r="H224" s="197">
        <v>266</v>
      </c>
      <c r="I224" s="198"/>
      <c r="J224" s="199">
        <f>ROUND(I224*H224,2)</f>
        <v>0</v>
      </c>
      <c r="K224" s="195" t="s">
        <v>168</v>
      </c>
      <c r="L224" s="60"/>
      <c r="M224" s="200" t="s">
        <v>21</v>
      </c>
      <c r="N224" s="201" t="s">
        <v>42</v>
      </c>
      <c r="O224" s="41"/>
      <c r="P224" s="202">
        <f>O224*H224</f>
        <v>0</v>
      </c>
      <c r="Q224" s="202">
        <v>0</v>
      </c>
      <c r="R224" s="202">
        <f>Q224*H224</f>
        <v>0</v>
      </c>
      <c r="S224" s="202">
        <v>0</v>
      </c>
      <c r="T224" s="203">
        <f>S224*H224</f>
        <v>0</v>
      </c>
      <c r="AR224" s="23" t="s">
        <v>174</v>
      </c>
      <c r="AT224" s="23" t="s">
        <v>165</v>
      </c>
      <c r="AU224" s="23" t="s">
        <v>81</v>
      </c>
      <c r="AY224" s="23" t="s">
        <v>163</v>
      </c>
      <c r="BE224" s="204">
        <f>IF(N224="základní",J224,0)</f>
        <v>0</v>
      </c>
      <c r="BF224" s="204">
        <f>IF(N224="snížená",J224,0)</f>
        <v>0</v>
      </c>
      <c r="BG224" s="204">
        <f>IF(N224="zákl. přenesená",J224,0)</f>
        <v>0</v>
      </c>
      <c r="BH224" s="204">
        <f>IF(N224="sníž. přenesená",J224,0)</f>
        <v>0</v>
      </c>
      <c r="BI224" s="204">
        <f>IF(N224="nulová",J224,0)</f>
        <v>0</v>
      </c>
      <c r="BJ224" s="23" t="s">
        <v>79</v>
      </c>
      <c r="BK224" s="204">
        <f>ROUND(I224*H224,2)</f>
        <v>0</v>
      </c>
      <c r="BL224" s="23" t="s">
        <v>174</v>
      </c>
      <c r="BM224" s="23" t="s">
        <v>536</v>
      </c>
    </row>
    <row r="225" spans="2:65" s="11" customFormat="1" ht="13.5">
      <c r="B225" s="205"/>
      <c r="C225" s="206"/>
      <c r="D225" s="207" t="s">
        <v>171</v>
      </c>
      <c r="E225" s="208" t="s">
        <v>647</v>
      </c>
      <c r="F225" s="209" t="s">
        <v>648</v>
      </c>
      <c r="G225" s="206"/>
      <c r="H225" s="210">
        <v>266</v>
      </c>
      <c r="I225" s="211"/>
      <c r="J225" s="206"/>
      <c r="K225" s="206"/>
      <c r="L225" s="212"/>
      <c r="M225" s="213"/>
      <c r="N225" s="214"/>
      <c r="O225" s="214"/>
      <c r="P225" s="214"/>
      <c r="Q225" s="214"/>
      <c r="R225" s="214"/>
      <c r="S225" s="214"/>
      <c r="T225" s="215"/>
      <c r="AT225" s="216" t="s">
        <v>171</v>
      </c>
      <c r="AU225" s="216" t="s">
        <v>81</v>
      </c>
      <c r="AV225" s="11" t="s">
        <v>81</v>
      </c>
      <c r="AW225" s="11" t="s">
        <v>35</v>
      </c>
      <c r="AX225" s="11" t="s">
        <v>79</v>
      </c>
      <c r="AY225" s="216" t="s">
        <v>163</v>
      </c>
    </row>
    <row r="226" spans="2:65" s="1" customFormat="1" ht="22.5" customHeight="1">
      <c r="B226" s="40"/>
      <c r="C226" s="193" t="s">
        <v>494</v>
      </c>
      <c r="D226" s="193" t="s">
        <v>165</v>
      </c>
      <c r="E226" s="194" t="s">
        <v>195</v>
      </c>
      <c r="F226" s="195" t="s">
        <v>196</v>
      </c>
      <c r="G226" s="196" t="s">
        <v>197</v>
      </c>
      <c r="H226" s="197">
        <v>133</v>
      </c>
      <c r="I226" s="198"/>
      <c r="J226" s="199">
        <f>ROUND(I226*H226,2)</f>
        <v>0</v>
      </c>
      <c r="K226" s="195" t="s">
        <v>198</v>
      </c>
      <c r="L226" s="60"/>
      <c r="M226" s="200" t="s">
        <v>21</v>
      </c>
      <c r="N226" s="201" t="s">
        <v>42</v>
      </c>
      <c r="O226" s="41"/>
      <c r="P226" s="202">
        <f>O226*H226</f>
        <v>0</v>
      </c>
      <c r="Q226" s="202">
        <v>0</v>
      </c>
      <c r="R226" s="202">
        <f>Q226*H226</f>
        <v>0</v>
      </c>
      <c r="S226" s="202">
        <v>0</v>
      </c>
      <c r="T226" s="203">
        <f>S226*H226</f>
        <v>0</v>
      </c>
      <c r="AR226" s="23" t="s">
        <v>174</v>
      </c>
      <c r="AT226" s="23" t="s">
        <v>165</v>
      </c>
      <c r="AU226" s="23" t="s">
        <v>81</v>
      </c>
      <c r="AY226" s="23" t="s">
        <v>163</v>
      </c>
      <c r="BE226" s="204">
        <f>IF(N226="základní",J226,0)</f>
        <v>0</v>
      </c>
      <c r="BF226" s="204">
        <f>IF(N226="snížená",J226,0)</f>
        <v>0</v>
      </c>
      <c r="BG226" s="204">
        <f>IF(N226="zákl. přenesená",J226,0)</f>
        <v>0</v>
      </c>
      <c r="BH226" s="204">
        <f>IF(N226="sníž. přenesená",J226,0)</f>
        <v>0</v>
      </c>
      <c r="BI226" s="204">
        <f>IF(N226="nulová",J226,0)</f>
        <v>0</v>
      </c>
      <c r="BJ226" s="23" t="s">
        <v>79</v>
      </c>
      <c r="BK226" s="204">
        <f>ROUND(I226*H226,2)</f>
        <v>0</v>
      </c>
      <c r="BL226" s="23" t="s">
        <v>174</v>
      </c>
      <c r="BM226" s="23" t="s">
        <v>540</v>
      </c>
    </row>
    <row r="227" spans="2:65" s="11" customFormat="1" ht="13.5">
      <c r="B227" s="205"/>
      <c r="C227" s="206"/>
      <c r="D227" s="207" t="s">
        <v>171</v>
      </c>
      <c r="E227" s="208" t="s">
        <v>21</v>
      </c>
      <c r="F227" s="209" t="s">
        <v>649</v>
      </c>
      <c r="G227" s="206"/>
      <c r="H227" s="210">
        <v>133</v>
      </c>
      <c r="I227" s="211"/>
      <c r="J227" s="206"/>
      <c r="K227" s="206"/>
      <c r="L227" s="212"/>
      <c r="M227" s="213"/>
      <c r="N227" s="214"/>
      <c r="O227" s="214"/>
      <c r="P227" s="214"/>
      <c r="Q227" s="214"/>
      <c r="R227" s="214"/>
      <c r="S227" s="214"/>
      <c r="T227" s="215"/>
      <c r="AT227" s="216" t="s">
        <v>171</v>
      </c>
      <c r="AU227" s="216" t="s">
        <v>81</v>
      </c>
      <c r="AV227" s="11" t="s">
        <v>81</v>
      </c>
      <c r="AW227" s="11" t="s">
        <v>35</v>
      </c>
      <c r="AX227" s="11" t="s">
        <v>79</v>
      </c>
      <c r="AY227" s="216" t="s">
        <v>163</v>
      </c>
    </row>
    <row r="228" spans="2:65" s="1" customFormat="1" ht="22.5" customHeight="1">
      <c r="B228" s="40"/>
      <c r="C228" s="193" t="s">
        <v>500</v>
      </c>
      <c r="D228" s="193" t="s">
        <v>165</v>
      </c>
      <c r="E228" s="194" t="s">
        <v>348</v>
      </c>
      <c r="F228" s="195" t="s">
        <v>349</v>
      </c>
      <c r="G228" s="196" t="s">
        <v>130</v>
      </c>
      <c r="H228" s="197">
        <v>84.24</v>
      </c>
      <c r="I228" s="198"/>
      <c r="J228" s="199">
        <f>ROUND(I228*H228,2)</f>
        <v>0</v>
      </c>
      <c r="K228" s="195" t="s">
        <v>168</v>
      </c>
      <c r="L228" s="60"/>
      <c r="M228" s="200" t="s">
        <v>21</v>
      </c>
      <c r="N228" s="201" t="s">
        <v>42</v>
      </c>
      <c r="O228" s="41"/>
      <c r="P228" s="202">
        <f>O228*H228</f>
        <v>0</v>
      </c>
      <c r="Q228" s="202">
        <v>0</v>
      </c>
      <c r="R228" s="202">
        <f>Q228*H228</f>
        <v>0</v>
      </c>
      <c r="S228" s="202">
        <v>0</v>
      </c>
      <c r="T228" s="203">
        <f>S228*H228</f>
        <v>0</v>
      </c>
      <c r="AR228" s="23" t="s">
        <v>174</v>
      </c>
      <c r="AT228" s="23" t="s">
        <v>165</v>
      </c>
      <c r="AU228" s="23" t="s">
        <v>81</v>
      </c>
      <c r="AY228" s="23" t="s">
        <v>163</v>
      </c>
      <c r="BE228" s="204">
        <f>IF(N228="základní",J228,0)</f>
        <v>0</v>
      </c>
      <c r="BF228" s="204">
        <f>IF(N228="snížená",J228,0)</f>
        <v>0</v>
      </c>
      <c r="BG228" s="204">
        <f>IF(N228="zákl. přenesená",J228,0)</f>
        <v>0</v>
      </c>
      <c r="BH228" s="204">
        <f>IF(N228="sníž. přenesená",J228,0)</f>
        <v>0</v>
      </c>
      <c r="BI228" s="204">
        <f>IF(N228="nulová",J228,0)</f>
        <v>0</v>
      </c>
      <c r="BJ228" s="23" t="s">
        <v>79</v>
      </c>
      <c r="BK228" s="204">
        <f>ROUND(I228*H228,2)</f>
        <v>0</v>
      </c>
      <c r="BL228" s="23" t="s">
        <v>174</v>
      </c>
      <c r="BM228" s="23" t="s">
        <v>543</v>
      </c>
    </row>
    <row r="229" spans="2:65" s="11" customFormat="1" ht="27">
      <c r="B229" s="205"/>
      <c r="C229" s="206"/>
      <c r="D229" s="217" t="s">
        <v>171</v>
      </c>
      <c r="E229" s="218" t="s">
        <v>21</v>
      </c>
      <c r="F229" s="219" t="s">
        <v>544</v>
      </c>
      <c r="G229" s="206"/>
      <c r="H229" s="220">
        <v>3.6</v>
      </c>
      <c r="I229" s="211"/>
      <c r="J229" s="206"/>
      <c r="K229" s="206"/>
      <c r="L229" s="212"/>
      <c r="M229" s="213"/>
      <c r="N229" s="214"/>
      <c r="O229" s="214"/>
      <c r="P229" s="214"/>
      <c r="Q229" s="214"/>
      <c r="R229" s="214"/>
      <c r="S229" s="214"/>
      <c r="T229" s="215"/>
      <c r="AT229" s="216" t="s">
        <v>171</v>
      </c>
      <c r="AU229" s="216" t="s">
        <v>81</v>
      </c>
      <c r="AV229" s="11" t="s">
        <v>81</v>
      </c>
      <c r="AW229" s="11" t="s">
        <v>35</v>
      </c>
      <c r="AX229" s="11" t="s">
        <v>71</v>
      </c>
      <c r="AY229" s="216" t="s">
        <v>163</v>
      </c>
    </row>
    <row r="230" spans="2:65" s="11" customFormat="1" ht="27">
      <c r="B230" s="205"/>
      <c r="C230" s="206"/>
      <c r="D230" s="217" t="s">
        <v>171</v>
      </c>
      <c r="E230" s="218" t="s">
        <v>21</v>
      </c>
      <c r="F230" s="219" t="s">
        <v>545</v>
      </c>
      <c r="G230" s="206"/>
      <c r="H230" s="220">
        <v>80.64</v>
      </c>
      <c r="I230" s="211"/>
      <c r="J230" s="206"/>
      <c r="K230" s="206"/>
      <c r="L230" s="212"/>
      <c r="M230" s="213"/>
      <c r="N230" s="214"/>
      <c r="O230" s="214"/>
      <c r="P230" s="214"/>
      <c r="Q230" s="214"/>
      <c r="R230" s="214"/>
      <c r="S230" s="214"/>
      <c r="T230" s="215"/>
      <c r="AT230" s="216" t="s">
        <v>171</v>
      </c>
      <c r="AU230" s="216" t="s">
        <v>81</v>
      </c>
      <c r="AV230" s="11" t="s">
        <v>81</v>
      </c>
      <c r="AW230" s="11" t="s">
        <v>35</v>
      </c>
      <c r="AX230" s="11" t="s">
        <v>71</v>
      </c>
      <c r="AY230" s="216" t="s">
        <v>163</v>
      </c>
    </row>
    <row r="231" spans="2:65" s="12" customFormat="1" ht="13.5">
      <c r="B231" s="233"/>
      <c r="C231" s="234"/>
      <c r="D231" s="207" t="s">
        <v>171</v>
      </c>
      <c r="E231" s="235" t="s">
        <v>21</v>
      </c>
      <c r="F231" s="236" t="s">
        <v>258</v>
      </c>
      <c r="G231" s="234"/>
      <c r="H231" s="237">
        <v>84.24</v>
      </c>
      <c r="I231" s="238"/>
      <c r="J231" s="234"/>
      <c r="K231" s="234"/>
      <c r="L231" s="239"/>
      <c r="M231" s="240"/>
      <c r="N231" s="241"/>
      <c r="O231" s="241"/>
      <c r="P231" s="241"/>
      <c r="Q231" s="241"/>
      <c r="R231" s="241"/>
      <c r="S231" s="241"/>
      <c r="T231" s="242"/>
      <c r="AT231" s="243" t="s">
        <v>171</v>
      </c>
      <c r="AU231" s="243" t="s">
        <v>81</v>
      </c>
      <c r="AV231" s="12" t="s">
        <v>174</v>
      </c>
      <c r="AW231" s="12" t="s">
        <v>35</v>
      </c>
      <c r="AX231" s="12" t="s">
        <v>79</v>
      </c>
      <c r="AY231" s="243" t="s">
        <v>163</v>
      </c>
    </row>
    <row r="232" spans="2:65" s="1" customFormat="1" ht="22.5" customHeight="1">
      <c r="B232" s="40"/>
      <c r="C232" s="193" t="s">
        <v>505</v>
      </c>
      <c r="D232" s="193" t="s">
        <v>165</v>
      </c>
      <c r="E232" s="194" t="s">
        <v>355</v>
      </c>
      <c r="F232" s="195" t="s">
        <v>356</v>
      </c>
      <c r="G232" s="196" t="s">
        <v>130</v>
      </c>
      <c r="H232" s="197">
        <v>84.24</v>
      </c>
      <c r="I232" s="198"/>
      <c r="J232" s="199">
        <f>ROUND(I232*H232,2)</f>
        <v>0</v>
      </c>
      <c r="K232" s="195" t="s">
        <v>168</v>
      </c>
      <c r="L232" s="60"/>
      <c r="M232" s="200" t="s">
        <v>21</v>
      </c>
      <c r="N232" s="201" t="s">
        <v>42</v>
      </c>
      <c r="O232" s="41"/>
      <c r="P232" s="202">
        <f>O232*H232</f>
        <v>0</v>
      </c>
      <c r="Q232" s="202">
        <v>0</v>
      </c>
      <c r="R232" s="202">
        <f>Q232*H232</f>
        <v>0</v>
      </c>
      <c r="S232" s="202">
        <v>0</v>
      </c>
      <c r="T232" s="203">
        <f>S232*H232</f>
        <v>0</v>
      </c>
      <c r="AR232" s="23" t="s">
        <v>174</v>
      </c>
      <c r="AT232" s="23" t="s">
        <v>165</v>
      </c>
      <c r="AU232" s="23" t="s">
        <v>81</v>
      </c>
      <c r="AY232" s="23" t="s">
        <v>163</v>
      </c>
      <c r="BE232" s="204">
        <f>IF(N232="základní",J232,0)</f>
        <v>0</v>
      </c>
      <c r="BF232" s="204">
        <f>IF(N232="snížená",J232,0)</f>
        <v>0</v>
      </c>
      <c r="BG232" s="204">
        <f>IF(N232="zákl. přenesená",J232,0)</f>
        <v>0</v>
      </c>
      <c r="BH232" s="204">
        <f>IF(N232="sníž. přenesená",J232,0)</f>
        <v>0</v>
      </c>
      <c r="BI232" s="204">
        <f>IF(N232="nulová",J232,0)</f>
        <v>0</v>
      </c>
      <c r="BJ232" s="23" t="s">
        <v>79</v>
      </c>
      <c r="BK232" s="204">
        <f>ROUND(I232*H232,2)</f>
        <v>0</v>
      </c>
      <c r="BL232" s="23" t="s">
        <v>174</v>
      </c>
      <c r="BM232" s="23" t="s">
        <v>547</v>
      </c>
    </row>
    <row r="233" spans="2:65" s="1" customFormat="1" ht="22.5" customHeight="1">
      <c r="B233" s="40"/>
      <c r="C233" s="193" t="s">
        <v>509</v>
      </c>
      <c r="D233" s="193" t="s">
        <v>165</v>
      </c>
      <c r="E233" s="194" t="s">
        <v>359</v>
      </c>
      <c r="F233" s="195" t="s">
        <v>360</v>
      </c>
      <c r="G233" s="196" t="s">
        <v>130</v>
      </c>
      <c r="H233" s="197">
        <v>84.24</v>
      </c>
      <c r="I233" s="198"/>
      <c r="J233" s="199">
        <f>ROUND(I233*H233,2)</f>
        <v>0</v>
      </c>
      <c r="K233" s="195" t="s">
        <v>168</v>
      </c>
      <c r="L233" s="60"/>
      <c r="M233" s="200" t="s">
        <v>21</v>
      </c>
      <c r="N233" s="201" t="s">
        <v>42</v>
      </c>
      <c r="O233" s="41"/>
      <c r="P233" s="202">
        <f>O233*H233</f>
        <v>0</v>
      </c>
      <c r="Q233" s="202">
        <v>0</v>
      </c>
      <c r="R233" s="202">
        <f>Q233*H233</f>
        <v>0</v>
      </c>
      <c r="S233" s="202">
        <v>0</v>
      </c>
      <c r="T233" s="203">
        <f>S233*H233</f>
        <v>0</v>
      </c>
      <c r="AR233" s="23" t="s">
        <v>174</v>
      </c>
      <c r="AT233" s="23" t="s">
        <v>165</v>
      </c>
      <c r="AU233" s="23" t="s">
        <v>81</v>
      </c>
      <c r="AY233" s="23" t="s">
        <v>163</v>
      </c>
      <c r="BE233" s="204">
        <f>IF(N233="základní",J233,0)</f>
        <v>0</v>
      </c>
      <c r="BF233" s="204">
        <f>IF(N233="snížená",J233,0)</f>
        <v>0</v>
      </c>
      <c r="BG233" s="204">
        <f>IF(N233="zákl. přenesená",J233,0)</f>
        <v>0</v>
      </c>
      <c r="BH233" s="204">
        <f>IF(N233="sníž. přenesená",J233,0)</f>
        <v>0</v>
      </c>
      <c r="BI233" s="204">
        <f>IF(N233="nulová",J233,0)</f>
        <v>0</v>
      </c>
      <c r="BJ233" s="23" t="s">
        <v>79</v>
      </c>
      <c r="BK233" s="204">
        <f>ROUND(I233*H233,2)</f>
        <v>0</v>
      </c>
      <c r="BL233" s="23" t="s">
        <v>174</v>
      </c>
      <c r="BM233" s="23" t="s">
        <v>549</v>
      </c>
    </row>
    <row r="234" spans="2:65" s="1" customFormat="1" ht="22.5" customHeight="1">
      <c r="B234" s="40"/>
      <c r="C234" s="223" t="s">
        <v>514</v>
      </c>
      <c r="D234" s="223" t="s">
        <v>250</v>
      </c>
      <c r="E234" s="224" t="s">
        <v>363</v>
      </c>
      <c r="F234" s="225" t="s">
        <v>364</v>
      </c>
      <c r="G234" s="226" t="s">
        <v>130</v>
      </c>
      <c r="H234" s="227">
        <v>84.24</v>
      </c>
      <c r="I234" s="228"/>
      <c r="J234" s="229">
        <f>ROUND(I234*H234,2)</f>
        <v>0</v>
      </c>
      <c r="K234" s="225" t="s">
        <v>168</v>
      </c>
      <c r="L234" s="230"/>
      <c r="M234" s="231" t="s">
        <v>21</v>
      </c>
      <c r="N234" s="232" t="s">
        <v>42</v>
      </c>
      <c r="O234" s="41"/>
      <c r="P234" s="202">
        <f>O234*H234</f>
        <v>0</v>
      </c>
      <c r="Q234" s="202">
        <v>0</v>
      </c>
      <c r="R234" s="202">
        <f>Q234*H234</f>
        <v>0</v>
      </c>
      <c r="S234" s="202">
        <v>0</v>
      </c>
      <c r="T234" s="203">
        <f>S234*H234</f>
        <v>0</v>
      </c>
      <c r="AR234" s="23" t="s">
        <v>201</v>
      </c>
      <c r="AT234" s="23" t="s">
        <v>250</v>
      </c>
      <c r="AU234" s="23" t="s">
        <v>81</v>
      </c>
      <c r="AY234" s="23" t="s">
        <v>163</v>
      </c>
      <c r="BE234" s="204">
        <f>IF(N234="základní",J234,0)</f>
        <v>0</v>
      </c>
      <c r="BF234" s="204">
        <f>IF(N234="snížená",J234,0)</f>
        <v>0</v>
      </c>
      <c r="BG234" s="204">
        <f>IF(N234="zákl. přenesená",J234,0)</f>
        <v>0</v>
      </c>
      <c r="BH234" s="204">
        <f>IF(N234="sníž. přenesená",J234,0)</f>
        <v>0</v>
      </c>
      <c r="BI234" s="204">
        <f>IF(N234="nulová",J234,0)</f>
        <v>0</v>
      </c>
      <c r="BJ234" s="23" t="s">
        <v>79</v>
      </c>
      <c r="BK234" s="204">
        <f>ROUND(I234*H234,2)</f>
        <v>0</v>
      </c>
      <c r="BL234" s="23" t="s">
        <v>174</v>
      </c>
      <c r="BM234" s="23" t="s">
        <v>551</v>
      </c>
    </row>
    <row r="235" spans="2:65" s="1" customFormat="1" ht="22.5" customHeight="1">
      <c r="B235" s="40"/>
      <c r="C235" s="193" t="s">
        <v>519</v>
      </c>
      <c r="D235" s="193" t="s">
        <v>165</v>
      </c>
      <c r="E235" s="194" t="s">
        <v>553</v>
      </c>
      <c r="F235" s="195" t="s">
        <v>554</v>
      </c>
      <c r="G235" s="196" t="s">
        <v>224</v>
      </c>
      <c r="H235" s="197">
        <v>4</v>
      </c>
      <c r="I235" s="198"/>
      <c r="J235" s="199">
        <f>ROUND(I235*H235,2)</f>
        <v>0</v>
      </c>
      <c r="K235" s="195" t="s">
        <v>168</v>
      </c>
      <c r="L235" s="60"/>
      <c r="M235" s="200" t="s">
        <v>21</v>
      </c>
      <c r="N235" s="201" t="s">
        <v>42</v>
      </c>
      <c r="O235" s="41"/>
      <c r="P235" s="202">
        <f>O235*H235</f>
        <v>0</v>
      </c>
      <c r="Q235" s="202">
        <v>0</v>
      </c>
      <c r="R235" s="202">
        <f>Q235*H235</f>
        <v>0</v>
      </c>
      <c r="S235" s="202">
        <v>0</v>
      </c>
      <c r="T235" s="203">
        <f>S235*H235</f>
        <v>0</v>
      </c>
      <c r="AR235" s="23" t="s">
        <v>174</v>
      </c>
      <c r="AT235" s="23" t="s">
        <v>165</v>
      </c>
      <c r="AU235" s="23" t="s">
        <v>81</v>
      </c>
      <c r="AY235" s="23" t="s">
        <v>163</v>
      </c>
      <c r="BE235" s="204">
        <f>IF(N235="základní",J235,0)</f>
        <v>0</v>
      </c>
      <c r="BF235" s="204">
        <f>IF(N235="snížená",J235,0)</f>
        <v>0</v>
      </c>
      <c r="BG235" s="204">
        <f>IF(N235="zákl. přenesená",J235,0)</f>
        <v>0</v>
      </c>
      <c r="BH235" s="204">
        <f>IF(N235="sníž. přenesená",J235,0)</f>
        <v>0</v>
      </c>
      <c r="BI235" s="204">
        <f>IF(N235="nulová",J235,0)</f>
        <v>0</v>
      </c>
      <c r="BJ235" s="23" t="s">
        <v>79</v>
      </c>
      <c r="BK235" s="204">
        <f>ROUND(I235*H235,2)</f>
        <v>0</v>
      </c>
      <c r="BL235" s="23" t="s">
        <v>174</v>
      </c>
      <c r="BM235" s="23" t="s">
        <v>555</v>
      </c>
    </row>
    <row r="236" spans="2:65" s="11" customFormat="1" ht="13.5">
      <c r="B236" s="205"/>
      <c r="C236" s="206"/>
      <c r="D236" s="207" t="s">
        <v>171</v>
      </c>
      <c r="E236" s="208" t="s">
        <v>21</v>
      </c>
      <c r="F236" s="209" t="s">
        <v>124</v>
      </c>
      <c r="G236" s="206"/>
      <c r="H236" s="210">
        <v>4</v>
      </c>
      <c r="I236" s="211"/>
      <c r="J236" s="206"/>
      <c r="K236" s="206"/>
      <c r="L236" s="212"/>
      <c r="M236" s="213"/>
      <c r="N236" s="214"/>
      <c r="O236" s="214"/>
      <c r="P236" s="214"/>
      <c r="Q236" s="214"/>
      <c r="R236" s="214"/>
      <c r="S236" s="214"/>
      <c r="T236" s="215"/>
      <c r="AT236" s="216" t="s">
        <v>171</v>
      </c>
      <c r="AU236" s="216" t="s">
        <v>81</v>
      </c>
      <c r="AV236" s="11" t="s">
        <v>81</v>
      </c>
      <c r="AW236" s="11" t="s">
        <v>35</v>
      </c>
      <c r="AX236" s="11" t="s">
        <v>79</v>
      </c>
      <c r="AY236" s="216" t="s">
        <v>163</v>
      </c>
    </row>
    <row r="237" spans="2:65" s="1" customFormat="1" ht="31.5" customHeight="1">
      <c r="B237" s="40"/>
      <c r="C237" s="193" t="s">
        <v>522</v>
      </c>
      <c r="D237" s="193" t="s">
        <v>165</v>
      </c>
      <c r="E237" s="194" t="s">
        <v>557</v>
      </c>
      <c r="F237" s="195" t="s">
        <v>558</v>
      </c>
      <c r="G237" s="196" t="s">
        <v>224</v>
      </c>
      <c r="H237" s="197">
        <v>4</v>
      </c>
      <c r="I237" s="198"/>
      <c r="J237" s="199">
        <f>ROUND(I237*H237,2)</f>
        <v>0</v>
      </c>
      <c r="K237" s="195" t="s">
        <v>168</v>
      </c>
      <c r="L237" s="60"/>
      <c r="M237" s="200" t="s">
        <v>21</v>
      </c>
      <c r="N237" s="201" t="s">
        <v>42</v>
      </c>
      <c r="O237" s="41"/>
      <c r="P237" s="202">
        <f>O237*H237</f>
        <v>0</v>
      </c>
      <c r="Q237" s="202">
        <v>0</v>
      </c>
      <c r="R237" s="202">
        <f>Q237*H237</f>
        <v>0</v>
      </c>
      <c r="S237" s="202">
        <v>0</v>
      </c>
      <c r="T237" s="203">
        <f>S237*H237</f>
        <v>0</v>
      </c>
      <c r="AR237" s="23" t="s">
        <v>174</v>
      </c>
      <c r="AT237" s="23" t="s">
        <v>165</v>
      </c>
      <c r="AU237" s="23" t="s">
        <v>81</v>
      </c>
      <c r="AY237" s="23" t="s">
        <v>163</v>
      </c>
      <c r="BE237" s="204">
        <f>IF(N237="základní",J237,0)</f>
        <v>0</v>
      </c>
      <c r="BF237" s="204">
        <f>IF(N237="snížená",J237,0)</f>
        <v>0</v>
      </c>
      <c r="BG237" s="204">
        <f>IF(N237="zákl. přenesená",J237,0)</f>
        <v>0</v>
      </c>
      <c r="BH237" s="204">
        <f>IF(N237="sníž. přenesená",J237,0)</f>
        <v>0</v>
      </c>
      <c r="BI237" s="204">
        <f>IF(N237="nulová",J237,0)</f>
        <v>0</v>
      </c>
      <c r="BJ237" s="23" t="s">
        <v>79</v>
      </c>
      <c r="BK237" s="204">
        <f>ROUND(I237*H237,2)</f>
        <v>0</v>
      </c>
      <c r="BL237" s="23" t="s">
        <v>174</v>
      </c>
      <c r="BM237" s="23" t="s">
        <v>559</v>
      </c>
    </row>
    <row r="238" spans="2:65" s="11" customFormat="1" ht="13.5">
      <c r="B238" s="205"/>
      <c r="C238" s="206"/>
      <c r="D238" s="217" t="s">
        <v>171</v>
      </c>
      <c r="E238" s="218" t="s">
        <v>21</v>
      </c>
      <c r="F238" s="219" t="s">
        <v>124</v>
      </c>
      <c r="G238" s="206"/>
      <c r="H238" s="220">
        <v>4</v>
      </c>
      <c r="I238" s="211"/>
      <c r="J238" s="206"/>
      <c r="K238" s="206"/>
      <c r="L238" s="212"/>
      <c r="M238" s="259"/>
      <c r="N238" s="260"/>
      <c r="O238" s="260"/>
      <c r="P238" s="260"/>
      <c r="Q238" s="260"/>
      <c r="R238" s="260"/>
      <c r="S238" s="260"/>
      <c r="T238" s="261"/>
      <c r="AT238" s="216" t="s">
        <v>171</v>
      </c>
      <c r="AU238" s="216" t="s">
        <v>81</v>
      </c>
      <c r="AV238" s="11" t="s">
        <v>81</v>
      </c>
      <c r="AW238" s="11" t="s">
        <v>35</v>
      </c>
      <c r="AX238" s="11" t="s">
        <v>79</v>
      </c>
      <c r="AY238" s="216" t="s">
        <v>163</v>
      </c>
    </row>
    <row r="239" spans="2:65" s="1" customFormat="1" ht="6.95" customHeight="1">
      <c r="B239" s="55"/>
      <c r="C239" s="56"/>
      <c r="D239" s="56"/>
      <c r="E239" s="56"/>
      <c r="F239" s="56"/>
      <c r="G239" s="56"/>
      <c r="H239" s="56"/>
      <c r="I239" s="139"/>
      <c r="J239" s="56"/>
      <c r="K239" s="56"/>
      <c r="L239" s="60"/>
    </row>
  </sheetData>
  <sheetProtection password="CC35" sheet="1" objects="1" scenarios="1" formatCells="0" formatColumns="0" formatRows="0" sort="0" autoFilter="0"/>
  <autoFilter ref="C85:K238"/>
  <mergeCells count="9">
    <mergeCell ref="E76:H76"/>
    <mergeCell ref="E78:H78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85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25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0"/>
      <c r="B1" s="111"/>
      <c r="C1" s="111"/>
      <c r="D1" s="112" t="s">
        <v>1</v>
      </c>
      <c r="E1" s="111"/>
      <c r="F1" s="113" t="s">
        <v>95</v>
      </c>
      <c r="G1" s="385" t="s">
        <v>96</v>
      </c>
      <c r="H1" s="385"/>
      <c r="I1" s="114"/>
      <c r="J1" s="113" t="s">
        <v>97</v>
      </c>
      <c r="K1" s="112" t="s">
        <v>98</v>
      </c>
      <c r="L1" s="113" t="s">
        <v>99</v>
      </c>
      <c r="M1" s="113"/>
      <c r="N1" s="113"/>
      <c r="O1" s="113"/>
      <c r="P1" s="113"/>
      <c r="Q1" s="113"/>
      <c r="R1" s="113"/>
      <c r="S1" s="113"/>
      <c r="T1" s="113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6.950000000000003" customHeight="1"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AT2" s="23" t="s">
        <v>86</v>
      </c>
      <c r="AZ2" s="115" t="s">
        <v>100</v>
      </c>
      <c r="BA2" s="115" t="s">
        <v>101</v>
      </c>
      <c r="BB2" s="115" t="s">
        <v>102</v>
      </c>
      <c r="BC2" s="115" t="s">
        <v>650</v>
      </c>
      <c r="BD2" s="115" t="s">
        <v>104</v>
      </c>
    </row>
    <row r="3" spans="1:70" ht="6.95" customHeight="1">
      <c r="B3" s="24"/>
      <c r="C3" s="25"/>
      <c r="D3" s="25"/>
      <c r="E3" s="25"/>
      <c r="F3" s="25"/>
      <c r="G3" s="25"/>
      <c r="H3" s="25"/>
      <c r="I3" s="116"/>
      <c r="J3" s="25"/>
      <c r="K3" s="26"/>
      <c r="AT3" s="23" t="s">
        <v>81</v>
      </c>
      <c r="AZ3" s="115" t="s">
        <v>105</v>
      </c>
      <c r="BA3" s="115" t="s">
        <v>106</v>
      </c>
      <c r="BB3" s="115" t="s">
        <v>107</v>
      </c>
      <c r="BC3" s="115" t="s">
        <v>651</v>
      </c>
      <c r="BD3" s="115" t="s">
        <v>104</v>
      </c>
    </row>
    <row r="4" spans="1:70" ht="36.950000000000003" customHeight="1">
      <c r="B4" s="27"/>
      <c r="C4" s="28"/>
      <c r="D4" s="29" t="s">
        <v>109</v>
      </c>
      <c r="E4" s="28"/>
      <c r="F4" s="28"/>
      <c r="G4" s="28"/>
      <c r="H4" s="28"/>
      <c r="I4" s="117"/>
      <c r="J4" s="28"/>
      <c r="K4" s="30"/>
      <c r="M4" s="31" t="s">
        <v>12</v>
      </c>
      <c r="AT4" s="23" t="s">
        <v>6</v>
      </c>
      <c r="AZ4" s="115" t="s">
        <v>110</v>
      </c>
      <c r="BA4" s="115" t="s">
        <v>111</v>
      </c>
      <c r="BB4" s="115" t="s">
        <v>107</v>
      </c>
      <c r="BC4" s="115" t="s">
        <v>652</v>
      </c>
      <c r="BD4" s="115" t="s">
        <v>104</v>
      </c>
    </row>
    <row r="5" spans="1:70" ht="6.95" customHeight="1">
      <c r="B5" s="27"/>
      <c r="C5" s="28"/>
      <c r="D5" s="28"/>
      <c r="E5" s="28"/>
      <c r="F5" s="28"/>
      <c r="G5" s="28"/>
      <c r="H5" s="28"/>
      <c r="I5" s="117"/>
      <c r="J5" s="28"/>
      <c r="K5" s="30"/>
      <c r="AZ5" s="115" t="s">
        <v>113</v>
      </c>
      <c r="BA5" s="115" t="s">
        <v>114</v>
      </c>
      <c r="BB5" s="115" t="s">
        <v>115</v>
      </c>
      <c r="BC5" s="115" t="s">
        <v>653</v>
      </c>
      <c r="BD5" s="115" t="s">
        <v>104</v>
      </c>
    </row>
    <row r="6" spans="1:70">
      <c r="B6" s="27"/>
      <c r="C6" s="28"/>
      <c r="D6" s="36" t="s">
        <v>18</v>
      </c>
      <c r="E6" s="28"/>
      <c r="F6" s="28"/>
      <c r="G6" s="28"/>
      <c r="H6" s="28"/>
      <c r="I6" s="117"/>
      <c r="J6" s="28"/>
      <c r="K6" s="30"/>
      <c r="AZ6" s="115" t="s">
        <v>117</v>
      </c>
      <c r="BA6" s="115" t="s">
        <v>118</v>
      </c>
      <c r="BB6" s="115" t="s">
        <v>107</v>
      </c>
      <c r="BC6" s="115" t="s">
        <v>119</v>
      </c>
      <c r="BD6" s="115" t="s">
        <v>104</v>
      </c>
    </row>
    <row r="7" spans="1:70" ht="22.5" customHeight="1">
      <c r="B7" s="27"/>
      <c r="C7" s="28"/>
      <c r="D7" s="28"/>
      <c r="E7" s="378" t="str">
        <f>'Rekapitulace stavby'!K6</f>
        <v>Realizace prvků ÚSES v k.ú. Vedrovice</v>
      </c>
      <c r="F7" s="379"/>
      <c r="G7" s="379"/>
      <c r="H7" s="379"/>
      <c r="I7" s="117"/>
      <c r="J7" s="28"/>
      <c r="K7" s="30"/>
      <c r="AZ7" s="115" t="s">
        <v>120</v>
      </c>
      <c r="BA7" s="115" t="s">
        <v>121</v>
      </c>
      <c r="BB7" s="115" t="s">
        <v>107</v>
      </c>
      <c r="BC7" s="115" t="s">
        <v>122</v>
      </c>
      <c r="BD7" s="115" t="s">
        <v>104</v>
      </c>
    </row>
    <row r="8" spans="1:70" s="1" customFormat="1">
      <c r="B8" s="40"/>
      <c r="C8" s="41"/>
      <c r="D8" s="36" t="s">
        <v>123</v>
      </c>
      <c r="E8" s="41"/>
      <c r="F8" s="41"/>
      <c r="G8" s="41"/>
      <c r="H8" s="41"/>
      <c r="I8" s="118"/>
      <c r="J8" s="41"/>
      <c r="K8" s="44"/>
      <c r="AZ8" s="115" t="s">
        <v>124</v>
      </c>
      <c r="BA8" s="115" t="s">
        <v>125</v>
      </c>
      <c r="BB8" s="115" t="s">
        <v>107</v>
      </c>
      <c r="BC8" s="115" t="s">
        <v>81</v>
      </c>
      <c r="BD8" s="115" t="s">
        <v>104</v>
      </c>
    </row>
    <row r="9" spans="1:70" s="1" customFormat="1" ht="36.950000000000003" customHeight="1">
      <c r="B9" s="40"/>
      <c r="C9" s="41"/>
      <c r="D9" s="41"/>
      <c r="E9" s="380" t="s">
        <v>654</v>
      </c>
      <c r="F9" s="381"/>
      <c r="G9" s="381"/>
      <c r="H9" s="381"/>
      <c r="I9" s="118"/>
      <c r="J9" s="41"/>
      <c r="K9" s="44"/>
    </row>
    <row r="10" spans="1:70" s="1" customFormat="1" ht="13.5">
      <c r="B10" s="40"/>
      <c r="C10" s="41"/>
      <c r="D10" s="41"/>
      <c r="E10" s="41"/>
      <c r="F10" s="41"/>
      <c r="G10" s="41"/>
      <c r="H10" s="41"/>
      <c r="I10" s="118"/>
      <c r="J10" s="41"/>
      <c r="K10" s="44"/>
    </row>
    <row r="11" spans="1:70" s="1" customFormat="1" ht="14.45" customHeight="1">
      <c r="B11" s="40"/>
      <c r="C11" s="41"/>
      <c r="D11" s="36" t="s">
        <v>20</v>
      </c>
      <c r="E11" s="41"/>
      <c r="F11" s="34" t="s">
        <v>21</v>
      </c>
      <c r="G11" s="41"/>
      <c r="H11" s="41"/>
      <c r="I11" s="119" t="s">
        <v>22</v>
      </c>
      <c r="J11" s="34" t="s">
        <v>21</v>
      </c>
      <c r="K11" s="44"/>
    </row>
    <row r="12" spans="1:70" s="1" customFormat="1" ht="14.45" customHeight="1">
      <c r="B12" s="40"/>
      <c r="C12" s="41"/>
      <c r="D12" s="36" t="s">
        <v>23</v>
      </c>
      <c r="E12" s="41"/>
      <c r="F12" s="34" t="s">
        <v>24</v>
      </c>
      <c r="G12" s="41"/>
      <c r="H12" s="41"/>
      <c r="I12" s="119" t="s">
        <v>25</v>
      </c>
      <c r="J12" s="120" t="str">
        <f>'Rekapitulace stavby'!AN8</f>
        <v>19. 7. 2017</v>
      </c>
      <c r="K12" s="44"/>
    </row>
    <row r="13" spans="1:70" s="1" customFormat="1" ht="10.9" customHeight="1">
      <c r="B13" s="40"/>
      <c r="C13" s="41"/>
      <c r="D13" s="41"/>
      <c r="E13" s="41"/>
      <c r="F13" s="41"/>
      <c r="G13" s="41"/>
      <c r="H13" s="41"/>
      <c r="I13" s="118"/>
      <c r="J13" s="41"/>
      <c r="K13" s="44"/>
    </row>
    <row r="14" spans="1:70" s="1" customFormat="1" ht="14.45" customHeight="1">
      <c r="B14" s="40"/>
      <c r="C14" s="41"/>
      <c r="D14" s="36" t="s">
        <v>27</v>
      </c>
      <c r="E14" s="41"/>
      <c r="F14" s="41"/>
      <c r="G14" s="41"/>
      <c r="H14" s="41"/>
      <c r="I14" s="119" t="s">
        <v>28</v>
      </c>
      <c r="J14" s="34" t="s">
        <v>21</v>
      </c>
      <c r="K14" s="44"/>
    </row>
    <row r="15" spans="1:70" s="1" customFormat="1" ht="18" customHeight="1">
      <c r="B15" s="40"/>
      <c r="C15" s="41"/>
      <c r="D15" s="41"/>
      <c r="E15" s="34" t="s">
        <v>29</v>
      </c>
      <c r="F15" s="41"/>
      <c r="G15" s="41"/>
      <c r="H15" s="41"/>
      <c r="I15" s="119" t="s">
        <v>30</v>
      </c>
      <c r="J15" s="34" t="s">
        <v>21</v>
      </c>
      <c r="K15" s="44"/>
    </row>
    <row r="16" spans="1:70" s="1" customFormat="1" ht="6.95" customHeight="1">
      <c r="B16" s="40"/>
      <c r="C16" s="41"/>
      <c r="D16" s="41"/>
      <c r="E16" s="41"/>
      <c r="F16" s="41"/>
      <c r="G16" s="41"/>
      <c r="H16" s="41"/>
      <c r="I16" s="118"/>
      <c r="J16" s="41"/>
      <c r="K16" s="44"/>
    </row>
    <row r="17" spans="2:11" s="1" customFormat="1" ht="14.45" customHeight="1">
      <c r="B17" s="40"/>
      <c r="C17" s="41"/>
      <c r="D17" s="36" t="s">
        <v>31</v>
      </c>
      <c r="E17" s="41"/>
      <c r="F17" s="41"/>
      <c r="G17" s="41"/>
      <c r="H17" s="41"/>
      <c r="I17" s="119" t="s">
        <v>28</v>
      </c>
      <c r="J17" s="34" t="str">
        <f>IF('Rekapitulace stavby'!AN13="Vyplň údaj","",IF('Rekapitulace stavby'!AN13="","",'Rekapitulace stavby'!AN13))</f>
        <v/>
      </c>
      <c r="K17" s="44"/>
    </row>
    <row r="18" spans="2:11" s="1" customFormat="1" ht="18" customHeight="1">
      <c r="B18" s="40"/>
      <c r="C18" s="41"/>
      <c r="D18" s="41"/>
      <c r="E18" s="34" t="str">
        <f>IF('Rekapitulace stavby'!E14="Vyplň údaj","",IF('Rekapitulace stavby'!E14="","",'Rekapitulace stavby'!E14))</f>
        <v/>
      </c>
      <c r="F18" s="41"/>
      <c r="G18" s="41"/>
      <c r="H18" s="41"/>
      <c r="I18" s="119" t="s">
        <v>30</v>
      </c>
      <c r="J18" s="34" t="str">
        <f>IF('Rekapitulace stavby'!AN14="Vyplň údaj","",IF('Rekapitulace stavby'!AN14="","",'Rekapitulace stavby'!AN14))</f>
        <v/>
      </c>
      <c r="K18" s="44"/>
    </row>
    <row r="19" spans="2:11" s="1" customFormat="1" ht="6.95" customHeight="1">
      <c r="B19" s="40"/>
      <c r="C19" s="41"/>
      <c r="D19" s="41"/>
      <c r="E19" s="41"/>
      <c r="F19" s="41"/>
      <c r="G19" s="41"/>
      <c r="H19" s="41"/>
      <c r="I19" s="118"/>
      <c r="J19" s="41"/>
      <c r="K19" s="44"/>
    </row>
    <row r="20" spans="2:11" s="1" customFormat="1" ht="14.45" customHeight="1">
      <c r="B20" s="40"/>
      <c r="C20" s="41"/>
      <c r="D20" s="36" t="s">
        <v>33</v>
      </c>
      <c r="E20" s="41"/>
      <c r="F20" s="41"/>
      <c r="G20" s="41"/>
      <c r="H20" s="41"/>
      <c r="I20" s="119" t="s">
        <v>28</v>
      </c>
      <c r="J20" s="34" t="s">
        <v>21</v>
      </c>
      <c r="K20" s="44"/>
    </row>
    <row r="21" spans="2:11" s="1" customFormat="1" ht="18" customHeight="1">
      <c r="B21" s="40"/>
      <c r="C21" s="41"/>
      <c r="D21" s="41"/>
      <c r="E21" s="34" t="s">
        <v>34</v>
      </c>
      <c r="F21" s="41"/>
      <c r="G21" s="41"/>
      <c r="H21" s="41"/>
      <c r="I21" s="119" t="s">
        <v>30</v>
      </c>
      <c r="J21" s="34" t="s">
        <v>21</v>
      </c>
      <c r="K21" s="44"/>
    </row>
    <row r="22" spans="2:11" s="1" customFormat="1" ht="6.95" customHeight="1">
      <c r="B22" s="40"/>
      <c r="C22" s="41"/>
      <c r="D22" s="41"/>
      <c r="E22" s="41"/>
      <c r="F22" s="41"/>
      <c r="G22" s="41"/>
      <c r="H22" s="41"/>
      <c r="I22" s="118"/>
      <c r="J22" s="41"/>
      <c r="K22" s="44"/>
    </row>
    <row r="23" spans="2:11" s="1" customFormat="1" ht="14.45" customHeight="1">
      <c r="B23" s="40"/>
      <c r="C23" s="41"/>
      <c r="D23" s="36" t="s">
        <v>36</v>
      </c>
      <c r="E23" s="41"/>
      <c r="F23" s="41"/>
      <c r="G23" s="41"/>
      <c r="H23" s="41"/>
      <c r="I23" s="118"/>
      <c r="J23" s="41"/>
      <c r="K23" s="44"/>
    </row>
    <row r="24" spans="2:11" s="6" customFormat="1" ht="22.5" customHeight="1">
      <c r="B24" s="121"/>
      <c r="C24" s="122"/>
      <c r="D24" s="122"/>
      <c r="E24" s="347" t="s">
        <v>21</v>
      </c>
      <c r="F24" s="347"/>
      <c r="G24" s="347"/>
      <c r="H24" s="347"/>
      <c r="I24" s="123"/>
      <c r="J24" s="122"/>
      <c r="K24" s="124"/>
    </row>
    <row r="25" spans="2:11" s="1" customFormat="1" ht="6.95" customHeight="1">
      <c r="B25" s="40"/>
      <c r="C25" s="41"/>
      <c r="D25" s="41"/>
      <c r="E25" s="41"/>
      <c r="F25" s="41"/>
      <c r="G25" s="41"/>
      <c r="H25" s="41"/>
      <c r="I25" s="118"/>
      <c r="J25" s="41"/>
      <c r="K25" s="44"/>
    </row>
    <row r="26" spans="2:11" s="1" customFormat="1" ht="6.95" customHeight="1">
      <c r="B26" s="40"/>
      <c r="C26" s="41"/>
      <c r="D26" s="84"/>
      <c r="E26" s="84"/>
      <c r="F26" s="84"/>
      <c r="G26" s="84"/>
      <c r="H26" s="84"/>
      <c r="I26" s="125"/>
      <c r="J26" s="84"/>
      <c r="K26" s="126"/>
    </row>
    <row r="27" spans="2:11" s="1" customFormat="1" ht="25.35" customHeight="1">
      <c r="B27" s="40"/>
      <c r="C27" s="41"/>
      <c r="D27" s="127" t="s">
        <v>37</v>
      </c>
      <c r="E27" s="41"/>
      <c r="F27" s="41"/>
      <c r="G27" s="41"/>
      <c r="H27" s="41"/>
      <c r="I27" s="118"/>
      <c r="J27" s="128">
        <f>ROUND(J86,2)</f>
        <v>0</v>
      </c>
      <c r="K27" s="44"/>
    </row>
    <row r="28" spans="2:11" s="1" customFormat="1" ht="6.95" customHeight="1">
      <c r="B28" s="40"/>
      <c r="C28" s="41"/>
      <c r="D28" s="84"/>
      <c r="E28" s="84"/>
      <c r="F28" s="84"/>
      <c r="G28" s="84"/>
      <c r="H28" s="84"/>
      <c r="I28" s="125"/>
      <c r="J28" s="84"/>
      <c r="K28" s="126"/>
    </row>
    <row r="29" spans="2:11" s="1" customFormat="1" ht="14.45" customHeight="1">
      <c r="B29" s="40"/>
      <c r="C29" s="41"/>
      <c r="D29" s="41"/>
      <c r="E29" s="41"/>
      <c r="F29" s="45" t="s">
        <v>39</v>
      </c>
      <c r="G29" s="41"/>
      <c r="H29" s="41"/>
      <c r="I29" s="129" t="s">
        <v>38</v>
      </c>
      <c r="J29" s="45" t="s">
        <v>40</v>
      </c>
      <c r="K29" s="44"/>
    </row>
    <row r="30" spans="2:11" s="1" customFormat="1" ht="14.45" customHeight="1">
      <c r="B30" s="40"/>
      <c r="C30" s="41"/>
      <c r="D30" s="48" t="s">
        <v>41</v>
      </c>
      <c r="E30" s="48" t="s">
        <v>42</v>
      </c>
      <c r="F30" s="130">
        <f>ROUND(SUM(BE86:BE224), 2)</f>
        <v>0</v>
      </c>
      <c r="G30" s="41"/>
      <c r="H30" s="41"/>
      <c r="I30" s="131">
        <v>0.21</v>
      </c>
      <c r="J30" s="130">
        <f>ROUND(ROUND((SUM(BE86:BE224)), 2)*I30, 2)</f>
        <v>0</v>
      </c>
      <c r="K30" s="44"/>
    </row>
    <row r="31" spans="2:11" s="1" customFormat="1" ht="14.45" customHeight="1">
      <c r="B31" s="40"/>
      <c r="C31" s="41"/>
      <c r="D31" s="41"/>
      <c r="E31" s="48" t="s">
        <v>43</v>
      </c>
      <c r="F31" s="130">
        <f>ROUND(SUM(BF86:BF224), 2)</f>
        <v>0</v>
      </c>
      <c r="G31" s="41"/>
      <c r="H31" s="41"/>
      <c r="I31" s="131">
        <v>0.15</v>
      </c>
      <c r="J31" s="130">
        <f>ROUND(ROUND((SUM(BF86:BF224)), 2)*I31, 2)</f>
        <v>0</v>
      </c>
      <c r="K31" s="44"/>
    </row>
    <row r="32" spans="2:11" s="1" customFormat="1" ht="14.45" hidden="1" customHeight="1">
      <c r="B32" s="40"/>
      <c r="C32" s="41"/>
      <c r="D32" s="41"/>
      <c r="E32" s="48" t="s">
        <v>44</v>
      </c>
      <c r="F32" s="130">
        <f>ROUND(SUM(BG86:BG224), 2)</f>
        <v>0</v>
      </c>
      <c r="G32" s="41"/>
      <c r="H32" s="41"/>
      <c r="I32" s="131">
        <v>0.21</v>
      </c>
      <c r="J32" s="130">
        <v>0</v>
      </c>
      <c r="K32" s="44"/>
    </row>
    <row r="33" spans="2:11" s="1" customFormat="1" ht="14.45" hidden="1" customHeight="1">
      <c r="B33" s="40"/>
      <c r="C33" s="41"/>
      <c r="D33" s="41"/>
      <c r="E33" s="48" t="s">
        <v>45</v>
      </c>
      <c r="F33" s="130">
        <f>ROUND(SUM(BH86:BH224), 2)</f>
        <v>0</v>
      </c>
      <c r="G33" s="41"/>
      <c r="H33" s="41"/>
      <c r="I33" s="131">
        <v>0.15</v>
      </c>
      <c r="J33" s="130">
        <v>0</v>
      </c>
      <c r="K33" s="44"/>
    </row>
    <row r="34" spans="2:11" s="1" customFormat="1" ht="14.45" hidden="1" customHeight="1">
      <c r="B34" s="40"/>
      <c r="C34" s="41"/>
      <c r="D34" s="41"/>
      <c r="E34" s="48" t="s">
        <v>46</v>
      </c>
      <c r="F34" s="130">
        <f>ROUND(SUM(BI86:BI224), 2)</f>
        <v>0</v>
      </c>
      <c r="G34" s="41"/>
      <c r="H34" s="41"/>
      <c r="I34" s="131">
        <v>0</v>
      </c>
      <c r="J34" s="130">
        <v>0</v>
      </c>
      <c r="K34" s="44"/>
    </row>
    <row r="35" spans="2:11" s="1" customFormat="1" ht="6.95" customHeight="1">
      <c r="B35" s="40"/>
      <c r="C35" s="41"/>
      <c r="D35" s="41"/>
      <c r="E35" s="41"/>
      <c r="F35" s="41"/>
      <c r="G35" s="41"/>
      <c r="H35" s="41"/>
      <c r="I35" s="118"/>
      <c r="J35" s="41"/>
      <c r="K35" s="44"/>
    </row>
    <row r="36" spans="2:11" s="1" customFormat="1" ht="25.35" customHeight="1">
      <c r="B36" s="40"/>
      <c r="C36" s="132"/>
      <c r="D36" s="133" t="s">
        <v>47</v>
      </c>
      <c r="E36" s="78"/>
      <c r="F36" s="78"/>
      <c r="G36" s="134" t="s">
        <v>48</v>
      </c>
      <c r="H36" s="135" t="s">
        <v>49</v>
      </c>
      <c r="I36" s="136"/>
      <c r="J36" s="137">
        <f>SUM(J27:J34)</f>
        <v>0</v>
      </c>
      <c r="K36" s="138"/>
    </row>
    <row r="37" spans="2:11" s="1" customFormat="1" ht="14.45" customHeight="1">
      <c r="B37" s="55"/>
      <c r="C37" s="56"/>
      <c r="D37" s="56"/>
      <c r="E37" s="56"/>
      <c r="F37" s="56"/>
      <c r="G37" s="56"/>
      <c r="H37" s="56"/>
      <c r="I37" s="139"/>
      <c r="J37" s="56"/>
      <c r="K37" s="57"/>
    </row>
    <row r="41" spans="2:11" s="1" customFormat="1" ht="6.95" customHeight="1">
      <c r="B41" s="140"/>
      <c r="C41" s="141"/>
      <c r="D41" s="141"/>
      <c r="E41" s="141"/>
      <c r="F41" s="141"/>
      <c r="G41" s="141"/>
      <c r="H41" s="141"/>
      <c r="I41" s="142"/>
      <c r="J41" s="141"/>
      <c r="K41" s="143"/>
    </row>
    <row r="42" spans="2:11" s="1" customFormat="1" ht="36.950000000000003" customHeight="1">
      <c r="B42" s="40"/>
      <c r="C42" s="29" t="s">
        <v>132</v>
      </c>
      <c r="D42" s="41"/>
      <c r="E42" s="41"/>
      <c r="F42" s="41"/>
      <c r="G42" s="41"/>
      <c r="H42" s="41"/>
      <c r="I42" s="118"/>
      <c r="J42" s="41"/>
      <c r="K42" s="44"/>
    </row>
    <row r="43" spans="2:11" s="1" customFormat="1" ht="6.95" customHeight="1">
      <c r="B43" s="40"/>
      <c r="C43" s="41"/>
      <c r="D43" s="41"/>
      <c r="E43" s="41"/>
      <c r="F43" s="41"/>
      <c r="G43" s="41"/>
      <c r="H43" s="41"/>
      <c r="I43" s="118"/>
      <c r="J43" s="41"/>
      <c r="K43" s="44"/>
    </row>
    <row r="44" spans="2:11" s="1" customFormat="1" ht="14.45" customHeight="1">
      <c r="B44" s="40"/>
      <c r="C44" s="36" t="s">
        <v>18</v>
      </c>
      <c r="D44" s="41"/>
      <c r="E44" s="41"/>
      <c r="F44" s="41"/>
      <c r="G44" s="41"/>
      <c r="H44" s="41"/>
      <c r="I44" s="118"/>
      <c r="J44" s="41"/>
      <c r="K44" s="44"/>
    </row>
    <row r="45" spans="2:11" s="1" customFormat="1" ht="22.5" customHeight="1">
      <c r="B45" s="40"/>
      <c r="C45" s="41"/>
      <c r="D45" s="41"/>
      <c r="E45" s="378" t="str">
        <f>E7</f>
        <v>Realizace prvků ÚSES v k.ú. Vedrovice</v>
      </c>
      <c r="F45" s="379"/>
      <c r="G45" s="379"/>
      <c r="H45" s="379"/>
      <c r="I45" s="118"/>
      <c r="J45" s="41"/>
      <c r="K45" s="44"/>
    </row>
    <row r="46" spans="2:11" s="1" customFormat="1" ht="14.45" customHeight="1">
      <c r="B46" s="40"/>
      <c r="C46" s="36" t="s">
        <v>123</v>
      </c>
      <c r="D46" s="41"/>
      <c r="E46" s="41"/>
      <c r="F46" s="41"/>
      <c r="G46" s="41"/>
      <c r="H46" s="41"/>
      <c r="I46" s="118"/>
      <c r="J46" s="41"/>
      <c r="K46" s="44"/>
    </row>
    <row r="47" spans="2:11" s="1" customFormat="1" ht="23.25" customHeight="1">
      <c r="B47" s="40"/>
      <c r="C47" s="41"/>
      <c r="D47" s="41"/>
      <c r="E47" s="380" t="str">
        <f>E9</f>
        <v>LBK 3 - orná půda</v>
      </c>
      <c r="F47" s="381"/>
      <c r="G47" s="381"/>
      <c r="H47" s="381"/>
      <c r="I47" s="118"/>
      <c r="J47" s="41"/>
      <c r="K47" s="44"/>
    </row>
    <row r="48" spans="2:11" s="1" customFormat="1" ht="6.95" customHeight="1">
      <c r="B48" s="40"/>
      <c r="C48" s="41"/>
      <c r="D48" s="41"/>
      <c r="E48" s="41"/>
      <c r="F48" s="41"/>
      <c r="G48" s="41"/>
      <c r="H48" s="41"/>
      <c r="I48" s="118"/>
      <c r="J48" s="41"/>
      <c r="K48" s="44"/>
    </row>
    <row r="49" spans="2:47" s="1" customFormat="1" ht="18" customHeight="1">
      <c r="B49" s="40"/>
      <c r="C49" s="36" t="s">
        <v>23</v>
      </c>
      <c r="D49" s="41"/>
      <c r="E49" s="41"/>
      <c r="F49" s="34" t="str">
        <f>F12</f>
        <v>k.ú. Vedrovice</v>
      </c>
      <c r="G49" s="41"/>
      <c r="H49" s="41"/>
      <c r="I49" s="119" t="s">
        <v>25</v>
      </c>
      <c r="J49" s="120" t="str">
        <f>IF(J12="","",J12)</f>
        <v>19. 7. 2017</v>
      </c>
      <c r="K49" s="44"/>
    </row>
    <row r="50" spans="2:47" s="1" customFormat="1" ht="6.95" customHeight="1">
      <c r="B50" s="40"/>
      <c r="C50" s="41"/>
      <c r="D50" s="41"/>
      <c r="E50" s="41"/>
      <c r="F50" s="41"/>
      <c r="G50" s="41"/>
      <c r="H50" s="41"/>
      <c r="I50" s="118"/>
      <c r="J50" s="41"/>
      <c r="K50" s="44"/>
    </row>
    <row r="51" spans="2:47" s="1" customFormat="1">
      <c r="B51" s="40"/>
      <c r="C51" s="36" t="s">
        <v>27</v>
      </c>
      <c r="D51" s="41"/>
      <c r="E51" s="41"/>
      <c r="F51" s="34" t="str">
        <f>E15</f>
        <v>Obec Vedrovice, 671 75 Loděnice u Mor.Krumluva</v>
      </c>
      <c r="G51" s="41"/>
      <c r="H51" s="41"/>
      <c r="I51" s="119" t="s">
        <v>33</v>
      </c>
      <c r="J51" s="34" t="str">
        <f>E21</f>
        <v>Atregia, s.r.o., Šebrov 215, 679 22</v>
      </c>
      <c r="K51" s="44"/>
    </row>
    <row r="52" spans="2:47" s="1" customFormat="1" ht="14.45" customHeight="1">
      <c r="B52" s="40"/>
      <c r="C52" s="36" t="s">
        <v>31</v>
      </c>
      <c r="D52" s="41"/>
      <c r="E52" s="41"/>
      <c r="F52" s="34" t="str">
        <f>IF(E18="","",E18)</f>
        <v/>
      </c>
      <c r="G52" s="41"/>
      <c r="H52" s="41"/>
      <c r="I52" s="118"/>
      <c r="J52" s="41"/>
      <c r="K52" s="44"/>
    </row>
    <row r="53" spans="2:47" s="1" customFormat="1" ht="10.35" customHeight="1">
      <c r="B53" s="40"/>
      <c r="C53" s="41"/>
      <c r="D53" s="41"/>
      <c r="E53" s="41"/>
      <c r="F53" s="41"/>
      <c r="G53" s="41"/>
      <c r="H53" s="41"/>
      <c r="I53" s="118"/>
      <c r="J53" s="41"/>
      <c r="K53" s="44"/>
    </row>
    <row r="54" spans="2:47" s="1" customFormat="1" ht="29.25" customHeight="1">
      <c r="B54" s="40"/>
      <c r="C54" s="144" t="s">
        <v>133</v>
      </c>
      <c r="D54" s="132"/>
      <c r="E54" s="132"/>
      <c r="F54" s="132"/>
      <c r="G54" s="132"/>
      <c r="H54" s="132"/>
      <c r="I54" s="145"/>
      <c r="J54" s="146" t="s">
        <v>134</v>
      </c>
      <c r="K54" s="147"/>
    </row>
    <row r="55" spans="2:47" s="1" customFormat="1" ht="10.35" customHeight="1">
      <c r="B55" s="40"/>
      <c r="C55" s="41"/>
      <c r="D55" s="41"/>
      <c r="E55" s="41"/>
      <c r="F55" s="41"/>
      <c r="G55" s="41"/>
      <c r="H55" s="41"/>
      <c r="I55" s="118"/>
      <c r="J55" s="41"/>
      <c r="K55" s="44"/>
    </row>
    <row r="56" spans="2:47" s="1" customFormat="1" ht="29.25" customHeight="1">
      <c r="B56" s="40"/>
      <c r="C56" s="148" t="s">
        <v>135</v>
      </c>
      <c r="D56" s="41"/>
      <c r="E56" s="41"/>
      <c r="F56" s="41"/>
      <c r="G56" s="41"/>
      <c r="H56" s="41"/>
      <c r="I56" s="118"/>
      <c r="J56" s="128">
        <f>J86</f>
        <v>0</v>
      </c>
      <c r="K56" s="44"/>
      <c r="AU56" s="23" t="s">
        <v>136</v>
      </c>
    </row>
    <row r="57" spans="2:47" s="7" customFormat="1" ht="24.95" customHeight="1">
      <c r="B57" s="149"/>
      <c r="C57" s="150"/>
      <c r="D57" s="151" t="s">
        <v>137</v>
      </c>
      <c r="E57" s="152"/>
      <c r="F57" s="152"/>
      <c r="G57" s="152"/>
      <c r="H57" s="152"/>
      <c r="I57" s="153"/>
      <c r="J57" s="154">
        <f>J87</f>
        <v>0</v>
      </c>
      <c r="K57" s="155"/>
    </row>
    <row r="58" spans="2:47" s="8" customFormat="1" ht="19.899999999999999" customHeight="1">
      <c r="B58" s="156"/>
      <c r="C58" s="157"/>
      <c r="D58" s="158" t="s">
        <v>138</v>
      </c>
      <c r="E58" s="159"/>
      <c r="F58" s="159"/>
      <c r="G58" s="159"/>
      <c r="H58" s="159"/>
      <c r="I58" s="160"/>
      <c r="J58" s="161">
        <f>J88</f>
        <v>0</v>
      </c>
      <c r="K58" s="162"/>
    </row>
    <row r="59" spans="2:47" s="8" customFormat="1" ht="19.899999999999999" customHeight="1">
      <c r="B59" s="156"/>
      <c r="C59" s="157"/>
      <c r="D59" s="158" t="s">
        <v>139</v>
      </c>
      <c r="E59" s="159"/>
      <c r="F59" s="159"/>
      <c r="G59" s="159"/>
      <c r="H59" s="159"/>
      <c r="I59" s="160"/>
      <c r="J59" s="161">
        <f>J97</f>
        <v>0</v>
      </c>
      <c r="K59" s="162"/>
    </row>
    <row r="60" spans="2:47" s="8" customFormat="1" ht="14.85" customHeight="1">
      <c r="B60" s="156"/>
      <c r="C60" s="157"/>
      <c r="D60" s="158" t="s">
        <v>140</v>
      </c>
      <c r="E60" s="159"/>
      <c r="F60" s="159"/>
      <c r="G60" s="159"/>
      <c r="H60" s="159"/>
      <c r="I60" s="160"/>
      <c r="J60" s="161">
        <f>J98</f>
        <v>0</v>
      </c>
      <c r="K60" s="162"/>
    </row>
    <row r="61" spans="2:47" s="8" customFormat="1" ht="21.75" customHeight="1">
      <c r="B61" s="156"/>
      <c r="C61" s="157"/>
      <c r="D61" s="158" t="s">
        <v>141</v>
      </c>
      <c r="E61" s="159"/>
      <c r="F61" s="159"/>
      <c r="G61" s="159"/>
      <c r="H61" s="159"/>
      <c r="I61" s="160"/>
      <c r="J61" s="161">
        <f>J170</f>
        <v>0</v>
      </c>
      <c r="K61" s="162"/>
    </row>
    <row r="62" spans="2:47" s="8" customFormat="1" ht="21.75" customHeight="1">
      <c r="B62" s="156"/>
      <c r="C62" s="157"/>
      <c r="D62" s="158" t="s">
        <v>142</v>
      </c>
      <c r="E62" s="159"/>
      <c r="F62" s="159"/>
      <c r="G62" s="159"/>
      <c r="H62" s="159"/>
      <c r="I62" s="160"/>
      <c r="J62" s="161">
        <f>J171</f>
        <v>0</v>
      </c>
      <c r="K62" s="162"/>
    </row>
    <row r="63" spans="2:47" s="8" customFormat="1" ht="21.75" customHeight="1">
      <c r="B63" s="156"/>
      <c r="C63" s="157"/>
      <c r="D63" s="158" t="s">
        <v>143</v>
      </c>
      <c r="E63" s="159"/>
      <c r="F63" s="159"/>
      <c r="G63" s="159"/>
      <c r="H63" s="159"/>
      <c r="I63" s="160"/>
      <c r="J63" s="161">
        <f>J179</f>
        <v>0</v>
      </c>
      <c r="K63" s="162"/>
    </row>
    <row r="64" spans="2:47" s="8" customFormat="1" ht="14.85" customHeight="1">
      <c r="B64" s="156"/>
      <c r="C64" s="157"/>
      <c r="D64" s="158" t="s">
        <v>144</v>
      </c>
      <c r="E64" s="159"/>
      <c r="F64" s="159"/>
      <c r="G64" s="159"/>
      <c r="H64" s="159"/>
      <c r="I64" s="160"/>
      <c r="J64" s="161">
        <f>J187</f>
        <v>0</v>
      </c>
      <c r="K64" s="162"/>
    </row>
    <row r="65" spans="2:12" s="8" customFormat="1" ht="14.85" customHeight="1">
      <c r="B65" s="156"/>
      <c r="C65" s="157"/>
      <c r="D65" s="158" t="s">
        <v>145</v>
      </c>
      <c r="E65" s="159"/>
      <c r="F65" s="159"/>
      <c r="G65" s="159"/>
      <c r="H65" s="159"/>
      <c r="I65" s="160"/>
      <c r="J65" s="161">
        <f>J196</f>
        <v>0</v>
      </c>
      <c r="K65" s="162"/>
    </row>
    <row r="66" spans="2:12" s="8" customFormat="1" ht="19.899999999999999" customHeight="1">
      <c r="B66" s="156"/>
      <c r="C66" s="157"/>
      <c r="D66" s="158" t="s">
        <v>146</v>
      </c>
      <c r="E66" s="159"/>
      <c r="F66" s="159"/>
      <c r="G66" s="159"/>
      <c r="H66" s="159"/>
      <c r="I66" s="160"/>
      <c r="J66" s="161">
        <f>J199</f>
        <v>0</v>
      </c>
      <c r="K66" s="162"/>
    </row>
    <row r="67" spans="2:12" s="1" customFormat="1" ht="21.75" customHeight="1">
      <c r="B67" s="40"/>
      <c r="C67" s="41"/>
      <c r="D67" s="41"/>
      <c r="E67" s="41"/>
      <c r="F67" s="41"/>
      <c r="G67" s="41"/>
      <c r="H67" s="41"/>
      <c r="I67" s="118"/>
      <c r="J67" s="41"/>
      <c r="K67" s="44"/>
    </row>
    <row r="68" spans="2:12" s="1" customFormat="1" ht="6.95" customHeight="1">
      <c r="B68" s="55"/>
      <c r="C68" s="56"/>
      <c r="D68" s="56"/>
      <c r="E68" s="56"/>
      <c r="F68" s="56"/>
      <c r="G68" s="56"/>
      <c r="H68" s="56"/>
      <c r="I68" s="139"/>
      <c r="J68" s="56"/>
      <c r="K68" s="57"/>
    </row>
    <row r="72" spans="2:12" s="1" customFormat="1" ht="6.95" customHeight="1">
      <c r="B72" s="58"/>
      <c r="C72" s="59"/>
      <c r="D72" s="59"/>
      <c r="E72" s="59"/>
      <c r="F72" s="59"/>
      <c r="G72" s="59"/>
      <c r="H72" s="59"/>
      <c r="I72" s="142"/>
      <c r="J72" s="59"/>
      <c r="K72" s="59"/>
      <c r="L72" s="60"/>
    </row>
    <row r="73" spans="2:12" s="1" customFormat="1" ht="36.950000000000003" customHeight="1">
      <c r="B73" s="40"/>
      <c r="C73" s="61" t="s">
        <v>147</v>
      </c>
      <c r="D73" s="62"/>
      <c r="E73" s="62"/>
      <c r="F73" s="62"/>
      <c r="G73" s="62"/>
      <c r="H73" s="62"/>
      <c r="I73" s="163"/>
      <c r="J73" s="62"/>
      <c r="K73" s="62"/>
      <c r="L73" s="60"/>
    </row>
    <row r="74" spans="2:12" s="1" customFormat="1" ht="6.95" customHeight="1">
      <c r="B74" s="40"/>
      <c r="C74" s="62"/>
      <c r="D74" s="62"/>
      <c r="E74" s="62"/>
      <c r="F74" s="62"/>
      <c r="G74" s="62"/>
      <c r="H74" s="62"/>
      <c r="I74" s="163"/>
      <c r="J74" s="62"/>
      <c r="K74" s="62"/>
      <c r="L74" s="60"/>
    </row>
    <row r="75" spans="2:12" s="1" customFormat="1" ht="14.45" customHeight="1">
      <c r="B75" s="40"/>
      <c r="C75" s="64" t="s">
        <v>18</v>
      </c>
      <c r="D75" s="62"/>
      <c r="E75" s="62"/>
      <c r="F75" s="62"/>
      <c r="G75" s="62"/>
      <c r="H75" s="62"/>
      <c r="I75" s="163"/>
      <c r="J75" s="62"/>
      <c r="K75" s="62"/>
      <c r="L75" s="60"/>
    </row>
    <row r="76" spans="2:12" s="1" customFormat="1" ht="22.5" customHeight="1">
      <c r="B76" s="40"/>
      <c r="C76" s="62"/>
      <c r="D76" s="62"/>
      <c r="E76" s="382" t="str">
        <f>E7</f>
        <v>Realizace prvků ÚSES v k.ú. Vedrovice</v>
      </c>
      <c r="F76" s="383"/>
      <c r="G76" s="383"/>
      <c r="H76" s="383"/>
      <c r="I76" s="163"/>
      <c r="J76" s="62"/>
      <c r="K76" s="62"/>
      <c r="L76" s="60"/>
    </row>
    <row r="77" spans="2:12" s="1" customFormat="1" ht="14.45" customHeight="1">
      <c r="B77" s="40"/>
      <c r="C77" s="64" t="s">
        <v>123</v>
      </c>
      <c r="D77" s="62"/>
      <c r="E77" s="62"/>
      <c r="F77" s="62"/>
      <c r="G77" s="62"/>
      <c r="H77" s="62"/>
      <c r="I77" s="163"/>
      <c r="J77" s="62"/>
      <c r="K77" s="62"/>
      <c r="L77" s="60"/>
    </row>
    <row r="78" spans="2:12" s="1" customFormat="1" ht="23.25" customHeight="1">
      <c r="B78" s="40"/>
      <c r="C78" s="62"/>
      <c r="D78" s="62"/>
      <c r="E78" s="358" t="str">
        <f>E9</f>
        <v>LBK 3 - orná půda</v>
      </c>
      <c r="F78" s="384"/>
      <c r="G78" s="384"/>
      <c r="H78" s="384"/>
      <c r="I78" s="163"/>
      <c r="J78" s="62"/>
      <c r="K78" s="62"/>
      <c r="L78" s="60"/>
    </row>
    <row r="79" spans="2:12" s="1" customFormat="1" ht="6.95" customHeight="1">
      <c r="B79" s="40"/>
      <c r="C79" s="62"/>
      <c r="D79" s="62"/>
      <c r="E79" s="62"/>
      <c r="F79" s="62"/>
      <c r="G79" s="62"/>
      <c r="H79" s="62"/>
      <c r="I79" s="163"/>
      <c r="J79" s="62"/>
      <c r="K79" s="62"/>
      <c r="L79" s="60"/>
    </row>
    <row r="80" spans="2:12" s="1" customFormat="1" ht="18" customHeight="1">
      <c r="B80" s="40"/>
      <c r="C80" s="64" t="s">
        <v>23</v>
      </c>
      <c r="D80" s="62"/>
      <c r="E80" s="62"/>
      <c r="F80" s="164" t="str">
        <f>F12</f>
        <v>k.ú. Vedrovice</v>
      </c>
      <c r="G80" s="62"/>
      <c r="H80" s="62"/>
      <c r="I80" s="165" t="s">
        <v>25</v>
      </c>
      <c r="J80" s="72" t="str">
        <f>IF(J12="","",J12)</f>
        <v>19. 7. 2017</v>
      </c>
      <c r="K80" s="62"/>
      <c r="L80" s="60"/>
    </row>
    <row r="81" spans="2:65" s="1" customFormat="1" ht="6.95" customHeight="1">
      <c r="B81" s="40"/>
      <c r="C81" s="62"/>
      <c r="D81" s="62"/>
      <c r="E81" s="62"/>
      <c r="F81" s="62"/>
      <c r="G81" s="62"/>
      <c r="H81" s="62"/>
      <c r="I81" s="163"/>
      <c r="J81" s="62"/>
      <c r="K81" s="62"/>
      <c r="L81" s="60"/>
    </row>
    <row r="82" spans="2:65" s="1" customFormat="1">
      <c r="B82" s="40"/>
      <c r="C82" s="64" t="s">
        <v>27</v>
      </c>
      <c r="D82" s="62"/>
      <c r="E82" s="62"/>
      <c r="F82" s="164" t="str">
        <f>E15</f>
        <v>Obec Vedrovice, 671 75 Loděnice u Mor.Krumluva</v>
      </c>
      <c r="G82" s="62"/>
      <c r="H82" s="62"/>
      <c r="I82" s="165" t="s">
        <v>33</v>
      </c>
      <c r="J82" s="164" t="str">
        <f>E21</f>
        <v>Atregia, s.r.o., Šebrov 215, 679 22</v>
      </c>
      <c r="K82" s="62"/>
      <c r="L82" s="60"/>
    </row>
    <row r="83" spans="2:65" s="1" customFormat="1" ht="14.45" customHeight="1">
      <c r="B83" s="40"/>
      <c r="C83" s="64" t="s">
        <v>31</v>
      </c>
      <c r="D83" s="62"/>
      <c r="E83" s="62"/>
      <c r="F83" s="164" t="str">
        <f>IF(E18="","",E18)</f>
        <v/>
      </c>
      <c r="G83" s="62"/>
      <c r="H83" s="62"/>
      <c r="I83" s="163"/>
      <c r="J83" s="62"/>
      <c r="K83" s="62"/>
      <c r="L83" s="60"/>
    </row>
    <row r="84" spans="2:65" s="1" customFormat="1" ht="10.35" customHeight="1">
      <c r="B84" s="40"/>
      <c r="C84" s="62"/>
      <c r="D84" s="62"/>
      <c r="E84" s="62"/>
      <c r="F84" s="62"/>
      <c r="G84" s="62"/>
      <c r="H84" s="62"/>
      <c r="I84" s="163"/>
      <c r="J84" s="62"/>
      <c r="K84" s="62"/>
      <c r="L84" s="60"/>
    </row>
    <row r="85" spans="2:65" s="9" customFormat="1" ht="29.25" customHeight="1">
      <c r="B85" s="166"/>
      <c r="C85" s="167" t="s">
        <v>148</v>
      </c>
      <c r="D85" s="168" t="s">
        <v>56</v>
      </c>
      <c r="E85" s="168" t="s">
        <v>52</v>
      </c>
      <c r="F85" s="168" t="s">
        <v>149</v>
      </c>
      <c r="G85" s="168" t="s">
        <v>150</v>
      </c>
      <c r="H85" s="168" t="s">
        <v>151</v>
      </c>
      <c r="I85" s="169" t="s">
        <v>152</v>
      </c>
      <c r="J85" s="168" t="s">
        <v>134</v>
      </c>
      <c r="K85" s="170" t="s">
        <v>153</v>
      </c>
      <c r="L85" s="171"/>
      <c r="M85" s="80" t="s">
        <v>154</v>
      </c>
      <c r="N85" s="81" t="s">
        <v>41</v>
      </c>
      <c r="O85" s="81" t="s">
        <v>155</v>
      </c>
      <c r="P85" s="81" t="s">
        <v>156</v>
      </c>
      <c r="Q85" s="81" t="s">
        <v>157</v>
      </c>
      <c r="R85" s="81" t="s">
        <v>158</v>
      </c>
      <c r="S85" s="81" t="s">
        <v>159</v>
      </c>
      <c r="T85" s="82" t="s">
        <v>160</v>
      </c>
    </row>
    <row r="86" spans="2:65" s="1" customFormat="1" ht="29.25" customHeight="1">
      <c r="B86" s="40"/>
      <c r="C86" s="86" t="s">
        <v>135</v>
      </c>
      <c r="D86" s="62"/>
      <c r="E86" s="62"/>
      <c r="F86" s="62"/>
      <c r="G86" s="62"/>
      <c r="H86" s="62"/>
      <c r="I86" s="163"/>
      <c r="J86" s="172">
        <f>BK86</f>
        <v>0</v>
      </c>
      <c r="K86" s="62"/>
      <c r="L86" s="60"/>
      <c r="M86" s="83"/>
      <c r="N86" s="84"/>
      <c r="O86" s="84"/>
      <c r="P86" s="173">
        <f>P87</f>
        <v>0</v>
      </c>
      <c r="Q86" s="84"/>
      <c r="R86" s="173">
        <f>R87</f>
        <v>44.875419999999998</v>
      </c>
      <c r="S86" s="84"/>
      <c r="T86" s="174">
        <f>T87</f>
        <v>0</v>
      </c>
      <c r="AT86" s="23" t="s">
        <v>70</v>
      </c>
      <c r="AU86" s="23" t="s">
        <v>136</v>
      </c>
      <c r="BK86" s="175">
        <f>BK87</f>
        <v>0</v>
      </c>
    </row>
    <row r="87" spans="2:65" s="10" customFormat="1" ht="37.35" customHeight="1">
      <c r="B87" s="176"/>
      <c r="C87" s="177"/>
      <c r="D87" s="178" t="s">
        <v>70</v>
      </c>
      <c r="E87" s="179" t="s">
        <v>161</v>
      </c>
      <c r="F87" s="179" t="s">
        <v>162</v>
      </c>
      <c r="G87" s="177"/>
      <c r="H87" s="177"/>
      <c r="I87" s="180"/>
      <c r="J87" s="181">
        <f>BK87</f>
        <v>0</v>
      </c>
      <c r="K87" s="177"/>
      <c r="L87" s="182"/>
      <c r="M87" s="183"/>
      <c r="N87" s="184"/>
      <c r="O87" s="184"/>
      <c r="P87" s="185">
        <f>P88+P97+P199</f>
        <v>0</v>
      </c>
      <c r="Q87" s="184"/>
      <c r="R87" s="185">
        <f>R88+R97+R199</f>
        <v>44.875419999999998</v>
      </c>
      <c r="S87" s="184"/>
      <c r="T87" s="186">
        <f>T88+T97+T199</f>
        <v>0</v>
      </c>
      <c r="AR87" s="187" t="s">
        <v>79</v>
      </c>
      <c r="AT87" s="188" t="s">
        <v>70</v>
      </c>
      <c r="AU87" s="188" t="s">
        <v>71</v>
      </c>
      <c r="AY87" s="187" t="s">
        <v>163</v>
      </c>
      <c r="BK87" s="189">
        <f>BK88+BK97+BK199</f>
        <v>0</v>
      </c>
    </row>
    <row r="88" spans="2:65" s="10" customFormat="1" ht="19.899999999999999" customHeight="1">
      <c r="B88" s="176"/>
      <c r="C88" s="177"/>
      <c r="D88" s="190" t="s">
        <v>70</v>
      </c>
      <c r="E88" s="191" t="s">
        <v>122</v>
      </c>
      <c r="F88" s="191" t="s">
        <v>164</v>
      </c>
      <c r="G88" s="177"/>
      <c r="H88" s="177"/>
      <c r="I88" s="180"/>
      <c r="J88" s="192">
        <f>BK88</f>
        <v>0</v>
      </c>
      <c r="K88" s="177"/>
      <c r="L88" s="182"/>
      <c r="M88" s="183"/>
      <c r="N88" s="184"/>
      <c r="O88" s="184"/>
      <c r="P88" s="185">
        <f>SUM(P89:P96)</f>
        <v>0</v>
      </c>
      <c r="Q88" s="184"/>
      <c r="R88" s="185">
        <f>SUM(R89:R96)</f>
        <v>0</v>
      </c>
      <c r="S88" s="184"/>
      <c r="T88" s="186">
        <f>SUM(T89:T96)</f>
        <v>0</v>
      </c>
      <c r="AR88" s="187" t="s">
        <v>79</v>
      </c>
      <c r="AT88" s="188" t="s">
        <v>70</v>
      </c>
      <c r="AU88" s="188" t="s">
        <v>79</v>
      </c>
      <c r="AY88" s="187" t="s">
        <v>163</v>
      </c>
      <c r="BK88" s="189">
        <f>SUM(BK89:BK96)</f>
        <v>0</v>
      </c>
    </row>
    <row r="89" spans="2:65" s="1" customFormat="1" ht="22.5" customHeight="1">
      <c r="B89" s="40"/>
      <c r="C89" s="193" t="s">
        <v>79</v>
      </c>
      <c r="D89" s="193" t="s">
        <v>165</v>
      </c>
      <c r="E89" s="194" t="s">
        <v>565</v>
      </c>
      <c r="F89" s="195" t="s">
        <v>566</v>
      </c>
      <c r="G89" s="196" t="s">
        <v>102</v>
      </c>
      <c r="H89" s="197">
        <v>11070</v>
      </c>
      <c r="I89" s="198"/>
      <c r="J89" s="199">
        <f>ROUND(I89*H89,2)</f>
        <v>0</v>
      </c>
      <c r="K89" s="195" t="s">
        <v>168</v>
      </c>
      <c r="L89" s="60"/>
      <c r="M89" s="200" t="s">
        <v>21</v>
      </c>
      <c r="N89" s="201" t="s">
        <v>42</v>
      </c>
      <c r="O89" s="41"/>
      <c r="P89" s="202">
        <f>O89*H89</f>
        <v>0</v>
      </c>
      <c r="Q89" s="202">
        <v>0</v>
      </c>
      <c r="R89" s="202">
        <f>Q89*H89</f>
        <v>0</v>
      </c>
      <c r="S89" s="202">
        <v>0</v>
      </c>
      <c r="T89" s="203">
        <f>S89*H89</f>
        <v>0</v>
      </c>
      <c r="AR89" s="23" t="s">
        <v>174</v>
      </c>
      <c r="AT89" s="23" t="s">
        <v>165</v>
      </c>
      <c r="AU89" s="23" t="s">
        <v>81</v>
      </c>
      <c r="AY89" s="23" t="s">
        <v>163</v>
      </c>
      <c r="BE89" s="204">
        <f>IF(N89="základní",J89,0)</f>
        <v>0</v>
      </c>
      <c r="BF89" s="204">
        <f>IF(N89="snížená",J89,0)</f>
        <v>0</v>
      </c>
      <c r="BG89" s="204">
        <f>IF(N89="zákl. přenesená",J89,0)</f>
        <v>0</v>
      </c>
      <c r="BH89" s="204">
        <f>IF(N89="sníž. přenesená",J89,0)</f>
        <v>0</v>
      </c>
      <c r="BI89" s="204">
        <f>IF(N89="nulová",J89,0)</f>
        <v>0</v>
      </c>
      <c r="BJ89" s="23" t="s">
        <v>79</v>
      </c>
      <c r="BK89" s="204">
        <f>ROUND(I89*H89,2)</f>
        <v>0</v>
      </c>
      <c r="BL89" s="23" t="s">
        <v>174</v>
      </c>
      <c r="BM89" s="23" t="s">
        <v>567</v>
      </c>
    </row>
    <row r="90" spans="2:65" s="11" customFormat="1" ht="13.5">
      <c r="B90" s="205"/>
      <c r="C90" s="206"/>
      <c r="D90" s="207" t="s">
        <v>171</v>
      </c>
      <c r="E90" s="208" t="s">
        <v>21</v>
      </c>
      <c r="F90" s="209" t="s">
        <v>100</v>
      </c>
      <c r="G90" s="206"/>
      <c r="H90" s="210">
        <v>11070</v>
      </c>
      <c r="I90" s="211"/>
      <c r="J90" s="206"/>
      <c r="K90" s="206"/>
      <c r="L90" s="212"/>
      <c r="M90" s="213"/>
      <c r="N90" s="214"/>
      <c r="O90" s="214"/>
      <c r="P90" s="214"/>
      <c r="Q90" s="214"/>
      <c r="R90" s="214"/>
      <c r="S90" s="214"/>
      <c r="T90" s="215"/>
      <c r="AT90" s="216" t="s">
        <v>171</v>
      </c>
      <c r="AU90" s="216" t="s">
        <v>81</v>
      </c>
      <c r="AV90" s="11" t="s">
        <v>81</v>
      </c>
      <c r="AW90" s="11" t="s">
        <v>35</v>
      </c>
      <c r="AX90" s="11" t="s">
        <v>79</v>
      </c>
      <c r="AY90" s="216" t="s">
        <v>163</v>
      </c>
    </row>
    <row r="91" spans="2:65" s="1" customFormat="1" ht="22.5" customHeight="1">
      <c r="B91" s="40"/>
      <c r="C91" s="193" t="s">
        <v>81</v>
      </c>
      <c r="D91" s="193" t="s">
        <v>165</v>
      </c>
      <c r="E91" s="194" t="s">
        <v>568</v>
      </c>
      <c r="F91" s="195" t="s">
        <v>569</v>
      </c>
      <c r="G91" s="196" t="s">
        <v>102</v>
      </c>
      <c r="H91" s="197">
        <v>11070</v>
      </c>
      <c r="I91" s="198"/>
      <c r="J91" s="199">
        <f>ROUND(I91*H91,2)</f>
        <v>0</v>
      </c>
      <c r="K91" s="195" t="s">
        <v>168</v>
      </c>
      <c r="L91" s="60"/>
      <c r="M91" s="200" t="s">
        <v>21</v>
      </c>
      <c r="N91" s="201" t="s">
        <v>42</v>
      </c>
      <c r="O91" s="41"/>
      <c r="P91" s="202">
        <f>O91*H91</f>
        <v>0</v>
      </c>
      <c r="Q91" s="202">
        <v>0</v>
      </c>
      <c r="R91" s="202">
        <f>Q91*H91</f>
        <v>0</v>
      </c>
      <c r="S91" s="202">
        <v>0</v>
      </c>
      <c r="T91" s="203">
        <f>S91*H91</f>
        <v>0</v>
      </c>
      <c r="AR91" s="23" t="s">
        <v>174</v>
      </c>
      <c r="AT91" s="23" t="s">
        <v>165</v>
      </c>
      <c r="AU91" s="23" t="s">
        <v>81</v>
      </c>
      <c r="AY91" s="23" t="s">
        <v>163</v>
      </c>
      <c r="BE91" s="204">
        <f>IF(N91="základní",J91,0)</f>
        <v>0</v>
      </c>
      <c r="BF91" s="204">
        <f>IF(N91="snížená",J91,0)</f>
        <v>0</v>
      </c>
      <c r="BG91" s="204">
        <f>IF(N91="zákl. přenesená",J91,0)</f>
        <v>0</v>
      </c>
      <c r="BH91" s="204">
        <f>IF(N91="sníž. přenesená",J91,0)</f>
        <v>0</v>
      </c>
      <c r="BI91" s="204">
        <f>IF(N91="nulová",J91,0)</f>
        <v>0</v>
      </c>
      <c r="BJ91" s="23" t="s">
        <v>79</v>
      </c>
      <c r="BK91" s="204">
        <f>ROUND(I91*H91,2)</f>
        <v>0</v>
      </c>
      <c r="BL91" s="23" t="s">
        <v>174</v>
      </c>
      <c r="BM91" s="23" t="s">
        <v>570</v>
      </c>
    </row>
    <row r="92" spans="2:65" s="11" customFormat="1" ht="13.5">
      <c r="B92" s="205"/>
      <c r="C92" s="206"/>
      <c r="D92" s="207" t="s">
        <v>171</v>
      </c>
      <c r="E92" s="208" t="s">
        <v>21</v>
      </c>
      <c r="F92" s="209" t="s">
        <v>100</v>
      </c>
      <c r="G92" s="206"/>
      <c r="H92" s="210">
        <v>11070</v>
      </c>
      <c r="I92" s="211"/>
      <c r="J92" s="206"/>
      <c r="K92" s="206"/>
      <c r="L92" s="212"/>
      <c r="M92" s="213"/>
      <c r="N92" s="214"/>
      <c r="O92" s="214"/>
      <c r="P92" s="214"/>
      <c r="Q92" s="214"/>
      <c r="R92" s="214"/>
      <c r="S92" s="214"/>
      <c r="T92" s="215"/>
      <c r="AT92" s="216" t="s">
        <v>171</v>
      </c>
      <c r="AU92" s="216" t="s">
        <v>81</v>
      </c>
      <c r="AV92" s="11" t="s">
        <v>81</v>
      </c>
      <c r="AW92" s="11" t="s">
        <v>35</v>
      </c>
      <c r="AX92" s="11" t="s">
        <v>79</v>
      </c>
      <c r="AY92" s="216" t="s">
        <v>163</v>
      </c>
    </row>
    <row r="93" spans="2:65" s="1" customFormat="1" ht="22.5" customHeight="1">
      <c r="B93" s="40"/>
      <c r="C93" s="193" t="s">
        <v>104</v>
      </c>
      <c r="D93" s="193" t="s">
        <v>165</v>
      </c>
      <c r="E93" s="194" t="s">
        <v>571</v>
      </c>
      <c r="F93" s="195" t="s">
        <v>572</v>
      </c>
      <c r="G93" s="196" t="s">
        <v>102</v>
      </c>
      <c r="H93" s="197">
        <v>11070</v>
      </c>
      <c r="I93" s="198"/>
      <c r="J93" s="199">
        <f>ROUND(I93*H93,2)</f>
        <v>0</v>
      </c>
      <c r="K93" s="195" t="s">
        <v>168</v>
      </c>
      <c r="L93" s="60"/>
      <c r="M93" s="200" t="s">
        <v>21</v>
      </c>
      <c r="N93" s="201" t="s">
        <v>42</v>
      </c>
      <c r="O93" s="41"/>
      <c r="P93" s="202">
        <f>O93*H93</f>
        <v>0</v>
      </c>
      <c r="Q93" s="202">
        <v>0</v>
      </c>
      <c r="R93" s="202">
        <f>Q93*H93</f>
        <v>0</v>
      </c>
      <c r="S93" s="202">
        <v>0</v>
      </c>
      <c r="T93" s="203">
        <f>S93*H93</f>
        <v>0</v>
      </c>
      <c r="AR93" s="23" t="s">
        <v>174</v>
      </c>
      <c r="AT93" s="23" t="s">
        <v>165</v>
      </c>
      <c r="AU93" s="23" t="s">
        <v>81</v>
      </c>
      <c r="AY93" s="23" t="s">
        <v>163</v>
      </c>
      <c r="BE93" s="204">
        <f>IF(N93="základní",J93,0)</f>
        <v>0</v>
      </c>
      <c r="BF93" s="204">
        <f>IF(N93="snížená",J93,0)</f>
        <v>0</v>
      </c>
      <c r="BG93" s="204">
        <f>IF(N93="zákl. přenesená",J93,0)</f>
        <v>0</v>
      </c>
      <c r="BH93" s="204">
        <f>IF(N93="sníž. přenesená",J93,0)</f>
        <v>0</v>
      </c>
      <c r="BI93" s="204">
        <f>IF(N93="nulová",J93,0)</f>
        <v>0</v>
      </c>
      <c r="BJ93" s="23" t="s">
        <v>79</v>
      </c>
      <c r="BK93" s="204">
        <f>ROUND(I93*H93,2)</f>
        <v>0</v>
      </c>
      <c r="BL93" s="23" t="s">
        <v>174</v>
      </c>
      <c r="BM93" s="23" t="s">
        <v>573</v>
      </c>
    </row>
    <row r="94" spans="2:65" s="11" customFormat="1" ht="13.5">
      <c r="B94" s="205"/>
      <c r="C94" s="206"/>
      <c r="D94" s="207" t="s">
        <v>171</v>
      </c>
      <c r="E94" s="208" t="s">
        <v>21</v>
      </c>
      <c r="F94" s="209" t="s">
        <v>100</v>
      </c>
      <c r="G94" s="206"/>
      <c r="H94" s="210">
        <v>11070</v>
      </c>
      <c r="I94" s="211"/>
      <c r="J94" s="206"/>
      <c r="K94" s="206"/>
      <c r="L94" s="212"/>
      <c r="M94" s="213"/>
      <c r="N94" s="214"/>
      <c r="O94" s="214"/>
      <c r="P94" s="214"/>
      <c r="Q94" s="214"/>
      <c r="R94" s="214"/>
      <c r="S94" s="214"/>
      <c r="T94" s="215"/>
      <c r="AT94" s="216" t="s">
        <v>171</v>
      </c>
      <c r="AU94" s="216" t="s">
        <v>81</v>
      </c>
      <c r="AV94" s="11" t="s">
        <v>81</v>
      </c>
      <c r="AW94" s="11" t="s">
        <v>35</v>
      </c>
      <c r="AX94" s="11" t="s">
        <v>79</v>
      </c>
      <c r="AY94" s="216" t="s">
        <v>163</v>
      </c>
    </row>
    <row r="95" spans="2:65" s="1" customFormat="1" ht="22.5" customHeight="1">
      <c r="B95" s="40"/>
      <c r="C95" s="193" t="s">
        <v>174</v>
      </c>
      <c r="D95" s="193" t="s">
        <v>165</v>
      </c>
      <c r="E95" s="194" t="s">
        <v>574</v>
      </c>
      <c r="F95" s="195" t="s">
        <v>575</v>
      </c>
      <c r="G95" s="196" t="s">
        <v>102</v>
      </c>
      <c r="H95" s="197">
        <v>11070</v>
      </c>
      <c r="I95" s="198"/>
      <c r="J95" s="199">
        <f>ROUND(I95*H95,2)</f>
        <v>0</v>
      </c>
      <c r="K95" s="195" t="s">
        <v>168</v>
      </c>
      <c r="L95" s="60"/>
      <c r="M95" s="200" t="s">
        <v>21</v>
      </c>
      <c r="N95" s="201" t="s">
        <v>42</v>
      </c>
      <c r="O95" s="41"/>
      <c r="P95" s="202">
        <f>O95*H95</f>
        <v>0</v>
      </c>
      <c r="Q95" s="202">
        <v>0</v>
      </c>
      <c r="R95" s="202">
        <f>Q95*H95</f>
        <v>0</v>
      </c>
      <c r="S95" s="202">
        <v>0</v>
      </c>
      <c r="T95" s="203">
        <f>S95*H95</f>
        <v>0</v>
      </c>
      <c r="AR95" s="23" t="s">
        <v>174</v>
      </c>
      <c r="AT95" s="23" t="s">
        <v>165</v>
      </c>
      <c r="AU95" s="23" t="s">
        <v>81</v>
      </c>
      <c r="AY95" s="23" t="s">
        <v>163</v>
      </c>
      <c r="BE95" s="204">
        <f>IF(N95="základní",J95,0)</f>
        <v>0</v>
      </c>
      <c r="BF95" s="204">
        <f>IF(N95="snížená",J95,0)</f>
        <v>0</v>
      </c>
      <c r="BG95" s="204">
        <f>IF(N95="zákl. přenesená",J95,0)</f>
        <v>0</v>
      </c>
      <c r="BH95" s="204">
        <f>IF(N95="sníž. přenesená",J95,0)</f>
        <v>0</v>
      </c>
      <c r="BI95" s="204">
        <f>IF(N95="nulová",J95,0)</f>
        <v>0</v>
      </c>
      <c r="BJ95" s="23" t="s">
        <v>79</v>
      </c>
      <c r="BK95" s="204">
        <f>ROUND(I95*H95,2)</f>
        <v>0</v>
      </c>
      <c r="BL95" s="23" t="s">
        <v>174</v>
      </c>
      <c r="BM95" s="23" t="s">
        <v>576</v>
      </c>
    </row>
    <row r="96" spans="2:65" s="11" customFormat="1" ht="13.5">
      <c r="B96" s="205"/>
      <c r="C96" s="206"/>
      <c r="D96" s="217" t="s">
        <v>171</v>
      </c>
      <c r="E96" s="218" t="s">
        <v>21</v>
      </c>
      <c r="F96" s="219" t="s">
        <v>100</v>
      </c>
      <c r="G96" s="206"/>
      <c r="H96" s="220">
        <v>11070</v>
      </c>
      <c r="I96" s="211"/>
      <c r="J96" s="206"/>
      <c r="K96" s="206"/>
      <c r="L96" s="212"/>
      <c r="M96" s="213"/>
      <c r="N96" s="214"/>
      <c r="O96" s="214"/>
      <c r="P96" s="214"/>
      <c r="Q96" s="214"/>
      <c r="R96" s="214"/>
      <c r="S96" s="214"/>
      <c r="T96" s="215"/>
      <c r="AT96" s="216" t="s">
        <v>171</v>
      </c>
      <c r="AU96" s="216" t="s">
        <v>81</v>
      </c>
      <c r="AV96" s="11" t="s">
        <v>81</v>
      </c>
      <c r="AW96" s="11" t="s">
        <v>35</v>
      </c>
      <c r="AX96" s="11" t="s">
        <v>79</v>
      </c>
      <c r="AY96" s="216" t="s">
        <v>163</v>
      </c>
    </row>
    <row r="97" spans="2:65" s="10" customFormat="1" ht="29.85" customHeight="1">
      <c r="B97" s="176"/>
      <c r="C97" s="177"/>
      <c r="D97" s="178" t="s">
        <v>70</v>
      </c>
      <c r="E97" s="221" t="s">
        <v>217</v>
      </c>
      <c r="F97" s="221" t="s">
        <v>218</v>
      </c>
      <c r="G97" s="177"/>
      <c r="H97" s="177"/>
      <c r="I97" s="180"/>
      <c r="J97" s="222">
        <f>BK97</f>
        <v>0</v>
      </c>
      <c r="K97" s="177"/>
      <c r="L97" s="182"/>
      <c r="M97" s="183"/>
      <c r="N97" s="184"/>
      <c r="O97" s="184"/>
      <c r="P97" s="185">
        <f>P98+P187+P196</f>
        <v>0</v>
      </c>
      <c r="Q97" s="184"/>
      <c r="R97" s="185">
        <f>R98+R187+R196</f>
        <v>43.47542</v>
      </c>
      <c r="S97" s="184"/>
      <c r="T97" s="186">
        <f>T98+T187+T196</f>
        <v>0</v>
      </c>
      <c r="AR97" s="187" t="s">
        <v>174</v>
      </c>
      <c r="AT97" s="188" t="s">
        <v>70</v>
      </c>
      <c r="AU97" s="188" t="s">
        <v>79</v>
      </c>
      <c r="AY97" s="187" t="s">
        <v>163</v>
      </c>
      <c r="BK97" s="189">
        <f>BK98+BK187+BK196</f>
        <v>0</v>
      </c>
    </row>
    <row r="98" spans="2:65" s="10" customFormat="1" ht="14.85" customHeight="1">
      <c r="B98" s="176"/>
      <c r="C98" s="177"/>
      <c r="D98" s="190" t="s">
        <v>70</v>
      </c>
      <c r="E98" s="191" t="s">
        <v>219</v>
      </c>
      <c r="F98" s="191" t="s">
        <v>220</v>
      </c>
      <c r="G98" s="177"/>
      <c r="H98" s="177"/>
      <c r="I98" s="180"/>
      <c r="J98" s="192">
        <f>BK98</f>
        <v>0</v>
      </c>
      <c r="K98" s="177"/>
      <c r="L98" s="182"/>
      <c r="M98" s="183"/>
      <c r="N98" s="184"/>
      <c r="O98" s="184"/>
      <c r="P98" s="185">
        <f>P99+SUM(P100:P170)</f>
        <v>0</v>
      </c>
      <c r="Q98" s="184"/>
      <c r="R98" s="185">
        <f>R99+SUM(R100:R170)</f>
        <v>43.319929999999999</v>
      </c>
      <c r="S98" s="184"/>
      <c r="T98" s="186">
        <f>T99+SUM(T100:T170)</f>
        <v>0</v>
      </c>
      <c r="AR98" s="187" t="s">
        <v>174</v>
      </c>
      <c r="AT98" s="188" t="s">
        <v>70</v>
      </c>
      <c r="AU98" s="188" t="s">
        <v>81</v>
      </c>
      <c r="AY98" s="187" t="s">
        <v>163</v>
      </c>
      <c r="BK98" s="189">
        <f>BK99+SUM(BK100:BK170)</f>
        <v>0</v>
      </c>
    </row>
    <row r="99" spans="2:65" s="1" customFormat="1" ht="31.5" customHeight="1">
      <c r="B99" s="40"/>
      <c r="C99" s="193" t="s">
        <v>184</v>
      </c>
      <c r="D99" s="193" t="s">
        <v>165</v>
      </c>
      <c r="E99" s="194" t="s">
        <v>577</v>
      </c>
      <c r="F99" s="195" t="s">
        <v>578</v>
      </c>
      <c r="G99" s="196" t="s">
        <v>224</v>
      </c>
      <c r="H99" s="197">
        <v>373</v>
      </c>
      <c r="I99" s="198"/>
      <c r="J99" s="199">
        <f>ROUND(I99*H99,2)</f>
        <v>0</v>
      </c>
      <c r="K99" s="195" t="s">
        <v>168</v>
      </c>
      <c r="L99" s="60"/>
      <c r="M99" s="200" t="s">
        <v>21</v>
      </c>
      <c r="N99" s="201" t="s">
        <v>42</v>
      </c>
      <c r="O99" s="41"/>
      <c r="P99" s="202">
        <f>O99*H99</f>
        <v>0</v>
      </c>
      <c r="Q99" s="202">
        <v>0</v>
      </c>
      <c r="R99" s="202">
        <f>Q99*H99</f>
        <v>0</v>
      </c>
      <c r="S99" s="202">
        <v>0</v>
      </c>
      <c r="T99" s="203">
        <f>S99*H99</f>
        <v>0</v>
      </c>
      <c r="AR99" s="23" t="s">
        <v>174</v>
      </c>
      <c r="AT99" s="23" t="s">
        <v>165</v>
      </c>
      <c r="AU99" s="23" t="s">
        <v>104</v>
      </c>
      <c r="AY99" s="23" t="s">
        <v>163</v>
      </c>
      <c r="BE99" s="204">
        <f>IF(N99="základní",J99,0)</f>
        <v>0</v>
      </c>
      <c r="BF99" s="204">
        <f>IF(N99="snížená",J99,0)</f>
        <v>0</v>
      </c>
      <c r="BG99" s="204">
        <f>IF(N99="zákl. přenesená",J99,0)</f>
        <v>0</v>
      </c>
      <c r="BH99" s="204">
        <f>IF(N99="sníž. přenesená",J99,0)</f>
        <v>0</v>
      </c>
      <c r="BI99" s="204">
        <f>IF(N99="nulová",J99,0)</f>
        <v>0</v>
      </c>
      <c r="BJ99" s="23" t="s">
        <v>79</v>
      </c>
      <c r="BK99" s="204">
        <f>ROUND(I99*H99,2)</f>
        <v>0</v>
      </c>
      <c r="BL99" s="23" t="s">
        <v>174</v>
      </c>
      <c r="BM99" s="23" t="s">
        <v>579</v>
      </c>
    </row>
    <row r="100" spans="2:65" s="11" customFormat="1" ht="13.5">
      <c r="B100" s="205"/>
      <c r="C100" s="206"/>
      <c r="D100" s="207" t="s">
        <v>171</v>
      </c>
      <c r="E100" s="208" t="s">
        <v>21</v>
      </c>
      <c r="F100" s="209" t="s">
        <v>105</v>
      </c>
      <c r="G100" s="206"/>
      <c r="H100" s="210">
        <v>373</v>
      </c>
      <c r="I100" s="211"/>
      <c r="J100" s="206"/>
      <c r="K100" s="206"/>
      <c r="L100" s="212"/>
      <c r="M100" s="213"/>
      <c r="N100" s="214"/>
      <c r="O100" s="214"/>
      <c r="P100" s="214"/>
      <c r="Q100" s="214"/>
      <c r="R100" s="214"/>
      <c r="S100" s="214"/>
      <c r="T100" s="215"/>
      <c r="AT100" s="216" t="s">
        <v>171</v>
      </c>
      <c r="AU100" s="216" t="s">
        <v>104</v>
      </c>
      <c r="AV100" s="11" t="s">
        <v>81</v>
      </c>
      <c r="AW100" s="11" t="s">
        <v>35</v>
      </c>
      <c r="AX100" s="11" t="s">
        <v>79</v>
      </c>
      <c r="AY100" s="216" t="s">
        <v>163</v>
      </c>
    </row>
    <row r="101" spans="2:65" s="1" customFormat="1" ht="31.5" customHeight="1">
      <c r="B101" s="40"/>
      <c r="C101" s="193" t="s">
        <v>119</v>
      </c>
      <c r="D101" s="193" t="s">
        <v>165</v>
      </c>
      <c r="E101" s="194" t="s">
        <v>580</v>
      </c>
      <c r="F101" s="195" t="s">
        <v>581</v>
      </c>
      <c r="G101" s="196" t="s">
        <v>224</v>
      </c>
      <c r="H101" s="197">
        <v>562</v>
      </c>
      <c r="I101" s="198"/>
      <c r="J101" s="199">
        <f>ROUND(I101*H101,2)</f>
        <v>0</v>
      </c>
      <c r="K101" s="195" t="s">
        <v>168</v>
      </c>
      <c r="L101" s="60"/>
      <c r="M101" s="200" t="s">
        <v>21</v>
      </c>
      <c r="N101" s="201" t="s">
        <v>42</v>
      </c>
      <c r="O101" s="41"/>
      <c r="P101" s="202">
        <f>O101*H101</f>
        <v>0</v>
      </c>
      <c r="Q101" s="202">
        <v>0</v>
      </c>
      <c r="R101" s="202">
        <f>Q101*H101</f>
        <v>0</v>
      </c>
      <c r="S101" s="202">
        <v>0</v>
      </c>
      <c r="T101" s="203">
        <f>S101*H101</f>
        <v>0</v>
      </c>
      <c r="AR101" s="23" t="s">
        <v>174</v>
      </c>
      <c r="AT101" s="23" t="s">
        <v>165</v>
      </c>
      <c r="AU101" s="23" t="s">
        <v>104</v>
      </c>
      <c r="AY101" s="23" t="s">
        <v>163</v>
      </c>
      <c r="BE101" s="204">
        <f>IF(N101="základní",J101,0)</f>
        <v>0</v>
      </c>
      <c r="BF101" s="204">
        <f>IF(N101="snížená",J101,0)</f>
        <v>0</v>
      </c>
      <c r="BG101" s="204">
        <f>IF(N101="zákl. přenesená",J101,0)</f>
        <v>0</v>
      </c>
      <c r="BH101" s="204">
        <f>IF(N101="sníž. přenesená",J101,0)</f>
        <v>0</v>
      </c>
      <c r="BI101" s="204">
        <f>IF(N101="nulová",J101,0)</f>
        <v>0</v>
      </c>
      <c r="BJ101" s="23" t="s">
        <v>79</v>
      </c>
      <c r="BK101" s="204">
        <f>ROUND(I101*H101,2)</f>
        <v>0</v>
      </c>
      <c r="BL101" s="23" t="s">
        <v>174</v>
      </c>
      <c r="BM101" s="23" t="s">
        <v>582</v>
      </c>
    </row>
    <row r="102" spans="2:65" s="11" customFormat="1" ht="13.5">
      <c r="B102" s="205"/>
      <c r="C102" s="206"/>
      <c r="D102" s="207" t="s">
        <v>171</v>
      </c>
      <c r="E102" s="208" t="s">
        <v>21</v>
      </c>
      <c r="F102" s="209" t="s">
        <v>110</v>
      </c>
      <c r="G102" s="206"/>
      <c r="H102" s="210">
        <v>562</v>
      </c>
      <c r="I102" s="211"/>
      <c r="J102" s="206"/>
      <c r="K102" s="206"/>
      <c r="L102" s="212"/>
      <c r="M102" s="213"/>
      <c r="N102" s="214"/>
      <c r="O102" s="214"/>
      <c r="P102" s="214"/>
      <c r="Q102" s="214"/>
      <c r="R102" s="214"/>
      <c r="S102" s="214"/>
      <c r="T102" s="215"/>
      <c r="AT102" s="216" t="s">
        <v>171</v>
      </c>
      <c r="AU102" s="216" t="s">
        <v>104</v>
      </c>
      <c r="AV102" s="11" t="s">
        <v>81</v>
      </c>
      <c r="AW102" s="11" t="s">
        <v>35</v>
      </c>
      <c r="AX102" s="11" t="s">
        <v>79</v>
      </c>
      <c r="AY102" s="216" t="s">
        <v>163</v>
      </c>
    </row>
    <row r="103" spans="2:65" s="1" customFormat="1" ht="31.5" customHeight="1">
      <c r="B103" s="40"/>
      <c r="C103" s="193" t="s">
        <v>194</v>
      </c>
      <c r="D103" s="193" t="s">
        <v>165</v>
      </c>
      <c r="E103" s="194" t="s">
        <v>583</v>
      </c>
      <c r="F103" s="195" t="s">
        <v>584</v>
      </c>
      <c r="G103" s="196" t="s">
        <v>224</v>
      </c>
      <c r="H103" s="197">
        <v>2</v>
      </c>
      <c r="I103" s="198"/>
      <c r="J103" s="199">
        <f>ROUND(I103*H103,2)</f>
        <v>0</v>
      </c>
      <c r="K103" s="195" t="s">
        <v>168</v>
      </c>
      <c r="L103" s="60"/>
      <c r="M103" s="200" t="s">
        <v>21</v>
      </c>
      <c r="N103" s="201" t="s">
        <v>42</v>
      </c>
      <c r="O103" s="41"/>
      <c r="P103" s="202">
        <f>O103*H103</f>
        <v>0</v>
      </c>
      <c r="Q103" s="202">
        <v>0</v>
      </c>
      <c r="R103" s="202">
        <f>Q103*H103</f>
        <v>0</v>
      </c>
      <c r="S103" s="202">
        <v>0</v>
      </c>
      <c r="T103" s="203">
        <f>S103*H103</f>
        <v>0</v>
      </c>
      <c r="AR103" s="23" t="s">
        <v>174</v>
      </c>
      <c r="AT103" s="23" t="s">
        <v>165</v>
      </c>
      <c r="AU103" s="23" t="s">
        <v>104</v>
      </c>
      <c r="AY103" s="23" t="s">
        <v>163</v>
      </c>
      <c r="BE103" s="204">
        <f>IF(N103="základní",J103,0)</f>
        <v>0</v>
      </c>
      <c r="BF103" s="204">
        <f>IF(N103="snížená",J103,0)</f>
        <v>0</v>
      </c>
      <c r="BG103" s="204">
        <f>IF(N103="zákl. přenesená",J103,0)</f>
        <v>0</v>
      </c>
      <c r="BH103" s="204">
        <f>IF(N103="sníž. přenesená",J103,0)</f>
        <v>0</v>
      </c>
      <c r="BI103" s="204">
        <f>IF(N103="nulová",J103,0)</f>
        <v>0</v>
      </c>
      <c r="BJ103" s="23" t="s">
        <v>79</v>
      </c>
      <c r="BK103" s="204">
        <f>ROUND(I103*H103,2)</f>
        <v>0</v>
      </c>
      <c r="BL103" s="23" t="s">
        <v>174</v>
      </c>
      <c r="BM103" s="23" t="s">
        <v>585</v>
      </c>
    </row>
    <row r="104" spans="2:65" s="11" customFormat="1" ht="13.5">
      <c r="B104" s="205"/>
      <c r="C104" s="206"/>
      <c r="D104" s="207" t="s">
        <v>171</v>
      </c>
      <c r="E104" s="208" t="s">
        <v>21</v>
      </c>
      <c r="F104" s="209" t="s">
        <v>124</v>
      </c>
      <c r="G104" s="206"/>
      <c r="H104" s="210">
        <v>2</v>
      </c>
      <c r="I104" s="211"/>
      <c r="J104" s="206"/>
      <c r="K104" s="206"/>
      <c r="L104" s="212"/>
      <c r="M104" s="213"/>
      <c r="N104" s="214"/>
      <c r="O104" s="214"/>
      <c r="P104" s="214"/>
      <c r="Q104" s="214"/>
      <c r="R104" s="214"/>
      <c r="S104" s="214"/>
      <c r="T104" s="215"/>
      <c r="AT104" s="216" t="s">
        <v>171</v>
      </c>
      <c r="AU104" s="216" t="s">
        <v>104</v>
      </c>
      <c r="AV104" s="11" t="s">
        <v>81</v>
      </c>
      <c r="AW104" s="11" t="s">
        <v>35</v>
      </c>
      <c r="AX104" s="11" t="s">
        <v>79</v>
      </c>
      <c r="AY104" s="216" t="s">
        <v>163</v>
      </c>
    </row>
    <row r="105" spans="2:65" s="1" customFormat="1" ht="31.5" customHeight="1">
      <c r="B105" s="40"/>
      <c r="C105" s="193" t="s">
        <v>201</v>
      </c>
      <c r="D105" s="193" t="s">
        <v>165</v>
      </c>
      <c r="E105" s="194" t="s">
        <v>586</v>
      </c>
      <c r="F105" s="195" t="s">
        <v>587</v>
      </c>
      <c r="G105" s="196" t="s">
        <v>224</v>
      </c>
      <c r="H105" s="197">
        <v>373</v>
      </c>
      <c r="I105" s="198"/>
      <c r="J105" s="199">
        <f>ROUND(I105*H105,2)</f>
        <v>0</v>
      </c>
      <c r="K105" s="195" t="s">
        <v>168</v>
      </c>
      <c r="L105" s="60"/>
      <c r="M105" s="200" t="s">
        <v>21</v>
      </c>
      <c r="N105" s="201" t="s">
        <v>42</v>
      </c>
      <c r="O105" s="41"/>
      <c r="P105" s="202">
        <f>O105*H105</f>
        <v>0</v>
      </c>
      <c r="Q105" s="202">
        <v>0</v>
      </c>
      <c r="R105" s="202">
        <f>Q105*H105</f>
        <v>0</v>
      </c>
      <c r="S105" s="202">
        <v>0</v>
      </c>
      <c r="T105" s="203">
        <f>S105*H105</f>
        <v>0</v>
      </c>
      <c r="AR105" s="23" t="s">
        <v>174</v>
      </c>
      <c r="AT105" s="23" t="s">
        <v>165</v>
      </c>
      <c r="AU105" s="23" t="s">
        <v>104</v>
      </c>
      <c r="AY105" s="23" t="s">
        <v>163</v>
      </c>
      <c r="BE105" s="204">
        <f>IF(N105="základní",J105,0)</f>
        <v>0</v>
      </c>
      <c r="BF105" s="204">
        <f>IF(N105="snížená",J105,0)</f>
        <v>0</v>
      </c>
      <c r="BG105" s="204">
        <f>IF(N105="zákl. přenesená",J105,0)</f>
        <v>0</v>
      </c>
      <c r="BH105" s="204">
        <f>IF(N105="sníž. přenesená",J105,0)</f>
        <v>0</v>
      </c>
      <c r="BI105" s="204">
        <f>IF(N105="nulová",J105,0)</f>
        <v>0</v>
      </c>
      <c r="BJ105" s="23" t="s">
        <v>79</v>
      </c>
      <c r="BK105" s="204">
        <f>ROUND(I105*H105,2)</f>
        <v>0</v>
      </c>
      <c r="BL105" s="23" t="s">
        <v>174</v>
      </c>
      <c r="BM105" s="23" t="s">
        <v>588</v>
      </c>
    </row>
    <row r="106" spans="2:65" s="11" customFormat="1" ht="13.5">
      <c r="B106" s="205"/>
      <c r="C106" s="206"/>
      <c r="D106" s="207" t="s">
        <v>171</v>
      </c>
      <c r="E106" s="208" t="s">
        <v>21</v>
      </c>
      <c r="F106" s="209" t="s">
        <v>105</v>
      </c>
      <c r="G106" s="206"/>
      <c r="H106" s="210">
        <v>373</v>
      </c>
      <c r="I106" s="211"/>
      <c r="J106" s="206"/>
      <c r="K106" s="206"/>
      <c r="L106" s="212"/>
      <c r="M106" s="213"/>
      <c r="N106" s="214"/>
      <c r="O106" s="214"/>
      <c r="P106" s="214"/>
      <c r="Q106" s="214"/>
      <c r="R106" s="214"/>
      <c r="S106" s="214"/>
      <c r="T106" s="215"/>
      <c r="AT106" s="216" t="s">
        <v>171</v>
      </c>
      <c r="AU106" s="216" t="s">
        <v>104</v>
      </c>
      <c r="AV106" s="11" t="s">
        <v>81</v>
      </c>
      <c r="AW106" s="11" t="s">
        <v>35</v>
      </c>
      <c r="AX106" s="11" t="s">
        <v>79</v>
      </c>
      <c r="AY106" s="216" t="s">
        <v>163</v>
      </c>
    </row>
    <row r="107" spans="2:65" s="1" customFormat="1" ht="31.5" customHeight="1">
      <c r="B107" s="40"/>
      <c r="C107" s="193" t="s">
        <v>205</v>
      </c>
      <c r="D107" s="193" t="s">
        <v>165</v>
      </c>
      <c r="E107" s="194" t="s">
        <v>589</v>
      </c>
      <c r="F107" s="195" t="s">
        <v>590</v>
      </c>
      <c r="G107" s="196" t="s">
        <v>224</v>
      </c>
      <c r="H107" s="197">
        <v>562</v>
      </c>
      <c r="I107" s="198"/>
      <c r="J107" s="199">
        <f>ROUND(I107*H107,2)</f>
        <v>0</v>
      </c>
      <c r="K107" s="195" t="s">
        <v>168</v>
      </c>
      <c r="L107" s="60"/>
      <c r="M107" s="200" t="s">
        <v>21</v>
      </c>
      <c r="N107" s="201" t="s">
        <v>42</v>
      </c>
      <c r="O107" s="41"/>
      <c r="P107" s="202">
        <f>O107*H107</f>
        <v>0</v>
      </c>
      <c r="Q107" s="202">
        <v>0</v>
      </c>
      <c r="R107" s="202">
        <f>Q107*H107</f>
        <v>0</v>
      </c>
      <c r="S107" s="202">
        <v>0</v>
      </c>
      <c r="T107" s="203">
        <f>S107*H107</f>
        <v>0</v>
      </c>
      <c r="AR107" s="23" t="s">
        <v>174</v>
      </c>
      <c r="AT107" s="23" t="s">
        <v>165</v>
      </c>
      <c r="AU107" s="23" t="s">
        <v>104</v>
      </c>
      <c r="AY107" s="23" t="s">
        <v>163</v>
      </c>
      <c r="BE107" s="204">
        <f>IF(N107="základní",J107,0)</f>
        <v>0</v>
      </c>
      <c r="BF107" s="204">
        <f>IF(N107="snížená",J107,0)</f>
        <v>0</v>
      </c>
      <c r="BG107" s="204">
        <f>IF(N107="zákl. přenesená",J107,0)</f>
        <v>0</v>
      </c>
      <c r="BH107" s="204">
        <f>IF(N107="sníž. přenesená",J107,0)</f>
        <v>0</v>
      </c>
      <c r="BI107" s="204">
        <f>IF(N107="nulová",J107,0)</f>
        <v>0</v>
      </c>
      <c r="BJ107" s="23" t="s">
        <v>79</v>
      </c>
      <c r="BK107" s="204">
        <f>ROUND(I107*H107,2)</f>
        <v>0</v>
      </c>
      <c r="BL107" s="23" t="s">
        <v>174</v>
      </c>
      <c r="BM107" s="23" t="s">
        <v>591</v>
      </c>
    </row>
    <row r="108" spans="2:65" s="11" customFormat="1" ht="13.5">
      <c r="B108" s="205"/>
      <c r="C108" s="206"/>
      <c r="D108" s="207" t="s">
        <v>171</v>
      </c>
      <c r="E108" s="208" t="s">
        <v>21</v>
      </c>
      <c r="F108" s="209" t="s">
        <v>110</v>
      </c>
      <c r="G108" s="206"/>
      <c r="H108" s="210">
        <v>562</v>
      </c>
      <c r="I108" s="211"/>
      <c r="J108" s="206"/>
      <c r="K108" s="206"/>
      <c r="L108" s="212"/>
      <c r="M108" s="213"/>
      <c r="N108" s="214"/>
      <c r="O108" s="214"/>
      <c r="P108" s="214"/>
      <c r="Q108" s="214"/>
      <c r="R108" s="214"/>
      <c r="S108" s="214"/>
      <c r="T108" s="215"/>
      <c r="AT108" s="216" t="s">
        <v>171</v>
      </c>
      <c r="AU108" s="216" t="s">
        <v>104</v>
      </c>
      <c r="AV108" s="11" t="s">
        <v>81</v>
      </c>
      <c r="AW108" s="11" t="s">
        <v>35</v>
      </c>
      <c r="AX108" s="11" t="s">
        <v>79</v>
      </c>
      <c r="AY108" s="216" t="s">
        <v>163</v>
      </c>
    </row>
    <row r="109" spans="2:65" s="1" customFormat="1" ht="31.5" customHeight="1">
      <c r="B109" s="40"/>
      <c r="C109" s="193" t="s">
        <v>209</v>
      </c>
      <c r="D109" s="193" t="s">
        <v>165</v>
      </c>
      <c r="E109" s="194" t="s">
        <v>592</v>
      </c>
      <c r="F109" s="195" t="s">
        <v>593</v>
      </c>
      <c r="G109" s="196" t="s">
        <v>224</v>
      </c>
      <c r="H109" s="197">
        <v>2</v>
      </c>
      <c r="I109" s="198"/>
      <c r="J109" s="199">
        <f>ROUND(I109*H109,2)</f>
        <v>0</v>
      </c>
      <c r="K109" s="195" t="s">
        <v>168</v>
      </c>
      <c r="L109" s="60"/>
      <c r="M109" s="200" t="s">
        <v>21</v>
      </c>
      <c r="N109" s="201" t="s">
        <v>42</v>
      </c>
      <c r="O109" s="41"/>
      <c r="P109" s="202">
        <f>O109*H109</f>
        <v>0</v>
      </c>
      <c r="Q109" s="202">
        <v>0</v>
      </c>
      <c r="R109" s="202">
        <f>Q109*H109</f>
        <v>0</v>
      </c>
      <c r="S109" s="202">
        <v>0</v>
      </c>
      <c r="T109" s="203">
        <f>S109*H109</f>
        <v>0</v>
      </c>
      <c r="AR109" s="23" t="s">
        <v>174</v>
      </c>
      <c r="AT109" s="23" t="s">
        <v>165</v>
      </c>
      <c r="AU109" s="23" t="s">
        <v>104</v>
      </c>
      <c r="AY109" s="23" t="s">
        <v>163</v>
      </c>
      <c r="BE109" s="204">
        <f>IF(N109="základní",J109,0)</f>
        <v>0</v>
      </c>
      <c r="BF109" s="204">
        <f>IF(N109="snížená",J109,0)</f>
        <v>0</v>
      </c>
      <c r="BG109" s="204">
        <f>IF(N109="zákl. přenesená",J109,0)</f>
        <v>0</v>
      </c>
      <c r="BH109" s="204">
        <f>IF(N109="sníž. přenesená",J109,0)</f>
        <v>0</v>
      </c>
      <c r="BI109" s="204">
        <f>IF(N109="nulová",J109,0)</f>
        <v>0</v>
      </c>
      <c r="BJ109" s="23" t="s">
        <v>79</v>
      </c>
      <c r="BK109" s="204">
        <f>ROUND(I109*H109,2)</f>
        <v>0</v>
      </c>
      <c r="BL109" s="23" t="s">
        <v>174</v>
      </c>
      <c r="BM109" s="23" t="s">
        <v>594</v>
      </c>
    </row>
    <row r="110" spans="2:65" s="11" customFormat="1" ht="13.5">
      <c r="B110" s="205"/>
      <c r="C110" s="206"/>
      <c r="D110" s="207" t="s">
        <v>171</v>
      </c>
      <c r="E110" s="208" t="s">
        <v>21</v>
      </c>
      <c r="F110" s="209" t="s">
        <v>124</v>
      </c>
      <c r="G110" s="206"/>
      <c r="H110" s="210">
        <v>2</v>
      </c>
      <c r="I110" s="211"/>
      <c r="J110" s="206"/>
      <c r="K110" s="206"/>
      <c r="L110" s="212"/>
      <c r="M110" s="213"/>
      <c r="N110" s="214"/>
      <c r="O110" s="214"/>
      <c r="P110" s="214"/>
      <c r="Q110" s="214"/>
      <c r="R110" s="214"/>
      <c r="S110" s="214"/>
      <c r="T110" s="215"/>
      <c r="AT110" s="216" t="s">
        <v>171</v>
      </c>
      <c r="AU110" s="216" t="s">
        <v>104</v>
      </c>
      <c r="AV110" s="11" t="s">
        <v>81</v>
      </c>
      <c r="AW110" s="11" t="s">
        <v>35</v>
      </c>
      <c r="AX110" s="11" t="s">
        <v>79</v>
      </c>
      <c r="AY110" s="216" t="s">
        <v>163</v>
      </c>
    </row>
    <row r="111" spans="2:65" s="1" customFormat="1" ht="31.5" customHeight="1">
      <c r="B111" s="40"/>
      <c r="C111" s="193" t="s">
        <v>213</v>
      </c>
      <c r="D111" s="193" t="s">
        <v>165</v>
      </c>
      <c r="E111" s="194" t="s">
        <v>595</v>
      </c>
      <c r="F111" s="195" t="s">
        <v>596</v>
      </c>
      <c r="G111" s="196" t="s">
        <v>197</v>
      </c>
      <c r="H111" s="197">
        <v>0.04</v>
      </c>
      <c r="I111" s="198"/>
      <c r="J111" s="199">
        <f>ROUND(I111*H111,2)</f>
        <v>0</v>
      </c>
      <c r="K111" s="195" t="s">
        <v>168</v>
      </c>
      <c r="L111" s="60"/>
      <c r="M111" s="200" t="s">
        <v>21</v>
      </c>
      <c r="N111" s="201" t="s">
        <v>42</v>
      </c>
      <c r="O111" s="41"/>
      <c r="P111" s="202">
        <f>O111*H111</f>
        <v>0</v>
      </c>
      <c r="Q111" s="202">
        <v>0</v>
      </c>
      <c r="R111" s="202">
        <f>Q111*H111</f>
        <v>0</v>
      </c>
      <c r="S111" s="202">
        <v>0</v>
      </c>
      <c r="T111" s="203">
        <f>S111*H111</f>
        <v>0</v>
      </c>
      <c r="AR111" s="23" t="s">
        <v>174</v>
      </c>
      <c r="AT111" s="23" t="s">
        <v>165</v>
      </c>
      <c r="AU111" s="23" t="s">
        <v>104</v>
      </c>
      <c r="AY111" s="23" t="s">
        <v>163</v>
      </c>
      <c r="BE111" s="204">
        <f>IF(N111="základní",J111,0)</f>
        <v>0</v>
      </c>
      <c r="BF111" s="204">
        <f>IF(N111="snížená",J111,0)</f>
        <v>0</v>
      </c>
      <c r="BG111" s="204">
        <f>IF(N111="zákl. přenesená",J111,0)</f>
        <v>0</v>
      </c>
      <c r="BH111" s="204">
        <f>IF(N111="sníž. přenesená",J111,0)</f>
        <v>0</v>
      </c>
      <c r="BI111" s="204">
        <f>IF(N111="nulová",J111,0)</f>
        <v>0</v>
      </c>
      <c r="BJ111" s="23" t="s">
        <v>79</v>
      </c>
      <c r="BK111" s="204">
        <f>ROUND(I111*H111,2)</f>
        <v>0</v>
      </c>
      <c r="BL111" s="23" t="s">
        <v>174</v>
      </c>
      <c r="BM111" s="23" t="s">
        <v>597</v>
      </c>
    </row>
    <row r="112" spans="2:65" s="11" customFormat="1" ht="13.5">
      <c r="B112" s="205"/>
      <c r="C112" s="206"/>
      <c r="D112" s="207" t="s">
        <v>171</v>
      </c>
      <c r="E112" s="206"/>
      <c r="F112" s="209" t="s">
        <v>655</v>
      </c>
      <c r="G112" s="206"/>
      <c r="H112" s="210">
        <v>0.04</v>
      </c>
      <c r="I112" s="211"/>
      <c r="J112" s="206"/>
      <c r="K112" s="206"/>
      <c r="L112" s="212"/>
      <c r="M112" s="213"/>
      <c r="N112" s="214"/>
      <c r="O112" s="214"/>
      <c r="P112" s="214"/>
      <c r="Q112" s="214"/>
      <c r="R112" s="214"/>
      <c r="S112" s="214"/>
      <c r="T112" s="215"/>
      <c r="AT112" s="216" t="s">
        <v>171</v>
      </c>
      <c r="AU112" s="216" t="s">
        <v>104</v>
      </c>
      <c r="AV112" s="11" t="s">
        <v>81</v>
      </c>
      <c r="AW112" s="11" t="s">
        <v>6</v>
      </c>
      <c r="AX112" s="11" t="s">
        <v>79</v>
      </c>
      <c r="AY112" s="216" t="s">
        <v>163</v>
      </c>
    </row>
    <row r="113" spans="2:65" s="1" customFormat="1" ht="22.5" customHeight="1">
      <c r="B113" s="40"/>
      <c r="C113" s="223" t="s">
        <v>221</v>
      </c>
      <c r="D113" s="223" t="s">
        <v>250</v>
      </c>
      <c r="E113" s="224" t="s">
        <v>251</v>
      </c>
      <c r="F113" s="225" t="s">
        <v>252</v>
      </c>
      <c r="G113" s="226" t="s">
        <v>253</v>
      </c>
      <c r="H113" s="227">
        <v>40.29</v>
      </c>
      <c r="I113" s="228"/>
      <c r="J113" s="229">
        <f>ROUND(I113*H113,2)</f>
        <v>0</v>
      </c>
      <c r="K113" s="225" t="s">
        <v>198</v>
      </c>
      <c r="L113" s="230"/>
      <c r="M113" s="231" t="s">
        <v>21</v>
      </c>
      <c r="N113" s="232" t="s">
        <v>42</v>
      </c>
      <c r="O113" s="41"/>
      <c r="P113" s="202">
        <f>O113*H113</f>
        <v>0</v>
      </c>
      <c r="Q113" s="202">
        <v>1E-3</v>
      </c>
      <c r="R113" s="202">
        <f>Q113*H113</f>
        <v>4.0289999999999999E-2</v>
      </c>
      <c r="S113" s="202">
        <v>0</v>
      </c>
      <c r="T113" s="203">
        <f>S113*H113</f>
        <v>0</v>
      </c>
      <c r="AR113" s="23" t="s">
        <v>201</v>
      </c>
      <c r="AT113" s="23" t="s">
        <v>250</v>
      </c>
      <c r="AU113" s="23" t="s">
        <v>104</v>
      </c>
      <c r="AY113" s="23" t="s">
        <v>163</v>
      </c>
      <c r="BE113" s="204">
        <f>IF(N113="základní",J113,0)</f>
        <v>0</v>
      </c>
      <c r="BF113" s="204">
        <f>IF(N113="snížená",J113,0)</f>
        <v>0</v>
      </c>
      <c r="BG113" s="204">
        <f>IF(N113="zákl. přenesená",J113,0)</f>
        <v>0</v>
      </c>
      <c r="BH113" s="204">
        <f>IF(N113="sníž. přenesená",J113,0)</f>
        <v>0</v>
      </c>
      <c r="BI113" s="204">
        <f>IF(N113="nulová",J113,0)</f>
        <v>0</v>
      </c>
      <c r="BJ113" s="23" t="s">
        <v>79</v>
      </c>
      <c r="BK113" s="204">
        <f>ROUND(I113*H113,2)</f>
        <v>0</v>
      </c>
      <c r="BL113" s="23" t="s">
        <v>174</v>
      </c>
      <c r="BM113" s="23" t="s">
        <v>254</v>
      </c>
    </row>
    <row r="114" spans="2:65" s="11" customFormat="1" ht="13.5">
      <c r="B114" s="205"/>
      <c r="C114" s="206"/>
      <c r="D114" s="217" t="s">
        <v>171</v>
      </c>
      <c r="E114" s="218" t="s">
        <v>21</v>
      </c>
      <c r="F114" s="219" t="s">
        <v>255</v>
      </c>
      <c r="G114" s="206"/>
      <c r="H114" s="220">
        <v>1</v>
      </c>
      <c r="I114" s="211"/>
      <c r="J114" s="206"/>
      <c r="K114" s="206"/>
      <c r="L114" s="212"/>
      <c r="M114" s="213"/>
      <c r="N114" s="214"/>
      <c r="O114" s="214"/>
      <c r="P114" s="214"/>
      <c r="Q114" s="214"/>
      <c r="R114" s="214"/>
      <c r="S114" s="214"/>
      <c r="T114" s="215"/>
      <c r="AT114" s="216" t="s">
        <v>171</v>
      </c>
      <c r="AU114" s="216" t="s">
        <v>104</v>
      </c>
      <c r="AV114" s="11" t="s">
        <v>81</v>
      </c>
      <c r="AW114" s="11" t="s">
        <v>35</v>
      </c>
      <c r="AX114" s="11" t="s">
        <v>71</v>
      </c>
      <c r="AY114" s="216" t="s">
        <v>163</v>
      </c>
    </row>
    <row r="115" spans="2:65" s="11" customFormat="1" ht="13.5">
      <c r="B115" s="205"/>
      <c r="C115" s="206"/>
      <c r="D115" s="217" t="s">
        <v>171</v>
      </c>
      <c r="E115" s="218" t="s">
        <v>21</v>
      </c>
      <c r="F115" s="219" t="s">
        <v>256</v>
      </c>
      <c r="G115" s="206"/>
      <c r="H115" s="220">
        <v>28.1</v>
      </c>
      <c r="I115" s="211"/>
      <c r="J115" s="206"/>
      <c r="K115" s="206"/>
      <c r="L115" s="212"/>
      <c r="M115" s="213"/>
      <c r="N115" s="214"/>
      <c r="O115" s="214"/>
      <c r="P115" s="214"/>
      <c r="Q115" s="214"/>
      <c r="R115" s="214"/>
      <c r="S115" s="214"/>
      <c r="T115" s="215"/>
      <c r="AT115" s="216" t="s">
        <v>171</v>
      </c>
      <c r="AU115" s="216" t="s">
        <v>104</v>
      </c>
      <c r="AV115" s="11" t="s">
        <v>81</v>
      </c>
      <c r="AW115" s="11" t="s">
        <v>35</v>
      </c>
      <c r="AX115" s="11" t="s">
        <v>71</v>
      </c>
      <c r="AY115" s="216" t="s">
        <v>163</v>
      </c>
    </row>
    <row r="116" spans="2:65" s="11" customFormat="1" ht="13.5">
      <c r="B116" s="205"/>
      <c r="C116" s="206"/>
      <c r="D116" s="217" t="s">
        <v>171</v>
      </c>
      <c r="E116" s="218" t="s">
        <v>21</v>
      </c>
      <c r="F116" s="219" t="s">
        <v>257</v>
      </c>
      <c r="G116" s="206"/>
      <c r="H116" s="220">
        <v>11.19</v>
      </c>
      <c r="I116" s="211"/>
      <c r="J116" s="206"/>
      <c r="K116" s="206"/>
      <c r="L116" s="212"/>
      <c r="M116" s="213"/>
      <c r="N116" s="214"/>
      <c r="O116" s="214"/>
      <c r="P116" s="214"/>
      <c r="Q116" s="214"/>
      <c r="R116" s="214"/>
      <c r="S116" s="214"/>
      <c r="T116" s="215"/>
      <c r="AT116" s="216" t="s">
        <v>171</v>
      </c>
      <c r="AU116" s="216" t="s">
        <v>104</v>
      </c>
      <c r="AV116" s="11" t="s">
        <v>81</v>
      </c>
      <c r="AW116" s="11" t="s">
        <v>35</v>
      </c>
      <c r="AX116" s="11" t="s">
        <v>71</v>
      </c>
      <c r="AY116" s="216" t="s">
        <v>163</v>
      </c>
    </row>
    <row r="117" spans="2:65" s="12" customFormat="1" ht="13.5">
      <c r="B117" s="233"/>
      <c r="C117" s="234"/>
      <c r="D117" s="207" t="s">
        <v>171</v>
      </c>
      <c r="E117" s="235" t="s">
        <v>21</v>
      </c>
      <c r="F117" s="236" t="s">
        <v>258</v>
      </c>
      <c r="G117" s="234"/>
      <c r="H117" s="237">
        <v>40.29</v>
      </c>
      <c r="I117" s="238"/>
      <c r="J117" s="234"/>
      <c r="K117" s="234"/>
      <c r="L117" s="239"/>
      <c r="M117" s="240"/>
      <c r="N117" s="241"/>
      <c r="O117" s="241"/>
      <c r="P117" s="241"/>
      <c r="Q117" s="241"/>
      <c r="R117" s="241"/>
      <c r="S117" s="241"/>
      <c r="T117" s="242"/>
      <c r="AT117" s="243" t="s">
        <v>171</v>
      </c>
      <c r="AU117" s="243" t="s">
        <v>104</v>
      </c>
      <c r="AV117" s="12" t="s">
        <v>174</v>
      </c>
      <c r="AW117" s="12" t="s">
        <v>35</v>
      </c>
      <c r="AX117" s="12" t="s">
        <v>79</v>
      </c>
      <c r="AY117" s="243" t="s">
        <v>163</v>
      </c>
    </row>
    <row r="118" spans="2:65" s="1" customFormat="1" ht="22.5" customHeight="1">
      <c r="B118" s="40"/>
      <c r="C118" s="193" t="s">
        <v>226</v>
      </c>
      <c r="D118" s="193" t="s">
        <v>165</v>
      </c>
      <c r="E118" s="194" t="s">
        <v>260</v>
      </c>
      <c r="F118" s="195" t="s">
        <v>261</v>
      </c>
      <c r="G118" s="196" t="s">
        <v>224</v>
      </c>
      <c r="H118" s="197">
        <v>2</v>
      </c>
      <c r="I118" s="198"/>
      <c r="J118" s="199">
        <f>ROUND(I118*H118,2)</f>
        <v>0</v>
      </c>
      <c r="K118" s="195" t="s">
        <v>168</v>
      </c>
      <c r="L118" s="60"/>
      <c r="M118" s="200" t="s">
        <v>21</v>
      </c>
      <c r="N118" s="201" t="s">
        <v>42</v>
      </c>
      <c r="O118" s="41"/>
      <c r="P118" s="202">
        <f>O118*H118</f>
        <v>0</v>
      </c>
      <c r="Q118" s="202">
        <v>6.0000000000000002E-5</v>
      </c>
      <c r="R118" s="202">
        <f>Q118*H118</f>
        <v>1.2E-4</v>
      </c>
      <c r="S118" s="202">
        <v>0</v>
      </c>
      <c r="T118" s="203">
        <f>S118*H118</f>
        <v>0</v>
      </c>
      <c r="AR118" s="23" t="s">
        <v>174</v>
      </c>
      <c r="AT118" s="23" t="s">
        <v>165</v>
      </c>
      <c r="AU118" s="23" t="s">
        <v>104</v>
      </c>
      <c r="AY118" s="23" t="s">
        <v>163</v>
      </c>
      <c r="BE118" s="204">
        <f>IF(N118="základní",J118,0)</f>
        <v>0</v>
      </c>
      <c r="BF118" s="204">
        <f>IF(N118="snížená",J118,0)</f>
        <v>0</v>
      </c>
      <c r="BG118" s="204">
        <f>IF(N118="zákl. přenesená",J118,0)</f>
        <v>0</v>
      </c>
      <c r="BH118" s="204">
        <f>IF(N118="sníž. přenesená",J118,0)</f>
        <v>0</v>
      </c>
      <c r="BI118" s="204">
        <f>IF(N118="nulová",J118,0)</f>
        <v>0</v>
      </c>
      <c r="BJ118" s="23" t="s">
        <v>79</v>
      </c>
      <c r="BK118" s="204">
        <f>ROUND(I118*H118,2)</f>
        <v>0</v>
      </c>
      <c r="BL118" s="23" t="s">
        <v>174</v>
      </c>
      <c r="BM118" s="23" t="s">
        <v>262</v>
      </c>
    </row>
    <row r="119" spans="2:65" s="11" customFormat="1" ht="13.5">
      <c r="B119" s="205"/>
      <c r="C119" s="206"/>
      <c r="D119" s="207" t="s">
        <v>171</v>
      </c>
      <c r="E119" s="208" t="s">
        <v>21</v>
      </c>
      <c r="F119" s="209" t="s">
        <v>124</v>
      </c>
      <c r="G119" s="206"/>
      <c r="H119" s="210">
        <v>2</v>
      </c>
      <c r="I119" s="211"/>
      <c r="J119" s="206"/>
      <c r="K119" s="206"/>
      <c r="L119" s="212"/>
      <c r="M119" s="213"/>
      <c r="N119" s="214"/>
      <c r="O119" s="214"/>
      <c r="P119" s="214"/>
      <c r="Q119" s="214"/>
      <c r="R119" s="214"/>
      <c r="S119" s="214"/>
      <c r="T119" s="215"/>
      <c r="AT119" s="216" t="s">
        <v>171</v>
      </c>
      <c r="AU119" s="216" t="s">
        <v>104</v>
      </c>
      <c r="AV119" s="11" t="s">
        <v>81</v>
      </c>
      <c r="AW119" s="11" t="s">
        <v>35</v>
      </c>
      <c r="AX119" s="11" t="s">
        <v>79</v>
      </c>
      <c r="AY119" s="216" t="s">
        <v>163</v>
      </c>
    </row>
    <row r="120" spans="2:65" s="1" customFormat="1" ht="22.5" customHeight="1">
      <c r="B120" s="40"/>
      <c r="C120" s="193" t="s">
        <v>230</v>
      </c>
      <c r="D120" s="193" t="s">
        <v>165</v>
      </c>
      <c r="E120" s="194" t="s">
        <v>263</v>
      </c>
      <c r="F120" s="195" t="s">
        <v>264</v>
      </c>
      <c r="G120" s="196" t="s">
        <v>224</v>
      </c>
      <c r="H120" s="197">
        <v>562</v>
      </c>
      <c r="I120" s="198"/>
      <c r="J120" s="199">
        <f>ROUND(I120*H120,2)</f>
        <v>0</v>
      </c>
      <c r="K120" s="195" t="s">
        <v>168</v>
      </c>
      <c r="L120" s="60"/>
      <c r="M120" s="200" t="s">
        <v>21</v>
      </c>
      <c r="N120" s="201" t="s">
        <v>42</v>
      </c>
      <c r="O120" s="41"/>
      <c r="P120" s="202">
        <f>O120*H120</f>
        <v>0</v>
      </c>
      <c r="Q120" s="202">
        <v>5.0000000000000002E-5</v>
      </c>
      <c r="R120" s="202">
        <f>Q120*H120</f>
        <v>2.81E-2</v>
      </c>
      <c r="S120" s="202">
        <v>0</v>
      </c>
      <c r="T120" s="203">
        <f>S120*H120</f>
        <v>0</v>
      </c>
      <c r="AR120" s="23" t="s">
        <v>174</v>
      </c>
      <c r="AT120" s="23" t="s">
        <v>165</v>
      </c>
      <c r="AU120" s="23" t="s">
        <v>104</v>
      </c>
      <c r="AY120" s="23" t="s">
        <v>163</v>
      </c>
      <c r="BE120" s="204">
        <f>IF(N120="základní",J120,0)</f>
        <v>0</v>
      </c>
      <c r="BF120" s="204">
        <f>IF(N120="snížená",J120,0)</f>
        <v>0</v>
      </c>
      <c r="BG120" s="204">
        <f>IF(N120="zákl. přenesená",J120,0)</f>
        <v>0</v>
      </c>
      <c r="BH120" s="204">
        <f>IF(N120="sníž. přenesená",J120,0)</f>
        <v>0</v>
      </c>
      <c r="BI120" s="204">
        <f>IF(N120="nulová",J120,0)</f>
        <v>0</v>
      </c>
      <c r="BJ120" s="23" t="s">
        <v>79</v>
      </c>
      <c r="BK120" s="204">
        <f>ROUND(I120*H120,2)</f>
        <v>0</v>
      </c>
      <c r="BL120" s="23" t="s">
        <v>174</v>
      </c>
      <c r="BM120" s="23" t="s">
        <v>265</v>
      </c>
    </row>
    <row r="121" spans="2:65" s="11" customFormat="1" ht="13.5">
      <c r="B121" s="205"/>
      <c r="C121" s="206"/>
      <c r="D121" s="207" t="s">
        <v>171</v>
      </c>
      <c r="E121" s="208" t="s">
        <v>21</v>
      </c>
      <c r="F121" s="209" t="s">
        <v>110</v>
      </c>
      <c r="G121" s="206"/>
      <c r="H121" s="210">
        <v>562</v>
      </c>
      <c r="I121" s="211"/>
      <c r="J121" s="206"/>
      <c r="K121" s="206"/>
      <c r="L121" s="212"/>
      <c r="M121" s="213"/>
      <c r="N121" s="214"/>
      <c r="O121" s="214"/>
      <c r="P121" s="214"/>
      <c r="Q121" s="214"/>
      <c r="R121" s="214"/>
      <c r="S121" s="214"/>
      <c r="T121" s="215"/>
      <c r="AT121" s="216" t="s">
        <v>171</v>
      </c>
      <c r="AU121" s="216" t="s">
        <v>104</v>
      </c>
      <c r="AV121" s="11" t="s">
        <v>81</v>
      </c>
      <c r="AW121" s="11" t="s">
        <v>35</v>
      </c>
      <c r="AX121" s="11" t="s">
        <v>79</v>
      </c>
      <c r="AY121" s="216" t="s">
        <v>163</v>
      </c>
    </row>
    <row r="122" spans="2:65" s="1" customFormat="1" ht="22.5" customHeight="1">
      <c r="B122" s="40"/>
      <c r="C122" s="193" t="s">
        <v>10</v>
      </c>
      <c r="D122" s="193" t="s">
        <v>165</v>
      </c>
      <c r="E122" s="194" t="s">
        <v>267</v>
      </c>
      <c r="F122" s="195" t="s">
        <v>268</v>
      </c>
      <c r="G122" s="196" t="s">
        <v>224</v>
      </c>
      <c r="H122" s="197">
        <v>2</v>
      </c>
      <c r="I122" s="198"/>
      <c r="J122" s="199">
        <f>ROUND(I122*H122,2)</f>
        <v>0</v>
      </c>
      <c r="K122" s="195" t="s">
        <v>168</v>
      </c>
      <c r="L122" s="60"/>
      <c r="M122" s="200" t="s">
        <v>21</v>
      </c>
      <c r="N122" s="201" t="s">
        <v>42</v>
      </c>
      <c r="O122" s="41"/>
      <c r="P122" s="202">
        <f>O122*H122</f>
        <v>0</v>
      </c>
      <c r="Q122" s="202">
        <v>2.0000000000000002E-5</v>
      </c>
      <c r="R122" s="202">
        <f>Q122*H122</f>
        <v>4.0000000000000003E-5</v>
      </c>
      <c r="S122" s="202">
        <v>0</v>
      </c>
      <c r="T122" s="203">
        <f>S122*H122</f>
        <v>0</v>
      </c>
      <c r="AR122" s="23" t="s">
        <v>174</v>
      </c>
      <c r="AT122" s="23" t="s">
        <v>165</v>
      </c>
      <c r="AU122" s="23" t="s">
        <v>104</v>
      </c>
      <c r="AY122" s="23" t="s">
        <v>163</v>
      </c>
      <c r="BE122" s="204">
        <f>IF(N122="základní",J122,0)</f>
        <v>0</v>
      </c>
      <c r="BF122" s="204">
        <f>IF(N122="snížená",J122,0)</f>
        <v>0</v>
      </c>
      <c r="BG122" s="204">
        <f>IF(N122="zákl. přenesená",J122,0)</f>
        <v>0</v>
      </c>
      <c r="BH122" s="204">
        <f>IF(N122="sníž. přenesená",J122,0)</f>
        <v>0</v>
      </c>
      <c r="BI122" s="204">
        <f>IF(N122="nulová",J122,0)</f>
        <v>0</v>
      </c>
      <c r="BJ122" s="23" t="s">
        <v>79</v>
      </c>
      <c r="BK122" s="204">
        <f>ROUND(I122*H122,2)</f>
        <v>0</v>
      </c>
      <c r="BL122" s="23" t="s">
        <v>174</v>
      </c>
      <c r="BM122" s="23" t="s">
        <v>269</v>
      </c>
    </row>
    <row r="123" spans="2:65" s="11" customFormat="1" ht="13.5">
      <c r="B123" s="205"/>
      <c r="C123" s="206"/>
      <c r="D123" s="207" t="s">
        <v>171</v>
      </c>
      <c r="E123" s="208" t="s">
        <v>21</v>
      </c>
      <c r="F123" s="209" t="s">
        <v>124</v>
      </c>
      <c r="G123" s="206"/>
      <c r="H123" s="210">
        <v>2</v>
      </c>
      <c r="I123" s="211"/>
      <c r="J123" s="206"/>
      <c r="K123" s="206"/>
      <c r="L123" s="212"/>
      <c r="M123" s="213"/>
      <c r="N123" s="214"/>
      <c r="O123" s="214"/>
      <c r="P123" s="214"/>
      <c r="Q123" s="214"/>
      <c r="R123" s="214"/>
      <c r="S123" s="214"/>
      <c r="T123" s="215"/>
      <c r="AT123" s="216" t="s">
        <v>171</v>
      </c>
      <c r="AU123" s="216" t="s">
        <v>104</v>
      </c>
      <c r="AV123" s="11" t="s">
        <v>81</v>
      </c>
      <c r="AW123" s="11" t="s">
        <v>35</v>
      </c>
      <c r="AX123" s="11" t="s">
        <v>79</v>
      </c>
      <c r="AY123" s="216" t="s">
        <v>163</v>
      </c>
    </row>
    <row r="124" spans="2:65" s="1" customFormat="1" ht="31.5" customHeight="1">
      <c r="B124" s="40"/>
      <c r="C124" s="223" t="s">
        <v>237</v>
      </c>
      <c r="D124" s="223" t="s">
        <v>250</v>
      </c>
      <c r="E124" s="224" t="s">
        <v>271</v>
      </c>
      <c r="F124" s="225" t="s">
        <v>272</v>
      </c>
      <c r="G124" s="226" t="s">
        <v>224</v>
      </c>
      <c r="H124" s="227">
        <v>6</v>
      </c>
      <c r="I124" s="228"/>
      <c r="J124" s="229">
        <f>ROUND(I124*H124,2)</f>
        <v>0</v>
      </c>
      <c r="K124" s="225" t="s">
        <v>198</v>
      </c>
      <c r="L124" s="230"/>
      <c r="M124" s="231" t="s">
        <v>21</v>
      </c>
      <c r="N124" s="232" t="s">
        <v>42</v>
      </c>
      <c r="O124" s="41"/>
      <c r="P124" s="202">
        <f>O124*H124</f>
        <v>0</v>
      </c>
      <c r="Q124" s="202">
        <v>5.9100000000000003E-3</v>
      </c>
      <c r="R124" s="202">
        <f>Q124*H124</f>
        <v>3.5460000000000005E-2</v>
      </c>
      <c r="S124" s="202">
        <v>0</v>
      </c>
      <c r="T124" s="203">
        <f>S124*H124</f>
        <v>0</v>
      </c>
      <c r="AR124" s="23" t="s">
        <v>81</v>
      </c>
      <c r="AT124" s="23" t="s">
        <v>250</v>
      </c>
      <c r="AU124" s="23" t="s">
        <v>104</v>
      </c>
      <c r="AY124" s="23" t="s">
        <v>163</v>
      </c>
      <c r="BE124" s="204">
        <f>IF(N124="základní",J124,0)</f>
        <v>0</v>
      </c>
      <c r="BF124" s="204">
        <f>IF(N124="snížená",J124,0)</f>
        <v>0</v>
      </c>
      <c r="BG124" s="204">
        <f>IF(N124="zákl. přenesená",J124,0)</f>
        <v>0</v>
      </c>
      <c r="BH124" s="204">
        <f>IF(N124="sníž. přenesená",J124,0)</f>
        <v>0</v>
      </c>
      <c r="BI124" s="204">
        <f>IF(N124="nulová",J124,0)</f>
        <v>0</v>
      </c>
      <c r="BJ124" s="23" t="s">
        <v>79</v>
      </c>
      <c r="BK124" s="204">
        <f>ROUND(I124*H124,2)</f>
        <v>0</v>
      </c>
      <c r="BL124" s="23" t="s">
        <v>79</v>
      </c>
      <c r="BM124" s="23" t="s">
        <v>273</v>
      </c>
    </row>
    <row r="125" spans="2:65" s="11" customFormat="1" ht="13.5">
      <c r="B125" s="205"/>
      <c r="C125" s="206"/>
      <c r="D125" s="207" t="s">
        <v>171</v>
      </c>
      <c r="E125" s="208" t="s">
        <v>21</v>
      </c>
      <c r="F125" s="209" t="s">
        <v>274</v>
      </c>
      <c r="G125" s="206"/>
      <c r="H125" s="210">
        <v>6</v>
      </c>
      <c r="I125" s="211"/>
      <c r="J125" s="206"/>
      <c r="K125" s="206"/>
      <c r="L125" s="212"/>
      <c r="M125" s="213"/>
      <c r="N125" s="214"/>
      <c r="O125" s="214"/>
      <c r="P125" s="214"/>
      <c r="Q125" s="214"/>
      <c r="R125" s="214"/>
      <c r="S125" s="214"/>
      <c r="T125" s="215"/>
      <c r="AT125" s="216" t="s">
        <v>171</v>
      </c>
      <c r="AU125" s="216" t="s">
        <v>104</v>
      </c>
      <c r="AV125" s="11" t="s">
        <v>81</v>
      </c>
      <c r="AW125" s="11" t="s">
        <v>35</v>
      </c>
      <c r="AX125" s="11" t="s">
        <v>79</v>
      </c>
      <c r="AY125" s="216" t="s">
        <v>163</v>
      </c>
    </row>
    <row r="126" spans="2:65" s="1" customFormat="1" ht="31.5" customHeight="1">
      <c r="B126" s="40"/>
      <c r="C126" s="223" t="s">
        <v>241</v>
      </c>
      <c r="D126" s="223" t="s">
        <v>250</v>
      </c>
      <c r="E126" s="224" t="s">
        <v>276</v>
      </c>
      <c r="F126" s="225" t="s">
        <v>277</v>
      </c>
      <c r="G126" s="226" t="s">
        <v>224</v>
      </c>
      <c r="H126" s="227">
        <v>562</v>
      </c>
      <c r="I126" s="228"/>
      <c r="J126" s="229">
        <f>ROUND(I126*H126,2)</f>
        <v>0</v>
      </c>
      <c r="K126" s="225" t="s">
        <v>198</v>
      </c>
      <c r="L126" s="230"/>
      <c r="M126" s="231" t="s">
        <v>21</v>
      </c>
      <c r="N126" s="232" t="s">
        <v>42</v>
      </c>
      <c r="O126" s="41"/>
      <c r="P126" s="202">
        <f>O126*H126</f>
        <v>0</v>
      </c>
      <c r="Q126" s="202">
        <v>3.5400000000000002E-3</v>
      </c>
      <c r="R126" s="202">
        <f>Q126*H126</f>
        <v>1.9894800000000001</v>
      </c>
      <c r="S126" s="202">
        <v>0</v>
      </c>
      <c r="T126" s="203">
        <f>S126*H126</f>
        <v>0</v>
      </c>
      <c r="AR126" s="23" t="s">
        <v>81</v>
      </c>
      <c r="AT126" s="23" t="s">
        <v>250</v>
      </c>
      <c r="AU126" s="23" t="s">
        <v>104</v>
      </c>
      <c r="AY126" s="23" t="s">
        <v>163</v>
      </c>
      <c r="BE126" s="204">
        <f>IF(N126="základní",J126,0)</f>
        <v>0</v>
      </c>
      <c r="BF126" s="204">
        <f>IF(N126="snížená",J126,0)</f>
        <v>0</v>
      </c>
      <c r="BG126" s="204">
        <f>IF(N126="zákl. přenesená",J126,0)</f>
        <v>0</v>
      </c>
      <c r="BH126" s="204">
        <f>IF(N126="sníž. přenesená",J126,0)</f>
        <v>0</v>
      </c>
      <c r="BI126" s="204">
        <f>IF(N126="nulová",J126,0)</f>
        <v>0</v>
      </c>
      <c r="BJ126" s="23" t="s">
        <v>79</v>
      </c>
      <c r="BK126" s="204">
        <f>ROUND(I126*H126,2)</f>
        <v>0</v>
      </c>
      <c r="BL126" s="23" t="s">
        <v>79</v>
      </c>
      <c r="BM126" s="23" t="s">
        <v>278</v>
      </c>
    </row>
    <row r="127" spans="2:65" s="11" customFormat="1" ht="13.5">
      <c r="B127" s="205"/>
      <c r="C127" s="206"/>
      <c r="D127" s="207" t="s">
        <v>171</v>
      </c>
      <c r="E127" s="208" t="s">
        <v>21</v>
      </c>
      <c r="F127" s="209" t="s">
        <v>110</v>
      </c>
      <c r="G127" s="206"/>
      <c r="H127" s="210">
        <v>562</v>
      </c>
      <c r="I127" s="211"/>
      <c r="J127" s="206"/>
      <c r="K127" s="206"/>
      <c r="L127" s="212"/>
      <c r="M127" s="213"/>
      <c r="N127" s="214"/>
      <c r="O127" s="214"/>
      <c r="P127" s="214"/>
      <c r="Q127" s="214"/>
      <c r="R127" s="214"/>
      <c r="S127" s="214"/>
      <c r="T127" s="215"/>
      <c r="AT127" s="216" t="s">
        <v>171</v>
      </c>
      <c r="AU127" s="216" t="s">
        <v>104</v>
      </c>
      <c r="AV127" s="11" t="s">
        <v>81</v>
      </c>
      <c r="AW127" s="11" t="s">
        <v>35</v>
      </c>
      <c r="AX127" s="11" t="s">
        <v>79</v>
      </c>
      <c r="AY127" s="216" t="s">
        <v>163</v>
      </c>
    </row>
    <row r="128" spans="2:65" s="1" customFormat="1" ht="22.5" customHeight="1">
      <c r="B128" s="40"/>
      <c r="C128" s="223" t="s">
        <v>122</v>
      </c>
      <c r="D128" s="223" t="s">
        <v>250</v>
      </c>
      <c r="E128" s="224" t="s">
        <v>280</v>
      </c>
      <c r="F128" s="225" t="s">
        <v>281</v>
      </c>
      <c r="G128" s="226" t="s">
        <v>224</v>
      </c>
      <c r="H128" s="227">
        <v>6</v>
      </c>
      <c r="I128" s="228"/>
      <c r="J128" s="229">
        <f>ROUND(I128*H128,2)</f>
        <v>0</v>
      </c>
      <c r="K128" s="225" t="s">
        <v>198</v>
      </c>
      <c r="L128" s="230"/>
      <c r="M128" s="231" t="s">
        <v>21</v>
      </c>
      <c r="N128" s="232" t="s">
        <v>42</v>
      </c>
      <c r="O128" s="41"/>
      <c r="P128" s="202">
        <f>O128*H128</f>
        <v>0</v>
      </c>
      <c r="Q128" s="202">
        <v>2.9999999999999997E-4</v>
      </c>
      <c r="R128" s="202">
        <f>Q128*H128</f>
        <v>1.8E-3</v>
      </c>
      <c r="S128" s="202">
        <v>0</v>
      </c>
      <c r="T128" s="203">
        <f>S128*H128</f>
        <v>0</v>
      </c>
      <c r="AR128" s="23" t="s">
        <v>81</v>
      </c>
      <c r="AT128" s="23" t="s">
        <v>250</v>
      </c>
      <c r="AU128" s="23" t="s">
        <v>104</v>
      </c>
      <c r="AY128" s="23" t="s">
        <v>163</v>
      </c>
      <c r="BE128" s="204">
        <f>IF(N128="základní",J128,0)</f>
        <v>0</v>
      </c>
      <c r="BF128" s="204">
        <f>IF(N128="snížená",J128,0)</f>
        <v>0</v>
      </c>
      <c r="BG128" s="204">
        <f>IF(N128="zákl. přenesená",J128,0)</f>
        <v>0</v>
      </c>
      <c r="BH128" s="204">
        <f>IF(N128="sníž. přenesená",J128,0)</f>
        <v>0</v>
      </c>
      <c r="BI128" s="204">
        <f>IF(N128="nulová",J128,0)</f>
        <v>0</v>
      </c>
      <c r="BJ128" s="23" t="s">
        <v>79</v>
      </c>
      <c r="BK128" s="204">
        <f>ROUND(I128*H128,2)</f>
        <v>0</v>
      </c>
      <c r="BL128" s="23" t="s">
        <v>79</v>
      </c>
      <c r="BM128" s="23" t="s">
        <v>282</v>
      </c>
    </row>
    <row r="129" spans="2:65" s="11" customFormat="1" ht="13.5">
      <c r="B129" s="205"/>
      <c r="C129" s="206"/>
      <c r="D129" s="207" t="s">
        <v>171</v>
      </c>
      <c r="E129" s="208" t="s">
        <v>21</v>
      </c>
      <c r="F129" s="209" t="s">
        <v>283</v>
      </c>
      <c r="G129" s="206"/>
      <c r="H129" s="210">
        <v>6</v>
      </c>
      <c r="I129" s="211"/>
      <c r="J129" s="206"/>
      <c r="K129" s="206"/>
      <c r="L129" s="212"/>
      <c r="M129" s="213"/>
      <c r="N129" s="214"/>
      <c r="O129" s="214"/>
      <c r="P129" s="214"/>
      <c r="Q129" s="214"/>
      <c r="R129" s="214"/>
      <c r="S129" s="214"/>
      <c r="T129" s="215"/>
      <c r="AT129" s="216" t="s">
        <v>171</v>
      </c>
      <c r="AU129" s="216" t="s">
        <v>104</v>
      </c>
      <c r="AV129" s="11" t="s">
        <v>81</v>
      </c>
      <c r="AW129" s="11" t="s">
        <v>35</v>
      </c>
      <c r="AX129" s="11" t="s">
        <v>79</v>
      </c>
      <c r="AY129" s="216" t="s">
        <v>163</v>
      </c>
    </row>
    <row r="130" spans="2:65" s="1" customFormat="1" ht="22.5" customHeight="1">
      <c r="B130" s="40"/>
      <c r="C130" s="223" t="s">
        <v>249</v>
      </c>
      <c r="D130" s="223" t="s">
        <v>250</v>
      </c>
      <c r="E130" s="224" t="s">
        <v>285</v>
      </c>
      <c r="F130" s="225" t="s">
        <v>286</v>
      </c>
      <c r="G130" s="226" t="s">
        <v>115</v>
      </c>
      <c r="H130" s="227">
        <v>3</v>
      </c>
      <c r="I130" s="228"/>
      <c r="J130" s="229">
        <f>ROUND(I130*H130,2)</f>
        <v>0</v>
      </c>
      <c r="K130" s="225" t="s">
        <v>198</v>
      </c>
      <c r="L130" s="230"/>
      <c r="M130" s="231" t="s">
        <v>21</v>
      </c>
      <c r="N130" s="232" t="s">
        <v>42</v>
      </c>
      <c r="O130" s="41"/>
      <c r="P130" s="202">
        <f>O130*H130</f>
        <v>0</v>
      </c>
      <c r="Q130" s="202">
        <v>0</v>
      </c>
      <c r="R130" s="202">
        <f>Q130*H130</f>
        <v>0</v>
      </c>
      <c r="S130" s="202">
        <v>0</v>
      </c>
      <c r="T130" s="203">
        <f>S130*H130</f>
        <v>0</v>
      </c>
      <c r="AR130" s="23" t="s">
        <v>81</v>
      </c>
      <c r="AT130" s="23" t="s">
        <v>250</v>
      </c>
      <c r="AU130" s="23" t="s">
        <v>104</v>
      </c>
      <c r="AY130" s="23" t="s">
        <v>163</v>
      </c>
      <c r="BE130" s="204">
        <f>IF(N130="základní",J130,0)</f>
        <v>0</v>
      </c>
      <c r="BF130" s="204">
        <f>IF(N130="snížená",J130,0)</f>
        <v>0</v>
      </c>
      <c r="BG130" s="204">
        <f>IF(N130="zákl. přenesená",J130,0)</f>
        <v>0</v>
      </c>
      <c r="BH130" s="204">
        <f>IF(N130="sníž. přenesená",J130,0)</f>
        <v>0</v>
      </c>
      <c r="BI130" s="204">
        <f>IF(N130="nulová",J130,0)</f>
        <v>0</v>
      </c>
      <c r="BJ130" s="23" t="s">
        <v>79</v>
      </c>
      <c r="BK130" s="204">
        <f>ROUND(I130*H130,2)</f>
        <v>0</v>
      </c>
      <c r="BL130" s="23" t="s">
        <v>79</v>
      </c>
      <c r="BM130" s="23" t="s">
        <v>287</v>
      </c>
    </row>
    <row r="131" spans="2:65" s="11" customFormat="1" ht="13.5">
      <c r="B131" s="205"/>
      <c r="C131" s="206"/>
      <c r="D131" s="207" t="s">
        <v>171</v>
      </c>
      <c r="E131" s="208" t="s">
        <v>21</v>
      </c>
      <c r="F131" s="209" t="s">
        <v>288</v>
      </c>
      <c r="G131" s="206"/>
      <c r="H131" s="210">
        <v>3</v>
      </c>
      <c r="I131" s="211"/>
      <c r="J131" s="206"/>
      <c r="K131" s="206"/>
      <c r="L131" s="212"/>
      <c r="M131" s="213"/>
      <c r="N131" s="214"/>
      <c r="O131" s="214"/>
      <c r="P131" s="214"/>
      <c r="Q131" s="214"/>
      <c r="R131" s="214"/>
      <c r="S131" s="214"/>
      <c r="T131" s="215"/>
      <c r="AT131" s="216" t="s">
        <v>171</v>
      </c>
      <c r="AU131" s="216" t="s">
        <v>104</v>
      </c>
      <c r="AV131" s="11" t="s">
        <v>81</v>
      </c>
      <c r="AW131" s="11" t="s">
        <v>35</v>
      </c>
      <c r="AX131" s="11" t="s">
        <v>79</v>
      </c>
      <c r="AY131" s="216" t="s">
        <v>163</v>
      </c>
    </row>
    <row r="132" spans="2:65" s="1" customFormat="1" ht="31.5" customHeight="1">
      <c r="B132" s="40"/>
      <c r="C132" s="193" t="s">
        <v>259</v>
      </c>
      <c r="D132" s="193" t="s">
        <v>165</v>
      </c>
      <c r="E132" s="194" t="s">
        <v>599</v>
      </c>
      <c r="F132" s="195" t="s">
        <v>600</v>
      </c>
      <c r="G132" s="196" t="s">
        <v>224</v>
      </c>
      <c r="H132" s="197">
        <v>2</v>
      </c>
      <c r="I132" s="198"/>
      <c r="J132" s="199">
        <f>ROUND(I132*H132,2)</f>
        <v>0</v>
      </c>
      <c r="K132" s="195" t="s">
        <v>168</v>
      </c>
      <c r="L132" s="60"/>
      <c r="M132" s="200" t="s">
        <v>21</v>
      </c>
      <c r="N132" s="201" t="s">
        <v>42</v>
      </c>
      <c r="O132" s="41"/>
      <c r="P132" s="202">
        <f>O132*H132</f>
        <v>0</v>
      </c>
      <c r="Q132" s="202">
        <v>0</v>
      </c>
      <c r="R132" s="202">
        <f>Q132*H132</f>
        <v>0</v>
      </c>
      <c r="S132" s="202">
        <v>0</v>
      </c>
      <c r="T132" s="203">
        <f>S132*H132</f>
        <v>0</v>
      </c>
      <c r="AR132" s="23" t="s">
        <v>79</v>
      </c>
      <c r="AT132" s="23" t="s">
        <v>165</v>
      </c>
      <c r="AU132" s="23" t="s">
        <v>104</v>
      </c>
      <c r="AY132" s="23" t="s">
        <v>163</v>
      </c>
      <c r="BE132" s="204">
        <f>IF(N132="základní",J132,0)</f>
        <v>0</v>
      </c>
      <c r="BF132" s="204">
        <f>IF(N132="snížená",J132,0)</f>
        <v>0</v>
      </c>
      <c r="BG132" s="204">
        <f>IF(N132="zákl. přenesená",J132,0)</f>
        <v>0</v>
      </c>
      <c r="BH132" s="204">
        <f>IF(N132="sníž. přenesená",J132,0)</f>
        <v>0</v>
      </c>
      <c r="BI132" s="204">
        <f>IF(N132="nulová",J132,0)</f>
        <v>0</v>
      </c>
      <c r="BJ132" s="23" t="s">
        <v>79</v>
      </c>
      <c r="BK132" s="204">
        <f>ROUND(I132*H132,2)</f>
        <v>0</v>
      </c>
      <c r="BL132" s="23" t="s">
        <v>79</v>
      </c>
      <c r="BM132" s="23" t="s">
        <v>601</v>
      </c>
    </row>
    <row r="133" spans="2:65" s="11" customFormat="1" ht="13.5">
      <c r="B133" s="205"/>
      <c r="C133" s="206"/>
      <c r="D133" s="207" t="s">
        <v>171</v>
      </c>
      <c r="E133" s="208" t="s">
        <v>21</v>
      </c>
      <c r="F133" s="209" t="s">
        <v>124</v>
      </c>
      <c r="G133" s="206"/>
      <c r="H133" s="210">
        <v>2</v>
      </c>
      <c r="I133" s="211"/>
      <c r="J133" s="206"/>
      <c r="K133" s="206"/>
      <c r="L133" s="212"/>
      <c r="M133" s="213"/>
      <c r="N133" s="214"/>
      <c r="O133" s="214"/>
      <c r="P133" s="214"/>
      <c r="Q133" s="214"/>
      <c r="R133" s="214"/>
      <c r="S133" s="214"/>
      <c r="T133" s="215"/>
      <c r="AT133" s="216" t="s">
        <v>171</v>
      </c>
      <c r="AU133" s="216" t="s">
        <v>104</v>
      </c>
      <c r="AV133" s="11" t="s">
        <v>81</v>
      </c>
      <c r="AW133" s="11" t="s">
        <v>35</v>
      </c>
      <c r="AX133" s="11" t="s">
        <v>79</v>
      </c>
      <c r="AY133" s="216" t="s">
        <v>163</v>
      </c>
    </row>
    <row r="134" spans="2:65" s="1" customFormat="1" ht="31.5" customHeight="1">
      <c r="B134" s="40"/>
      <c r="C134" s="193" t="s">
        <v>9</v>
      </c>
      <c r="D134" s="193" t="s">
        <v>165</v>
      </c>
      <c r="E134" s="194" t="s">
        <v>602</v>
      </c>
      <c r="F134" s="195" t="s">
        <v>603</v>
      </c>
      <c r="G134" s="196" t="s">
        <v>102</v>
      </c>
      <c r="H134" s="197">
        <v>1400.06</v>
      </c>
      <c r="I134" s="198"/>
      <c r="J134" s="199">
        <f>ROUND(I134*H134,2)</f>
        <v>0</v>
      </c>
      <c r="K134" s="195" t="s">
        <v>168</v>
      </c>
      <c r="L134" s="60"/>
      <c r="M134" s="200" t="s">
        <v>21</v>
      </c>
      <c r="N134" s="201" t="s">
        <v>42</v>
      </c>
      <c r="O134" s="41"/>
      <c r="P134" s="202">
        <f>O134*H134</f>
        <v>0</v>
      </c>
      <c r="Q134" s="202">
        <v>0</v>
      </c>
      <c r="R134" s="202">
        <f>Q134*H134</f>
        <v>0</v>
      </c>
      <c r="S134" s="202">
        <v>0</v>
      </c>
      <c r="T134" s="203">
        <f>S134*H134</f>
        <v>0</v>
      </c>
      <c r="AR134" s="23" t="s">
        <v>79</v>
      </c>
      <c r="AT134" s="23" t="s">
        <v>165</v>
      </c>
      <c r="AU134" s="23" t="s">
        <v>104</v>
      </c>
      <c r="AY134" s="23" t="s">
        <v>163</v>
      </c>
      <c r="BE134" s="204">
        <f>IF(N134="základní",J134,0)</f>
        <v>0</v>
      </c>
      <c r="BF134" s="204">
        <f>IF(N134="snížená",J134,0)</f>
        <v>0</v>
      </c>
      <c r="BG134" s="204">
        <f>IF(N134="zákl. přenesená",J134,0)</f>
        <v>0</v>
      </c>
      <c r="BH134" s="204">
        <f>IF(N134="sníž. přenesená",J134,0)</f>
        <v>0</v>
      </c>
      <c r="BI134" s="204">
        <f>IF(N134="nulová",J134,0)</f>
        <v>0</v>
      </c>
      <c r="BJ134" s="23" t="s">
        <v>79</v>
      </c>
      <c r="BK134" s="204">
        <f>ROUND(I134*H134,2)</f>
        <v>0</v>
      </c>
      <c r="BL134" s="23" t="s">
        <v>79</v>
      </c>
      <c r="BM134" s="23" t="s">
        <v>604</v>
      </c>
    </row>
    <row r="135" spans="2:65" s="11" customFormat="1" ht="13.5">
      <c r="B135" s="205"/>
      <c r="C135" s="206"/>
      <c r="D135" s="217" t="s">
        <v>171</v>
      </c>
      <c r="E135" s="218" t="s">
        <v>21</v>
      </c>
      <c r="F135" s="219" t="s">
        <v>297</v>
      </c>
      <c r="G135" s="206"/>
      <c r="H135" s="220">
        <v>0.06</v>
      </c>
      <c r="I135" s="211"/>
      <c r="J135" s="206"/>
      <c r="K135" s="206"/>
      <c r="L135" s="212"/>
      <c r="M135" s="213"/>
      <c r="N135" s="214"/>
      <c r="O135" s="214"/>
      <c r="P135" s="214"/>
      <c r="Q135" s="214"/>
      <c r="R135" s="214"/>
      <c r="S135" s="214"/>
      <c r="T135" s="215"/>
      <c r="AT135" s="216" t="s">
        <v>171</v>
      </c>
      <c r="AU135" s="216" t="s">
        <v>104</v>
      </c>
      <c r="AV135" s="11" t="s">
        <v>81</v>
      </c>
      <c r="AW135" s="11" t="s">
        <v>35</v>
      </c>
      <c r="AX135" s="11" t="s">
        <v>71</v>
      </c>
      <c r="AY135" s="216" t="s">
        <v>163</v>
      </c>
    </row>
    <row r="136" spans="2:65" s="11" customFormat="1" ht="13.5">
      <c r="B136" s="205"/>
      <c r="C136" s="206"/>
      <c r="D136" s="217" t="s">
        <v>171</v>
      </c>
      <c r="E136" s="218" t="s">
        <v>21</v>
      </c>
      <c r="F136" s="219" t="s">
        <v>298</v>
      </c>
      <c r="G136" s="206"/>
      <c r="H136" s="220">
        <v>1400</v>
      </c>
      <c r="I136" s="211"/>
      <c r="J136" s="206"/>
      <c r="K136" s="206"/>
      <c r="L136" s="212"/>
      <c r="M136" s="213"/>
      <c r="N136" s="214"/>
      <c r="O136" s="214"/>
      <c r="P136" s="214"/>
      <c r="Q136" s="214"/>
      <c r="R136" s="214"/>
      <c r="S136" s="214"/>
      <c r="T136" s="215"/>
      <c r="AT136" s="216" t="s">
        <v>171</v>
      </c>
      <c r="AU136" s="216" t="s">
        <v>104</v>
      </c>
      <c r="AV136" s="11" t="s">
        <v>81</v>
      </c>
      <c r="AW136" s="11" t="s">
        <v>35</v>
      </c>
      <c r="AX136" s="11" t="s">
        <v>71</v>
      </c>
      <c r="AY136" s="216" t="s">
        <v>163</v>
      </c>
    </row>
    <row r="137" spans="2:65" s="12" customFormat="1" ht="13.5">
      <c r="B137" s="233"/>
      <c r="C137" s="234"/>
      <c r="D137" s="207" t="s">
        <v>171</v>
      </c>
      <c r="E137" s="235" t="s">
        <v>21</v>
      </c>
      <c r="F137" s="236" t="s">
        <v>258</v>
      </c>
      <c r="G137" s="234"/>
      <c r="H137" s="237">
        <v>1400.06</v>
      </c>
      <c r="I137" s="238"/>
      <c r="J137" s="234"/>
      <c r="K137" s="234"/>
      <c r="L137" s="239"/>
      <c r="M137" s="240"/>
      <c r="N137" s="241"/>
      <c r="O137" s="241"/>
      <c r="P137" s="241"/>
      <c r="Q137" s="241"/>
      <c r="R137" s="241"/>
      <c r="S137" s="241"/>
      <c r="T137" s="242"/>
      <c r="AT137" s="243" t="s">
        <v>171</v>
      </c>
      <c r="AU137" s="243" t="s">
        <v>104</v>
      </c>
      <c r="AV137" s="12" t="s">
        <v>174</v>
      </c>
      <c r="AW137" s="12" t="s">
        <v>35</v>
      </c>
      <c r="AX137" s="12" t="s">
        <v>79</v>
      </c>
      <c r="AY137" s="243" t="s">
        <v>163</v>
      </c>
    </row>
    <row r="138" spans="2:65" s="1" customFormat="1" ht="22.5" customHeight="1">
      <c r="B138" s="40"/>
      <c r="C138" s="223" t="s">
        <v>266</v>
      </c>
      <c r="D138" s="223" t="s">
        <v>250</v>
      </c>
      <c r="E138" s="224" t="s">
        <v>300</v>
      </c>
      <c r="F138" s="225" t="s">
        <v>301</v>
      </c>
      <c r="G138" s="226" t="s">
        <v>130</v>
      </c>
      <c r="H138" s="227">
        <v>140.006</v>
      </c>
      <c r="I138" s="228"/>
      <c r="J138" s="229">
        <f>ROUND(I138*H138,2)</f>
        <v>0</v>
      </c>
      <c r="K138" s="225" t="s">
        <v>168</v>
      </c>
      <c r="L138" s="230"/>
      <c r="M138" s="231" t="s">
        <v>21</v>
      </c>
      <c r="N138" s="232" t="s">
        <v>42</v>
      </c>
      <c r="O138" s="41"/>
      <c r="P138" s="202">
        <f>O138*H138</f>
        <v>0</v>
      </c>
      <c r="Q138" s="202">
        <v>0.2</v>
      </c>
      <c r="R138" s="202">
        <f>Q138*H138</f>
        <v>28.001200000000001</v>
      </c>
      <c r="S138" s="202">
        <v>0</v>
      </c>
      <c r="T138" s="203">
        <f>S138*H138</f>
        <v>0</v>
      </c>
      <c r="AR138" s="23" t="s">
        <v>81</v>
      </c>
      <c r="AT138" s="23" t="s">
        <v>250</v>
      </c>
      <c r="AU138" s="23" t="s">
        <v>104</v>
      </c>
      <c r="AY138" s="23" t="s">
        <v>163</v>
      </c>
      <c r="BE138" s="204">
        <f>IF(N138="základní",J138,0)</f>
        <v>0</v>
      </c>
      <c r="BF138" s="204">
        <f>IF(N138="snížená",J138,0)</f>
        <v>0</v>
      </c>
      <c r="BG138" s="204">
        <f>IF(N138="zákl. přenesená",J138,0)</f>
        <v>0</v>
      </c>
      <c r="BH138" s="204">
        <f>IF(N138="sníž. přenesená",J138,0)</f>
        <v>0</v>
      </c>
      <c r="BI138" s="204">
        <f>IF(N138="nulová",J138,0)</f>
        <v>0</v>
      </c>
      <c r="BJ138" s="23" t="s">
        <v>79</v>
      </c>
      <c r="BK138" s="204">
        <f>ROUND(I138*H138,2)</f>
        <v>0</v>
      </c>
      <c r="BL138" s="23" t="s">
        <v>79</v>
      </c>
      <c r="BM138" s="23" t="s">
        <v>302</v>
      </c>
    </row>
    <row r="139" spans="2:65" s="11" customFormat="1" ht="13.5">
      <c r="B139" s="205"/>
      <c r="C139" s="206"/>
      <c r="D139" s="207" t="s">
        <v>171</v>
      </c>
      <c r="E139" s="206"/>
      <c r="F139" s="209" t="s">
        <v>656</v>
      </c>
      <c r="G139" s="206"/>
      <c r="H139" s="210">
        <v>140.006</v>
      </c>
      <c r="I139" s="211"/>
      <c r="J139" s="206"/>
      <c r="K139" s="206"/>
      <c r="L139" s="212"/>
      <c r="M139" s="213"/>
      <c r="N139" s="214"/>
      <c r="O139" s="214"/>
      <c r="P139" s="214"/>
      <c r="Q139" s="214"/>
      <c r="R139" s="214"/>
      <c r="S139" s="214"/>
      <c r="T139" s="215"/>
      <c r="AT139" s="216" t="s">
        <v>171</v>
      </c>
      <c r="AU139" s="216" t="s">
        <v>104</v>
      </c>
      <c r="AV139" s="11" t="s">
        <v>81</v>
      </c>
      <c r="AW139" s="11" t="s">
        <v>6</v>
      </c>
      <c r="AX139" s="11" t="s">
        <v>79</v>
      </c>
      <c r="AY139" s="216" t="s">
        <v>163</v>
      </c>
    </row>
    <row r="140" spans="2:65" s="1" customFormat="1" ht="31.5" customHeight="1">
      <c r="B140" s="40"/>
      <c r="C140" s="193" t="s">
        <v>270</v>
      </c>
      <c r="D140" s="193" t="s">
        <v>165</v>
      </c>
      <c r="E140" s="194" t="s">
        <v>607</v>
      </c>
      <c r="F140" s="195" t="s">
        <v>306</v>
      </c>
      <c r="G140" s="196" t="s">
        <v>224</v>
      </c>
      <c r="H140" s="197">
        <v>2</v>
      </c>
      <c r="I140" s="198"/>
      <c r="J140" s="199">
        <f>ROUND(I140*H140,2)</f>
        <v>0</v>
      </c>
      <c r="K140" s="195" t="s">
        <v>198</v>
      </c>
      <c r="L140" s="60"/>
      <c r="M140" s="200" t="s">
        <v>21</v>
      </c>
      <c r="N140" s="201" t="s">
        <v>42</v>
      </c>
      <c r="O140" s="41"/>
      <c r="P140" s="202">
        <f>O140*H140</f>
        <v>0</v>
      </c>
      <c r="Q140" s="202">
        <v>6.9999999999999994E-5</v>
      </c>
      <c r="R140" s="202">
        <f>Q140*H140</f>
        <v>1.3999999999999999E-4</v>
      </c>
      <c r="S140" s="202">
        <v>0</v>
      </c>
      <c r="T140" s="203">
        <f>S140*H140</f>
        <v>0</v>
      </c>
      <c r="AR140" s="23" t="s">
        <v>79</v>
      </c>
      <c r="AT140" s="23" t="s">
        <v>165</v>
      </c>
      <c r="AU140" s="23" t="s">
        <v>104</v>
      </c>
      <c r="AY140" s="23" t="s">
        <v>163</v>
      </c>
      <c r="BE140" s="204">
        <f>IF(N140="základní",J140,0)</f>
        <v>0</v>
      </c>
      <c r="BF140" s="204">
        <f>IF(N140="snížená",J140,0)</f>
        <v>0</v>
      </c>
      <c r="BG140" s="204">
        <f>IF(N140="zákl. přenesená",J140,0)</f>
        <v>0</v>
      </c>
      <c r="BH140" s="204">
        <f>IF(N140="sníž. přenesená",J140,0)</f>
        <v>0</v>
      </c>
      <c r="BI140" s="204">
        <f>IF(N140="nulová",J140,0)</f>
        <v>0</v>
      </c>
      <c r="BJ140" s="23" t="s">
        <v>79</v>
      </c>
      <c r="BK140" s="204">
        <f>ROUND(I140*H140,2)</f>
        <v>0</v>
      </c>
      <c r="BL140" s="23" t="s">
        <v>79</v>
      </c>
      <c r="BM140" s="23" t="s">
        <v>657</v>
      </c>
    </row>
    <row r="141" spans="2:65" s="11" customFormat="1" ht="13.5">
      <c r="B141" s="205"/>
      <c r="C141" s="206"/>
      <c r="D141" s="207" t="s">
        <v>171</v>
      </c>
      <c r="E141" s="208" t="s">
        <v>21</v>
      </c>
      <c r="F141" s="209" t="s">
        <v>124</v>
      </c>
      <c r="G141" s="206"/>
      <c r="H141" s="210">
        <v>2</v>
      </c>
      <c r="I141" s="211"/>
      <c r="J141" s="206"/>
      <c r="K141" s="206"/>
      <c r="L141" s="212"/>
      <c r="M141" s="213"/>
      <c r="N141" s="214"/>
      <c r="O141" s="214"/>
      <c r="P141" s="214"/>
      <c r="Q141" s="214"/>
      <c r="R141" s="214"/>
      <c r="S141" s="214"/>
      <c r="T141" s="215"/>
      <c r="AT141" s="216" t="s">
        <v>171</v>
      </c>
      <c r="AU141" s="216" t="s">
        <v>104</v>
      </c>
      <c r="AV141" s="11" t="s">
        <v>81</v>
      </c>
      <c r="AW141" s="11" t="s">
        <v>35</v>
      </c>
      <c r="AX141" s="11" t="s">
        <v>79</v>
      </c>
      <c r="AY141" s="216" t="s">
        <v>163</v>
      </c>
    </row>
    <row r="142" spans="2:65" s="1" customFormat="1" ht="22.5" customHeight="1">
      <c r="B142" s="40"/>
      <c r="C142" s="193" t="s">
        <v>275</v>
      </c>
      <c r="D142" s="193" t="s">
        <v>165</v>
      </c>
      <c r="E142" s="194" t="s">
        <v>609</v>
      </c>
      <c r="F142" s="195" t="s">
        <v>610</v>
      </c>
      <c r="G142" s="196" t="s">
        <v>224</v>
      </c>
      <c r="H142" s="197">
        <v>2</v>
      </c>
      <c r="I142" s="198"/>
      <c r="J142" s="199">
        <f>ROUND(I142*H142,2)</f>
        <v>0</v>
      </c>
      <c r="K142" s="195" t="s">
        <v>198</v>
      </c>
      <c r="L142" s="60"/>
      <c r="M142" s="200" t="s">
        <v>21</v>
      </c>
      <c r="N142" s="201" t="s">
        <v>42</v>
      </c>
      <c r="O142" s="41"/>
      <c r="P142" s="202">
        <f>O142*H142</f>
        <v>0</v>
      </c>
      <c r="Q142" s="202">
        <v>2.0799999999999998E-3</v>
      </c>
      <c r="R142" s="202">
        <f>Q142*H142</f>
        <v>4.1599999999999996E-3</v>
      </c>
      <c r="S142" s="202">
        <v>0</v>
      </c>
      <c r="T142" s="203">
        <f>S142*H142</f>
        <v>0</v>
      </c>
      <c r="AR142" s="23" t="s">
        <v>79</v>
      </c>
      <c r="AT142" s="23" t="s">
        <v>165</v>
      </c>
      <c r="AU142" s="23" t="s">
        <v>104</v>
      </c>
      <c r="AY142" s="23" t="s">
        <v>163</v>
      </c>
      <c r="BE142" s="204">
        <f>IF(N142="základní",J142,0)</f>
        <v>0</v>
      </c>
      <c r="BF142" s="204">
        <f>IF(N142="snížená",J142,0)</f>
        <v>0</v>
      </c>
      <c r="BG142" s="204">
        <f>IF(N142="zákl. přenesená",J142,0)</f>
        <v>0</v>
      </c>
      <c r="BH142" s="204">
        <f>IF(N142="sníž. přenesená",J142,0)</f>
        <v>0</v>
      </c>
      <c r="BI142" s="204">
        <f>IF(N142="nulová",J142,0)</f>
        <v>0</v>
      </c>
      <c r="BJ142" s="23" t="s">
        <v>79</v>
      </c>
      <c r="BK142" s="204">
        <f>ROUND(I142*H142,2)</f>
        <v>0</v>
      </c>
      <c r="BL142" s="23" t="s">
        <v>79</v>
      </c>
      <c r="BM142" s="23" t="s">
        <v>611</v>
      </c>
    </row>
    <row r="143" spans="2:65" s="11" customFormat="1" ht="13.5">
      <c r="B143" s="205"/>
      <c r="C143" s="206"/>
      <c r="D143" s="207" t="s">
        <v>171</v>
      </c>
      <c r="E143" s="208" t="s">
        <v>21</v>
      </c>
      <c r="F143" s="209" t="s">
        <v>124</v>
      </c>
      <c r="G143" s="206"/>
      <c r="H143" s="210">
        <v>2</v>
      </c>
      <c r="I143" s="211"/>
      <c r="J143" s="206"/>
      <c r="K143" s="206"/>
      <c r="L143" s="212"/>
      <c r="M143" s="213"/>
      <c r="N143" s="214"/>
      <c r="O143" s="214"/>
      <c r="P143" s="214"/>
      <c r="Q143" s="214"/>
      <c r="R143" s="214"/>
      <c r="S143" s="214"/>
      <c r="T143" s="215"/>
      <c r="AT143" s="216" t="s">
        <v>171</v>
      </c>
      <c r="AU143" s="216" t="s">
        <v>104</v>
      </c>
      <c r="AV143" s="11" t="s">
        <v>81</v>
      </c>
      <c r="AW143" s="11" t="s">
        <v>35</v>
      </c>
      <c r="AX143" s="11" t="s">
        <v>79</v>
      </c>
      <c r="AY143" s="216" t="s">
        <v>163</v>
      </c>
    </row>
    <row r="144" spans="2:65" s="1" customFormat="1" ht="22.5" customHeight="1">
      <c r="B144" s="40"/>
      <c r="C144" s="223" t="s">
        <v>279</v>
      </c>
      <c r="D144" s="223" t="s">
        <v>250</v>
      </c>
      <c r="E144" s="224" t="s">
        <v>309</v>
      </c>
      <c r="F144" s="225" t="s">
        <v>310</v>
      </c>
      <c r="G144" s="226" t="s">
        <v>115</v>
      </c>
      <c r="H144" s="227">
        <v>8</v>
      </c>
      <c r="I144" s="228"/>
      <c r="J144" s="229">
        <f>ROUND(I144*H144,2)</f>
        <v>0</v>
      </c>
      <c r="K144" s="225" t="s">
        <v>198</v>
      </c>
      <c r="L144" s="230"/>
      <c r="M144" s="231" t="s">
        <v>21</v>
      </c>
      <c r="N144" s="232" t="s">
        <v>42</v>
      </c>
      <c r="O144" s="41"/>
      <c r="P144" s="202">
        <f>O144*H144</f>
        <v>0</v>
      </c>
      <c r="Q144" s="202">
        <v>0</v>
      </c>
      <c r="R144" s="202">
        <f>Q144*H144</f>
        <v>0</v>
      </c>
      <c r="S144" s="202">
        <v>0</v>
      </c>
      <c r="T144" s="203">
        <f>S144*H144</f>
        <v>0</v>
      </c>
      <c r="AR144" s="23" t="s">
        <v>81</v>
      </c>
      <c r="AT144" s="23" t="s">
        <v>250</v>
      </c>
      <c r="AU144" s="23" t="s">
        <v>104</v>
      </c>
      <c r="AY144" s="23" t="s">
        <v>163</v>
      </c>
      <c r="BE144" s="204">
        <f>IF(N144="základní",J144,0)</f>
        <v>0</v>
      </c>
      <c r="BF144" s="204">
        <f>IF(N144="snížená",J144,0)</f>
        <v>0</v>
      </c>
      <c r="BG144" s="204">
        <f>IF(N144="zákl. přenesená",J144,0)</f>
        <v>0</v>
      </c>
      <c r="BH144" s="204">
        <f>IF(N144="sníž. přenesená",J144,0)</f>
        <v>0</v>
      </c>
      <c r="BI144" s="204">
        <f>IF(N144="nulová",J144,0)</f>
        <v>0</v>
      </c>
      <c r="BJ144" s="23" t="s">
        <v>79</v>
      </c>
      <c r="BK144" s="204">
        <f>ROUND(I144*H144,2)</f>
        <v>0</v>
      </c>
      <c r="BL144" s="23" t="s">
        <v>79</v>
      </c>
      <c r="BM144" s="23" t="s">
        <v>311</v>
      </c>
    </row>
    <row r="145" spans="2:65" s="11" customFormat="1" ht="13.5">
      <c r="B145" s="205"/>
      <c r="C145" s="206"/>
      <c r="D145" s="207" t="s">
        <v>171</v>
      </c>
      <c r="E145" s="208" t="s">
        <v>21</v>
      </c>
      <c r="F145" s="209" t="s">
        <v>312</v>
      </c>
      <c r="G145" s="206"/>
      <c r="H145" s="210">
        <v>8</v>
      </c>
      <c r="I145" s="211"/>
      <c r="J145" s="206"/>
      <c r="K145" s="206"/>
      <c r="L145" s="212"/>
      <c r="M145" s="213"/>
      <c r="N145" s="214"/>
      <c r="O145" s="214"/>
      <c r="P145" s="214"/>
      <c r="Q145" s="214"/>
      <c r="R145" s="214"/>
      <c r="S145" s="214"/>
      <c r="T145" s="215"/>
      <c r="AT145" s="216" t="s">
        <v>171</v>
      </c>
      <c r="AU145" s="216" t="s">
        <v>104</v>
      </c>
      <c r="AV145" s="11" t="s">
        <v>81</v>
      </c>
      <c r="AW145" s="11" t="s">
        <v>35</v>
      </c>
      <c r="AX145" s="11" t="s">
        <v>79</v>
      </c>
      <c r="AY145" s="216" t="s">
        <v>163</v>
      </c>
    </row>
    <row r="146" spans="2:65" s="1" customFormat="1" ht="31.5" customHeight="1">
      <c r="B146" s="40"/>
      <c r="C146" s="193" t="s">
        <v>284</v>
      </c>
      <c r="D146" s="193" t="s">
        <v>165</v>
      </c>
      <c r="E146" s="194" t="s">
        <v>314</v>
      </c>
      <c r="F146" s="195" t="s">
        <v>612</v>
      </c>
      <c r="G146" s="196" t="s">
        <v>224</v>
      </c>
      <c r="H146" s="197">
        <v>562</v>
      </c>
      <c r="I146" s="198"/>
      <c r="J146" s="199">
        <f>ROUND(I146*H146,2)</f>
        <v>0</v>
      </c>
      <c r="K146" s="195" t="s">
        <v>198</v>
      </c>
      <c r="L146" s="60"/>
      <c r="M146" s="200" t="s">
        <v>21</v>
      </c>
      <c r="N146" s="201" t="s">
        <v>42</v>
      </c>
      <c r="O146" s="41"/>
      <c r="P146" s="202">
        <f>O146*H146</f>
        <v>0</v>
      </c>
      <c r="Q146" s="202">
        <v>2.0799999999999998E-3</v>
      </c>
      <c r="R146" s="202">
        <f>Q146*H146</f>
        <v>1.16896</v>
      </c>
      <c r="S146" s="202">
        <v>0</v>
      </c>
      <c r="T146" s="203">
        <f>S146*H146</f>
        <v>0</v>
      </c>
      <c r="AR146" s="23" t="s">
        <v>79</v>
      </c>
      <c r="AT146" s="23" t="s">
        <v>165</v>
      </c>
      <c r="AU146" s="23" t="s">
        <v>104</v>
      </c>
      <c r="AY146" s="23" t="s">
        <v>163</v>
      </c>
      <c r="BE146" s="204">
        <f>IF(N146="základní",J146,0)</f>
        <v>0</v>
      </c>
      <c r="BF146" s="204">
        <f>IF(N146="snížená",J146,0)</f>
        <v>0</v>
      </c>
      <c r="BG146" s="204">
        <f>IF(N146="zákl. přenesená",J146,0)</f>
        <v>0</v>
      </c>
      <c r="BH146" s="204">
        <f>IF(N146="sníž. přenesená",J146,0)</f>
        <v>0</v>
      </c>
      <c r="BI146" s="204">
        <f>IF(N146="nulová",J146,0)</f>
        <v>0</v>
      </c>
      <c r="BJ146" s="23" t="s">
        <v>79</v>
      </c>
      <c r="BK146" s="204">
        <f>ROUND(I146*H146,2)</f>
        <v>0</v>
      </c>
      <c r="BL146" s="23" t="s">
        <v>79</v>
      </c>
      <c r="BM146" s="23" t="s">
        <v>316</v>
      </c>
    </row>
    <row r="147" spans="2:65" s="11" customFormat="1" ht="13.5">
      <c r="B147" s="205"/>
      <c r="C147" s="206"/>
      <c r="D147" s="207" t="s">
        <v>171</v>
      </c>
      <c r="E147" s="208" t="s">
        <v>21</v>
      </c>
      <c r="F147" s="209" t="s">
        <v>110</v>
      </c>
      <c r="G147" s="206"/>
      <c r="H147" s="210">
        <v>562</v>
      </c>
      <c r="I147" s="211"/>
      <c r="J147" s="206"/>
      <c r="K147" s="206"/>
      <c r="L147" s="212"/>
      <c r="M147" s="213"/>
      <c r="N147" s="214"/>
      <c r="O147" s="214"/>
      <c r="P147" s="214"/>
      <c r="Q147" s="214"/>
      <c r="R147" s="214"/>
      <c r="S147" s="214"/>
      <c r="T147" s="215"/>
      <c r="AT147" s="216" t="s">
        <v>171</v>
      </c>
      <c r="AU147" s="216" t="s">
        <v>104</v>
      </c>
      <c r="AV147" s="11" t="s">
        <v>81</v>
      </c>
      <c r="AW147" s="11" t="s">
        <v>35</v>
      </c>
      <c r="AX147" s="11" t="s">
        <v>79</v>
      </c>
      <c r="AY147" s="216" t="s">
        <v>163</v>
      </c>
    </row>
    <row r="148" spans="2:65" s="1" customFormat="1" ht="22.5" customHeight="1">
      <c r="B148" s="40"/>
      <c r="C148" s="223" t="s">
        <v>289</v>
      </c>
      <c r="D148" s="223" t="s">
        <v>250</v>
      </c>
      <c r="E148" s="224" t="s">
        <v>322</v>
      </c>
      <c r="F148" s="225" t="s">
        <v>323</v>
      </c>
      <c r="G148" s="226" t="s">
        <v>115</v>
      </c>
      <c r="H148" s="227">
        <v>281</v>
      </c>
      <c r="I148" s="228"/>
      <c r="J148" s="229">
        <f>ROUND(I148*H148,2)</f>
        <v>0</v>
      </c>
      <c r="K148" s="225" t="s">
        <v>198</v>
      </c>
      <c r="L148" s="230"/>
      <c r="M148" s="231" t="s">
        <v>21</v>
      </c>
      <c r="N148" s="232" t="s">
        <v>42</v>
      </c>
      <c r="O148" s="41"/>
      <c r="P148" s="202">
        <f>O148*H148</f>
        <v>0</v>
      </c>
      <c r="Q148" s="202">
        <v>8.9999999999999998E-4</v>
      </c>
      <c r="R148" s="202">
        <f>Q148*H148</f>
        <v>0.25290000000000001</v>
      </c>
      <c r="S148" s="202">
        <v>0</v>
      </c>
      <c r="T148" s="203">
        <f>S148*H148</f>
        <v>0</v>
      </c>
      <c r="AR148" s="23" t="s">
        <v>81</v>
      </c>
      <c r="AT148" s="23" t="s">
        <v>250</v>
      </c>
      <c r="AU148" s="23" t="s">
        <v>104</v>
      </c>
      <c r="AY148" s="23" t="s">
        <v>163</v>
      </c>
      <c r="BE148" s="204">
        <f>IF(N148="základní",J148,0)</f>
        <v>0</v>
      </c>
      <c r="BF148" s="204">
        <f>IF(N148="snížená",J148,0)</f>
        <v>0</v>
      </c>
      <c r="BG148" s="204">
        <f>IF(N148="zákl. přenesená",J148,0)</f>
        <v>0</v>
      </c>
      <c r="BH148" s="204">
        <f>IF(N148="sníž. přenesená",J148,0)</f>
        <v>0</v>
      </c>
      <c r="BI148" s="204">
        <f>IF(N148="nulová",J148,0)</f>
        <v>0</v>
      </c>
      <c r="BJ148" s="23" t="s">
        <v>79</v>
      </c>
      <c r="BK148" s="204">
        <f>ROUND(I148*H148,2)</f>
        <v>0</v>
      </c>
      <c r="BL148" s="23" t="s">
        <v>79</v>
      </c>
      <c r="BM148" s="23" t="s">
        <v>324</v>
      </c>
    </row>
    <row r="149" spans="2:65" s="11" customFormat="1" ht="13.5">
      <c r="B149" s="205"/>
      <c r="C149" s="206"/>
      <c r="D149" s="207" t="s">
        <v>171</v>
      </c>
      <c r="E149" s="208" t="s">
        <v>21</v>
      </c>
      <c r="F149" s="209" t="s">
        <v>325</v>
      </c>
      <c r="G149" s="206"/>
      <c r="H149" s="210">
        <v>281</v>
      </c>
      <c r="I149" s="211"/>
      <c r="J149" s="206"/>
      <c r="K149" s="206"/>
      <c r="L149" s="212"/>
      <c r="M149" s="213"/>
      <c r="N149" s="214"/>
      <c r="O149" s="214"/>
      <c r="P149" s="214"/>
      <c r="Q149" s="214"/>
      <c r="R149" s="214"/>
      <c r="S149" s="214"/>
      <c r="T149" s="215"/>
      <c r="AT149" s="216" t="s">
        <v>171</v>
      </c>
      <c r="AU149" s="216" t="s">
        <v>104</v>
      </c>
      <c r="AV149" s="11" t="s">
        <v>81</v>
      </c>
      <c r="AW149" s="11" t="s">
        <v>35</v>
      </c>
      <c r="AX149" s="11" t="s">
        <v>79</v>
      </c>
      <c r="AY149" s="216" t="s">
        <v>163</v>
      </c>
    </row>
    <row r="150" spans="2:65" s="1" customFormat="1" ht="22.5" customHeight="1">
      <c r="B150" s="40"/>
      <c r="C150" s="223" t="s">
        <v>293</v>
      </c>
      <c r="D150" s="223" t="s">
        <v>250</v>
      </c>
      <c r="E150" s="224" t="s">
        <v>327</v>
      </c>
      <c r="F150" s="225" t="s">
        <v>328</v>
      </c>
      <c r="G150" s="226" t="s">
        <v>107</v>
      </c>
      <c r="H150" s="227">
        <v>3.3719999999999999</v>
      </c>
      <c r="I150" s="228"/>
      <c r="J150" s="229">
        <f>ROUND(I150*H150,2)</f>
        <v>0</v>
      </c>
      <c r="K150" s="225" t="s">
        <v>198</v>
      </c>
      <c r="L150" s="230"/>
      <c r="M150" s="231" t="s">
        <v>21</v>
      </c>
      <c r="N150" s="232" t="s">
        <v>42</v>
      </c>
      <c r="O150" s="41"/>
      <c r="P150" s="202">
        <f>O150*H150</f>
        <v>0</v>
      </c>
      <c r="Q150" s="202">
        <v>0</v>
      </c>
      <c r="R150" s="202">
        <f>Q150*H150</f>
        <v>0</v>
      </c>
      <c r="S150" s="202">
        <v>0</v>
      </c>
      <c r="T150" s="203">
        <f>S150*H150</f>
        <v>0</v>
      </c>
      <c r="AR150" s="23" t="s">
        <v>81</v>
      </c>
      <c r="AT150" s="23" t="s">
        <v>250</v>
      </c>
      <c r="AU150" s="23" t="s">
        <v>104</v>
      </c>
      <c r="AY150" s="23" t="s">
        <v>163</v>
      </c>
      <c r="BE150" s="204">
        <f>IF(N150="základní",J150,0)</f>
        <v>0</v>
      </c>
      <c r="BF150" s="204">
        <f>IF(N150="snížená",J150,0)</f>
        <v>0</v>
      </c>
      <c r="BG150" s="204">
        <f>IF(N150="zákl. přenesená",J150,0)</f>
        <v>0</v>
      </c>
      <c r="BH150" s="204">
        <f>IF(N150="sníž. přenesená",J150,0)</f>
        <v>0</v>
      </c>
      <c r="BI150" s="204">
        <f>IF(N150="nulová",J150,0)</f>
        <v>0</v>
      </c>
      <c r="BJ150" s="23" t="s">
        <v>79</v>
      </c>
      <c r="BK150" s="204">
        <f>ROUND(I150*H150,2)</f>
        <v>0</v>
      </c>
      <c r="BL150" s="23" t="s">
        <v>79</v>
      </c>
      <c r="BM150" s="23" t="s">
        <v>329</v>
      </c>
    </row>
    <row r="151" spans="2:65" s="11" customFormat="1" ht="13.5">
      <c r="B151" s="205"/>
      <c r="C151" s="206"/>
      <c r="D151" s="207" t="s">
        <v>171</v>
      </c>
      <c r="E151" s="208" t="s">
        <v>21</v>
      </c>
      <c r="F151" s="209" t="s">
        <v>330</v>
      </c>
      <c r="G151" s="206"/>
      <c r="H151" s="210">
        <v>3.3719999999999999</v>
      </c>
      <c r="I151" s="211"/>
      <c r="J151" s="206"/>
      <c r="K151" s="206"/>
      <c r="L151" s="212"/>
      <c r="M151" s="213"/>
      <c r="N151" s="214"/>
      <c r="O151" s="214"/>
      <c r="P151" s="214"/>
      <c r="Q151" s="214"/>
      <c r="R151" s="214"/>
      <c r="S151" s="214"/>
      <c r="T151" s="215"/>
      <c r="AT151" s="216" t="s">
        <v>171</v>
      </c>
      <c r="AU151" s="216" t="s">
        <v>104</v>
      </c>
      <c r="AV151" s="11" t="s">
        <v>81</v>
      </c>
      <c r="AW151" s="11" t="s">
        <v>35</v>
      </c>
      <c r="AX151" s="11" t="s">
        <v>79</v>
      </c>
      <c r="AY151" s="216" t="s">
        <v>163</v>
      </c>
    </row>
    <row r="152" spans="2:65" s="1" customFormat="1" ht="31.5" customHeight="1">
      <c r="B152" s="40"/>
      <c r="C152" s="193" t="s">
        <v>299</v>
      </c>
      <c r="D152" s="193" t="s">
        <v>165</v>
      </c>
      <c r="E152" s="194" t="s">
        <v>332</v>
      </c>
      <c r="F152" s="195" t="s">
        <v>333</v>
      </c>
      <c r="G152" s="196" t="s">
        <v>224</v>
      </c>
      <c r="H152" s="197">
        <v>373</v>
      </c>
      <c r="I152" s="198"/>
      <c r="J152" s="199">
        <f>ROUND(I152*H152,2)</f>
        <v>0</v>
      </c>
      <c r="K152" s="195" t="s">
        <v>168</v>
      </c>
      <c r="L152" s="60"/>
      <c r="M152" s="200" t="s">
        <v>21</v>
      </c>
      <c r="N152" s="201" t="s">
        <v>42</v>
      </c>
      <c r="O152" s="41"/>
      <c r="P152" s="202">
        <f>O152*H152</f>
        <v>0</v>
      </c>
      <c r="Q152" s="202">
        <v>0</v>
      </c>
      <c r="R152" s="202">
        <f>Q152*H152</f>
        <v>0</v>
      </c>
      <c r="S152" s="202">
        <v>0</v>
      </c>
      <c r="T152" s="203">
        <f>S152*H152</f>
        <v>0</v>
      </c>
      <c r="AR152" s="23" t="s">
        <v>79</v>
      </c>
      <c r="AT152" s="23" t="s">
        <v>165</v>
      </c>
      <c r="AU152" s="23" t="s">
        <v>104</v>
      </c>
      <c r="AY152" s="23" t="s">
        <v>163</v>
      </c>
      <c r="BE152" s="204">
        <f>IF(N152="základní",J152,0)</f>
        <v>0</v>
      </c>
      <c r="BF152" s="204">
        <f>IF(N152="snížená",J152,0)</f>
        <v>0</v>
      </c>
      <c r="BG152" s="204">
        <f>IF(N152="zákl. přenesená",J152,0)</f>
        <v>0</v>
      </c>
      <c r="BH152" s="204">
        <f>IF(N152="sníž. přenesená",J152,0)</f>
        <v>0</v>
      </c>
      <c r="BI152" s="204">
        <f>IF(N152="nulová",J152,0)</f>
        <v>0</v>
      </c>
      <c r="BJ152" s="23" t="s">
        <v>79</v>
      </c>
      <c r="BK152" s="204">
        <f>ROUND(I152*H152,2)</f>
        <v>0</v>
      </c>
      <c r="BL152" s="23" t="s">
        <v>79</v>
      </c>
      <c r="BM152" s="23" t="s">
        <v>334</v>
      </c>
    </row>
    <row r="153" spans="2:65" s="11" customFormat="1" ht="13.5">
      <c r="B153" s="205"/>
      <c r="C153" s="206"/>
      <c r="D153" s="207" t="s">
        <v>171</v>
      </c>
      <c r="E153" s="208" t="s">
        <v>21</v>
      </c>
      <c r="F153" s="209" t="s">
        <v>105</v>
      </c>
      <c r="G153" s="206"/>
      <c r="H153" s="210">
        <v>373</v>
      </c>
      <c r="I153" s="211"/>
      <c r="J153" s="206"/>
      <c r="K153" s="206"/>
      <c r="L153" s="212"/>
      <c r="M153" s="213"/>
      <c r="N153" s="214"/>
      <c r="O153" s="214"/>
      <c r="P153" s="214"/>
      <c r="Q153" s="214"/>
      <c r="R153" s="214"/>
      <c r="S153" s="214"/>
      <c r="T153" s="215"/>
      <c r="AT153" s="216" t="s">
        <v>171</v>
      </c>
      <c r="AU153" s="216" t="s">
        <v>104</v>
      </c>
      <c r="AV153" s="11" t="s">
        <v>81</v>
      </c>
      <c r="AW153" s="11" t="s">
        <v>35</v>
      </c>
      <c r="AX153" s="11" t="s">
        <v>79</v>
      </c>
      <c r="AY153" s="216" t="s">
        <v>163</v>
      </c>
    </row>
    <row r="154" spans="2:65" s="1" customFormat="1" ht="44.25" customHeight="1">
      <c r="B154" s="40"/>
      <c r="C154" s="193" t="s">
        <v>304</v>
      </c>
      <c r="D154" s="193" t="s">
        <v>165</v>
      </c>
      <c r="E154" s="194" t="s">
        <v>340</v>
      </c>
      <c r="F154" s="195" t="s">
        <v>341</v>
      </c>
      <c r="G154" s="196" t="s">
        <v>115</v>
      </c>
      <c r="H154" s="197">
        <v>945</v>
      </c>
      <c r="I154" s="198"/>
      <c r="J154" s="199">
        <f>ROUND(I154*H154,2)</f>
        <v>0</v>
      </c>
      <c r="K154" s="195" t="s">
        <v>168</v>
      </c>
      <c r="L154" s="60"/>
      <c r="M154" s="200" t="s">
        <v>21</v>
      </c>
      <c r="N154" s="201" t="s">
        <v>42</v>
      </c>
      <c r="O154" s="41"/>
      <c r="P154" s="202">
        <f>O154*H154</f>
        <v>0</v>
      </c>
      <c r="Q154" s="202">
        <v>6.8199999999999997E-3</v>
      </c>
      <c r="R154" s="202">
        <f>Q154*H154</f>
        <v>6.4448999999999996</v>
      </c>
      <c r="S154" s="202">
        <v>0</v>
      </c>
      <c r="T154" s="203">
        <f>S154*H154</f>
        <v>0</v>
      </c>
      <c r="AR154" s="23" t="s">
        <v>79</v>
      </c>
      <c r="AT154" s="23" t="s">
        <v>165</v>
      </c>
      <c r="AU154" s="23" t="s">
        <v>104</v>
      </c>
      <c r="AY154" s="23" t="s">
        <v>163</v>
      </c>
      <c r="BE154" s="204">
        <f>IF(N154="základní",J154,0)</f>
        <v>0</v>
      </c>
      <c r="BF154" s="204">
        <f>IF(N154="snížená",J154,0)</f>
        <v>0</v>
      </c>
      <c r="BG154" s="204">
        <f>IF(N154="zákl. přenesená",J154,0)</f>
        <v>0</v>
      </c>
      <c r="BH154" s="204">
        <f>IF(N154="sníž. přenesená",J154,0)</f>
        <v>0</v>
      </c>
      <c r="BI154" s="204">
        <f>IF(N154="nulová",J154,0)</f>
        <v>0</v>
      </c>
      <c r="BJ154" s="23" t="s">
        <v>79</v>
      </c>
      <c r="BK154" s="204">
        <f>ROUND(I154*H154,2)</f>
        <v>0</v>
      </c>
      <c r="BL154" s="23" t="s">
        <v>79</v>
      </c>
      <c r="BM154" s="23" t="s">
        <v>342</v>
      </c>
    </row>
    <row r="155" spans="2:65" s="11" customFormat="1" ht="13.5">
      <c r="B155" s="205"/>
      <c r="C155" s="206"/>
      <c r="D155" s="207" t="s">
        <v>171</v>
      </c>
      <c r="E155" s="208" t="s">
        <v>21</v>
      </c>
      <c r="F155" s="209" t="s">
        <v>113</v>
      </c>
      <c r="G155" s="206"/>
      <c r="H155" s="210">
        <v>945</v>
      </c>
      <c r="I155" s="211"/>
      <c r="J155" s="206"/>
      <c r="K155" s="206"/>
      <c r="L155" s="212"/>
      <c r="M155" s="213"/>
      <c r="N155" s="214"/>
      <c r="O155" s="214"/>
      <c r="P155" s="214"/>
      <c r="Q155" s="214"/>
      <c r="R155" s="214"/>
      <c r="S155" s="214"/>
      <c r="T155" s="215"/>
      <c r="AT155" s="216" t="s">
        <v>171</v>
      </c>
      <c r="AU155" s="216" t="s">
        <v>104</v>
      </c>
      <c r="AV155" s="11" t="s">
        <v>81</v>
      </c>
      <c r="AW155" s="11" t="s">
        <v>35</v>
      </c>
      <c r="AX155" s="11" t="s">
        <v>79</v>
      </c>
      <c r="AY155" s="216" t="s">
        <v>163</v>
      </c>
    </row>
    <row r="156" spans="2:65" s="1" customFormat="1" ht="31.5" customHeight="1">
      <c r="B156" s="40"/>
      <c r="C156" s="193" t="s">
        <v>308</v>
      </c>
      <c r="D156" s="193" t="s">
        <v>165</v>
      </c>
      <c r="E156" s="194" t="s">
        <v>343</v>
      </c>
      <c r="F156" s="195" t="s">
        <v>344</v>
      </c>
      <c r="G156" s="196" t="s">
        <v>107</v>
      </c>
      <c r="H156" s="197">
        <v>10</v>
      </c>
      <c r="I156" s="198"/>
      <c r="J156" s="199">
        <f>ROUND(I156*H156,2)</f>
        <v>0</v>
      </c>
      <c r="K156" s="195" t="s">
        <v>168</v>
      </c>
      <c r="L156" s="60"/>
      <c r="M156" s="200" t="s">
        <v>21</v>
      </c>
      <c r="N156" s="201" t="s">
        <v>42</v>
      </c>
      <c r="O156" s="41"/>
      <c r="P156" s="202">
        <f>O156*H156</f>
        <v>0</v>
      </c>
      <c r="Q156" s="202">
        <v>7.417E-2</v>
      </c>
      <c r="R156" s="202">
        <f>Q156*H156</f>
        <v>0.74170000000000003</v>
      </c>
      <c r="S156" s="202">
        <v>0</v>
      </c>
      <c r="T156" s="203">
        <f>S156*H156</f>
        <v>0</v>
      </c>
      <c r="AR156" s="23" t="s">
        <v>79</v>
      </c>
      <c r="AT156" s="23" t="s">
        <v>165</v>
      </c>
      <c r="AU156" s="23" t="s">
        <v>104</v>
      </c>
      <c r="AY156" s="23" t="s">
        <v>163</v>
      </c>
      <c r="BE156" s="204">
        <f>IF(N156="základní",J156,0)</f>
        <v>0</v>
      </c>
      <c r="BF156" s="204">
        <f>IF(N156="snížená",J156,0)</f>
        <v>0</v>
      </c>
      <c r="BG156" s="204">
        <f>IF(N156="zákl. přenesená",J156,0)</f>
        <v>0</v>
      </c>
      <c r="BH156" s="204">
        <f>IF(N156="sníž. přenesená",J156,0)</f>
        <v>0</v>
      </c>
      <c r="BI156" s="204">
        <f>IF(N156="nulová",J156,0)</f>
        <v>0</v>
      </c>
      <c r="BJ156" s="23" t="s">
        <v>79</v>
      </c>
      <c r="BK156" s="204">
        <f>ROUND(I156*H156,2)</f>
        <v>0</v>
      </c>
      <c r="BL156" s="23" t="s">
        <v>79</v>
      </c>
      <c r="BM156" s="23" t="s">
        <v>345</v>
      </c>
    </row>
    <row r="157" spans="2:65" s="11" customFormat="1" ht="13.5">
      <c r="B157" s="205"/>
      <c r="C157" s="206"/>
      <c r="D157" s="207" t="s">
        <v>171</v>
      </c>
      <c r="E157" s="208" t="s">
        <v>21</v>
      </c>
      <c r="F157" s="209" t="s">
        <v>613</v>
      </c>
      <c r="G157" s="206"/>
      <c r="H157" s="210">
        <v>10</v>
      </c>
      <c r="I157" s="211"/>
      <c r="J157" s="206"/>
      <c r="K157" s="206"/>
      <c r="L157" s="212"/>
      <c r="M157" s="213"/>
      <c r="N157" s="214"/>
      <c r="O157" s="214"/>
      <c r="P157" s="214"/>
      <c r="Q157" s="214"/>
      <c r="R157" s="214"/>
      <c r="S157" s="214"/>
      <c r="T157" s="215"/>
      <c r="AT157" s="216" t="s">
        <v>171</v>
      </c>
      <c r="AU157" s="216" t="s">
        <v>104</v>
      </c>
      <c r="AV157" s="11" t="s">
        <v>81</v>
      </c>
      <c r="AW157" s="11" t="s">
        <v>35</v>
      </c>
      <c r="AX157" s="11" t="s">
        <v>79</v>
      </c>
      <c r="AY157" s="216" t="s">
        <v>163</v>
      </c>
    </row>
    <row r="158" spans="2:65" s="1" customFormat="1" ht="22.5" customHeight="1">
      <c r="B158" s="40"/>
      <c r="C158" s="193" t="s">
        <v>313</v>
      </c>
      <c r="D158" s="193" t="s">
        <v>165</v>
      </c>
      <c r="E158" s="194" t="s">
        <v>348</v>
      </c>
      <c r="F158" s="195" t="s">
        <v>349</v>
      </c>
      <c r="G158" s="196" t="s">
        <v>130</v>
      </c>
      <c r="H158" s="197">
        <v>9.51</v>
      </c>
      <c r="I158" s="198"/>
      <c r="J158" s="199">
        <f>ROUND(I158*H158,2)</f>
        <v>0</v>
      </c>
      <c r="K158" s="195" t="s">
        <v>168</v>
      </c>
      <c r="L158" s="60"/>
      <c r="M158" s="200" t="s">
        <v>21</v>
      </c>
      <c r="N158" s="201" t="s">
        <v>42</v>
      </c>
      <c r="O158" s="41"/>
      <c r="P158" s="202">
        <f>O158*H158</f>
        <v>0</v>
      </c>
      <c r="Q158" s="202">
        <v>0</v>
      </c>
      <c r="R158" s="202">
        <f>Q158*H158</f>
        <v>0</v>
      </c>
      <c r="S158" s="202">
        <v>0</v>
      </c>
      <c r="T158" s="203">
        <f>S158*H158</f>
        <v>0</v>
      </c>
      <c r="AR158" s="23" t="s">
        <v>174</v>
      </c>
      <c r="AT158" s="23" t="s">
        <v>165</v>
      </c>
      <c r="AU158" s="23" t="s">
        <v>104</v>
      </c>
      <c r="AY158" s="23" t="s">
        <v>163</v>
      </c>
      <c r="BE158" s="204">
        <f>IF(N158="základní",J158,0)</f>
        <v>0</v>
      </c>
      <c r="BF158" s="204">
        <f>IF(N158="snížená",J158,0)</f>
        <v>0</v>
      </c>
      <c r="BG158" s="204">
        <f>IF(N158="zákl. přenesená",J158,0)</f>
        <v>0</v>
      </c>
      <c r="BH158" s="204">
        <f>IF(N158="sníž. přenesená",J158,0)</f>
        <v>0</v>
      </c>
      <c r="BI158" s="204">
        <f>IF(N158="nulová",J158,0)</f>
        <v>0</v>
      </c>
      <c r="BJ158" s="23" t="s">
        <v>79</v>
      </c>
      <c r="BK158" s="204">
        <f>ROUND(I158*H158,2)</f>
        <v>0</v>
      </c>
      <c r="BL158" s="23" t="s">
        <v>174</v>
      </c>
      <c r="BM158" s="23" t="s">
        <v>350</v>
      </c>
    </row>
    <row r="159" spans="2:65" s="11" customFormat="1" ht="13.5">
      <c r="B159" s="205"/>
      <c r="C159" s="206"/>
      <c r="D159" s="217" t="s">
        <v>171</v>
      </c>
      <c r="E159" s="218" t="s">
        <v>21</v>
      </c>
      <c r="F159" s="219" t="s">
        <v>351</v>
      </c>
      <c r="G159" s="206"/>
      <c r="H159" s="220">
        <v>0.16</v>
      </c>
      <c r="I159" s="211"/>
      <c r="J159" s="206"/>
      <c r="K159" s="206"/>
      <c r="L159" s="212"/>
      <c r="M159" s="213"/>
      <c r="N159" s="214"/>
      <c r="O159" s="214"/>
      <c r="P159" s="214"/>
      <c r="Q159" s="214"/>
      <c r="R159" s="214"/>
      <c r="S159" s="214"/>
      <c r="T159" s="215"/>
      <c r="AT159" s="216" t="s">
        <v>171</v>
      </c>
      <c r="AU159" s="216" t="s">
        <v>104</v>
      </c>
      <c r="AV159" s="11" t="s">
        <v>81</v>
      </c>
      <c r="AW159" s="11" t="s">
        <v>35</v>
      </c>
      <c r="AX159" s="11" t="s">
        <v>71</v>
      </c>
      <c r="AY159" s="216" t="s">
        <v>163</v>
      </c>
    </row>
    <row r="160" spans="2:65" s="11" customFormat="1" ht="13.5">
      <c r="B160" s="205"/>
      <c r="C160" s="206"/>
      <c r="D160" s="217" t="s">
        <v>171</v>
      </c>
      <c r="E160" s="218" t="s">
        <v>21</v>
      </c>
      <c r="F160" s="219" t="s">
        <v>352</v>
      </c>
      <c r="G160" s="206"/>
      <c r="H160" s="220">
        <v>5.62</v>
      </c>
      <c r="I160" s="211"/>
      <c r="J160" s="206"/>
      <c r="K160" s="206"/>
      <c r="L160" s="212"/>
      <c r="M160" s="213"/>
      <c r="N160" s="214"/>
      <c r="O160" s="214"/>
      <c r="P160" s="214"/>
      <c r="Q160" s="214"/>
      <c r="R160" s="214"/>
      <c r="S160" s="214"/>
      <c r="T160" s="215"/>
      <c r="AT160" s="216" t="s">
        <v>171</v>
      </c>
      <c r="AU160" s="216" t="s">
        <v>104</v>
      </c>
      <c r="AV160" s="11" t="s">
        <v>81</v>
      </c>
      <c r="AW160" s="11" t="s">
        <v>35</v>
      </c>
      <c r="AX160" s="11" t="s">
        <v>71</v>
      </c>
      <c r="AY160" s="216" t="s">
        <v>163</v>
      </c>
    </row>
    <row r="161" spans="2:65" s="11" customFormat="1" ht="13.5">
      <c r="B161" s="205"/>
      <c r="C161" s="206"/>
      <c r="D161" s="217" t="s">
        <v>171</v>
      </c>
      <c r="E161" s="218" t="s">
        <v>21</v>
      </c>
      <c r="F161" s="219" t="s">
        <v>353</v>
      </c>
      <c r="G161" s="206"/>
      <c r="H161" s="220">
        <v>3.73</v>
      </c>
      <c r="I161" s="211"/>
      <c r="J161" s="206"/>
      <c r="K161" s="206"/>
      <c r="L161" s="212"/>
      <c r="M161" s="213"/>
      <c r="N161" s="214"/>
      <c r="O161" s="214"/>
      <c r="P161" s="214"/>
      <c r="Q161" s="214"/>
      <c r="R161" s="214"/>
      <c r="S161" s="214"/>
      <c r="T161" s="215"/>
      <c r="AT161" s="216" t="s">
        <v>171</v>
      </c>
      <c r="AU161" s="216" t="s">
        <v>104</v>
      </c>
      <c r="AV161" s="11" t="s">
        <v>81</v>
      </c>
      <c r="AW161" s="11" t="s">
        <v>35</v>
      </c>
      <c r="AX161" s="11" t="s">
        <v>71</v>
      </c>
      <c r="AY161" s="216" t="s">
        <v>163</v>
      </c>
    </row>
    <row r="162" spans="2:65" s="12" customFormat="1" ht="13.5">
      <c r="B162" s="233"/>
      <c r="C162" s="234"/>
      <c r="D162" s="207" t="s">
        <v>171</v>
      </c>
      <c r="E162" s="235" t="s">
        <v>21</v>
      </c>
      <c r="F162" s="236" t="s">
        <v>258</v>
      </c>
      <c r="G162" s="234"/>
      <c r="H162" s="237">
        <v>9.51</v>
      </c>
      <c r="I162" s="238"/>
      <c r="J162" s="234"/>
      <c r="K162" s="234"/>
      <c r="L162" s="239"/>
      <c r="M162" s="240"/>
      <c r="N162" s="241"/>
      <c r="O162" s="241"/>
      <c r="P162" s="241"/>
      <c r="Q162" s="241"/>
      <c r="R162" s="241"/>
      <c r="S162" s="241"/>
      <c r="T162" s="242"/>
      <c r="AT162" s="243" t="s">
        <v>171</v>
      </c>
      <c r="AU162" s="243" t="s">
        <v>104</v>
      </c>
      <c r="AV162" s="12" t="s">
        <v>174</v>
      </c>
      <c r="AW162" s="12" t="s">
        <v>35</v>
      </c>
      <c r="AX162" s="12" t="s">
        <v>79</v>
      </c>
      <c r="AY162" s="243" t="s">
        <v>163</v>
      </c>
    </row>
    <row r="163" spans="2:65" s="1" customFormat="1" ht="22.5" customHeight="1">
      <c r="B163" s="40"/>
      <c r="C163" s="193" t="s">
        <v>317</v>
      </c>
      <c r="D163" s="193" t="s">
        <v>165</v>
      </c>
      <c r="E163" s="194" t="s">
        <v>355</v>
      </c>
      <c r="F163" s="195" t="s">
        <v>356</v>
      </c>
      <c r="G163" s="196" t="s">
        <v>130</v>
      </c>
      <c r="H163" s="197">
        <v>9.51</v>
      </c>
      <c r="I163" s="198"/>
      <c r="J163" s="199">
        <f>ROUND(I163*H163,2)</f>
        <v>0</v>
      </c>
      <c r="K163" s="195" t="s">
        <v>168</v>
      </c>
      <c r="L163" s="60"/>
      <c r="M163" s="200" t="s">
        <v>21</v>
      </c>
      <c r="N163" s="201" t="s">
        <v>42</v>
      </c>
      <c r="O163" s="41"/>
      <c r="P163" s="202">
        <f>O163*H163</f>
        <v>0</v>
      </c>
      <c r="Q163" s="202">
        <v>0</v>
      </c>
      <c r="R163" s="202">
        <f>Q163*H163</f>
        <v>0</v>
      </c>
      <c r="S163" s="202">
        <v>0</v>
      </c>
      <c r="T163" s="203">
        <f>S163*H163</f>
        <v>0</v>
      </c>
      <c r="AR163" s="23" t="s">
        <v>174</v>
      </c>
      <c r="AT163" s="23" t="s">
        <v>165</v>
      </c>
      <c r="AU163" s="23" t="s">
        <v>104</v>
      </c>
      <c r="AY163" s="23" t="s">
        <v>163</v>
      </c>
      <c r="BE163" s="204">
        <f>IF(N163="základní",J163,0)</f>
        <v>0</v>
      </c>
      <c r="BF163" s="204">
        <f>IF(N163="snížená",J163,0)</f>
        <v>0</v>
      </c>
      <c r="BG163" s="204">
        <f>IF(N163="zákl. přenesená",J163,0)</f>
        <v>0</v>
      </c>
      <c r="BH163" s="204">
        <f>IF(N163="sníž. přenesená",J163,0)</f>
        <v>0</v>
      </c>
      <c r="BI163" s="204">
        <f>IF(N163="nulová",J163,0)</f>
        <v>0</v>
      </c>
      <c r="BJ163" s="23" t="s">
        <v>79</v>
      </c>
      <c r="BK163" s="204">
        <f>ROUND(I163*H163,2)</f>
        <v>0</v>
      </c>
      <c r="BL163" s="23" t="s">
        <v>174</v>
      </c>
      <c r="BM163" s="23" t="s">
        <v>357</v>
      </c>
    </row>
    <row r="164" spans="2:65" s="1" customFormat="1" ht="22.5" customHeight="1">
      <c r="B164" s="40"/>
      <c r="C164" s="193" t="s">
        <v>321</v>
      </c>
      <c r="D164" s="193" t="s">
        <v>165</v>
      </c>
      <c r="E164" s="194" t="s">
        <v>359</v>
      </c>
      <c r="F164" s="195" t="s">
        <v>360</v>
      </c>
      <c r="G164" s="196" t="s">
        <v>130</v>
      </c>
      <c r="H164" s="197">
        <v>9.51</v>
      </c>
      <c r="I164" s="198"/>
      <c r="J164" s="199">
        <f>ROUND(I164*H164,2)</f>
        <v>0</v>
      </c>
      <c r="K164" s="195" t="s">
        <v>168</v>
      </c>
      <c r="L164" s="60"/>
      <c r="M164" s="200" t="s">
        <v>21</v>
      </c>
      <c r="N164" s="201" t="s">
        <v>42</v>
      </c>
      <c r="O164" s="41"/>
      <c r="P164" s="202">
        <f>O164*H164</f>
        <v>0</v>
      </c>
      <c r="Q164" s="202">
        <v>0</v>
      </c>
      <c r="R164" s="202">
        <f>Q164*H164</f>
        <v>0</v>
      </c>
      <c r="S164" s="202">
        <v>0</v>
      </c>
      <c r="T164" s="203">
        <f>S164*H164</f>
        <v>0</v>
      </c>
      <c r="AR164" s="23" t="s">
        <v>174</v>
      </c>
      <c r="AT164" s="23" t="s">
        <v>165</v>
      </c>
      <c r="AU164" s="23" t="s">
        <v>104</v>
      </c>
      <c r="AY164" s="23" t="s">
        <v>163</v>
      </c>
      <c r="BE164" s="204">
        <f>IF(N164="základní",J164,0)</f>
        <v>0</v>
      </c>
      <c r="BF164" s="204">
        <f>IF(N164="snížená",J164,0)</f>
        <v>0</v>
      </c>
      <c r="BG164" s="204">
        <f>IF(N164="zákl. přenesená",J164,0)</f>
        <v>0</v>
      </c>
      <c r="BH164" s="204">
        <f>IF(N164="sníž. přenesená",J164,0)</f>
        <v>0</v>
      </c>
      <c r="BI164" s="204">
        <f>IF(N164="nulová",J164,0)</f>
        <v>0</v>
      </c>
      <c r="BJ164" s="23" t="s">
        <v>79</v>
      </c>
      <c r="BK164" s="204">
        <f>ROUND(I164*H164,2)</f>
        <v>0</v>
      </c>
      <c r="BL164" s="23" t="s">
        <v>174</v>
      </c>
      <c r="BM164" s="23" t="s">
        <v>361</v>
      </c>
    </row>
    <row r="165" spans="2:65" s="1" customFormat="1" ht="22.5" customHeight="1">
      <c r="B165" s="40"/>
      <c r="C165" s="223" t="s">
        <v>326</v>
      </c>
      <c r="D165" s="223" t="s">
        <v>250</v>
      </c>
      <c r="E165" s="224" t="s">
        <v>363</v>
      </c>
      <c r="F165" s="225" t="s">
        <v>364</v>
      </c>
      <c r="G165" s="226" t="s">
        <v>130</v>
      </c>
      <c r="H165" s="227">
        <v>9.51</v>
      </c>
      <c r="I165" s="228"/>
      <c r="J165" s="229">
        <f>ROUND(I165*H165,2)</f>
        <v>0</v>
      </c>
      <c r="K165" s="225" t="s">
        <v>168</v>
      </c>
      <c r="L165" s="230"/>
      <c r="M165" s="231" t="s">
        <v>21</v>
      </c>
      <c r="N165" s="232" t="s">
        <v>42</v>
      </c>
      <c r="O165" s="41"/>
      <c r="P165" s="202">
        <f>O165*H165</f>
        <v>0</v>
      </c>
      <c r="Q165" s="202">
        <v>0</v>
      </c>
      <c r="R165" s="202">
        <f>Q165*H165</f>
        <v>0</v>
      </c>
      <c r="S165" s="202">
        <v>0</v>
      </c>
      <c r="T165" s="203">
        <f>S165*H165</f>
        <v>0</v>
      </c>
      <c r="AR165" s="23" t="s">
        <v>201</v>
      </c>
      <c r="AT165" s="23" t="s">
        <v>250</v>
      </c>
      <c r="AU165" s="23" t="s">
        <v>104</v>
      </c>
      <c r="AY165" s="23" t="s">
        <v>163</v>
      </c>
      <c r="BE165" s="204">
        <f>IF(N165="základní",J165,0)</f>
        <v>0</v>
      </c>
      <c r="BF165" s="204">
        <f>IF(N165="snížená",J165,0)</f>
        <v>0</v>
      </c>
      <c r="BG165" s="204">
        <f>IF(N165="zákl. přenesená",J165,0)</f>
        <v>0</v>
      </c>
      <c r="BH165" s="204">
        <f>IF(N165="sníž. přenesená",J165,0)</f>
        <v>0</v>
      </c>
      <c r="BI165" s="204">
        <f>IF(N165="nulová",J165,0)</f>
        <v>0</v>
      </c>
      <c r="BJ165" s="23" t="s">
        <v>79</v>
      </c>
      <c r="BK165" s="204">
        <f>ROUND(I165*H165,2)</f>
        <v>0</v>
      </c>
      <c r="BL165" s="23" t="s">
        <v>174</v>
      </c>
      <c r="BM165" s="23" t="s">
        <v>365</v>
      </c>
    </row>
    <row r="166" spans="2:65" s="1" customFormat="1" ht="31.5" customHeight="1">
      <c r="B166" s="40"/>
      <c r="C166" s="193" t="s">
        <v>331</v>
      </c>
      <c r="D166" s="193" t="s">
        <v>165</v>
      </c>
      <c r="E166" s="194" t="s">
        <v>367</v>
      </c>
      <c r="F166" s="195" t="s">
        <v>368</v>
      </c>
      <c r="G166" s="196" t="s">
        <v>130</v>
      </c>
      <c r="H166" s="197">
        <v>0.08</v>
      </c>
      <c r="I166" s="198"/>
      <c r="J166" s="199">
        <f>ROUND(I166*H166,2)</f>
        <v>0</v>
      </c>
      <c r="K166" s="195" t="s">
        <v>168</v>
      </c>
      <c r="L166" s="60"/>
      <c r="M166" s="200" t="s">
        <v>21</v>
      </c>
      <c r="N166" s="201" t="s">
        <v>42</v>
      </c>
      <c r="O166" s="41"/>
      <c r="P166" s="202">
        <f>O166*H166</f>
        <v>0</v>
      </c>
      <c r="Q166" s="202">
        <v>0</v>
      </c>
      <c r="R166" s="202">
        <f>Q166*H166</f>
        <v>0</v>
      </c>
      <c r="S166" s="202">
        <v>0</v>
      </c>
      <c r="T166" s="203">
        <f>S166*H166</f>
        <v>0</v>
      </c>
      <c r="AR166" s="23" t="s">
        <v>79</v>
      </c>
      <c r="AT166" s="23" t="s">
        <v>165</v>
      </c>
      <c r="AU166" s="23" t="s">
        <v>104</v>
      </c>
      <c r="AY166" s="23" t="s">
        <v>163</v>
      </c>
      <c r="BE166" s="204">
        <f>IF(N166="základní",J166,0)</f>
        <v>0</v>
      </c>
      <c r="BF166" s="204">
        <f>IF(N166="snížená",J166,0)</f>
        <v>0</v>
      </c>
      <c r="BG166" s="204">
        <f>IF(N166="zákl. přenesená",J166,0)</f>
        <v>0</v>
      </c>
      <c r="BH166" s="204">
        <f>IF(N166="sníž. přenesená",J166,0)</f>
        <v>0</v>
      </c>
      <c r="BI166" s="204">
        <f>IF(N166="nulová",J166,0)</f>
        <v>0</v>
      </c>
      <c r="BJ166" s="23" t="s">
        <v>79</v>
      </c>
      <c r="BK166" s="204">
        <f>ROUND(I166*H166,2)</f>
        <v>0</v>
      </c>
      <c r="BL166" s="23" t="s">
        <v>79</v>
      </c>
      <c r="BM166" s="23" t="s">
        <v>369</v>
      </c>
    </row>
    <row r="167" spans="2:65" s="11" customFormat="1" ht="13.5">
      <c r="B167" s="205"/>
      <c r="C167" s="206"/>
      <c r="D167" s="207" t="s">
        <v>171</v>
      </c>
      <c r="E167" s="208" t="s">
        <v>21</v>
      </c>
      <c r="F167" s="209" t="s">
        <v>658</v>
      </c>
      <c r="G167" s="206"/>
      <c r="H167" s="210">
        <v>0.08</v>
      </c>
      <c r="I167" s="211"/>
      <c r="J167" s="206"/>
      <c r="K167" s="206"/>
      <c r="L167" s="212"/>
      <c r="M167" s="213"/>
      <c r="N167" s="214"/>
      <c r="O167" s="214"/>
      <c r="P167" s="214"/>
      <c r="Q167" s="214"/>
      <c r="R167" s="214"/>
      <c r="S167" s="214"/>
      <c r="T167" s="215"/>
      <c r="AT167" s="216" t="s">
        <v>171</v>
      </c>
      <c r="AU167" s="216" t="s">
        <v>104</v>
      </c>
      <c r="AV167" s="11" t="s">
        <v>81</v>
      </c>
      <c r="AW167" s="11" t="s">
        <v>35</v>
      </c>
      <c r="AX167" s="11" t="s">
        <v>79</v>
      </c>
      <c r="AY167" s="216" t="s">
        <v>163</v>
      </c>
    </row>
    <row r="168" spans="2:65" s="1" customFormat="1" ht="31.5" customHeight="1">
      <c r="B168" s="40"/>
      <c r="C168" s="193" t="s">
        <v>335</v>
      </c>
      <c r="D168" s="193" t="s">
        <v>165</v>
      </c>
      <c r="E168" s="194" t="s">
        <v>615</v>
      </c>
      <c r="F168" s="195" t="s">
        <v>616</v>
      </c>
      <c r="G168" s="196" t="s">
        <v>224</v>
      </c>
      <c r="H168" s="197">
        <v>2</v>
      </c>
      <c r="I168" s="198"/>
      <c r="J168" s="199">
        <f>ROUND(I168*H168,2)</f>
        <v>0</v>
      </c>
      <c r="K168" s="195" t="s">
        <v>168</v>
      </c>
      <c r="L168" s="60"/>
      <c r="M168" s="200" t="s">
        <v>21</v>
      </c>
      <c r="N168" s="201" t="s">
        <v>42</v>
      </c>
      <c r="O168" s="41"/>
      <c r="P168" s="202">
        <f>O168*H168</f>
        <v>0</v>
      </c>
      <c r="Q168" s="202">
        <v>0</v>
      </c>
      <c r="R168" s="202">
        <f>Q168*H168</f>
        <v>0</v>
      </c>
      <c r="S168" s="202">
        <v>0</v>
      </c>
      <c r="T168" s="203">
        <f>S168*H168</f>
        <v>0</v>
      </c>
      <c r="AR168" s="23" t="s">
        <v>79</v>
      </c>
      <c r="AT168" s="23" t="s">
        <v>165</v>
      </c>
      <c r="AU168" s="23" t="s">
        <v>104</v>
      </c>
      <c r="AY168" s="23" t="s">
        <v>163</v>
      </c>
      <c r="BE168" s="204">
        <f>IF(N168="základní",J168,0)</f>
        <v>0</v>
      </c>
      <c r="BF168" s="204">
        <f>IF(N168="snížená",J168,0)</f>
        <v>0</v>
      </c>
      <c r="BG168" s="204">
        <f>IF(N168="zákl. přenesená",J168,0)</f>
        <v>0</v>
      </c>
      <c r="BH168" s="204">
        <f>IF(N168="sníž. přenesená",J168,0)</f>
        <v>0</v>
      </c>
      <c r="BI168" s="204">
        <f>IF(N168="nulová",J168,0)</f>
        <v>0</v>
      </c>
      <c r="BJ168" s="23" t="s">
        <v>79</v>
      </c>
      <c r="BK168" s="204">
        <f>ROUND(I168*H168,2)</f>
        <v>0</v>
      </c>
      <c r="BL168" s="23" t="s">
        <v>79</v>
      </c>
      <c r="BM168" s="23" t="s">
        <v>659</v>
      </c>
    </row>
    <row r="169" spans="2:65" s="1" customFormat="1" ht="22.5" customHeight="1">
      <c r="B169" s="40"/>
      <c r="C169" s="223" t="s">
        <v>339</v>
      </c>
      <c r="D169" s="223" t="s">
        <v>250</v>
      </c>
      <c r="E169" s="224" t="s">
        <v>376</v>
      </c>
      <c r="F169" s="225" t="s">
        <v>377</v>
      </c>
      <c r="G169" s="226" t="s">
        <v>224</v>
      </c>
      <c r="H169" s="227">
        <v>2</v>
      </c>
      <c r="I169" s="228"/>
      <c r="J169" s="229">
        <f>ROUND(I169*H169,2)</f>
        <v>0</v>
      </c>
      <c r="K169" s="225" t="s">
        <v>168</v>
      </c>
      <c r="L169" s="230"/>
      <c r="M169" s="231" t="s">
        <v>21</v>
      </c>
      <c r="N169" s="232" t="s">
        <v>42</v>
      </c>
      <c r="O169" s="41"/>
      <c r="P169" s="202">
        <f>O169*H169</f>
        <v>0</v>
      </c>
      <c r="Q169" s="202">
        <v>7.0899999999999999E-3</v>
      </c>
      <c r="R169" s="202">
        <f>Q169*H169</f>
        <v>1.418E-2</v>
      </c>
      <c r="S169" s="202">
        <v>0</v>
      </c>
      <c r="T169" s="203">
        <f>S169*H169</f>
        <v>0</v>
      </c>
      <c r="AR169" s="23" t="s">
        <v>81</v>
      </c>
      <c r="AT169" s="23" t="s">
        <v>250</v>
      </c>
      <c r="AU169" s="23" t="s">
        <v>104</v>
      </c>
      <c r="AY169" s="23" t="s">
        <v>163</v>
      </c>
      <c r="BE169" s="204">
        <f>IF(N169="základní",J169,0)</f>
        <v>0</v>
      </c>
      <c r="BF169" s="204">
        <f>IF(N169="snížená",J169,0)</f>
        <v>0</v>
      </c>
      <c r="BG169" s="204">
        <f>IF(N169="zákl. přenesená",J169,0)</f>
        <v>0</v>
      </c>
      <c r="BH169" s="204">
        <f>IF(N169="sníž. přenesená",J169,0)</f>
        <v>0</v>
      </c>
      <c r="BI169" s="204">
        <f>IF(N169="nulová",J169,0)</f>
        <v>0</v>
      </c>
      <c r="BJ169" s="23" t="s">
        <v>79</v>
      </c>
      <c r="BK169" s="204">
        <f>ROUND(I169*H169,2)</f>
        <v>0</v>
      </c>
      <c r="BL169" s="23" t="s">
        <v>79</v>
      </c>
      <c r="BM169" s="23" t="s">
        <v>378</v>
      </c>
    </row>
    <row r="170" spans="2:65" s="13" customFormat="1" ht="21.6" customHeight="1">
      <c r="B170" s="244"/>
      <c r="C170" s="245"/>
      <c r="D170" s="246" t="s">
        <v>70</v>
      </c>
      <c r="E170" s="246" t="s">
        <v>379</v>
      </c>
      <c r="F170" s="246" t="s">
        <v>380</v>
      </c>
      <c r="G170" s="245"/>
      <c r="H170" s="245"/>
      <c r="I170" s="247"/>
      <c r="J170" s="248">
        <f>BK170</f>
        <v>0</v>
      </c>
      <c r="K170" s="245"/>
      <c r="L170" s="249"/>
      <c r="M170" s="250"/>
      <c r="N170" s="251"/>
      <c r="O170" s="251"/>
      <c r="P170" s="252">
        <f>P171+P179</f>
        <v>0</v>
      </c>
      <c r="Q170" s="251"/>
      <c r="R170" s="252">
        <f>R171+R179</f>
        <v>4.5964999999999989</v>
      </c>
      <c r="S170" s="251"/>
      <c r="T170" s="253">
        <f>T171+T179</f>
        <v>0</v>
      </c>
      <c r="AR170" s="254" t="s">
        <v>174</v>
      </c>
      <c r="AT170" s="255" t="s">
        <v>70</v>
      </c>
      <c r="AU170" s="255" t="s">
        <v>104</v>
      </c>
      <c r="AY170" s="254" t="s">
        <v>163</v>
      </c>
      <c r="BK170" s="256">
        <f>BK171+BK179</f>
        <v>0</v>
      </c>
    </row>
    <row r="171" spans="2:65" s="13" customFormat="1" ht="14.45" customHeight="1">
      <c r="B171" s="244"/>
      <c r="C171" s="245"/>
      <c r="D171" s="257" t="s">
        <v>70</v>
      </c>
      <c r="E171" s="257" t="s">
        <v>381</v>
      </c>
      <c r="F171" s="257" t="s">
        <v>382</v>
      </c>
      <c r="G171" s="245"/>
      <c r="H171" s="245"/>
      <c r="I171" s="247"/>
      <c r="J171" s="258">
        <f>BK171</f>
        <v>0</v>
      </c>
      <c r="K171" s="245"/>
      <c r="L171" s="249"/>
      <c r="M171" s="250"/>
      <c r="N171" s="251"/>
      <c r="O171" s="251"/>
      <c r="P171" s="252">
        <f>SUM(P172:P178)</f>
        <v>0</v>
      </c>
      <c r="Q171" s="251"/>
      <c r="R171" s="252">
        <f>SUM(R172:R178)</f>
        <v>3.0199999999999996</v>
      </c>
      <c r="S171" s="251"/>
      <c r="T171" s="253">
        <f>SUM(T172:T178)</f>
        <v>0</v>
      </c>
      <c r="AR171" s="254" t="s">
        <v>174</v>
      </c>
      <c r="AT171" s="255" t="s">
        <v>70</v>
      </c>
      <c r="AU171" s="255" t="s">
        <v>174</v>
      </c>
      <c r="AY171" s="254" t="s">
        <v>163</v>
      </c>
      <c r="BK171" s="256">
        <f>SUM(BK172:BK178)</f>
        <v>0</v>
      </c>
    </row>
    <row r="172" spans="2:65" s="1" customFormat="1" ht="22.5" customHeight="1">
      <c r="B172" s="40"/>
      <c r="C172" s="223" t="s">
        <v>126</v>
      </c>
      <c r="D172" s="223" t="s">
        <v>250</v>
      </c>
      <c r="E172" s="224" t="s">
        <v>384</v>
      </c>
      <c r="F172" s="225" t="s">
        <v>385</v>
      </c>
      <c r="G172" s="226" t="s">
        <v>224</v>
      </c>
      <c r="H172" s="227">
        <v>140</v>
      </c>
      <c r="I172" s="228"/>
      <c r="J172" s="229">
        <f t="shared" ref="J172:J178" si="0">ROUND(I172*H172,2)</f>
        <v>0</v>
      </c>
      <c r="K172" s="225" t="s">
        <v>198</v>
      </c>
      <c r="L172" s="230"/>
      <c r="M172" s="231" t="s">
        <v>21</v>
      </c>
      <c r="N172" s="232" t="s">
        <v>42</v>
      </c>
      <c r="O172" s="41"/>
      <c r="P172" s="202">
        <f t="shared" ref="P172:P178" si="1">O172*H172</f>
        <v>0</v>
      </c>
      <c r="Q172" s="202">
        <v>5.0000000000000001E-3</v>
      </c>
      <c r="R172" s="202">
        <f t="shared" ref="R172:R178" si="2">Q172*H172</f>
        <v>0.70000000000000007</v>
      </c>
      <c r="S172" s="202">
        <v>0</v>
      </c>
      <c r="T172" s="203">
        <f t="shared" ref="T172:T178" si="3">S172*H172</f>
        <v>0</v>
      </c>
      <c r="AR172" s="23" t="s">
        <v>201</v>
      </c>
      <c r="AT172" s="23" t="s">
        <v>250</v>
      </c>
      <c r="AU172" s="23" t="s">
        <v>184</v>
      </c>
      <c r="AY172" s="23" t="s">
        <v>163</v>
      </c>
      <c r="BE172" s="204">
        <f t="shared" ref="BE172:BE178" si="4">IF(N172="základní",J172,0)</f>
        <v>0</v>
      </c>
      <c r="BF172" s="204">
        <f t="shared" ref="BF172:BF178" si="5">IF(N172="snížená",J172,0)</f>
        <v>0</v>
      </c>
      <c r="BG172" s="204">
        <f t="shared" ref="BG172:BG178" si="6">IF(N172="zákl. přenesená",J172,0)</f>
        <v>0</v>
      </c>
      <c r="BH172" s="204">
        <f t="shared" ref="BH172:BH178" si="7">IF(N172="sníž. přenesená",J172,0)</f>
        <v>0</v>
      </c>
      <c r="BI172" s="204">
        <f t="shared" ref="BI172:BI178" si="8">IF(N172="nulová",J172,0)</f>
        <v>0</v>
      </c>
      <c r="BJ172" s="23" t="s">
        <v>79</v>
      </c>
      <c r="BK172" s="204">
        <f t="shared" ref="BK172:BK178" si="9">ROUND(I172*H172,2)</f>
        <v>0</v>
      </c>
      <c r="BL172" s="23" t="s">
        <v>174</v>
      </c>
      <c r="BM172" s="23" t="s">
        <v>386</v>
      </c>
    </row>
    <row r="173" spans="2:65" s="1" customFormat="1" ht="22.5" customHeight="1">
      <c r="B173" s="40"/>
      <c r="C173" s="223" t="s">
        <v>347</v>
      </c>
      <c r="D173" s="223" t="s">
        <v>250</v>
      </c>
      <c r="E173" s="224" t="s">
        <v>392</v>
      </c>
      <c r="F173" s="225" t="s">
        <v>393</v>
      </c>
      <c r="G173" s="226" t="s">
        <v>224</v>
      </c>
      <c r="H173" s="227">
        <v>98</v>
      </c>
      <c r="I173" s="228"/>
      <c r="J173" s="229">
        <f t="shared" si="0"/>
        <v>0</v>
      </c>
      <c r="K173" s="225" t="s">
        <v>198</v>
      </c>
      <c r="L173" s="230"/>
      <c r="M173" s="231" t="s">
        <v>21</v>
      </c>
      <c r="N173" s="232" t="s">
        <v>42</v>
      </c>
      <c r="O173" s="41"/>
      <c r="P173" s="202">
        <f t="shared" si="1"/>
        <v>0</v>
      </c>
      <c r="Q173" s="202">
        <v>5.0000000000000001E-3</v>
      </c>
      <c r="R173" s="202">
        <f t="shared" si="2"/>
        <v>0.49</v>
      </c>
      <c r="S173" s="202">
        <v>0</v>
      </c>
      <c r="T173" s="203">
        <f t="shared" si="3"/>
        <v>0</v>
      </c>
      <c r="AR173" s="23" t="s">
        <v>201</v>
      </c>
      <c r="AT173" s="23" t="s">
        <v>250</v>
      </c>
      <c r="AU173" s="23" t="s">
        <v>184</v>
      </c>
      <c r="AY173" s="23" t="s">
        <v>163</v>
      </c>
      <c r="BE173" s="204">
        <f t="shared" si="4"/>
        <v>0</v>
      </c>
      <c r="BF173" s="204">
        <f t="shared" si="5"/>
        <v>0</v>
      </c>
      <c r="BG173" s="204">
        <f t="shared" si="6"/>
        <v>0</v>
      </c>
      <c r="BH173" s="204">
        <f t="shared" si="7"/>
        <v>0</v>
      </c>
      <c r="BI173" s="204">
        <f t="shared" si="8"/>
        <v>0</v>
      </c>
      <c r="BJ173" s="23" t="s">
        <v>79</v>
      </c>
      <c r="BK173" s="204">
        <f t="shared" si="9"/>
        <v>0</v>
      </c>
      <c r="BL173" s="23" t="s">
        <v>174</v>
      </c>
      <c r="BM173" s="23" t="s">
        <v>394</v>
      </c>
    </row>
    <row r="174" spans="2:65" s="1" customFormat="1" ht="22.5" customHeight="1">
      <c r="B174" s="40"/>
      <c r="C174" s="223" t="s">
        <v>354</v>
      </c>
      <c r="D174" s="223" t="s">
        <v>250</v>
      </c>
      <c r="E174" s="224" t="s">
        <v>396</v>
      </c>
      <c r="F174" s="225" t="s">
        <v>397</v>
      </c>
      <c r="G174" s="226" t="s">
        <v>224</v>
      </c>
      <c r="H174" s="227">
        <v>36</v>
      </c>
      <c r="I174" s="228"/>
      <c r="J174" s="229">
        <f t="shared" si="0"/>
        <v>0</v>
      </c>
      <c r="K174" s="225" t="s">
        <v>198</v>
      </c>
      <c r="L174" s="230"/>
      <c r="M174" s="231" t="s">
        <v>21</v>
      </c>
      <c r="N174" s="232" t="s">
        <v>42</v>
      </c>
      <c r="O174" s="41"/>
      <c r="P174" s="202">
        <f t="shared" si="1"/>
        <v>0</v>
      </c>
      <c r="Q174" s="202">
        <v>0.01</v>
      </c>
      <c r="R174" s="202">
        <f t="shared" si="2"/>
        <v>0.36</v>
      </c>
      <c r="S174" s="202">
        <v>0</v>
      </c>
      <c r="T174" s="203">
        <f t="shared" si="3"/>
        <v>0</v>
      </c>
      <c r="AR174" s="23" t="s">
        <v>201</v>
      </c>
      <c r="AT174" s="23" t="s">
        <v>250</v>
      </c>
      <c r="AU174" s="23" t="s">
        <v>184</v>
      </c>
      <c r="AY174" s="23" t="s">
        <v>163</v>
      </c>
      <c r="BE174" s="204">
        <f t="shared" si="4"/>
        <v>0</v>
      </c>
      <c r="BF174" s="204">
        <f t="shared" si="5"/>
        <v>0</v>
      </c>
      <c r="BG174" s="204">
        <f t="shared" si="6"/>
        <v>0</v>
      </c>
      <c r="BH174" s="204">
        <f t="shared" si="7"/>
        <v>0</v>
      </c>
      <c r="BI174" s="204">
        <f t="shared" si="8"/>
        <v>0</v>
      </c>
      <c r="BJ174" s="23" t="s">
        <v>79</v>
      </c>
      <c r="BK174" s="204">
        <f t="shared" si="9"/>
        <v>0</v>
      </c>
      <c r="BL174" s="23" t="s">
        <v>174</v>
      </c>
      <c r="BM174" s="23" t="s">
        <v>398</v>
      </c>
    </row>
    <row r="175" spans="2:65" s="1" customFormat="1" ht="22.5" customHeight="1">
      <c r="B175" s="40"/>
      <c r="C175" s="223" t="s">
        <v>358</v>
      </c>
      <c r="D175" s="223" t="s">
        <v>250</v>
      </c>
      <c r="E175" s="224" t="s">
        <v>404</v>
      </c>
      <c r="F175" s="225" t="s">
        <v>405</v>
      </c>
      <c r="G175" s="226" t="s">
        <v>224</v>
      </c>
      <c r="H175" s="227">
        <v>150</v>
      </c>
      <c r="I175" s="228"/>
      <c r="J175" s="229">
        <f t="shared" si="0"/>
        <v>0</v>
      </c>
      <c r="K175" s="225" t="s">
        <v>198</v>
      </c>
      <c r="L175" s="230"/>
      <c r="M175" s="231" t="s">
        <v>21</v>
      </c>
      <c r="N175" s="232" t="s">
        <v>42</v>
      </c>
      <c r="O175" s="41"/>
      <c r="P175" s="202">
        <f t="shared" si="1"/>
        <v>0</v>
      </c>
      <c r="Q175" s="202">
        <v>5.0000000000000001E-3</v>
      </c>
      <c r="R175" s="202">
        <f t="shared" si="2"/>
        <v>0.75</v>
      </c>
      <c r="S175" s="202">
        <v>0</v>
      </c>
      <c r="T175" s="203">
        <f t="shared" si="3"/>
        <v>0</v>
      </c>
      <c r="AR175" s="23" t="s">
        <v>201</v>
      </c>
      <c r="AT175" s="23" t="s">
        <v>250</v>
      </c>
      <c r="AU175" s="23" t="s">
        <v>184</v>
      </c>
      <c r="AY175" s="23" t="s">
        <v>163</v>
      </c>
      <c r="BE175" s="204">
        <f t="shared" si="4"/>
        <v>0</v>
      </c>
      <c r="BF175" s="204">
        <f t="shared" si="5"/>
        <v>0</v>
      </c>
      <c r="BG175" s="204">
        <f t="shared" si="6"/>
        <v>0</v>
      </c>
      <c r="BH175" s="204">
        <f t="shared" si="7"/>
        <v>0</v>
      </c>
      <c r="BI175" s="204">
        <f t="shared" si="8"/>
        <v>0</v>
      </c>
      <c r="BJ175" s="23" t="s">
        <v>79</v>
      </c>
      <c r="BK175" s="204">
        <f t="shared" si="9"/>
        <v>0</v>
      </c>
      <c r="BL175" s="23" t="s">
        <v>174</v>
      </c>
      <c r="BM175" s="23" t="s">
        <v>406</v>
      </c>
    </row>
    <row r="176" spans="2:65" s="1" customFormat="1" ht="22.5" customHeight="1">
      <c r="B176" s="40"/>
      <c r="C176" s="223" t="s">
        <v>362</v>
      </c>
      <c r="D176" s="223" t="s">
        <v>250</v>
      </c>
      <c r="E176" s="224" t="s">
        <v>412</v>
      </c>
      <c r="F176" s="225" t="s">
        <v>413</v>
      </c>
      <c r="G176" s="226" t="s">
        <v>224</v>
      </c>
      <c r="H176" s="227">
        <v>43</v>
      </c>
      <c r="I176" s="228"/>
      <c r="J176" s="229">
        <f t="shared" si="0"/>
        <v>0</v>
      </c>
      <c r="K176" s="225" t="s">
        <v>198</v>
      </c>
      <c r="L176" s="230"/>
      <c r="M176" s="231" t="s">
        <v>21</v>
      </c>
      <c r="N176" s="232" t="s">
        <v>42</v>
      </c>
      <c r="O176" s="41"/>
      <c r="P176" s="202">
        <f t="shared" si="1"/>
        <v>0</v>
      </c>
      <c r="Q176" s="202">
        <v>5.0000000000000001E-3</v>
      </c>
      <c r="R176" s="202">
        <f t="shared" si="2"/>
        <v>0.215</v>
      </c>
      <c r="S176" s="202">
        <v>0</v>
      </c>
      <c r="T176" s="203">
        <f t="shared" si="3"/>
        <v>0</v>
      </c>
      <c r="AR176" s="23" t="s">
        <v>201</v>
      </c>
      <c r="AT176" s="23" t="s">
        <v>250</v>
      </c>
      <c r="AU176" s="23" t="s">
        <v>184</v>
      </c>
      <c r="AY176" s="23" t="s">
        <v>163</v>
      </c>
      <c r="BE176" s="204">
        <f t="shared" si="4"/>
        <v>0</v>
      </c>
      <c r="BF176" s="204">
        <f t="shared" si="5"/>
        <v>0</v>
      </c>
      <c r="BG176" s="204">
        <f t="shared" si="6"/>
        <v>0</v>
      </c>
      <c r="BH176" s="204">
        <f t="shared" si="7"/>
        <v>0</v>
      </c>
      <c r="BI176" s="204">
        <f t="shared" si="8"/>
        <v>0</v>
      </c>
      <c r="BJ176" s="23" t="s">
        <v>79</v>
      </c>
      <c r="BK176" s="204">
        <f t="shared" si="9"/>
        <v>0</v>
      </c>
      <c r="BL176" s="23" t="s">
        <v>174</v>
      </c>
      <c r="BM176" s="23" t="s">
        <v>414</v>
      </c>
    </row>
    <row r="177" spans="2:65" s="1" customFormat="1" ht="22.5" customHeight="1">
      <c r="B177" s="40"/>
      <c r="C177" s="223" t="s">
        <v>366</v>
      </c>
      <c r="D177" s="223" t="s">
        <v>250</v>
      </c>
      <c r="E177" s="224" t="s">
        <v>416</v>
      </c>
      <c r="F177" s="225" t="s">
        <v>417</v>
      </c>
      <c r="G177" s="226" t="s">
        <v>224</v>
      </c>
      <c r="H177" s="227">
        <v>95</v>
      </c>
      <c r="I177" s="228"/>
      <c r="J177" s="229">
        <f t="shared" si="0"/>
        <v>0</v>
      </c>
      <c r="K177" s="225" t="s">
        <v>198</v>
      </c>
      <c r="L177" s="230"/>
      <c r="M177" s="231" t="s">
        <v>21</v>
      </c>
      <c r="N177" s="232" t="s">
        <v>42</v>
      </c>
      <c r="O177" s="41"/>
      <c r="P177" s="202">
        <f t="shared" si="1"/>
        <v>0</v>
      </c>
      <c r="Q177" s="202">
        <v>5.0000000000000001E-3</v>
      </c>
      <c r="R177" s="202">
        <f t="shared" si="2"/>
        <v>0.47500000000000003</v>
      </c>
      <c r="S177" s="202">
        <v>0</v>
      </c>
      <c r="T177" s="203">
        <f t="shared" si="3"/>
        <v>0</v>
      </c>
      <c r="AR177" s="23" t="s">
        <v>201</v>
      </c>
      <c r="AT177" s="23" t="s">
        <v>250</v>
      </c>
      <c r="AU177" s="23" t="s">
        <v>184</v>
      </c>
      <c r="AY177" s="23" t="s">
        <v>163</v>
      </c>
      <c r="BE177" s="204">
        <f t="shared" si="4"/>
        <v>0</v>
      </c>
      <c r="BF177" s="204">
        <f t="shared" si="5"/>
        <v>0</v>
      </c>
      <c r="BG177" s="204">
        <f t="shared" si="6"/>
        <v>0</v>
      </c>
      <c r="BH177" s="204">
        <f t="shared" si="7"/>
        <v>0</v>
      </c>
      <c r="BI177" s="204">
        <f t="shared" si="8"/>
        <v>0</v>
      </c>
      <c r="BJ177" s="23" t="s">
        <v>79</v>
      </c>
      <c r="BK177" s="204">
        <f t="shared" si="9"/>
        <v>0</v>
      </c>
      <c r="BL177" s="23" t="s">
        <v>174</v>
      </c>
      <c r="BM177" s="23" t="s">
        <v>418</v>
      </c>
    </row>
    <row r="178" spans="2:65" s="1" customFormat="1" ht="22.5" customHeight="1">
      <c r="B178" s="40"/>
      <c r="C178" s="223" t="s">
        <v>371</v>
      </c>
      <c r="D178" s="223" t="s">
        <v>250</v>
      </c>
      <c r="E178" s="224" t="s">
        <v>420</v>
      </c>
      <c r="F178" s="225" t="s">
        <v>421</v>
      </c>
      <c r="G178" s="226" t="s">
        <v>224</v>
      </c>
      <c r="H178" s="227">
        <v>2</v>
      </c>
      <c r="I178" s="228"/>
      <c r="J178" s="229">
        <f t="shared" si="0"/>
        <v>0</v>
      </c>
      <c r="K178" s="225" t="s">
        <v>198</v>
      </c>
      <c r="L178" s="230"/>
      <c r="M178" s="231" t="s">
        <v>21</v>
      </c>
      <c r="N178" s="232" t="s">
        <v>42</v>
      </c>
      <c r="O178" s="41"/>
      <c r="P178" s="202">
        <f t="shared" si="1"/>
        <v>0</v>
      </c>
      <c r="Q178" s="202">
        <v>1.4999999999999999E-2</v>
      </c>
      <c r="R178" s="202">
        <f t="shared" si="2"/>
        <v>0.03</v>
      </c>
      <c r="S178" s="202">
        <v>0</v>
      </c>
      <c r="T178" s="203">
        <f t="shared" si="3"/>
        <v>0</v>
      </c>
      <c r="AR178" s="23" t="s">
        <v>201</v>
      </c>
      <c r="AT178" s="23" t="s">
        <v>250</v>
      </c>
      <c r="AU178" s="23" t="s">
        <v>184</v>
      </c>
      <c r="AY178" s="23" t="s">
        <v>163</v>
      </c>
      <c r="BE178" s="204">
        <f t="shared" si="4"/>
        <v>0</v>
      </c>
      <c r="BF178" s="204">
        <f t="shared" si="5"/>
        <v>0</v>
      </c>
      <c r="BG178" s="204">
        <f t="shared" si="6"/>
        <v>0</v>
      </c>
      <c r="BH178" s="204">
        <f t="shared" si="7"/>
        <v>0</v>
      </c>
      <c r="BI178" s="204">
        <f t="shared" si="8"/>
        <v>0</v>
      </c>
      <c r="BJ178" s="23" t="s">
        <v>79</v>
      </c>
      <c r="BK178" s="204">
        <f t="shared" si="9"/>
        <v>0</v>
      </c>
      <c r="BL178" s="23" t="s">
        <v>174</v>
      </c>
      <c r="BM178" s="23" t="s">
        <v>619</v>
      </c>
    </row>
    <row r="179" spans="2:65" s="13" customFormat="1" ht="21.6" customHeight="1">
      <c r="B179" s="244"/>
      <c r="C179" s="245"/>
      <c r="D179" s="257" t="s">
        <v>70</v>
      </c>
      <c r="E179" s="257" t="s">
        <v>423</v>
      </c>
      <c r="F179" s="257" t="s">
        <v>424</v>
      </c>
      <c r="G179" s="245"/>
      <c r="H179" s="245"/>
      <c r="I179" s="247"/>
      <c r="J179" s="258">
        <f>BK179</f>
        <v>0</v>
      </c>
      <c r="K179" s="245"/>
      <c r="L179" s="249"/>
      <c r="M179" s="250"/>
      <c r="N179" s="251"/>
      <c r="O179" s="251"/>
      <c r="P179" s="252">
        <f>SUM(P180:P186)</f>
        <v>0</v>
      </c>
      <c r="Q179" s="251"/>
      <c r="R179" s="252">
        <f>SUM(R180:R186)</f>
        <v>1.5764999999999998</v>
      </c>
      <c r="S179" s="251"/>
      <c r="T179" s="253">
        <f>SUM(T180:T186)</f>
        <v>0</v>
      </c>
      <c r="AR179" s="254" t="s">
        <v>174</v>
      </c>
      <c r="AT179" s="255" t="s">
        <v>70</v>
      </c>
      <c r="AU179" s="255" t="s">
        <v>174</v>
      </c>
      <c r="AY179" s="254" t="s">
        <v>163</v>
      </c>
      <c r="BK179" s="256">
        <f>SUM(BK180:BK186)</f>
        <v>0</v>
      </c>
    </row>
    <row r="180" spans="2:65" s="1" customFormat="1" ht="22.5" customHeight="1">
      <c r="B180" s="40"/>
      <c r="C180" s="223" t="s">
        <v>375</v>
      </c>
      <c r="D180" s="223" t="s">
        <v>250</v>
      </c>
      <c r="E180" s="224" t="s">
        <v>426</v>
      </c>
      <c r="F180" s="225" t="s">
        <v>427</v>
      </c>
      <c r="G180" s="226" t="s">
        <v>224</v>
      </c>
      <c r="H180" s="227">
        <v>38</v>
      </c>
      <c r="I180" s="228"/>
      <c r="J180" s="229">
        <f t="shared" ref="J180:J186" si="10">ROUND(I180*H180,2)</f>
        <v>0</v>
      </c>
      <c r="K180" s="225" t="s">
        <v>198</v>
      </c>
      <c r="L180" s="230"/>
      <c r="M180" s="231" t="s">
        <v>21</v>
      </c>
      <c r="N180" s="232" t="s">
        <v>42</v>
      </c>
      <c r="O180" s="41"/>
      <c r="P180" s="202">
        <f t="shared" ref="P180:P186" si="11">O180*H180</f>
        <v>0</v>
      </c>
      <c r="Q180" s="202">
        <v>5.0000000000000001E-3</v>
      </c>
      <c r="R180" s="202">
        <f t="shared" ref="R180:R186" si="12">Q180*H180</f>
        <v>0.19</v>
      </c>
      <c r="S180" s="202">
        <v>0</v>
      </c>
      <c r="T180" s="203">
        <f t="shared" ref="T180:T186" si="13">S180*H180</f>
        <v>0</v>
      </c>
      <c r="AR180" s="23" t="s">
        <v>201</v>
      </c>
      <c r="AT180" s="23" t="s">
        <v>250</v>
      </c>
      <c r="AU180" s="23" t="s">
        <v>184</v>
      </c>
      <c r="AY180" s="23" t="s">
        <v>163</v>
      </c>
      <c r="BE180" s="204">
        <f t="shared" ref="BE180:BE186" si="14">IF(N180="základní",J180,0)</f>
        <v>0</v>
      </c>
      <c r="BF180" s="204">
        <f t="shared" ref="BF180:BF186" si="15">IF(N180="snížená",J180,0)</f>
        <v>0</v>
      </c>
      <c r="BG180" s="204">
        <f t="shared" ref="BG180:BG186" si="16">IF(N180="zákl. přenesená",J180,0)</f>
        <v>0</v>
      </c>
      <c r="BH180" s="204">
        <f t="shared" ref="BH180:BH186" si="17">IF(N180="sníž. přenesená",J180,0)</f>
        <v>0</v>
      </c>
      <c r="BI180" s="204">
        <f t="shared" ref="BI180:BI186" si="18">IF(N180="nulová",J180,0)</f>
        <v>0</v>
      </c>
      <c r="BJ180" s="23" t="s">
        <v>79</v>
      </c>
      <c r="BK180" s="204">
        <f t="shared" ref="BK180:BK186" si="19">ROUND(I180*H180,2)</f>
        <v>0</v>
      </c>
      <c r="BL180" s="23" t="s">
        <v>174</v>
      </c>
      <c r="BM180" s="23" t="s">
        <v>428</v>
      </c>
    </row>
    <row r="181" spans="2:65" s="1" customFormat="1" ht="22.5" customHeight="1">
      <c r="B181" s="40"/>
      <c r="C181" s="223" t="s">
        <v>383</v>
      </c>
      <c r="D181" s="223" t="s">
        <v>250</v>
      </c>
      <c r="E181" s="224" t="s">
        <v>434</v>
      </c>
      <c r="F181" s="225" t="s">
        <v>435</v>
      </c>
      <c r="G181" s="226" t="s">
        <v>224</v>
      </c>
      <c r="H181" s="227">
        <v>50</v>
      </c>
      <c r="I181" s="228"/>
      <c r="J181" s="229">
        <f t="shared" si="10"/>
        <v>0</v>
      </c>
      <c r="K181" s="225" t="s">
        <v>198</v>
      </c>
      <c r="L181" s="230"/>
      <c r="M181" s="231" t="s">
        <v>21</v>
      </c>
      <c r="N181" s="232" t="s">
        <v>42</v>
      </c>
      <c r="O181" s="41"/>
      <c r="P181" s="202">
        <f t="shared" si="11"/>
        <v>0</v>
      </c>
      <c r="Q181" s="202">
        <v>5.0000000000000001E-3</v>
      </c>
      <c r="R181" s="202">
        <f t="shared" si="12"/>
        <v>0.25</v>
      </c>
      <c r="S181" s="202">
        <v>0</v>
      </c>
      <c r="T181" s="203">
        <f t="shared" si="13"/>
        <v>0</v>
      </c>
      <c r="AR181" s="23" t="s">
        <v>201</v>
      </c>
      <c r="AT181" s="23" t="s">
        <v>250</v>
      </c>
      <c r="AU181" s="23" t="s">
        <v>184</v>
      </c>
      <c r="AY181" s="23" t="s">
        <v>163</v>
      </c>
      <c r="BE181" s="204">
        <f t="shared" si="14"/>
        <v>0</v>
      </c>
      <c r="BF181" s="204">
        <f t="shared" si="15"/>
        <v>0</v>
      </c>
      <c r="BG181" s="204">
        <f t="shared" si="16"/>
        <v>0</v>
      </c>
      <c r="BH181" s="204">
        <f t="shared" si="17"/>
        <v>0</v>
      </c>
      <c r="BI181" s="204">
        <f t="shared" si="18"/>
        <v>0</v>
      </c>
      <c r="BJ181" s="23" t="s">
        <v>79</v>
      </c>
      <c r="BK181" s="204">
        <f t="shared" si="19"/>
        <v>0</v>
      </c>
      <c r="BL181" s="23" t="s">
        <v>174</v>
      </c>
      <c r="BM181" s="23" t="s">
        <v>436</v>
      </c>
    </row>
    <row r="182" spans="2:65" s="1" customFormat="1" ht="22.5" customHeight="1">
      <c r="B182" s="40"/>
      <c r="C182" s="223" t="s">
        <v>387</v>
      </c>
      <c r="D182" s="223" t="s">
        <v>250</v>
      </c>
      <c r="E182" s="224" t="s">
        <v>438</v>
      </c>
      <c r="F182" s="225" t="s">
        <v>620</v>
      </c>
      <c r="G182" s="226" t="s">
        <v>224</v>
      </c>
      <c r="H182" s="227">
        <v>15</v>
      </c>
      <c r="I182" s="228"/>
      <c r="J182" s="229">
        <f t="shared" si="10"/>
        <v>0</v>
      </c>
      <c r="K182" s="225" t="s">
        <v>198</v>
      </c>
      <c r="L182" s="230"/>
      <c r="M182" s="231" t="s">
        <v>21</v>
      </c>
      <c r="N182" s="232" t="s">
        <v>42</v>
      </c>
      <c r="O182" s="41"/>
      <c r="P182" s="202">
        <f t="shared" si="11"/>
        <v>0</v>
      </c>
      <c r="Q182" s="202">
        <v>3.0000000000000001E-3</v>
      </c>
      <c r="R182" s="202">
        <f t="shared" si="12"/>
        <v>4.4999999999999998E-2</v>
      </c>
      <c r="S182" s="202">
        <v>0</v>
      </c>
      <c r="T182" s="203">
        <f t="shared" si="13"/>
        <v>0</v>
      </c>
      <c r="AR182" s="23" t="s">
        <v>201</v>
      </c>
      <c r="AT182" s="23" t="s">
        <v>250</v>
      </c>
      <c r="AU182" s="23" t="s">
        <v>184</v>
      </c>
      <c r="AY182" s="23" t="s">
        <v>163</v>
      </c>
      <c r="BE182" s="204">
        <f t="shared" si="14"/>
        <v>0</v>
      </c>
      <c r="BF182" s="204">
        <f t="shared" si="15"/>
        <v>0</v>
      </c>
      <c r="BG182" s="204">
        <f t="shared" si="16"/>
        <v>0</v>
      </c>
      <c r="BH182" s="204">
        <f t="shared" si="17"/>
        <v>0</v>
      </c>
      <c r="BI182" s="204">
        <f t="shared" si="18"/>
        <v>0</v>
      </c>
      <c r="BJ182" s="23" t="s">
        <v>79</v>
      </c>
      <c r="BK182" s="204">
        <f t="shared" si="19"/>
        <v>0</v>
      </c>
      <c r="BL182" s="23" t="s">
        <v>174</v>
      </c>
      <c r="BM182" s="23" t="s">
        <v>440</v>
      </c>
    </row>
    <row r="183" spans="2:65" s="1" customFormat="1" ht="22.5" customHeight="1">
      <c r="B183" s="40"/>
      <c r="C183" s="223" t="s">
        <v>391</v>
      </c>
      <c r="D183" s="223" t="s">
        <v>250</v>
      </c>
      <c r="E183" s="224" t="s">
        <v>442</v>
      </c>
      <c r="F183" s="225" t="s">
        <v>443</v>
      </c>
      <c r="G183" s="226" t="s">
        <v>224</v>
      </c>
      <c r="H183" s="227">
        <v>77</v>
      </c>
      <c r="I183" s="228"/>
      <c r="J183" s="229">
        <f t="shared" si="10"/>
        <v>0</v>
      </c>
      <c r="K183" s="225" t="s">
        <v>198</v>
      </c>
      <c r="L183" s="230"/>
      <c r="M183" s="231" t="s">
        <v>21</v>
      </c>
      <c r="N183" s="232" t="s">
        <v>42</v>
      </c>
      <c r="O183" s="41"/>
      <c r="P183" s="202">
        <f t="shared" si="11"/>
        <v>0</v>
      </c>
      <c r="Q183" s="202">
        <v>5.0000000000000001E-3</v>
      </c>
      <c r="R183" s="202">
        <f t="shared" si="12"/>
        <v>0.38500000000000001</v>
      </c>
      <c r="S183" s="202">
        <v>0</v>
      </c>
      <c r="T183" s="203">
        <f t="shared" si="13"/>
        <v>0</v>
      </c>
      <c r="AR183" s="23" t="s">
        <v>201</v>
      </c>
      <c r="AT183" s="23" t="s">
        <v>250</v>
      </c>
      <c r="AU183" s="23" t="s">
        <v>184</v>
      </c>
      <c r="AY183" s="23" t="s">
        <v>163</v>
      </c>
      <c r="BE183" s="204">
        <f t="shared" si="14"/>
        <v>0</v>
      </c>
      <c r="BF183" s="204">
        <f t="shared" si="15"/>
        <v>0</v>
      </c>
      <c r="BG183" s="204">
        <f t="shared" si="16"/>
        <v>0</v>
      </c>
      <c r="BH183" s="204">
        <f t="shared" si="17"/>
        <v>0</v>
      </c>
      <c r="BI183" s="204">
        <f t="shared" si="18"/>
        <v>0</v>
      </c>
      <c r="BJ183" s="23" t="s">
        <v>79</v>
      </c>
      <c r="BK183" s="204">
        <f t="shared" si="19"/>
        <v>0</v>
      </c>
      <c r="BL183" s="23" t="s">
        <v>174</v>
      </c>
      <c r="BM183" s="23" t="s">
        <v>444</v>
      </c>
    </row>
    <row r="184" spans="2:65" s="1" customFormat="1" ht="22.5" customHeight="1">
      <c r="B184" s="40"/>
      <c r="C184" s="223" t="s">
        <v>395</v>
      </c>
      <c r="D184" s="223" t="s">
        <v>250</v>
      </c>
      <c r="E184" s="224" t="s">
        <v>446</v>
      </c>
      <c r="F184" s="225" t="s">
        <v>447</v>
      </c>
      <c r="G184" s="226" t="s">
        <v>224</v>
      </c>
      <c r="H184" s="227">
        <v>53</v>
      </c>
      <c r="I184" s="228"/>
      <c r="J184" s="229">
        <f t="shared" si="10"/>
        <v>0</v>
      </c>
      <c r="K184" s="225" t="s">
        <v>198</v>
      </c>
      <c r="L184" s="230"/>
      <c r="M184" s="231" t="s">
        <v>21</v>
      </c>
      <c r="N184" s="232" t="s">
        <v>42</v>
      </c>
      <c r="O184" s="41"/>
      <c r="P184" s="202">
        <f t="shared" si="11"/>
        <v>0</v>
      </c>
      <c r="Q184" s="202">
        <v>3.0000000000000001E-3</v>
      </c>
      <c r="R184" s="202">
        <f t="shared" si="12"/>
        <v>0.159</v>
      </c>
      <c r="S184" s="202">
        <v>0</v>
      </c>
      <c r="T184" s="203">
        <f t="shared" si="13"/>
        <v>0</v>
      </c>
      <c r="AR184" s="23" t="s">
        <v>201</v>
      </c>
      <c r="AT184" s="23" t="s">
        <v>250</v>
      </c>
      <c r="AU184" s="23" t="s">
        <v>184</v>
      </c>
      <c r="AY184" s="23" t="s">
        <v>163</v>
      </c>
      <c r="BE184" s="204">
        <f t="shared" si="14"/>
        <v>0</v>
      </c>
      <c r="BF184" s="204">
        <f t="shared" si="15"/>
        <v>0</v>
      </c>
      <c r="BG184" s="204">
        <f t="shared" si="16"/>
        <v>0</v>
      </c>
      <c r="BH184" s="204">
        <f t="shared" si="17"/>
        <v>0</v>
      </c>
      <c r="BI184" s="204">
        <f t="shared" si="18"/>
        <v>0</v>
      </c>
      <c r="BJ184" s="23" t="s">
        <v>79</v>
      </c>
      <c r="BK184" s="204">
        <f t="shared" si="19"/>
        <v>0</v>
      </c>
      <c r="BL184" s="23" t="s">
        <v>174</v>
      </c>
      <c r="BM184" s="23" t="s">
        <v>448</v>
      </c>
    </row>
    <row r="185" spans="2:65" s="1" customFormat="1" ht="22.5" customHeight="1">
      <c r="B185" s="40"/>
      <c r="C185" s="223" t="s">
        <v>399</v>
      </c>
      <c r="D185" s="223" t="s">
        <v>250</v>
      </c>
      <c r="E185" s="224" t="s">
        <v>450</v>
      </c>
      <c r="F185" s="225" t="s">
        <v>451</v>
      </c>
      <c r="G185" s="226" t="s">
        <v>224</v>
      </c>
      <c r="H185" s="227">
        <v>55</v>
      </c>
      <c r="I185" s="228"/>
      <c r="J185" s="229">
        <f t="shared" si="10"/>
        <v>0</v>
      </c>
      <c r="K185" s="225" t="s">
        <v>198</v>
      </c>
      <c r="L185" s="230"/>
      <c r="M185" s="231" t="s">
        <v>21</v>
      </c>
      <c r="N185" s="232" t="s">
        <v>42</v>
      </c>
      <c r="O185" s="41"/>
      <c r="P185" s="202">
        <f t="shared" si="11"/>
        <v>0</v>
      </c>
      <c r="Q185" s="202">
        <v>3.0000000000000001E-3</v>
      </c>
      <c r="R185" s="202">
        <f t="shared" si="12"/>
        <v>0.16500000000000001</v>
      </c>
      <c r="S185" s="202">
        <v>0</v>
      </c>
      <c r="T185" s="203">
        <f t="shared" si="13"/>
        <v>0</v>
      </c>
      <c r="AR185" s="23" t="s">
        <v>201</v>
      </c>
      <c r="AT185" s="23" t="s">
        <v>250</v>
      </c>
      <c r="AU185" s="23" t="s">
        <v>184</v>
      </c>
      <c r="AY185" s="23" t="s">
        <v>163</v>
      </c>
      <c r="BE185" s="204">
        <f t="shared" si="14"/>
        <v>0</v>
      </c>
      <c r="BF185" s="204">
        <f t="shared" si="15"/>
        <v>0</v>
      </c>
      <c r="BG185" s="204">
        <f t="shared" si="16"/>
        <v>0</v>
      </c>
      <c r="BH185" s="204">
        <f t="shared" si="17"/>
        <v>0</v>
      </c>
      <c r="BI185" s="204">
        <f t="shared" si="18"/>
        <v>0</v>
      </c>
      <c r="BJ185" s="23" t="s">
        <v>79</v>
      </c>
      <c r="BK185" s="204">
        <f t="shared" si="19"/>
        <v>0</v>
      </c>
      <c r="BL185" s="23" t="s">
        <v>174</v>
      </c>
      <c r="BM185" s="23" t="s">
        <v>452</v>
      </c>
    </row>
    <row r="186" spans="2:65" s="1" customFormat="1" ht="22.5" customHeight="1">
      <c r="B186" s="40"/>
      <c r="C186" s="223" t="s">
        <v>403</v>
      </c>
      <c r="D186" s="223" t="s">
        <v>250</v>
      </c>
      <c r="E186" s="224" t="s">
        <v>621</v>
      </c>
      <c r="F186" s="225" t="s">
        <v>622</v>
      </c>
      <c r="G186" s="226" t="s">
        <v>224</v>
      </c>
      <c r="H186" s="227">
        <v>85</v>
      </c>
      <c r="I186" s="228"/>
      <c r="J186" s="229">
        <f t="shared" si="10"/>
        <v>0</v>
      </c>
      <c r="K186" s="225" t="s">
        <v>198</v>
      </c>
      <c r="L186" s="230"/>
      <c r="M186" s="231" t="s">
        <v>21</v>
      </c>
      <c r="N186" s="232" t="s">
        <v>42</v>
      </c>
      <c r="O186" s="41"/>
      <c r="P186" s="202">
        <f t="shared" si="11"/>
        <v>0</v>
      </c>
      <c r="Q186" s="202">
        <v>4.4999999999999997E-3</v>
      </c>
      <c r="R186" s="202">
        <f t="shared" si="12"/>
        <v>0.38249999999999995</v>
      </c>
      <c r="S186" s="202">
        <v>0</v>
      </c>
      <c r="T186" s="203">
        <f t="shared" si="13"/>
        <v>0</v>
      </c>
      <c r="AR186" s="23" t="s">
        <v>201</v>
      </c>
      <c r="AT186" s="23" t="s">
        <v>250</v>
      </c>
      <c r="AU186" s="23" t="s">
        <v>184</v>
      </c>
      <c r="AY186" s="23" t="s">
        <v>163</v>
      </c>
      <c r="BE186" s="204">
        <f t="shared" si="14"/>
        <v>0</v>
      </c>
      <c r="BF186" s="204">
        <f t="shared" si="15"/>
        <v>0</v>
      </c>
      <c r="BG186" s="204">
        <f t="shared" si="16"/>
        <v>0</v>
      </c>
      <c r="BH186" s="204">
        <f t="shared" si="17"/>
        <v>0</v>
      </c>
      <c r="BI186" s="204">
        <f t="shared" si="18"/>
        <v>0</v>
      </c>
      <c r="BJ186" s="23" t="s">
        <v>79</v>
      </c>
      <c r="BK186" s="204">
        <f t="shared" si="19"/>
        <v>0</v>
      </c>
      <c r="BL186" s="23" t="s">
        <v>174</v>
      </c>
      <c r="BM186" s="23" t="s">
        <v>623</v>
      </c>
    </row>
    <row r="187" spans="2:65" s="10" customFormat="1" ht="22.35" customHeight="1">
      <c r="B187" s="176"/>
      <c r="C187" s="177"/>
      <c r="D187" s="190" t="s">
        <v>70</v>
      </c>
      <c r="E187" s="191" t="s">
        <v>457</v>
      </c>
      <c r="F187" s="191" t="s">
        <v>458</v>
      </c>
      <c r="G187" s="177"/>
      <c r="H187" s="177"/>
      <c r="I187" s="180"/>
      <c r="J187" s="192">
        <f>BK187</f>
        <v>0</v>
      </c>
      <c r="K187" s="177"/>
      <c r="L187" s="182"/>
      <c r="M187" s="183"/>
      <c r="N187" s="184"/>
      <c r="O187" s="184"/>
      <c r="P187" s="185">
        <f>SUM(P188:P195)</f>
        <v>0</v>
      </c>
      <c r="Q187" s="184"/>
      <c r="R187" s="185">
        <f>SUM(R188:R195)</f>
        <v>0.15549000000000002</v>
      </c>
      <c r="S187" s="184"/>
      <c r="T187" s="186">
        <f>SUM(T188:T195)</f>
        <v>0</v>
      </c>
      <c r="AR187" s="187" t="s">
        <v>174</v>
      </c>
      <c r="AT187" s="188" t="s">
        <v>70</v>
      </c>
      <c r="AU187" s="188" t="s">
        <v>81</v>
      </c>
      <c r="AY187" s="187" t="s">
        <v>163</v>
      </c>
      <c r="BK187" s="189">
        <f>SUM(BK188:BK195)</f>
        <v>0</v>
      </c>
    </row>
    <row r="188" spans="2:65" s="1" customFormat="1" ht="31.5" customHeight="1">
      <c r="B188" s="40"/>
      <c r="C188" s="193" t="s">
        <v>407</v>
      </c>
      <c r="D188" s="193" t="s">
        <v>165</v>
      </c>
      <c r="E188" s="194" t="s">
        <v>460</v>
      </c>
      <c r="F188" s="195" t="s">
        <v>461</v>
      </c>
      <c r="G188" s="196" t="s">
        <v>102</v>
      </c>
      <c r="H188" s="197">
        <v>11070</v>
      </c>
      <c r="I188" s="198"/>
      <c r="J188" s="199">
        <f>ROUND(I188*H188,2)</f>
        <v>0</v>
      </c>
      <c r="K188" s="195" t="s">
        <v>168</v>
      </c>
      <c r="L188" s="60"/>
      <c r="M188" s="200" t="s">
        <v>21</v>
      </c>
      <c r="N188" s="201" t="s">
        <v>42</v>
      </c>
      <c r="O188" s="41"/>
      <c r="P188" s="202">
        <f>O188*H188</f>
        <v>0</v>
      </c>
      <c r="Q188" s="202">
        <v>0</v>
      </c>
      <c r="R188" s="202">
        <f>Q188*H188</f>
        <v>0</v>
      </c>
      <c r="S188" s="202">
        <v>0</v>
      </c>
      <c r="T188" s="203">
        <f>S188*H188</f>
        <v>0</v>
      </c>
      <c r="AR188" s="23" t="s">
        <v>79</v>
      </c>
      <c r="AT188" s="23" t="s">
        <v>165</v>
      </c>
      <c r="AU188" s="23" t="s">
        <v>104</v>
      </c>
      <c r="AY188" s="23" t="s">
        <v>163</v>
      </c>
      <c r="BE188" s="204">
        <f>IF(N188="základní",J188,0)</f>
        <v>0</v>
      </c>
      <c r="BF188" s="204">
        <f>IF(N188="snížená",J188,0)</f>
        <v>0</v>
      </c>
      <c r="BG188" s="204">
        <f>IF(N188="zákl. přenesená",J188,0)</f>
        <v>0</v>
      </c>
      <c r="BH188" s="204">
        <f>IF(N188="sníž. přenesená",J188,0)</f>
        <v>0</v>
      </c>
      <c r="BI188" s="204">
        <f>IF(N188="nulová",J188,0)</f>
        <v>0</v>
      </c>
      <c r="BJ188" s="23" t="s">
        <v>79</v>
      </c>
      <c r="BK188" s="204">
        <f>ROUND(I188*H188,2)</f>
        <v>0</v>
      </c>
      <c r="BL188" s="23" t="s">
        <v>79</v>
      </c>
      <c r="BM188" s="23" t="s">
        <v>462</v>
      </c>
    </row>
    <row r="189" spans="2:65" s="11" customFormat="1" ht="13.5">
      <c r="B189" s="205"/>
      <c r="C189" s="206"/>
      <c r="D189" s="207" t="s">
        <v>171</v>
      </c>
      <c r="E189" s="208" t="s">
        <v>21</v>
      </c>
      <c r="F189" s="209" t="s">
        <v>100</v>
      </c>
      <c r="G189" s="206"/>
      <c r="H189" s="210">
        <v>11070</v>
      </c>
      <c r="I189" s="211"/>
      <c r="J189" s="206"/>
      <c r="K189" s="206"/>
      <c r="L189" s="212"/>
      <c r="M189" s="213"/>
      <c r="N189" s="214"/>
      <c r="O189" s="214"/>
      <c r="P189" s="214"/>
      <c r="Q189" s="214"/>
      <c r="R189" s="214"/>
      <c r="S189" s="214"/>
      <c r="T189" s="215"/>
      <c r="AT189" s="216" t="s">
        <v>171</v>
      </c>
      <c r="AU189" s="216" t="s">
        <v>104</v>
      </c>
      <c r="AV189" s="11" t="s">
        <v>81</v>
      </c>
      <c r="AW189" s="11" t="s">
        <v>35</v>
      </c>
      <c r="AX189" s="11" t="s">
        <v>79</v>
      </c>
      <c r="AY189" s="216" t="s">
        <v>163</v>
      </c>
    </row>
    <row r="190" spans="2:65" s="1" customFormat="1" ht="22.5" customHeight="1">
      <c r="B190" s="40"/>
      <c r="C190" s="223" t="s">
        <v>411</v>
      </c>
      <c r="D190" s="223" t="s">
        <v>250</v>
      </c>
      <c r="E190" s="224" t="s">
        <v>470</v>
      </c>
      <c r="F190" s="225" t="s">
        <v>628</v>
      </c>
      <c r="G190" s="226" t="s">
        <v>253</v>
      </c>
      <c r="H190" s="227">
        <v>113.25</v>
      </c>
      <c r="I190" s="228"/>
      <c r="J190" s="229">
        <f>ROUND(I190*H190,2)</f>
        <v>0</v>
      </c>
      <c r="K190" s="225" t="s">
        <v>198</v>
      </c>
      <c r="L190" s="230"/>
      <c r="M190" s="231" t="s">
        <v>21</v>
      </c>
      <c r="N190" s="232" t="s">
        <v>42</v>
      </c>
      <c r="O190" s="41"/>
      <c r="P190" s="202">
        <f>O190*H190</f>
        <v>0</v>
      </c>
      <c r="Q190" s="202">
        <v>1E-3</v>
      </c>
      <c r="R190" s="202">
        <f>Q190*H190</f>
        <v>0.11325</v>
      </c>
      <c r="S190" s="202">
        <v>0</v>
      </c>
      <c r="T190" s="203">
        <f>S190*H190</f>
        <v>0</v>
      </c>
      <c r="AR190" s="23" t="s">
        <v>81</v>
      </c>
      <c r="AT190" s="23" t="s">
        <v>250</v>
      </c>
      <c r="AU190" s="23" t="s">
        <v>104</v>
      </c>
      <c r="AY190" s="23" t="s">
        <v>163</v>
      </c>
      <c r="BE190" s="204">
        <f>IF(N190="základní",J190,0)</f>
        <v>0</v>
      </c>
      <c r="BF190" s="204">
        <f>IF(N190="snížená",J190,0)</f>
        <v>0</v>
      </c>
      <c r="BG190" s="204">
        <f>IF(N190="zákl. přenesená",J190,0)</f>
        <v>0</v>
      </c>
      <c r="BH190" s="204">
        <f>IF(N190="sníž. přenesená",J190,0)</f>
        <v>0</v>
      </c>
      <c r="BI190" s="204">
        <f>IF(N190="nulová",J190,0)</f>
        <v>0</v>
      </c>
      <c r="BJ190" s="23" t="s">
        <v>79</v>
      </c>
      <c r="BK190" s="204">
        <f>ROUND(I190*H190,2)</f>
        <v>0</v>
      </c>
      <c r="BL190" s="23" t="s">
        <v>79</v>
      </c>
      <c r="BM190" s="23" t="s">
        <v>472</v>
      </c>
    </row>
    <row r="191" spans="2:65" s="11" customFormat="1" ht="13.5">
      <c r="B191" s="205"/>
      <c r="C191" s="206"/>
      <c r="D191" s="207" t="s">
        <v>171</v>
      </c>
      <c r="E191" s="208" t="s">
        <v>21</v>
      </c>
      <c r="F191" s="209" t="s">
        <v>660</v>
      </c>
      <c r="G191" s="206"/>
      <c r="H191" s="210">
        <v>113.25</v>
      </c>
      <c r="I191" s="211"/>
      <c r="J191" s="206"/>
      <c r="K191" s="206"/>
      <c r="L191" s="212"/>
      <c r="M191" s="213"/>
      <c r="N191" s="214"/>
      <c r="O191" s="214"/>
      <c r="P191" s="214"/>
      <c r="Q191" s="214"/>
      <c r="R191" s="214"/>
      <c r="S191" s="214"/>
      <c r="T191" s="215"/>
      <c r="AT191" s="216" t="s">
        <v>171</v>
      </c>
      <c r="AU191" s="216" t="s">
        <v>104</v>
      </c>
      <c r="AV191" s="11" t="s">
        <v>81</v>
      </c>
      <c r="AW191" s="11" t="s">
        <v>35</v>
      </c>
      <c r="AX191" s="11" t="s">
        <v>79</v>
      </c>
      <c r="AY191" s="216" t="s">
        <v>163</v>
      </c>
    </row>
    <row r="192" spans="2:65" s="1" customFormat="1" ht="31.5" customHeight="1">
      <c r="B192" s="40"/>
      <c r="C192" s="223" t="s">
        <v>415</v>
      </c>
      <c r="D192" s="223" t="s">
        <v>250</v>
      </c>
      <c r="E192" s="224" t="s">
        <v>475</v>
      </c>
      <c r="F192" s="225" t="s">
        <v>630</v>
      </c>
      <c r="G192" s="226" t="s">
        <v>253</v>
      </c>
      <c r="H192" s="227">
        <v>42.24</v>
      </c>
      <c r="I192" s="228"/>
      <c r="J192" s="229">
        <f>ROUND(I192*H192,2)</f>
        <v>0</v>
      </c>
      <c r="K192" s="225" t="s">
        <v>198</v>
      </c>
      <c r="L192" s="230"/>
      <c r="M192" s="231" t="s">
        <v>21</v>
      </c>
      <c r="N192" s="232" t="s">
        <v>42</v>
      </c>
      <c r="O192" s="41"/>
      <c r="P192" s="202">
        <f>O192*H192</f>
        <v>0</v>
      </c>
      <c r="Q192" s="202">
        <v>1E-3</v>
      </c>
      <c r="R192" s="202">
        <f>Q192*H192</f>
        <v>4.224E-2</v>
      </c>
      <c r="S192" s="202">
        <v>0</v>
      </c>
      <c r="T192" s="203">
        <f>S192*H192</f>
        <v>0</v>
      </c>
      <c r="AR192" s="23" t="s">
        <v>81</v>
      </c>
      <c r="AT192" s="23" t="s">
        <v>250</v>
      </c>
      <c r="AU192" s="23" t="s">
        <v>104</v>
      </c>
      <c r="AY192" s="23" t="s">
        <v>163</v>
      </c>
      <c r="BE192" s="204">
        <f>IF(N192="základní",J192,0)</f>
        <v>0</v>
      </c>
      <c r="BF192" s="204">
        <f>IF(N192="snížená",J192,0)</f>
        <v>0</v>
      </c>
      <c r="BG192" s="204">
        <f>IF(N192="zákl. přenesená",J192,0)</f>
        <v>0</v>
      </c>
      <c r="BH192" s="204">
        <f>IF(N192="sníž. přenesená",J192,0)</f>
        <v>0</v>
      </c>
      <c r="BI192" s="204">
        <f>IF(N192="nulová",J192,0)</f>
        <v>0</v>
      </c>
      <c r="BJ192" s="23" t="s">
        <v>79</v>
      </c>
      <c r="BK192" s="204">
        <f>ROUND(I192*H192,2)</f>
        <v>0</v>
      </c>
      <c r="BL192" s="23" t="s">
        <v>79</v>
      </c>
      <c r="BM192" s="23" t="s">
        <v>477</v>
      </c>
    </row>
    <row r="193" spans="2:65" s="11" customFormat="1" ht="13.5">
      <c r="B193" s="205"/>
      <c r="C193" s="206"/>
      <c r="D193" s="207" t="s">
        <v>171</v>
      </c>
      <c r="E193" s="208" t="s">
        <v>21</v>
      </c>
      <c r="F193" s="209" t="s">
        <v>661</v>
      </c>
      <c r="G193" s="206"/>
      <c r="H193" s="210">
        <v>42.24</v>
      </c>
      <c r="I193" s="211"/>
      <c r="J193" s="206"/>
      <c r="K193" s="206"/>
      <c r="L193" s="212"/>
      <c r="M193" s="213"/>
      <c r="N193" s="214"/>
      <c r="O193" s="214"/>
      <c r="P193" s="214"/>
      <c r="Q193" s="214"/>
      <c r="R193" s="214"/>
      <c r="S193" s="214"/>
      <c r="T193" s="215"/>
      <c r="AT193" s="216" t="s">
        <v>171</v>
      </c>
      <c r="AU193" s="216" t="s">
        <v>104</v>
      </c>
      <c r="AV193" s="11" t="s">
        <v>81</v>
      </c>
      <c r="AW193" s="11" t="s">
        <v>35</v>
      </c>
      <c r="AX193" s="11" t="s">
        <v>79</v>
      </c>
      <c r="AY193" s="216" t="s">
        <v>163</v>
      </c>
    </row>
    <row r="194" spans="2:65" s="1" customFormat="1" ht="22.5" customHeight="1">
      <c r="B194" s="40"/>
      <c r="C194" s="193" t="s">
        <v>419</v>
      </c>
      <c r="D194" s="193" t="s">
        <v>165</v>
      </c>
      <c r="E194" s="194" t="s">
        <v>485</v>
      </c>
      <c r="F194" s="195" t="s">
        <v>486</v>
      </c>
      <c r="G194" s="196" t="s">
        <v>102</v>
      </c>
      <c r="H194" s="197">
        <v>11070</v>
      </c>
      <c r="I194" s="198"/>
      <c r="J194" s="199">
        <f>ROUND(I194*H194,2)</f>
        <v>0</v>
      </c>
      <c r="K194" s="195" t="s">
        <v>168</v>
      </c>
      <c r="L194" s="60"/>
      <c r="M194" s="200" t="s">
        <v>21</v>
      </c>
      <c r="N194" s="201" t="s">
        <v>42</v>
      </c>
      <c r="O194" s="41"/>
      <c r="P194" s="202">
        <f>O194*H194</f>
        <v>0</v>
      </c>
      <c r="Q194" s="202">
        <v>0</v>
      </c>
      <c r="R194" s="202">
        <f>Q194*H194</f>
        <v>0</v>
      </c>
      <c r="S194" s="202">
        <v>0</v>
      </c>
      <c r="T194" s="203">
        <f>S194*H194</f>
        <v>0</v>
      </c>
      <c r="AR194" s="23" t="s">
        <v>79</v>
      </c>
      <c r="AT194" s="23" t="s">
        <v>165</v>
      </c>
      <c r="AU194" s="23" t="s">
        <v>104</v>
      </c>
      <c r="AY194" s="23" t="s">
        <v>163</v>
      </c>
      <c r="BE194" s="204">
        <f>IF(N194="základní",J194,0)</f>
        <v>0</v>
      </c>
      <c r="BF194" s="204">
        <f>IF(N194="snížená",J194,0)</f>
        <v>0</v>
      </c>
      <c r="BG194" s="204">
        <f>IF(N194="zákl. přenesená",J194,0)</f>
        <v>0</v>
      </c>
      <c r="BH194" s="204">
        <f>IF(N194="sníž. přenesená",J194,0)</f>
        <v>0</v>
      </c>
      <c r="BI194" s="204">
        <f>IF(N194="nulová",J194,0)</f>
        <v>0</v>
      </c>
      <c r="BJ194" s="23" t="s">
        <v>79</v>
      </c>
      <c r="BK194" s="204">
        <f>ROUND(I194*H194,2)</f>
        <v>0</v>
      </c>
      <c r="BL194" s="23" t="s">
        <v>79</v>
      </c>
      <c r="BM194" s="23" t="s">
        <v>487</v>
      </c>
    </row>
    <row r="195" spans="2:65" s="11" customFormat="1" ht="13.5">
      <c r="B195" s="205"/>
      <c r="C195" s="206"/>
      <c r="D195" s="217" t="s">
        <v>171</v>
      </c>
      <c r="E195" s="218" t="s">
        <v>21</v>
      </c>
      <c r="F195" s="219" t="s">
        <v>100</v>
      </c>
      <c r="G195" s="206"/>
      <c r="H195" s="220">
        <v>11070</v>
      </c>
      <c r="I195" s="211"/>
      <c r="J195" s="206"/>
      <c r="K195" s="206"/>
      <c r="L195" s="212"/>
      <c r="M195" s="213"/>
      <c r="N195" s="214"/>
      <c r="O195" s="214"/>
      <c r="P195" s="214"/>
      <c r="Q195" s="214"/>
      <c r="R195" s="214"/>
      <c r="S195" s="214"/>
      <c r="T195" s="215"/>
      <c r="AT195" s="216" t="s">
        <v>171</v>
      </c>
      <c r="AU195" s="216" t="s">
        <v>104</v>
      </c>
      <c r="AV195" s="11" t="s">
        <v>81</v>
      </c>
      <c r="AW195" s="11" t="s">
        <v>35</v>
      </c>
      <c r="AX195" s="11" t="s">
        <v>79</v>
      </c>
      <c r="AY195" s="216" t="s">
        <v>163</v>
      </c>
    </row>
    <row r="196" spans="2:65" s="10" customFormat="1" ht="22.35" customHeight="1">
      <c r="B196" s="176"/>
      <c r="C196" s="177"/>
      <c r="D196" s="190" t="s">
        <v>70</v>
      </c>
      <c r="E196" s="191" t="s">
        <v>488</v>
      </c>
      <c r="F196" s="191" t="s">
        <v>489</v>
      </c>
      <c r="G196" s="177"/>
      <c r="H196" s="177"/>
      <c r="I196" s="180"/>
      <c r="J196" s="192">
        <f>BK196</f>
        <v>0</v>
      </c>
      <c r="K196" s="177"/>
      <c r="L196" s="182"/>
      <c r="M196" s="183"/>
      <c r="N196" s="184"/>
      <c r="O196" s="184"/>
      <c r="P196" s="185">
        <f>SUM(P197:P198)</f>
        <v>0</v>
      </c>
      <c r="Q196" s="184"/>
      <c r="R196" s="185">
        <f>SUM(R197:R198)</f>
        <v>0</v>
      </c>
      <c r="S196" s="184"/>
      <c r="T196" s="186">
        <f>SUM(T197:T198)</f>
        <v>0</v>
      </c>
      <c r="AR196" s="187" t="s">
        <v>79</v>
      </c>
      <c r="AT196" s="188" t="s">
        <v>70</v>
      </c>
      <c r="AU196" s="188" t="s">
        <v>81</v>
      </c>
      <c r="AY196" s="187" t="s">
        <v>163</v>
      </c>
      <c r="BK196" s="189">
        <f>SUM(BK197:BK198)</f>
        <v>0</v>
      </c>
    </row>
    <row r="197" spans="2:65" s="1" customFormat="1" ht="22.5" customHeight="1">
      <c r="B197" s="40"/>
      <c r="C197" s="193" t="s">
        <v>425</v>
      </c>
      <c r="D197" s="193" t="s">
        <v>165</v>
      </c>
      <c r="E197" s="194" t="s">
        <v>491</v>
      </c>
      <c r="F197" s="195" t="s">
        <v>492</v>
      </c>
      <c r="G197" s="196" t="s">
        <v>197</v>
      </c>
      <c r="H197" s="197">
        <v>50.149000000000001</v>
      </c>
      <c r="I197" s="198"/>
      <c r="J197" s="199">
        <f>ROUND(I197*H197,2)</f>
        <v>0</v>
      </c>
      <c r="K197" s="195" t="s">
        <v>168</v>
      </c>
      <c r="L197" s="60"/>
      <c r="M197" s="200" t="s">
        <v>21</v>
      </c>
      <c r="N197" s="201" t="s">
        <v>42</v>
      </c>
      <c r="O197" s="41"/>
      <c r="P197" s="202">
        <f>O197*H197</f>
        <v>0</v>
      </c>
      <c r="Q197" s="202">
        <v>0</v>
      </c>
      <c r="R197" s="202">
        <f>Q197*H197</f>
        <v>0</v>
      </c>
      <c r="S197" s="202">
        <v>0</v>
      </c>
      <c r="T197" s="203">
        <f>S197*H197</f>
        <v>0</v>
      </c>
      <c r="AR197" s="23" t="s">
        <v>174</v>
      </c>
      <c r="AT197" s="23" t="s">
        <v>165</v>
      </c>
      <c r="AU197" s="23" t="s">
        <v>104</v>
      </c>
      <c r="AY197" s="23" t="s">
        <v>163</v>
      </c>
      <c r="BE197" s="204">
        <f>IF(N197="základní",J197,0)</f>
        <v>0</v>
      </c>
      <c r="BF197" s="204">
        <f>IF(N197="snížená",J197,0)</f>
        <v>0</v>
      </c>
      <c r="BG197" s="204">
        <f>IF(N197="zákl. přenesená",J197,0)</f>
        <v>0</v>
      </c>
      <c r="BH197" s="204">
        <f>IF(N197="sníž. přenesená",J197,0)</f>
        <v>0</v>
      </c>
      <c r="BI197" s="204">
        <f>IF(N197="nulová",J197,0)</f>
        <v>0</v>
      </c>
      <c r="BJ197" s="23" t="s">
        <v>79</v>
      </c>
      <c r="BK197" s="204">
        <f>ROUND(I197*H197,2)</f>
        <v>0</v>
      </c>
      <c r="BL197" s="23" t="s">
        <v>174</v>
      </c>
      <c r="BM197" s="23" t="s">
        <v>493</v>
      </c>
    </row>
    <row r="198" spans="2:65" s="1" customFormat="1" ht="31.5" customHeight="1">
      <c r="B198" s="40"/>
      <c r="C198" s="193" t="s">
        <v>429</v>
      </c>
      <c r="D198" s="193" t="s">
        <v>165</v>
      </c>
      <c r="E198" s="194" t="s">
        <v>495</v>
      </c>
      <c r="F198" s="195" t="s">
        <v>496</v>
      </c>
      <c r="G198" s="196" t="s">
        <v>197</v>
      </c>
      <c r="H198" s="197">
        <v>50.149000000000001</v>
      </c>
      <c r="I198" s="198"/>
      <c r="J198" s="199">
        <f>ROUND(I198*H198,2)</f>
        <v>0</v>
      </c>
      <c r="K198" s="195" t="s">
        <v>168</v>
      </c>
      <c r="L198" s="60"/>
      <c r="M198" s="200" t="s">
        <v>21</v>
      </c>
      <c r="N198" s="201" t="s">
        <v>42</v>
      </c>
      <c r="O198" s="41"/>
      <c r="P198" s="202">
        <f>O198*H198</f>
        <v>0</v>
      </c>
      <c r="Q198" s="202">
        <v>0</v>
      </c>
      <c r="R198" s="202">
        <f>Q198*H198</f>
        <v>0</v>
      </c>
      <c r="S198" s="202">
        <v>0</v>
      </c>
      <c r="T198" s="203">
        <f>S198*H198</f>
        <v>0</v>
      </c>
      <c r="AR198" s="23" t="s">
        <v>174</v>
      </c>
      <c r="AT198" s="23" t="s">
        <v>165</v>
      </c>
      <c r="AU198" s="23" t="s">
        <v>104</v>
      </c>
      <c r="AY198" s="23" t="s">
        <v>163</v>
      </c>
      <c r="BE198" s="204">
        <f>IF(N198="základní",J198,0)</f>
        <v>0</v>
      </c>
      <c r="BF198" s="204">
        <f>IF(N198="snížená",J198,0)</f>
        <v>0</v>
      </c>
      <c r="BG198" s="204">
        <f>IF(N198="zákl. přenesená",J198,0)</f>
        <v>0</v>
      </c>
      <c r="BH198" s="204">
        <f>IF(N198="sníž. přenesená",J198,0)</f>
        <v>0</v>
      </c>
      <c r="BI198" s="204">
        <f>IF(N198="nulová",J198,0)</f>
        <v>0</v>
      </c>
      <c r="BJ198" s="23" t="s">
        <v>79</v>
      </c>
      <c r="BK198" s="204">
        <f>ROUND(I198*H198,2)</f>
        <v>0</v>
      </c>
      <c r="BL198" s="23" t="s">
        <v>174</v>
      </c>
      <c r="BM198" s="23" t="s">
        <v>497</v>
      </c>
    </row>
    <row r="199" spans="2:65" s="10" customFormat="1" ht="29.85" customHeight="1">
      <c r="B199" s="176"/>
      <c r="C199" s="177"/>
      <c r="D199" s="190" t="s">
        <v>70</v>
      </c>
      <c r="E199" s="191" t="s">
        <v>498</v>
      </c>
      <c r="F199" s="191" t="s">
        <v>499</v>
      </c>
      <c r="G199" s="177"/>
      <c r="H199" s="177"/>
      <c r="I199" s="180"/>
      <c r="J199" s="192">
        <f>BK199</f>
        <v>0</v>
      </c>
      <c r="K199" s="177"/>
      <c r="L199" s="182"/>
      <c r="M199" s="183"/>
      <c r="N199" s="184"/>
      <c r="O199" s="184"/>
      <c r="P199" s="185">
        <f>SUM(P200:P224)</f>
        <v>0</v>
      </c>
      <c r="Q199" s="184"/>
      <c r="R199" s="185">
        <f>SUM(R200:R224)</f>
        <v>1.4000000000000001</v>
      </c>
      <c r="S199" s="184"/>
      <c r="T199" s="186">
        <f>SUM(T200:T224)</f>
        <v>0</v>
      </c>
      <c r="AR199" s="187" t="s">
        <v>174</v>
      </c>
      <c r="AT199" s="188" t="s">
        <v>70</v>
      </c>
      <c r="AU199" s="188" t="s">
        <v>79</v>
      </c>
      <c r="AY199" s="187" t="s">
        <v>163</v>
      </c>
      <c r="BK199" s="189">
        <f>SUM(BK200:BK224)</f>
        <v>0</v>
      </c>
    </row>
    <row r="200" spans="2:65" s="1" customFormat="1" ht="22.5" customHeight="1">
      <c r="B200" s="40"/>
      <c r="C200" s="193" t="s">
        <v>433</v>
      </c>
      <c r="D200" s="193" t="s">
        <v>165</v>
      </c>
      <c r="E200" s="194" t="s">
        <v>501</v>
      </c>
      <c r="F200" s="195" t="s">
        <v>502</v>
      </c>
      <c r="G200" s="196" t="s">
        <v>224</v>
      </c>
      <c r="H200" s="197">
        <v>6768</v>
      </c>
      <c r="I200" s="198"/>
      <c r="J200" s="199">
        <f>ROUND(I200*H200,2)</f>
        <v>0</v>
      </c>
      <c r="K200" s="195" t="s">
        <v>198</v>
      </c>
      <c r="L200" s="60"/>
      <c r="M200" s="200" t="s">
        <v>21</v>
      </c>
      <c r="N200" s="201" t="s">
        <v>42</v>
      </c>
      <c r="O200" s="41"/>
      <c r="P200" s="202">
        <f>O200*H200</f>
        <v>0</v>
      </c>
      <c r="Q200" s="202">
        <v>0</v>
      </c>
      <c r="R200" s="202">
        <f>Q200*H200</f>
        <v>0</v>
      </c>
      <c r="S200" s="202">
        <v>0</v>
      </c>
      <c r="T200" s="203">
        <f>S200*H200</f>
        <v>0</v>
      </c>
      <c r="AR200" s="23" t="s">
        <v>174</v>
      </c>
      <c r="AT200" s="23" t="s">
        <v>165</v>
      </c>
      <c r="AU200" s="23" t="s">
        <v>81</v>
      </c>
      <c r="AY200" s="23" t="s">
        <v>163</v>
      </c>
      <c r="BE200" s="204">
        <f>IF(N200="základní",J200,0)</f>
        <v>0</v>
      </c>
      <c r="BF200" s="204">
        <f>IF(N200="snížená",J200,0)</f>
        <v>0</v>
      </c>
      <c r="BG200" s="204">
        <f>IF(N200="zákl. přenesená",J200,0)</f>
        <v>0</v>
      </c>
      <c r="BH200" s="204">
        <f>IF(N200="sníž. přenesená",J200,0)</f>
        <v>0</v>
      </c>
      <c r="BI200" s="204">
        <f>IF(N200="nulová",J200,0)</f>
        <v>0</v>
      </c>
      <c r="BJ200" s="23" t="s">
        <v>79</v>
      </c>
      <c r="BK200" s="204">
        <f>ROUND(I200*H200,2)</f>
        <v>0</v>
      </c>
      <c r="BL200" s="23" t="s">
        <v>174</v>
      </c>
      <c r="BM200" s="23" t="s">
        <v>503</v>
      </c>
    </row>
    <row r="201" spans="2:65" s="11" customFormat="1" ht="13.5">
      <c r="B201" s="205"/>
      <c r="C201" s="206"/>
      <c r="D201" s="207" t="s">
        <v>171</v>
      </c>
      <c r="E201" s="208" t="s">
        <v>21</v>
      </c>
      <c r="F201" s="209" t="s">
        <v>504</v>
      </c>
      <c r="G201" s="206"/>
      <c r="H201" s="210">
        <v>6768</v>
      </c>
      <c r="I201" s="211"/>
      <c r="J201" s="206"/>
      <c r="K201" s="206"/>
      <c r="L201" s="212"/>
      <c r="M201" s="213"/>
      <c r="N201" s="214"/>
      <c r="O201" s="214"/>
      <c r="P201" s="214"/>
      <c r="Q201" s="214"/>
      <c r="R201" s="214"/>
      <c r="S201" s="214"/>
      <c r="T201" s="215"/>
      <c r="AT201" s="216" t="s">
        <v>171</v>
      </c>
      <c r="AU201" s="216" t="s">
        <v>81</v>
      </c>
      <c r="AV201" s="11" t="s">
        <v>81</v>
      </c>
      <c r="AW201" s="11" t="s">
        <v>35</v>
      </c>
      <c r="AX201" s="11" t="s">
        <v>79</v>
      </c>
      <c r="AY201" s="216" t="s">
        <v>163</v>
      </c>
    </row>
    <row r="202" spans="2:65" s="1" customFormat="1" ht="22.5" customHeight="1">
      <c r="B202" s="40"/>
      <c r="C202" s="193" t="s">
        <v>437</v>
      </c>
      <c r="D202" s="193" t="s">
        <v>165</v>
      </c>
      <c r="E202" s="194" t="s">
        <v>327</v>
      </c>
      <c r="F202" s="195" t="s">
        <v>506</v>
      </c>
      <c r="G202" s="196" t="s">
        <v>115</v>
      </c>
      <c r="H202" s="197">
        <v>11340</v>
      </c>
      <c r="I202" s="198"/>
      <c r="J202" s="199">
        <f>ROUND(I202*H202,2)</f>
        <v>0</v>
      </c>
      <c r="K202" s="195" t="s">
        <v>198</v>
      </c>
      <c r="L202" s="60"/>
      <c r="M202" s="200" t="s">
        <v>21</v>
      </c>
      <c r="N202" s="201" t="s">
        <v>42</v>
      </c>
      <c r="O202" s="41"/>
      <c r="P202" s="202">
        <f>O202*H202</f>
        <v>0</v>
      </c>
      <c r="Q202" s="202">
        <v>0</v>
      </c>
      <c r="R202" s="202">
        <f>Q202*H202</f>
        <v>0</v>
      </c>
      <c r="S202" s="202">
        <v>0</v>
      </c>
      <c r="T202" s="203">
        <f>S202*H202</f>
        <v>0</v>
      </c>
      <c r="AR202" s="23" t="s">
        <v>174</v>
      </c>
      <c r="AT202" s="23" t="s">
        <v>165</v>
      </c>
      <c r="AU202" s="23" t="s">
        <v>81</v>
      </c>
      <c r="AY202" s="23" t="s">
        <v>163</v>
      </c>
      <c r="BE202" s="204">
        <f>IF(N202="základní",J202,0)</f>
        <v>0</v>
      </c>
      <c r="BF202" s="204">
        <f>IF(N202="snížená",J202,0)</f>
        <v>0</v>
      </c>
      <c r="BG202" s="204">
        <f>IF(N202="zákl. přenesená",J202,0)</f>
        <v>0</v>
      </c>
      <c r="BH202" s="204">
        <f>IF(N202="sníž. přenesená",J202,0)</f>
        <v>0</v>
      </c>
      <c r="BI202" s="204">
        <f>IF(N202="nulová",J202,0)</f>
        <v>0</v>
      </c>
      <c r="BJ202" s="23" t="s">
        <v>79</v>
      </c>
      <c r="BK202" s="204">
        <f>ROUND(I202*H202,2)</f>
        <v>0</v>
      </c>
      <c r="BL202" s="23" t="s">
        <v>174</v>
      </c>
      <c r="BM202" s="23" t="s">
        <v>507</v>
      </c>
    </row>
    <row r="203" spans="2:65" s="11" customFormat="1" ht="13.5">
      <c r="B203" s="205"/>
      <c r="C203" s="206"/>
      <c r="D203" s="207" t="s">
        <v>171</v>
      </c>
      <c r="E203" s="208" t="s">
        <v>21</v>
      </c>
      <c r="F203" s="209" t="s">
        <v>508</v>
      </c>
      <c r="G203" s="206"/>
      <c r="H203" s="210">
        <v>11340</v>
      </c>
      <c r="I203" s="211"/>
      <c r="J203" s="206"/>
      <c r="K203" s="206"/>
      <c r="L203" s="212"/>
      <c r="M203" s="213"/>
      <c r="N203" s="214"/>
      <c r="O203" s="214"/>
      <c r="P203" s="214"/>
      <c r="Q203" s="214"/>
      <c r="R203" s="214"/>
      <c r="S203" s="214"/>
      <c r="T203" s="215"/>
      <c r="AT203" s="216" t="s">
        <v>171</v>
      </c>
      <c r="AU203" s="216" t="s">
        <v>81</v>
      </c>
      <c r="AV203" s="11" t="s">
        <v>81</v>
      </c>
      <c r="AW203" s="11" t="s">
        <v>35</v>
      </c>
      <c r="AX203" s="11" t="s">
        <v>79</v>
      </c>
      <c r="AY203" s="216" t="s">
        <v>163</v>
      </c>
    </row>
    <row r="204" spans="2:65" s="1" customFormat="1" ht="22.5" customHeight="1">
      <c r="B204" s="40"/>
      <c r="C204" s="193" t="s">
        <v>441</v>
      </c>
      <c r="D204" s="193" t="s">
        <v>165</v>
      </c>
      <c r="E204" s="194" t="s">
        <v>634</v>
      </c>
      <c r="F204" s="195" t="s">
        <v>635</v>
      </c>
      <c r="G204" s="196" t="s">
        <v>102</v>
      </c>
      <c r="H204" s="197">
        <v>3.6</v>
      </c>
      <c r="I204" s="198"/>
      <c r="J204" s="199">
        <f>ROUND(I204*H204,2)</f>
        <v>0</v>
      </c>
      <c r="K204" s="195" t="s">
        <v>168</v>
      </c>
      <c r="L204" s="60"/>
      <c r="M204" s="200" t="s">
        <v>21</v>
      </c>
      <c r="N204" s="201" t="s">
        <v>42</v>
      </c>
      <c r="O204" s="41"/>
      <c r="P204" s="202">
        <f>O204*H204</f>
        <v>0</v>
      </c>
      <c r="Q204" s="202">
        <v>0</v>
      </c>
      <c r="R204" s="202">
        <f>Q204*H204</f>
        <v>0</v>
      </c>
      <c r="S204" s="202">
        <v>0</v>
      </c>
      <c r="T204" s="203">
        <f>S204*H204</f>
        <v>0</v>
      </c>
      <c r="AR204" s="23" t="s">
        <v>174</v>
      </c>
      <c r="AT204" s="23" t="s">
        <v>165</v>
      </c>
      <c r="AU204" s="23" t="s">
        <v>81</v>
      </c>
      <c r="AY204" s="23" t="s">
        <v>163</v>
      </c>
      <c r="BE204" s="204">
        <f>IF(N204="základní",J204,0)</f>
        <v>0</v>
      </c>
      <c r="BF204" s="204">
        <f>IF(N204="snížená",J204,0)</f>
        <v>0</v>
      </c>
      <c r="BG204" s="204">
        <f>IF(N204="zákl. přenesená",J204,0)</f>
        <v>0</v>
      </c>
      <c r="BH204" s="204">
        <f>IF(N204="sníž. přenesená",J204,0)</f>
        <v>0</v>
      </c>
      <c r="BI204" s="204">
        <f>IF(N204="nulová",J204,0)</f>
        <v>0</v>
      </c>
      <c r="BJ204" s="23" t="s">
        <v>79</v>
      </c>
      <c r="BK204" s="204">
        <f>ROUND(I204*H204,2)</f>
        <v>0</v>
      </c>
      <c r="BL204" s="23" t="s">
        <v>174</v>
      </c>
      <c r="BM204" s="23" t="s">
        <v>636</v>
      </c>
    </row>
    <row r="205" spans="2:65" s="11" customFormat="1" ht="13.5">
      <c r="B205" s="205"/>
      <c r="C205" s="206"/>
      <c r="D205" s="207" t="s">
        <v>171</v>
      </c>
      <c r="E205" s="208" t="s">
        <v>21</v>
      </c>
      <c r="F205" s="209" t="s">
        <v>513</v>
      </c>
      <c r="G205" s="206"/>
      <c r="H205" s="210">
        <v>3.6</v>
      </c>
      <c r="I205" s="211"/>
      <c r="J205" s="206"/>
      <c r="K205" s="206"/>
      <c r="L205" s="212"/>
      <c r="M205" s="213"/>
      <c r="N205" s="214"/>
      <c r="O205" s="214"/>
      <c r="P205" s="214"/>
      <c r="Q205" s="214"/>
      <c r="R205" s="214"/>
      <c r="S205" s="214"/>
      <c r="T205" s="215"/>
      <c r="AT205" s="216" t="s">
        <v>171</v>
      </c>
      <c r="AU205" s="216" t="s">
        <v>81</v>
      </c>
      <c r="AV205" s="11" t="s">
        <v>81</v>
      </c>
      <c r="AW205" s="11" t="s">
        <v>35</v>
      </c>
      <c r="AX205" s="11" t="s">
        <v>79</v>
      </c>
      <c r="AY205" s="216" t="s">
        <v>163</v>
      </c>
    </row>
    <row r="206" spans="2:65" s="1" customFormat="1" ht="22.5" customHeight="1">
      <c r="B206" s="40"/>
      <c r="C206" s="193" t="s">
        <v>445</v>
      </c>
      <c r="D206" s="193" t="s">
        <v>165</v>
      </c>
      <c r="E206" s="194" t="s">
        <v>637</v>
      </c>
      <c r="F206" s="195" t="s">
        <v>638</v>
      </c>
      <c r="G206" s="196" t="s">
        <v>102</v>
      </c>
      <c r="H206" s="197">
        <v>8400</v>
      </c>
      <c r="I206" s="198"/>
      <c r="J206" s="199">
        <f>ROUND(I206*H206,2)</f>
        <v>0</v>
      </c>
      <c r="K206" s="195" t="s">
        <v>168</v>
      </c>
      <c r="L206" s="60"/>
      <c r="M206" s="200" t="s">
        <v>21</v>
      </c>
      <c r="N206" s="201" t="s">
        <v>42</v>
      </c>
      <c r="O206" s="41"/>
      <c r="P206" s="202">
        <f>O206*H206</f>
        <v>0</v>
      </c>
      <c r="Q206" s="202">
        <v>0</v>
      </c>
      <c r="R206" s="202">
        <f>Q206*H206</f>
        <v>0</v>
      </c>
      <c r="S206" s="202">
        <v>0</v>
      </c>
      <c r="T206" s="203">
        <f>S206*H206</f>
        <v>0</v>
      </c>
      <c r="AR206" s="23" t="s">
        <v>174</v>
      </c>
      <c r="AT206" s="23" t="s">
        <v>165</v>
      </c>
      <c r="AU206" s="23" t="s">
        <v>81</v>
      </c>
      <c r="AY206" s="23" t="s">
        <v>163</v>
      </c>
      <c r="BE206" s="204">
        <f>IF(N206="základní",J206,0)</f>
        <v>0</v>
      </c>
      <c r="BF206" s="204">
        <f>IF(N206="snížená",J206,0)</f>
        <v>0</v>
      </c>
      <c r="BG206" s="204">
        <f>IF(N206="zákl. přenesená",J206,0)</f>
        <v>0</v>
      </c>
      <c r="BH206" s="204">
        <f>IF(N206="sníž. přenesená",J206,0)</f>
        <v>0</v>
      </c>
      <c r="BI206" s="204">
        <f>IF(N206="nulová",J206,0)</f>
        <v>0</v>
      </c>
      <c r="BJ206" s="23" t="s">
        <v>79</v>
      </c>
      <c r="BK206" s="204">
        <f>ROUND(I206*H206,2)</f>
        <v>0</v>
      </c>
      <c r="BL206" s="23" t="s">
        <v>174</v>
      </c>
      <c r="BM206" s="23" t="s">
        <v>639</v>
      </c>
    </row>
    <row r="207" spans="2:65" s="11" customFormat="1" ht="13.5">
      <c r="B207" s="205"/>
      <c r="C207" s="206"/>
      <c r="D207" s="207" t="s">
        <v>171</v>
      </c>
      <c r="E207" s="208" t="s">
        <v>21</v>
      </c>
      <c r="F207" s="209" t="s">
        <v>518</v>
      </c>
      <c r="G207" s="206"/>
      <c r="H207" s="210">
        <v>8400</v>
      </c>
      <c r="I207" s="211"/>
      <c r="J207" s="206"/>
      <c r="K207" s="206"/>
      <c r="L207" s="212"/>
      <c r="M207" s="213"/>
      <c r="N207" s="214"/>
      <c r="O207" s="214"/>
      <c r="P207" s="214"/>
      <c r="Q207" s="214"/>
      <c r="R207" s="214"/>
      <c r="S207" s="214"/>
      <c r="T207" s="215"/>
      <c r="AT207" s="216" t="s">
        <v>171</v>
      </c>
      <c r="AU207" s="216" t="s">
        <v>81</v>
      </c>
      <c r="AV207" s="11" t="s">
        <v>81</v>
      </c>
      <c r="AW207" s="11" t="s">
        <v>35</v>
      </c>
      <c r="AX207" s="11" t="s">
        <v>79</v>
      </c>
      <c r="AY207" s="216" t="s">
        <v>163</v>
      </c>
    </row>
    <row r="208" spans="2:65" s="1" customFormat="1" ht="31.5" customHeight="1">
      <c r="B208" s="40"/>
      <c r="C208" s="193" t="s">
        <v>449</v>
      </c>
      <c r="D208" s="193" t="s">
        <v>165</v>
      </c>
      <c r="E208" s="194" t="s">
        <v>640</v>
      </c>
      <c r="F208" s="195" t="s">
        <v>603</v>
      </c>
      <c r="G208" s="196" t="s">
        <v>102</v>
      </c>
      <c r="H208" s="197">
        <v>70</v>
      </c>
      <c r="I208" s="198"/>
      <c r="J208" s="199">
        <f>ROUND(I208*H208,2)</f>
        <v>0</v>
      </c>
      <c r="K208" s="195" t="s">
        <v>168</v>
      </c>
      <c r="L208" s="60"/>
      <c r="M208" s="200" t="s">
        <v>21</v>
      </c>
      <c r="N208" s="201" t="s">
        <v>42</v>
      </c>
      <c r="O208" s="41"/>
      <c r="P208" s="202">
        <f>O208*H208</f>
        <v>0</v>
      </c>
      <c r="Q208" s="202">
        <v>0</v>
      </c>
      <c r="R208" s="202">
        <f>Q208*H208</f>
        <v>0</v>
      </c>
      <c r="S208" s="202">
        <v>0</v>
      </c>
      <c r="T208" s="203">
        <f>S208*H208</f>
        <v>0</v>
      </c>
      <c r="AR208" s="23" t="s">
        <v>169</v>
      </c>
      <c r="AT208" s="23" t="s">
        <v>165</v>
      </c>
      <c r="AU208" s="23" t="s">
        <v>81</v>
      </c>
      <c r="AY208" s="23" t="s">
        <v>163</v>
      </c>
      <c r="BE208" s="204">
        <f>IF(N208="základní",J208,0)</f>
        <v>0</v>
      </c>
      <c r="BF208" s="204">
        <f>IF(N208="snížená",J208,0)</f>
        <v>0</v>
      </c>
      <c r="BG208" s="204">
        <f>IF(N208="zákl. přenesená",J208,0)</f>
        <v>0</v>
      </c>
      <c r="BH208" s="204">
        <f>IF(N208="sníž. přenesená",J208,0)</f>
        <v>0</v>
      </c>
      <c r="BI208" s="204">
        <f>IF(N208="nulová",J208,0)</f>
        <v>0</v>
      </c>
      <c r="BJ208" s="23" t="s">
        <v>79</v>
      </c>
      <c r="BK208" s="204">
        <f>ROUND(I208*H208,2)</f>
        <v>0</v>
      </c>
      <c r="BL208" s="23" t="s">
        <v>169</v>
      </c>
      <c r="BM208" s="23" t="s">
        <v>641</v>
      </c>
    </row>
    <row r="209" spans="2:65" s="11" customFormat="1" ht="13.5">
      <c r="B209" s="205"/>
      <c r="C209" s="206"/>
      <c r="D209" s="207" t="s">
        <v>171</v>
      </c>
      <c r="E209" s="208" t="s">
        <v>21</v>
      </c>
      <c r="F209" s="209" t="s">
        <v>521</v>
      </c>
      <c r="G209" s="206"/>
      <c r="H209" s="210">
        <v>70</v>
      </c>
      <c r="I209" s="211"/>
      <c r="J209" s="206"/>
      <c r="K209" s="206"/>
      <c r="L209" s="212"/>
      <c r="M209" s="213"/>
      <c r="N209" s="214"/>
      <c r="O209" s="214"/>
      <c r="P209" s="214"/>
      <c r="Q209" s="214"/>
      <c r="R209" s="214"/>
      <c r="S209" s="214"/>
      <c r="T209" s="215"/>
      <c r="AT209" s="216" t="s">
        <v>171</v>
      </c>
      <c r="AU209" s="216" t="s">
        <v>81</v>
      </c>
      <c r="AV209" s="11" t="s">
        <v>81</v>
      </c>
      <c r="AW209" s="11" t="s">
        <v>35</v>
      </c>
      <c r="AX209" s="11" t="s">
        <v>79</v>
      </c>
      <c r="AY209" s="216" t="s">
        <v>163</v>
      </c>
    </row>
    <row r="210" spans="2:65" s="1" customFormat="1" ht="22.5" customHeight="1">
      <c r="B210" s="40"/>
      <c r="C210" s="223" t="s">
        <v>453</v>
      </c>
      <c r="D210" s="223" t="s">
        <v>250</v>
      </c>
      <c r="E210" s="224" t="s">
        <v>300</v>
      </c>
      <c r="F210" s="225" t="s">
        <v>301</v>
      </c>
      <c r="G210" s="226" t="s">
        <v>130</v>
      </c>
      <c r="H210" s="227">
        <v>7</v>
      </c>
      <c r="I210" s="228"/>
      <c r="J210" s="229">
        <f>ROUND(I210*H210,2)</f>
        <v>0</v>
      </c>
      <c r="K210" s="225" t="s">
        <v>168</v>
      </c>
      <c r="L210" s="230"/>
      <c r="M210" s="231" t="s">
        <v>21</v>
      </c>
      <c r="N210" s="232" t="s">
        <v>42</v>
      </c>
      <c r="O210" s="41"/>
      <c r="P210" s="202">
        <f>O210*H210</f>
        <v>0</v>
      </c>
      <c r="Q210" s="202">
        <v>0.2</v>
      </c>
      <c r="R210" s="202">
        <f>Q210*H210</f>
        <v>1.4000000000000001</v>
      </c>
      <c r="S210" s="202">
        <v>0</v>
      </c>
      <c r="T210" s="203">
        <f>S210*H210</f>
        <v>0</v>
      </c>
      <c r="AR210" s="23" t="s">
        <v>169</v>
      </c>
      <c r="AT210" s="23" t="s">
        <v>250</v>
      </c>
      <c r="AU210" s="23" t="s">
        <v>81</v>
      </c>
      <c r="AY210" s="23" t="s">
        <v>163</v>
      </c>
      <c r="BE210" s="204">
        <f>IF(N210="základní",J210,0)</f>
        <v>0</v>
      </c>
      <c r="BF210" s="204">
        <f>IF(N210="snížená",J210,0)</f>
        <v>0</v>
      </c>
      <c r="BG210" s="204">
        <f>IF(N210="zákl. přenesená",J210,0)</f>
        <v>0</v>
      </c>
      <c r="BH210" s="204">
        <f>IF(N210="sníž. přenesená",J210,0)</f>
        <v>0</v>
      </c>
      <c r="BI210" s="204">
        <f>IF(N210="nulová",J210,0)</f>
        <v>0</v>
      </c>
      <c r="BJ210" s="23" t="s">
        <v>79</v>
      </c>
      <c r="BK210" s="204">
        <f>ROUND(I210*H210,2)</f>
        <v>0</v>
      </c>
      <c r="BL210" s="23" t="s">
        <v>169</v>
      </c>
      <c r="BM210" s="23" t="s">
        <v>523</v>
      </c>
    </row>
    <row r="211" spans="2:65" s="11" customFormat="1" ht="13.5">
      <c r="B211" s="205"/>
      <c r="C211" s="206"/>
      <c r="D211" s="207" t="s">
        <v>171</v>
      </c>
      <c r="E211" s="206"/>
      <c r="F211" s="209" t="s">
        <v>662</v>
      </c>
      <c r="G211" s="206"/>
      <c r="H211" s="210">
        <v>7</v>
      </c>
      <c r="I211" s="211"/>
      <c r="J211" s="206"/>
      <c r="K211" s="206"/>
      <c r="L211" s="212"/>
      <c r="M211" s="213"/>
      <c r="N211" s="214"/>
      <c r="O211" s="214"/>
      <c r="P211" s="214"/>
      <c r="Q211" s="214"/>
      <c r="R211" s="214"/>
      <c r="S211" s="214"/>
      <c r="T211" s="215"/>
      <c r="AT211" s="216" t="s">
        <v>171</v>
      </c>
      <c r="AU211" s="216" t="s">
        <v>81</v>
      </c>
      <c r="AV211" s="11" t="s">
        <v>81</v>
      </c>
      <c r="AW211" s="11" t="s">
        <v>6</v>
      </c>
      <c r="AX211" s="11" t="s">
        <v>79</v>
      </c>
      <c r="AY211" s="216" t="s">
        <v>163</v>
      </c>
    </row>
    <row r="212" spans="2:65" s="1" customFormat="1" ht="31.5" customHeight="1">
      <c r="B212" s="40"/>
      <c r="C212" s="193" t="s">
        <v>459</v>
      </c>
      <c r="D212" s="193" t="s">
        <v>165</v>
      </c>
      <c r="E212" s="194" t="s">
        <v>332</v>
      </c>
      <c r="F212" s="195" t="s">
        <v>333</v>
      </c>
      <c r="G212" s="196" t="s">
        <v>224</v>
      </c>
      <c r="H212" s="197">
        <v>1119</v>
      </c>
      <c r="I212" s="198"/>
      <c r="J212" s="199">
        <f>ROUND(I212*H212,2)</f>
        <v>0</v>
      </c>
      <c r="K212" s="195" t="s">
        <v>168</v>
      </c>
      <c r="L212" s="60"/>
      <c r="M212" s="200" t="s">
        <v>21</v>
      </c>
      <c r="N212" s="201" t="s">
        <v>42</v>
      </c>
      <c r="O212" s="41"/>
      <c r="P212" s="202">
        <f>O212*H212</f>
        <v>0</v>
      </c>
      <c r="Q212" s="202">
        <v>0</v>
      </c>
      <c r="R212" s="202">
        <f>Q212*H212</f>
        <v>0</v>
      </c>
      <c r="S212" s="202">
        <v>0</v>
      </c>
      <c r="T212" s="203">
        <f>S212*H212</f>
        <v>0</v>
      </c>
      <c r="AR212" s="23" t="s">
        <v>79</v>
      </c>
      <c r="AT212" s="23" t="s">
        <v>165</v>
      </c>
      <c r="AU212" s="23" t="s">
        <v>81</v>
      </c>
      <c r="AY212" s="23" t="s">
        <v>163</v>
      </c>
      <c r="BE212" s="204">
        <f>IF(N212="základní",J212,0)</f>
        <v>0</v>
      </c>
      <c r="BF212" s="204">
        <f>IF(N212="snížená",J212,0)</f>
        <v>0</v>
      </c>
      <c r="BG212" s="204">
        <f>IF(N212="zákl. přenesená",J212,0)</f>
        <v>0</v>
      </c>
      <c r="BH212" s="204">
        <f>IF(N212="sníž. přenesená",J212,0)</f>
        <v>0</v>
      </c>
      <c r="BI212" s="204">
        <f>IF(N212="nulová",J212,0)</f>
        <v>0</v>
      </c>
      <c r="BJ212" s="23" t="s">
        <v>79</v>
      </c>
      <c r="BK212" s="204">
        <f>ROUND(I212*H212,2)</f>
        <v>0</v>
      </c>
      <c r="BL212" s="23" t="s">
        <v>79</v>
      </c>
      <c r="BM212" s="23" t="s">
        <v>526</v>
      </c>
    </row>
    <row r="213" spans="2:65" s="11" customFormat="1" ht="13.5">
      <c r="B213" s="205"/>
      <c r="C213" s="206"/>
      <c r="D213" s="207" t="s">
        <v>171</v>
      </c>
      <c r="E213" s="208" t="s">
        <v>21</v>
      </c>
      <c r="F213" s="209" t="s">
        <v>527</v>
      </c>
      <c r="G213" s="206"/>
      <c r="H213" s="210">
        <v>1119</v>
      </c>
      <c r="I213" s="211"/>
      <c r="J213" s="206"/>
      <c r="K213" s="206"/>
      <c r="L213" s="212"/>
      <c r="M213" s="213"/>
      <c r="N213" s="214"/>
      <c r="O213" s="214"/>
      <c r="P213" s="214"/>
      <c r="Q213" s="214"/>
      <c r="R213" s="214"/>
      <c r="S213" s="214"/>
      <c r="T213" s="215"/>
      <c r="AT213" s="216" t="s">
        <v>171</v>
      </c>
      <c r="AU213" s="216" t="s">
        <v>81</v>
      </c>
      <c r="AV213" s="11" t="s">
        <v>81</v>
      </c>
      <c r="AW213" s="11" t="s">
        <v>35</v>
      </c>
      <c r="AX213" s="11" t="s">
        <v>79</v>
      </c>
      <c r="AY213" s="216" t="s">
        <v>163</v>
      </c>
    </row>
    <row r="214" spans="2:65" s="1" customFormat="1" ht="22.5" customHeight="1">
      <c r="B214" s="40"/>
      <c r="C214" s="193" t="s">
        <v>463</v>
      </c>
      <c r="D214" s="193" t="s">
        <v>165</v>
      </c>
      <c r="E214" s="194" t="s">
        <v>348</v>
      </c>
      <c r="F214" s="195" t="s">
        <v>349</v>
      </c>
      <c r="G214" s="196" t="s">
        <v>130</v>
      </c>
      <c r="H214" s="197">
        <v>170.1</v>
      </c>
      <c r="I214" s="198"/>
      <c r="J214" s="199">
        <f>ROUND(I214*H214,2)</f>
        <v>0</v>
      </c>
      <c r="K214" s="195" t="s">
        <v>168</v>
      </c>
      <c r="L214" s="60"/>
      <c r="M214" s="200" t="s">
        <v>21</v>
      </c>
      <c r="N214" s="201" t="s">
        <v>42</v>
      </c>
      <c r="O214" s="41"/>
      <c r="P214" s="202">
        <f>O214*H214</f>
        <v>0</v>
      </c>
      <c r="Q214" s="202">
        <v>0</v>
      </c>
      <c r="R214" s="202">
        <f>Q214*H214</f>
        <v>0</v>
      </c>
      <c r="S214" s="202">
        <v>0</v>
      </c>
      <c r="T214" s="203">
        <f>S214*H214</f>
        <v>0</v>
      </c>
      <c r="AR214" s="23" t="s">
        <v>174</v>
      </c>
      <c r="AT214" s="23" t="s">
        <v>165</v>
      </c>
      <c r="AU214" s="23" t="s">
        <v>81</v>
      </c>
      <c r="AY214" s="23" t="s">
        <v>163</v>
      </c>
      <c r="BE214" s="204">
        <f>IF(N214="základní",J214,0)</f>
        <v>0</v>
      </c>
      <c r="BF214" s="204">
        <f>IF(N214="snížená",J214,0)</f>
        <v>0</v>
      </c>
      <c r="BG214" s="204">
        <f>IF(N214="zákl. přenesená",J214,0)</f>
        <v>0</v>
      </c>
      <c r="BH214" s="204">
        <f>IF(N214="sníž. přenesená",J214,0)</f>
        <v>0</v>
      </c>
      <c r="BI214" s="204">
        <f>IF(N214="nulová",J214,0)</f>
        <v>0</v>
      </c>
      <c r="BJ214" s="23" t="s">
        <v>79</v>
      </c>
      <c r="BK214" s="204">
        <f>ROUND(I214*H214,2)</f>
        <v>0</v>
      </c>
      <c r="BL214" s="23" t="s">
        <v>174</v>
      </c>
      <c r="BM214" s="23" t="s">
        <v>543</v>
      </c>
    </row>
    <row r="215" spans="2:65" s="11" customFormat="1" ht="27">
      <c r="B215" s="205"/>
      <c r="C215" s="206"/>
      <c r="D215" s="217" t="s">
        <v>171</v>
      </c>
      <c r="E215" s="218" t="s">
        <v>21</v>
      </c>
      <c r="F215" s="219" t="s">
        <v>544</v>
      </c>
      <c r="G215" s="206"/>
      <c r="H215" s="220">
        <v>1.8</v>
      </c>
      <c r="I215" s="211"/>
      <c r="J215" s="206"/>
      <c r="K215" s="206"/>
      <c r="L215" s="212"/>
      <c r="M215" s="213"/>
      <c r="N215" s="214"/>
      <c r="O215" s="214"/>
      <c r="P215" s="214"/>
      <c r="Q215" s="214"/>
      <c r="R215" s="214"/>
      <c r="S215" s="214"/>
      <c r="T215" s="215"/>
      <c r="AT215" s="216" t="s">
        <v>171</v>
      </c>
      <c r="AU215" s="216" t="s">
        <v>81</v>
      </c>
      <c r="AV215" s="11" t="s">
        <v>81</v>
      </c>
      <c r="AW215" s="11" t="s">
        <v>35</v>
      </c>
      <c r="AX215" s="11" t="s">
        <v>71</v>
      </c>
      <c r="AY215" s="216" t="s">
        <v>163</v>
      </c>
    </row>
    <row r="216" spans="2:65" s="11" customFormat="1" ht="27">
      <c r="B216" s="205"/>
      <c r="C216" s="206"/>
      <c r="D216" s="217" t="s">
        <v>171</v>
      </c>
      <c r="E216" s="218" t="s">
        <v>21</v>
      </c>
      <c r="F216" s="219" t="s">
        <v>545</v>
      </c>
      <c r="G216" s="206"/>
      <c r="H216" s="220">
        <v>168.3</v>
      </c>
      <c r="I216" s="211"/>
      <c r="J216" s="206"/>
      <c r="K216" s="206"/>
      <c r="L216" s="212"/>
      <c r="M216" s="213"/>
      <c r="N216" s="214"/>
      <c r="O216" s="214"/>
      <c r="P216" s="214"/>
      <c r="Q216" s="214"/>
      <c r="R216" s="214"/>
      <c r="S216" s="214"/>
      <c r="T216" s="215"/>
      <c r="AT216" s="216" t="s">
        <v>171</v>
      </c>
      <c r="AU216" s="216" t="s">
        <v>81</v>
      </c>
      <c r="AV216" s="11" t="s">
        <v>81</v>
      </c>
      <c r="AW216" s="11" t="s">
        <v>35</v>
      </c>
      <c r="AX216" s="11" t="s">
        <v>71</v>
      </c>
      <c r="AY216" s="216" t="s">
        <v>163</v>
      </c>
    </row>
    <row r="217" spans="2:65" s="12" customFormat="1" ht="13.5">
      <c r="B217" s="233"/>
      <c r="C217" s="234"/>
      <c r="D217" s="207" t="s">
        <v>171</v>
      </c>
      <c r="E217" s="235" t="s">
        <v>21</v>
      </c>
      <c r="F217" s="236" t="s">
        <v>258</v>
      </c>
      <c r="G217" s="234"/>
      <c r="H217" s="237">
        <v>170.1</v>
      </c>
      <c r="I217" s="238"/>
      <c r="J217" s="234"/>
      <c r="K217" s="234"/>
      <c r="L217" s="239"/>
      <c r="M217" s="240"/>
      <c r="N217" s="241"/>
      <c r="O217" s="241"/>
      <c r="P217" s="241"/>
      <c r="Q217" s="241"/>
      <c r="R217" s="241"/>
      <c r="S217" s="241"/>
      <c r="T217" s="242"/>
      <c r="AT217" s="243" t="s">
        <v>171</v>
      </c>
      <c r="AU217" s="243" t="s">
        <v>81</v>
      </c>
      <c r="AV217" s="12" t="s">
        <v>174</v>
      </c>
      <c r="AW217" s="12" t="s">
        <v>35</v>
      </c>
      <c r="AX217" s="12" t="s">
        <v>79</v>
      </c>
      <c r="AY217" s="243" t="s">
        <v>163</v>
      </c>
    </row>
    <row r="218" spans="2:65" s="1" customFormat="1" ht="22.5" customHeight="1">
      <c r="B218" s="40"/>
      <c r="C218" s="193" t="s">
        <v>466</v>
      </c>
      <c r="D218" s="193" t="s">
        <v>165</v>
      </c>
      <c r="E218" s="194" t="s">
        <v>355</v>
      </c>
      <c r="F218" s="195" t="s">
        <v>356</v>
      </c>
      <c r="G218" s="196" t="s">
        <v>130</v>
      </c>
      <c r="H218" s="197">
        <v>170.1</v>
      </c>
      <c r="I218" s="198"/>
      <c r="J218" s="199">
        <f>ROUND(I218*H218,2)</f>
        <v>0</v>
      </c>
      <c r="K218" s="195" t="s">
        <v>168</v>
      </c>
      <c r="L218" s="60"/>
      <c r="M218" s="200" t="s">
        <v>21</v>
      </c>
      <c r="N218" s="201" t="s">
        <v>42</v>
      </c>
      <c r="O218" s="41"/>
      <c r="P218" s="202">
        <f>O218*H218</f>
        <v>0</v>
      </c>
      <c r="Q218" s="202">
        <v>0</v>
      </c>
      <c r="R218" s="202">
        <f>Q218*H218</f>
        <v>0</v>
      </c>
      <c r="S218" s="202">
        <v>0</v>
      </c>
      <c r="T218" s="203">
        <f>S218*H218</f>
        <v>0</v>
      </c>
      <c r="AR218" s="23" t="s">
        <v>174</v>
      </c>
      <c r="AT218" s="23" t="s">
        <v>165</v>
      </c>
      <c r="AU218" s="23" t="s">
        <v>81</v>
      </c>
      <c r="AY218" s="23" t="s">
        <v>163</v>
      </c>
      <c r="BE218" s="204">
        <f>IF(N218="základní",J218,0)</f>
        <v>0</v>
      </c>
      <c r="BF218" s="204">
        <f>IF(N218="snížená",J218,0)</f>
        <v>0</v>
      </c>
      <c r="BG218" s="204">
        <f>IF(N218="zákl. přenesená",J218,0)</f>
        <v>0</v>
      </c>
      <c r="BH218" s="204">
        <f>IF(N218="sníž. přenesená",J218,0)</f>
        <v>0</v>
      </c>
      <c r="BI218" s="204">
        <f>IF(N218="nulová",J218,0)</f>
        <v>0</v>
      </c>
      <c r="BJ218" s="23" t="s">
        <v>79</v>
      </c>
      <c r="BK218" s="204">
        <f>ROUND(I218*H218,2)</f>
        <v>0</v>
      </c>
      <c r="BL218" s="23" t="s">
        <v>174</v>
      </c>
      <c r="BM218" s="23" t="s">
        <v>547</v>
      </c>
    </row>
    <row r="219" spans="2:65" s="1" customFormat="1" ht="22.5" customHeight="1">
      <c r="B219" s="40"/>
      <c r="C219" s="193" t="s">
        <v>469</v>
      </c>
      <c r="D219" s="193" t="s">
        <v>165</v>
      </c>
      <c r="E219" s="194" t="s">
        <v>359</v>
      </c>
      <c r="F219" s="195" t="s">
        <v>360</v>
      </c>
      <c r="G219" s="196" t="s">
        <v>130</v>
      </c>
      <c r="H219" s="197">
        <v>170.1</v>
      </c>
      <c r="I219" s="198"/>
      <c r="J219" s="199">
        <f>ROUND(I219*H219,2)</f>
        <v>0</v>
      </c>
      <c r="K219" s="195" t="s">
        <v>168</v>
      </c>
      <c r="L219" s="60"/>
      <c r="M219" s="200" t="s">
        <v>21</v>
      </c>
      <c r="N219" s="201" t="s">
        <v>42</v>
      </c>
      <c r="O219" s="41"/>
      <c r="P219" s="202">
        <f>O219*H219</f>
        <v>0</v>
      </c>
      <c r="Q219" s="202">
        <v>0</v>
      </c>
      <c r="R219" s="202">
        <f>Q219*H219</f>
        <v>0</v>
      </c>
      <c r="S219" s="202">
        <v>0</v>
      </c>
      <c r="T219" s="203">
        <f>S219*H219</f>
        <v>0</v>
      </c>
      <c r="AR219" s="23" t="s">
        <v>174</v>
      </c>
      <c r="AT219" s="23" t="s">
        <v>165</v>
      </c>
      <c r="AU219" s="23" t="s">
        <v>81</v>
      </c>
      <c r="AY219" s="23" t="s">
        <v>163</v>
      </c>
      <c r="BE219" s="204">
        <f>IF(N219="základní",J219,0)</f>
        <v>0</v>
      </c>
      <c r="BF219" s="204">
        <f>IF(N219="snížená",J219,0)</f>
        <v>0</v>
      </c>
      <c r="BG219" s="204">
        <f>IF(N219="zákl. přenesená",J219,0)</f>
        <v>0</v>
      </c>
      <c r="BH219" s="204">
        <f>IF(N219="sníž. přenesená",J219,0)</f>
        <v>0</v>
      </c>
      <c r="BI219" s="204">
        <f>IF(N219="nulová",J219,0)</f>
        <v>0</v>
      </c>
      <c r="BJ219" s="23" t="s">
        <v>79</v>
      </c>
      <c r="BK219" s="204">
        <f>ROUND(I219*H219,2)</f>
        <v>0</v>
      </c>
      <c r="BL219" s="23" t="s">
        <v>174</v>
      </c>
      <c r="BM219" s="23" t="s">
        <v>549</v>
      </c>
    </row>
    <row r="220" spans="2:65" s="1" customFormat="1" ht="22.5" customHeight="1">
      <c r="B220" s="40"/>
      <c r="C220" s="223" t="s">
        <v>474</v>
      </c>
      <c r="D220" s="223" t="s">
        <v>250</v>
      </c>
      <c r="E220" s="224" t="s">
        <v>363</v>
      </c>
      <c r="F220" s="225" t="s">
        <v>364</v>
      </c>
      <c r="G220" s="226" t="s">
        <v>130</v>
      </c>
      <c r="H220" s="227">
        <v>170.1</v>
      </c>
      <c r="I220" s="228"/>
      <c r="J220" s="229">
        <f>ROUND(I220*H220,2)</f>
        <v>0</v>
      </c>
      <c r="K220" s="225" t="s">
        <v>168</v>
      </c>
      <c r="L220" s="230"/>
      <c r="M220" s="231" t="s">
        <v>21</v>
      </c>
      <c r="N220" s="232" t="s">
        <v>42</v>
      </c>
      <c r="O220" s="41"/>
      <c r="P220" s="202">
        <f>O220*H220</f>
        <v>0</v>
      </c>
      <c r="Q220" s="202">
        <v>0</v>
      </c>
      <c r="R220" s="202">
        <f>Q220*H220</f>
        <v>0</v>
      </c>
      <c r="S220" s="202">
        <v>0</v>
      </c>
      <c r="T220" s="203">
        <f>S220*H220</f>
        <v>0</v>
      </c>
      <c r="AR220" s="23" t="s">
        <v>201</v>
      </c>
      <c r="AT220" s="23" t="s">
        <v>250</v>
      </c>
      <c r="AU220" s="23" t="s">
        <v>81</v>
      </c>
      <c r="AY220" s="23" t="s">
        <v>163</v>
      </c>
      <c r="BE220" s="204">
        <f>IF(N220="základní",J220,0)</f>
        <v>0</v>
      </c>
      <c r="BF220" s="204">
        <f>IF(N220="snížená",J220,0)</f>
        <v>0</v>
      </c>
      <c r="BG220" s="204">
        <f>IF(N220="zákl. přenesená",J220,0)</f>
        <v>0</v>
      </c>
      <c r="BH220" s="204">
        <f>IF(N220="sníž. přenesená",J220,0)</f>
        <v>0</v>
      </c>
      <c r="BI220" s="204">
        <f>IF(N220="nulová",J220,0)</f>
        <v>0</v>
      </c>
      <c r="BJ220" s="23" t="s">
        <v>79</v>
      </c>
      <c r="BK220" s="204">
        <f>ROUND(I220*H220,2)</f>
        <v>0</v>
      </c>
      <c r="BL220" s="23" t="s">
        <v>174</v>
      </c>
      <c r="BM220" s="23" t="s">
        <v>551</v>
      </c>
    </row>
    <row r="221" spans="2:65" s="1" customFormat="1" ht="22.5" customHeight="1">
      <c r="B221" s="40"/>
      <c r="C221" s="193" t="s">
        <v>479</v>
      </c>
      <c r="D221" s="193" t="s">
        <v>165</v>
      </c>
      <c r="E221" s="194" t="s">
        <v>553</v>
      </c>
      <c r="F221" s="195" t="s">
        <v>554</v>
      </c>
      <c r="G221" s="196" t="s">
        <v>224</v>
      </c>
      <c r="H221" s="197">
        <v>2</v>
      </c>
      <c r="I221" s="198"/>
      <c r="J221" s="199">
        <f>ROUND(I221*H221,2)</f>
        <v>0</v>
      </c>
      <c r="K221" s="195" t="s">
        <v>168</v>
      </c>
      <c r="L221" s="60"/>
      <c r="M221" s="200" t="s">
        <v>21</v>
      </c>
      <c r="N221" s="201" t="s">
        <v>42</v>
      </c>
      <c r="O221" s="41"/>
      <c r="P221" s="202">
        <f>O221*H221</f>
        <v>0</v>
      </c>
      <c r="Q221" s="202">
        <v>0</v>
      </c>
      <c r="R221" s="202">
        <f>Q221*H221</f>
        <v>0</v>
      </c>
      <c r="S221" s="202">
        <v>0</v>
      </c>
      <c r="T221" s="203">
        <f>S221*H221</f>
        <v>0</v>
      </c>
      <c r="AR221" s="23" t="s">
        <v>174</v>
      </c>
      <c r="AT221" s="23" t="s">
        <v>165</v>
      </c>
      <c r="AU221" s="23" t="s">
        <v>81</v>
      </c>
      <c r="AY221" s="23" t="s">
        <v>163</v>
      </c>
      <c r="BE221" s="204">
        <f>IF(N221="základní",J221,0)</f>
        <v>0</v>
      </c>
      <c r="BF221" s="204">
        <f>IF(N221="snížená",J221,0)</f>
        <v>0</v>
      </c>
      <c r="BG221" s="204">
        <f>IF(N221="zákl. přenesená",J221,0)</f>
        <v>0</v>
      </c>
      <c r="BH221" s="204">
        <f>IF(N221="sníž. přenesená",J221,0)</f>
        <v>0</v>
      </c>
      <c r="BI221" s="204">
        <f>IF(N221="nulová",J221,0)</f>
        <v>0</v>
      </c>
      <c r="BJ221" s="23" t="s">
        <v>79</v>
      </c>
      <c r="BK221" s="204">
        <f>ROUND(I221*H221,2)</f>
        <v>0</v>
      </c>
      <c r="BL221" s="23" t="s">
        <v>174</v>
      </c>
      <c r="BM221" s="23" t="s">
        <v>555</v>
      </c>
    </row>
    <row r="222" spans="2:65" s="11" customFormat="1" ht="13.5">
      <c r="B222" s="205"/>
      <c r="C222" s="206"/>
      <c r="D222" s="207" t="s">
        <v>171</v>
      </c>
      <c r="E222" s="208" t="s">
        <v>21</v>
      </c>
      <c r="F222" s="209" t="s">
        <v>124</v>
      </c>
      <c r="G222" s="206"/>
      <c r="H222" s="210">
        <v>2</v>
      </c>
      <c r="I222" s="211"/>
      <c r="J222" s="206"/>
      <c r="K222" s="206"/>
      <c r="L222" s="212"/>
      <c r="M222" s="213"/>
      <c r="N222" s="214"/>
      <c r="O222" s="214"/>
      <c r="P222" s="214"/>
      <c r="Q222" s="214"/>
      <c r="R222" s="214"/>
      <c r="S222" s="214"/>
      <c r="T222" s="215"/>
      <c r="AT222" s="216" t="s">
        <v>171</v>
      </c>
      <c r="AU222" s="216" t="s">
        <v>81</v>
      </c>
      <c r="AV222" s="11" t="s">
        <v>81</v>
      </c>
      <c r="AW222" s="11" t="s">
        <v>35</v>
      </c>
      <c r="AX222" s="11" t="s">
        <v>79</v>
      </c>
      <c r="AY222" s="216" t="s">
        <v>163</v>
      </c>
    </row>
    <row r="223" spans="2:65" s="1" customFormat="1" ht="31.5" customHeight="1">
      <c r="B223" s="40"/>
      <c r="C223" s="193" t="s">
        <v>484</v>
      </c>
      <c r="D223" s="193" t="s">
        <v>165</v>
      </c>
      <c r="E223" s="194" t="s">
        <v>557</v>
      </c>
      <c r="F223" s="195" t="s">
        <v>558</v>
      </c>
      <c r="G223" s="196" t="s">
        <v>224</v>
      </c>
      <c r="H223" s="197">
        <v>2</v>
      </c>
      <c r="I223" s="198"/>
      <c r="J223" s="199">
        <f>ROUND(I223*H223,2)</f>
        <v>0</v>
      </c>
      <c r="K223" s="195" t="s">
        <v>168</v>
      </c>
      <c r="L223" s="60"/>
      <c r="M223" s="200" t="s">
        <v>21</v>
      </c>
      <c r="N223" s="201" t="s">
        <v>42</v>
      </c>
      <c r="O223" s="41"/>
      <c r="P223" s="202">
        <f>O223*H223</f>
        <v>0</v>
      </c>
      <c r="Q223" s="202">
        <v>0</v>
      </c>
      <c r="R223" s="202">
        <f>Q223*H223</f>
        <v>0</v>
      </c>
      <c r="S223" s="202">
        <v>0</v>
      </c>
      <c r="T223" s="203">
        <f>S223*H223</f>
        <v>0</v>
      </c>
      <c r="AR223" s="23" t="s">
        <v>174</v>
      </c>
      <c r="AT223" s="23" t="s">
        <v>165</v>
      </c>
      <c r="AU223" s="23" t="s">
        <v>81</v>
      </c>
      <c r="AY223" s="23" t="s">
        <v>163</v>
      </c>
      <c r="BE223" s="204">
        <f>IF(N223="základní",J223,0)</f>
        <v>0</v>
      </c>
      <c r="BF223" s="204">
        <f>IF(N223="snížená",J223,0)</f>
        <v>0</v>
      </c>
      <c r="BG223" s="204">
        <f>IF(N223="zákl. přenesená",J223,0)</f>
        <v>0</v>
      </c>
      <c r="BH223" s="204">
        <f>IF(N223="sníž. přenesená",J223,0)</f>
        <v>0</v>
      </c>
      <c r="BI223" s="204">
        <f>IF(N223="nulová",J223,0)</f>
        <v>0</v>
      </c>
      <c r="BJ223" s="23" t="s">
        <v>79</v>
      </c>
      <c r="BK223" s="204">
        <f>ROUND(I223*H223,2)</f>
        <v>0</v>
      </c>
      <c r="BL223" s="23" t="s">
        <v>174</v>
      </c>
      <c r="BM223" s="23" t="s">
        <v>559</v>
      </c>
    </row>
    <row r="224" spans="2:65" s="11" customFormat="1" ht="13.5">
      <c r="B224" s="205"/>
      <c r="C224" s="206"/>
      <c r="D224" s="217" t="s">
        <v>171</v>
      </c>
      <c r="E224" s="218" t="s">
        <v>21</v>
      </c>
      <c r="F224" s="219" t="s">
        <v>124</v>
      </c>
      <c r="G224" s="206"/>
      <c r="H224" s="220">
        <v>2</v>
      </c>
      <c r="I224" s="211"/>
      <c r="J224" s="206"/>
      <c r="K224" s="206"/>
      <c r="L224" s="212"/>
      <c r="M224" s="259"/>
      <c r="N224" s="260"/>
      <c r="O224" s="260"/>
      <c r="P224" s="260"/>
      <c r="Q224" s="260"/>
      <c r="R224" s="260"/>
      <c r="S224" s="260"/>
      <c r="T224" s="261"/>
      <c r="AT224" s="216" t="s">
        <v>171</v>
      </c>
      <c r="AU224" s="216" t="s">
        <v>81</v>
      </c>
      <c r="AV224" s="11" t="s">
        <v>81</v>
      </c>
      <c r="AW224" s="11" t="s">
        <v>35</v>
      </c>
      <c r="AX224" s="11" t="s">
        <v>79</v>
      </c>
      <c r="AY224" s="216" t="s">
        <v>163</v>
      </c>
    </row>
    <row r="225" spans="2:12" s="1" customFormat="1" ht="6.95" customHeight="1">
      <c r="B225" s="55"/>
      <c r="C225" s="56"/>
      <c r="D225" s="56"/>
      <c r="E225" s="56"/>
      <c r="F225" s="56"/>
      <c r="G225" s="56"/>
      <c r="H225" s="56"/>
      <c r="I225" s="139"/>
      <c r="J225" s="56"/>
      <c r="K225" s="56"/>
      <c r="L225" s="60"/>
    </row>
  </sheetData>
  <sheetProtection password="CC35" sheet="1" objects="1" scenarios="1" formatCells="0" formatColumns="0" formatRows="0" sort="0" autoFilter="0"/>
  <autoFilter ref="C85:K224"/>
  <mergeCells count="9">
    <mergeCell ref="E76:H76"/>
    <mergeCell ref="E78:H78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85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41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0"/>
      <c r="B1" s="111"/>
      <c r="C1" s="111"/>
      <c r="D1" s="112" t="s">
        <v>1</v>
      </c>
      <c r="E1" s="111"/>
      <c r="F1" s="113" t="s">
        <v>95</v>
      </c>
      <c r="G1" s="385" t="s">
        <v>96</v>
      </c>
      <c r="H1" s="385"/>
      <c r="I1" s="114"/>
      <c r="J1" s="113" t="s">
        <v>97</v>
      </c>
      <c r="K1" s="112" t="s">
        <v>98</v>
      </c>
      <c r="L1" s="113" t="s">
        <v>99</v>
      </c>
      <c r="M1" s="113"/>
      <c r="N1" s="113"/>
      <c r="O1" s="113"/>
      <c r="P1" s="113"/>
      <c r="Q1" s="113"/>
      <c r="R1" s="113"/>
      <c r="S1" s="113"/>
      <c r="T1" s="113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6.950000000000003" customHeight="1"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AT2" s="23" t="s">
        <v>88</v>
      </c>
      <c r="AZ2" s="115" t="s">
        <v>100</v>
      </c>
      <c r="BA2" s="115" t="s">
        <v>101</v>
      </c>
      <c r="BB2" s="115" t="s">
        <v>102</v>
      </c>
      <c r="BC2" s="115" t="s">
        <v>663</v>
      </c>
      <c r="BD2" s="115" t="s">
        <v>104</v>
      </c>
    </row>
    <row r="3" spans="1:70" ht="6.95" customHeight="1">
      <c r="B3" s="24"/>
      <c r="C3" s="25"/>
      <c r="D3" s="25"/>
      <c r="E3" s="25"/>
      <c r="F3" s="25"/>
      <c r="G3" s="25"/>
      <c r="H3" s="25"/>
      <c r="I3" s="116"/>
      <c r="J3" s="25"/>
      <c r="K3" s="26"/>
      <c r="AT3" s="23" t="s">
        <v>81</v>
      </c>
      <c r="AZ3" s="115" t="s">
        <v>105</v>
      </c>
      <c r="BA3" s="115" t="s">
        <v>106</v>
      </c>
      <c r="BB3" s="115" t="s">
        <v>107</v>
      </c>
      <c r="BC3" s="115" t="s">
        <v>664</v>
      </c>
      <c r="BD3" s="115" t="s">
        <v>104</v>
      </c>
    </row>
    <row r="4" spans="1:70" ht="36.950000000000003" customHeight="1">
      <c r="B4" s="27"/>
      <c r="C4" s="28"/>
      <c r="D4" s="29" t="s">
        <v>109</v>
      </c>
      <c r="E4" s="28"/>
      <c r="F4" s="28"/>
      <c r="G4" s="28"/>
      <c r="H4" s="28"/>
      <c r="I4" s="117"/>
      <c r="J4" s="28"/>
      <c r="K4" s="30"/>
      <c r="M4" s="31" t="s">
        <v>12</v>
      </c>
      <c r="AT4" s="23" t="s">
        <v>6</v>
      </c>
      <c r="AZ4" s="115" t="s">
        <v>110</v>
      </c>
      <c r="BA4" s="115" t="s">
        <v>111</v>
      </c>
      <c r="BB4" s="115" t="s">
        <v>107</v>
      </c>
      <c r="BC4" s="115" t="s">
        <v>665</v>
      </c>
      <c r="BD4" s="115" t="s">
        <v>104</v>
      </c>
    </row>
    <row r="5" spans="1:70" ht="6.95" customHeight="1">
      <c r="B5" s="27"/>
      <c r="C5" s="28"/>
      <c r="D5" s="28"/>
      <c r="E5" s="28"/>
      <c r="F5" s="28"/>
      <c r="G5" s="28"/>
      <c r="H5" s="28"/>
      <c r="I5" s="117"/>
      <c r="J5" s="28"/>
      <c r="K5" s="30"/>
      <c r="AZ5" s="115" t="s">
        <v>113</v>
      </c>
      <c r="BA5" s="115" t="s">
        <v>114</v>
      </c>
      <c r="BB5" s="115" t="s">
        <v>115</v>
      </c>
      <c r="BC5" s="115" t="s">
        <v>666</v>
      </c>
      <c r="BD5" s="115" t="s">
        <v>104</v>
      </c>
    </row>
    <row r="6" spans="1:70">
      <c r="B6" s="27"/>
      <c r="C6" s="28"/>
      <c r="D6" s="36" t="s">
        <v>18</v>
      </c>
      <c r="E6" s="28"/>
      <c r="F6" s="28"/>
      <c r="G6" s="28"/>
      <c r="H6" s="28"/>
      <c r="I6" s="117"/>
      <c r="J6" s="28"/>
      <c r="K6" s="30"/>
      <c r="AZ6" s="115" t="s">
        <v>117</v>
      </c>
      <c r="BA6" s="115" t="s">
        <v>118</v>
      </c>
      <c r="BB6" s="115" t="s">
        <v>107</v>
      </c>
      <c r="BC6" s="115" t="s">
        <v>119</v>
      </c>
      <c r="BD6" s="115" t="s">
        <v>104</v>
      </c>
    </row>
    <row r="7" spans="1:70" ht="22.5" customHeight="1">
      <c r="B7" s="27"/>
      <c r="C7" s="28"/>
      <c r="D7" s="28"/>
      <c r="E7" s="378" t="str">
        <f>'Rekapitulace stavby'!K6</f>
        <v>Realizace prvků ÚSES v k.ú. Vedrovice</v>
      </c>
      <c r="F7" s="379"/>
      <c r="G7" s="379"/>
      <c r="H7" s="379"/>
      <c r="I7" s="117"/>
      <c r="J7" s="28"/>
      <c r="K7" s="30"/>
      <c r="AZ7" s="115" t="s">
        <v>120</v>
      </c>
      <c r="BA7" s="115" t="s">
        <v>121</v>
      </c>
      <c r="BB7" s="115" t="s">
        <v>107</v>
      </c>
      <c r="BC7" s="115" t="s">
        <v>122</v>
      </c>
      <c r="BD7" s="115" t="s">
        <v>104</v>
      </c>
    </row>
    <row r="8" spans="1:70" s="1" customFormat="1">
      <c r="B8" s="40"/>
      <c r="C8" s="41"/>
      <c r="D8" s="36" t="s">
        <v>123</v>
      </c>
      <c r="E8" s="41"/>
      <c r="F8" s="41"/>
      <c r="G8" s="41"/>
      <c r="H8" s="41"/>
      <c r="I8" s="118"/>
      <c r="J8" s="41"/>
      <c r="K8" s="44"/>
      <c r="AZ8" s="115" t="s">
        <v>124</v>
      </c>
      <c r="BA8" s="115" t="s">
        <v>125</v>
      </c>
      <c r="BB8" s="115" t="s">
        <v>107</v>
      </c>
      <c r="BC8" s="115" t="s">
        <v>425</v>
      </c>
      <c r="BD8" s="115" t="s">
        <v>104</v>
      </c>
    </row>
    <row r="9" spans="1:70" s="1" customFormat="1" ht="36.950000000000003" customHeight="1">
      <c r="B9" s="40"/>
      <c r="C9" s="41"/>
      <c r="D9" s="41"/>
      <c r="E9" s="380" t="s">
        <v>667</v>
      </c>
      <c r="F9" s="381"/>
      <c r="G9" s="381"/>
      <c r="H9" s="381"/>
      <c r="I9" s="118"/>
      <c r="J9" s="41"/>
      <c r="K9" s="44"/>
    </row>
    <row r="10" spans="1:70" s="1" customFormat="1" ht="13.5">
      <c r="B10" s="40"/>
      <c r="C10" s="41"/>
      <c r="D10" s="41"/>
      <c r="E10" s="41"/>
      <c r="F10" s="41"/>
      <c r="G10" s="41"/>
      <c r="H10" s="41"/>
      <c r="I10" s="118"/>
      <c r="J10" s="41"/>
      <c r="K10" s="44"/>
    </row>
    <row r="11" spans="1:70" s="1" customFormat="1" ht="14.45" customHeight="1">
      <c r="B11" s="40"/>
      <c r="C11" s="41"/>
      <c r="D11" s="36" t="s">
        <v>20</v>
      </c>
      <c r="E11" s="41"/>
      <c r="F11" s="34" t="s">
        <v>21</v>
      </c>
      <c r="G11" s="41"/>
      <c r="H11" s="41"/>
      <c r="I11" s="119" t="s">
        <v>22</v>
      </c>
      <c r="J11" s="34" t="s">
        <v>21</v>
      </c>
      <c r="K11" s="44"/>
    </row>
    <row r="12" spans="1:70" s="1" customFormat="1" ht="14.45" customHeight="1">
      <c r="B12" s="40"/>
      <c r="C12" s="41"/>
      <c r="D12" s="36" t="s">
        <v>23</v>
      </c>
      <c r="E12" s="41"/>
      <c r="F12" s="34" t="s">
        <v>24</v>
      </c>
      <c r="G12" s="41"/>
      <c r="H12" s="41"/>
      <c r="I12" s="119" t="s">
        <v>25</v>
      </c>
      <c r="J12" s="120" t="str">
        <f>'Rekapitulace stavby'!AN8</f>
        <v>19. 7. 2017</v>
      </c>
      <c r="K12" s="44"/>
    </row>
    <row r="13" spans="1:70" s="1" customFormat="1" ht="10.9" customHeight="1">
      <c r="B13" s="40"/>
      <c r="C13" s="41"/>
      <c r="D13" s="41"/>
      <c r="E13" s="41"/>
      <c r="F13" s="41"/>
      <c r="G13" s="41"/>
      <c r="H13" s="41"/>
      <c r="I13" s="118"/>
      <c r="J13" s="41"/>
      <c r="K13" s="44"/>
    </row>
    <row r="14" spans="1:70" s="1" customFormat="1" ht="14.45" customHeight="1">
      <c r="B14" s="40"/>
      <c r="C14" s="41"/>
      <c r="D14" s="36" t="s">
        <v>27</v>
      </c>
      <c r="E14" s="41"/>
      <c r="F14" s="41"/>
      <c r="G14" s="41"/>
      <c r="H14" s="41"/>
      <c r="I14" s="119" t="s">
        <v>28</v>
      </c>
      <c r="J14" s="34" t="s">
        <v>21</v>
      </c>
      <c r="K14" s="44"/>
    </row>
    <row r="15" spans="1:70" s="1" customFormat="1" ht="18" customHeight="1">
      <c r="B15" s="40"/>
      <c r="C15" s="41"/>
      <c r="D15" s="41"/>
      <c r="E15" s="34" t="s">
        <v>29</v>
      </c>
      <c r="F15" s="41"/>
      <c r="G15" s="41"/>
      <c r="H15" s="41"/>
      <c r="I15" s="119" t="s">
        <v>30</v>
      </c>
      <c r="J15" s="34" t="s">
        <v>21</v>
      </c>
      <c r="K15" s="44"/>
    </row>
    <row r="16" spans="1:70" s="1" customFormat="1" ht="6.95" customHeight="1">
      <c r="B16" s="40"/>
      <c r="C16" s="41"/>
      <c r="D16" s="41"/>
      <c r="E16" s="41"/>
      <c r="F16" s="41"/>
      <c r="G16" s="41"/>
      <c r="H16" s="41"/>
      <c r="I16" s="118"/>
      <c r="J16" s="41"/>
      <c r="K16" s="44"/>
    </row>
    <row r="17" spans="2:11" s="1" customFormat="1" ht="14.45" customHeight="1">
      <c r="B17" s="40"/>
      <c r="C17" s="41"/>
      <c r="D17" s="36" t="s">
        <v>31</v>
      </c>
      <c r="E17" s="41"/>
      <c r="F17" s="41"/>
      <c r="G17" s="41"/>
      <c r="H17" s="41"/>
      <c r="I17" s="119" t="s">
        <v>28</v>
      </c>
      <c r="J17" s="34" t="str">
        <f>IF('Rekapitulace stavby'!AN13="Vyplň údaj","",IF('Rekapitulace stavby'!AN13="","",'Rekapitulace stavby'!AN13))</f>
        <v/>
      </c>
      <c r="K17" s="44"/>
    </row>
    <row r="18" spans="2:11" s="1" customFormat="1" ht="18" customHeight="1">
      <c r="B18" s="40"/>
      <c r="C18" s="41"/>
      <c r="D18" s="41"/>
      <c r="E18" s="34" t="str">
        <f>IF('Rekapitulace stavby'!E14="Vyplň údaj","",IF('Rekapitulace stavby'!E14="","",'Rekapitulace stavby'!E14))</f>
        <v/>
      </c>
      <c r="F18" s="41"/>
      <c r="G18" s="41"/>
      <c r="H18" s="41"/>
      <c r="I18" s="119" t="s">
        <v>30</v>
      </c>
      <c r="J18" s="34" t="str">
        <f>IF('Rekapitulace stavby'!AN14="Vyplň údaj","",IF('Rekapitulace stavby'!AN14="","",'Rekapitulace stavby'!AN14))</f>
        <v/>
      </c>
      <c r="K18" s="44"/>
    </row>
    <row r="19" spans="2:11" s="1" customFormat="1" ht="6.95" customHeight="1">
      <c r="B19" s="40"/>
      <c r="C19" s="41"/>
      <c r="D19" s="41"/>
      <c r="E19" s="41"/>
      <c r="F19" s="41"/>
      <c r="G19" s="41"/>
      <c r="H19" s="41"/>
      <c r="I19" s="118"/>
      <c r="J19" s="41"/>
      <c r="K19" s="44"/>
    </row>
    <row r="20" spans="2:11" s="1" customFormat="1" ht="14.45" customHeight="1">
      <c r="B20" s="40"/>
      <c r="C20" s="41"/>
      <c r="D20" s="36" t="s">
        <v>33</v>
      </c>
      <c r="E20" s="41"/>
      <c r="F20" s="41"/>
      <c r="G20" s="41"/>
      <c r="H20" s="41"/>
      <c r="I20" s="119" t="s">
        <v>28</v>
      </c>
      <c r="J20" s="34" t="s">
        <v>21</v>
      </c>
      <c r="K20" s="44"/>
    </row>
    <row r="21" spans="2:11" s="1" customFormat="1" ht="18" customHeight="1">
      <c r="B21" s="40"/>
      <c r="C21" s="41"/>
      <c r="D21" s="41"/>
      <c r="E21" s="34" t="s">
        <v>34</v>
      </c>
      <c r="F21" s="41"/>
      <c r="G21" s="41"/>
      <c r="H21" s="41"/>
      <c r="I21" s="119" t="s">
        <v>30</v>
      </c>
      <c r="J21" s="34" t="s">
        <v>21</v>
      </c>
      <c r="K21" s="44"/>
    </row>
    <row r="22" spans="2:11" s="1" customFormat="1" ht="6.95" customHeight="1">
      <c r="B22" s="40"/>
      <c r="C22" s="41"/>
      <c r="D22" s="41"/>
      <c r="E22" s="41"/>
      <c r="F22" s="41"/>
      <c r="G22" s="41"/>
      <c r="H22" s="41"/>
      <c r="I22" s="118"/>
      <c r="J22" s="41"/>
      <c r="K22" s="44"/>
    </row>
    <row r="23" spans="2:11" s="1" customFormat="1" ht="14.45" customHeight="1">
      <c r="B23" s="40"/>
      <c r="C23" s="41"/>
      <c r="D23" s="36" t="s">
        <v>36</v>
      </c>
      <c r="E23" s="41"/>
      <c r="F23" s="41"/>
      <c r="G23" s="41"/>
      <c r="H23" s="41"/>
      <c r="I23" s="118"/>
      <c r="J23" s="41"/>
      <c r="K23" s="44"/>
    </row>
    <row r="24" spans="2:11" s="6" customFormat="1" ht="22.5" customHeight="1">
      <c r="B24" s="121"/>
      <c r="C24" s="122"/>
      <c r="D24" s="122"/>
      <c r="E24" s="347" t="s">
        <v>21</v>
      </c>
      <c r="F24" s="347"/>
      <c r="G24" s="347"/>
      <c r="H24" s="347"/>
      <c r="I24" s="123"/>
      <c r="J24" s="122"/>
      <c r="K24" s="124"/>
    </row>
    <row r="25" spans="2:11" s="1" customFormat="1" ht="6.95" customHeight="1">
      <c r="B25" s="40"/>
      <c r="C25" s="41"/>
      <c r="D25" s="41"/>
      <c r="E25" s="41"/>
      <c r="F25" s="41"/>
      <c r="G25" s="41"/>
      <c r="H25" s="41"/>
      <c r="I25" s="118"/>
      <c r="J25" s="41"/>
      <c r="K25" s="44"/>
    </row>
    <row r="26" spans="2:11" s="1" customFormat="1" ht="6.95" customHeight="1">
      <c r="B26" s="40"/>
      <c r="C26" s="41"/>
      <c r="D26" s="84"/>
      <c r="E26" s="84"/>
      <c r="F26" s="84"/>
      <c r="G26" s="84"/>
      <c r="H26" s="84"/>
      <c r="I26" s="125"/>
      <c r="J26" s="84"/>
      <c r="K26" s="126"/>
    </row>
    <row r="27" spans="2:11" s="1" customFormat="1" ht="25.35" customHeight="1">
      <c r="B27" s="40"/>
      <c r="C27" s="41"/>
      <c r="D27" s="127" t="s">
        <v>37</v>
      </c>
      <c r="E27" s="41"/>
      <c r="F27" s="41"/>
      <c r="G27" s="41"/>
      <c r="H27" s="41"/>
      <c r="I27" s="118"/>
      <c r="J27" s="128">
        <f>ROUND(J86,2)</f>
        <v>0</v>
      </c>
      <c r="K27" s="44"/>
    </row>
    <row r="28" spans="2:11" s="1" customFormat="1" ht="6.95" customHeight="1">
      <c r="B28" s="40"/>
      <c r="C28" s="41"/>
      <c r="D28" s="84"/>
      <c r="E28" s="84"/>
      <c r="F28" s="84"/>
      <c r="G28" s="84"/>
      <c r="H28" s="84"/>
      <c r="I28" s="125"/>
      <c r="J28" s="84"/>
      <c r="K28" s="126"/>
    </row>
    <row r="29" spans="2:11" s="1" customFormat="1" ht="14.45" customHeight="1">
      <c r="B29" s="40"/>
      <c r="C29" s="41"/>
      <c r="D29" s="41"/>
      <c r="E29" s="41"/>
      <c r="F29" s="45" t="s">
        <v>39</v>
      </c>
      <c r="G29" s="41"/>
      <c r="H29" s="41"/>
      <c r="I29" s="129" t="s">
        <v>38</v>
      </c>
      <c r="J29" s="45" t="s">
        <v>40</v>
      </c>
      <c r="K29" s="44"/>
    </row>
    <row r="30" spans="2:11" s="1" customFormat="1" ht="14.45" customHeight="1">
      <c r="B30" s="40"/>
      <c r="C30" s="41"/>
      <c r="D30" s="48" t="s">
        <v>41</v>
      </c>
      <c r="E30" s="48" t="s">
        <v>42</v>
      </c>
      <c r="F30" s="130">
        <f>ROUND(SUM(BE86:BE240), 2)</f>
        <v>0</v>
      </c>
      <c r="G30" s="41"/>
      <c r="H30" s="41"/>
      <c r="I30" s="131">
        <v>0.21</v>
      </c>
      <c r="J30" s="130">
        <f>ROUND(ROUND((SUM(BE86:BE240)), 2)*I30, 2)</f>
        <v>0</v>
      </c>
      <c r="K30" s="44"/>
    </row>
    <row r="31" spans="2:11" s="1" customFormat="1" ht="14.45" customHeight="1">
      <c r="B31" s="40"/>
      <c r="C31" s="41"/>
      <c r="D31" s="41"/>
      <c r="E31" s="48" t="s">
        <v>43</v>
      </c>
      <c r="F31" s="130">
        <f>ROUND(SUM(BF86:BF240), 2)</f>
        <v>0</v>
      </c>
      <c r="G31" s="41"/>
      <c r="H31" s="41"/>
      <c r="I31" s="131">
        <v>0.15</v>
      </c>
      <c r="J31" s="130">
        <f>ROUND(ROUND((SUM(BF86:BF240)), 2)*I31, 2)</f>
        <v>0</v>
      </c>
      <c r="K31" s="44"/>
    </row>
    <row r="32" spans="2:11" s="1" customFormat="1" ht="14.45" hidden="1" customHeight="1">
      <c r="B32" s="40"/>
      <c r="C32" s="41"/>
      <c r="D32" s="41"/>
      <c r="E32" s="48" t="s">
        <v>44</v>
      </c>
      <c r="F32" s="130">
        <f>ROUND(SUM(BG86:BG240), 2)</f>
        <v>0</v>
      </c>
      <c r="G32" s="41"/>
      <c r="H32" s="41"/>
      <c r="I32" s="131">
        <v>0.21</v>
      </c>
      <c r="J32" s="130">
        <v>0</v>
      </c>
      <c r="K32" s="44"/>
    </row>
    <row r="33" spans="2:11" s="1" customFormat="1" ht="14.45" hidden="1" customHeight="1">
      <c r="B33" s="40"/>
      <c r="C33" s="41"/>
      <c r="D33" s="41"/>
      <c r="E33" s="48" t="s">
        <v>45</v>
      </c>
      <c r="F33" s="130">
        <f>ROUND(SUM(BH86:BH240), 2)</f>
        <v>0</v>
      </c>
      <c r="G33" s="41"/>
      <c r="H33" s="41"/>
      <c r="I33" s="131">
        <v>0.15</v>
      </c>
      <c r="J33" s="130">
        <v>0</v>
      </c>
      <c r="K33" s="44"/>
    </row>
    <row r="34" spans="2:11" s="1" customFormat="1" ht="14.45" hidden="1" customHeight="1">
      <c r="B34" s="40"/>
      <c r="C34" s="41"/>
      <c r="D34" s="41"/>
      <c r="E34" s="48" t="s">
        <v>46</v>
      </c>
      <c r="F34" s="130">
        <f>ROUND(SUM(BI86:BI240), 2)</f>
        <v>0</v>
      </c>
      <c r="G34" s="41"/>
      <c r="H34" s="41"/>
      <c r="I34" s="131">
        <v>0</v>
      </c>
      <c r="J34" s="130">
        <v>0</v>
      </c>
      <c r="K34" s="44"/>
    </row>
    <row r="35" spans="2:11" s="1" customFormat="1" ht="6.95" customHeight="1">
      <c r="B35" s="40"/>
      <c r="C35" s="41"/>
      <c r="D35" s="41"/>
      <c r="E35" s="41"/>
      <c r="F35" s="41"/>
      <c r="G35" s="41"/>
      <c r="H35" s="41"/>
      <c r="I35" s="118"/>
      <c r="J35" s="41"/>
      <c r="K35" s="44"/>
    </row>
    <row r="36" spans="2:11" s="1" customFormat="1" ht="25.35" customHeight="1">
      <c r="B36" s="40"/>
      <c r="C36" s="132"/>
      <c r="D36" s="133" t="s">
        <v>47</v>
      </c>
      <c r="E36" s="78"/>
      <c r="F36" s="78"/>
      <c r="G36" s="134" t="s">
        <v>48</v>
      </c>
      <c r="H36" s="135" t="s">
        <v>49</v>
      </c>
      <c r="I36" s="136"/>
      <c r="J36" s="137">
        <f>SUM(J27:J34)</f>
        <v>0</v>
      </c>
      <c r="K36" s="138"/>
    </row>
    <row r="37" spans="2:11" s="1" customFormat="1" ht="14.45" customHeight="1">
      <c r="B37" s="55"/>
      <c r="C37" s="56"/>
      <c r="D37" s="56"/>
      <c r="E37" s="56"/>
      <c r="F37" s="56"/>
      <c r="G37" s="56"/>
      <c r="H37" s="56"/>
      <c r="I37" s="139"/>
      <c r="J37" s="56"/>
      <c r="K37" s="57"/>
    </row>
    <row r="41" spans="2:11" s="1" customFormat="1" ht="6.95" customHeight="1">
      <c r="B41" s="140"/>
      <c r="C41" s="141"/>
      <c r="D41" s="141"/>
      <c r="E41" s="141"/>
      <c r="F41" s="141"/>
      <c r="G41" s="141"/>
      <c r="H41" s="141"/>
      <c r="I41" s="142"/>
      <c r="J41" s="141"/>
      <c r="K41" s="143"/>
    </row>
    <row r="42" spans="2:11" s="1" customFormat="1" ht="36.950000000000003" customHeight="1">
      <c r="B42" s="40"/>
      <c r="C42" s="29" t="s">
        <v>132</v>
      </c>
      <c r="D42" s="41"/>
      <c r="E42" s="41"/>
      <c r="F42" s="41"/>
      <c r="G42" s="41"/>
      <c r="H42" s="41"/>
      <c r="I42" s="118"/>
      <c r="J42" s="41"/>
      <c r="K42" s="44"/>
    </row>
    <row r="43" spans="2:11" s="1" customFormat="1" ht="6.95" customHeight="1">
      <c r="B43" s="40"/>
      <c r="C43" s="41"/>
      <c r="D43" s="41"/>
      <c r="E43" s="41"/>
      <c r="F43" s="41"/>
      <c r="G43" s="41"/>
      <c r="H43" s="41"/>
      <c r="I43" s="118"/>
      <c r="J43" s="41"/>
      <c r="K43" s="44"/>
    </row>
    <row r="44" spans="2:11" s="1" customFormat="1" ht="14.45" customHeight="1">
      <c r="B44" s="40"/>
      <c r="C44" s="36" t="s">
        <v>18</v>
      </c>
      <c r="D44" s="41"/>
      <c r="E44" s="41"/>
      <c r="F44" s="41"/>
      <c r="G44" s="41"/>
      <c r="H44" s="41"/>
      <c r="I44" s="118"/>
      <c r="J44" s="41"/>
      <c r="K44" s="44"/>
    </row>
    <row r="45" spans="2:11" s="1" customFormat="1" ht="22.5" customHeight="1">
      <c r="B45" s="40"/>
      <c r="C45" s="41"/>
      <c r="D45" s="41"/>
      <c r="E45" s="378" t="str">
        <f>E7</f>
        <v>Realizace prvků ÚSES v k.ú. Vedrovice</v>
      </c>
      <c r="F45" s="379"/>
      <c r="G45" s="379"/>
      <c r="H45" s="379"/>
      <c r="I45" s="118"/>
      <c r="J45" s="41"/>
      <c r="K45" s="44"/>
    </row>
    <row r="46" spans="2:11" s="1" customFormat="1" ht="14.45" customHeight="1">
      <c r="B46" s="40"/>
      <c r="C46" s="36" t="s">
        <v>123</v>
      </c>
      <c r="D46" s="41"/>
      <c r="E46" s="41"/>
      <c r="F46" s="41"/>
      <c r="G46" s="41"/>
      <c r="H46" s="41"/>
      <c r="I46" s="118"/>
      <c r="J46" s="41"/>
      <c r="K46" s="44"/>
    </row>
    <row r="47" spans="2:11" s="1" customFormat="1" ht="23.25" customHeight="1">
      <c r="B47" s="40"/>
      <c r="C47" s="41"/>
      <c r="D47" s="41"/>
      <c r="E47" s="380" t="str">
        <f>E9</f>
        <v>LBK 4 - orná půda</v>
      </c>
      <c r="F47" s="381"/>
      <c r="G47" s="381"/>
      <c r="H47" s="381"/>
      <c r="I47" s="118"/>
      <c r="J47" s="41"/>
      <c r="K47" s="44"/>
    </row>
    <row r="48" spans="2:11" s="1" customFormat="1" ht="6.95" customHeight="1">
      <c r="B48" s="40"/>
      <c r="C48" s="41"/>
      <c r="D48" s="41"/>
      <c r="E48" s="41"/>
      <c r="F48" s="41"/>
      <c r="G48" s="41"/>
      <c r="H48" s="41"/>
      <c r="I48" s="118"/>
      <c r="J48" s="41"/>
      <c r="K48" s="44"/>
    </row>
    <row r="49" spans="2:47" s="1" customFormat="1" ht="18" customHeight="1">
      <c r="B49" s="40"/>
      <c r="C49" s="36" t="s">
        <v>23</v>
      </c>
      <c r="D49" s="41"/>
      <c r="E49" s="41"/>
      <c r="F49" s="34" t="str">
        <f>F12</f>
        <v>k.ú. Vedrovice</v>
      </c>
      <c r="G49" s="41"/>
      <c r="H49" s="41"/>
      <c r="I49" s="119" t="s">
        <v>25</v>
      </c>
      <c r="J49" s="120" t="str">
        <f>IF(J12="","",J12)</f>
        <v>19. 7. 2017</v>
      </c>
      <c r="K49" s="44"/>
    </row>
    <row r="50" spans="2:47" s="1" customFormat="1" ht="6.95" customHeight="1">
      <c r="B50" s="40"/>
      <c r="C50" s="41"/>
      <c r="D50" s="41"/>
      <c r="E50" s="41"/>
      <c r="F50" s="41"/>
      <c r="G50" s="41"/>
      <c r="H50" s="41"/>
      <c r="I50" s="118"/>
      <c r="J50" s="41"/>
      <c r="K50" s="44"/>
    </row>
    <row r="51" spans="2:47" s="1" customFormat="1">
      <c r="B51" s="40"/>
      <c r="C51" s="36" t="s">
        <v>27</v>
      </c>
      <c r="D51" s="41"/>
      <c r="E51" s="41"/>
      <c r="F51" s="34" t="str">
        <f>E15</f>
        <v>Obec Vedrovice, 671 75 Loděnice u Mor.Krumluva</v>
      </c>
      <c r="G51" s="41"/>
      <c r="H51" s="41"/>
      <c r="I51" s="119" t="s">
        <v>33</v>
      </c>
      <c r="J51" s="34" t="str">
        <f>E21</f>
        <v>Atregia, s.r.o., Šebrov 215, 679 22</v>
      </c>
      <c r="K51" s="44"/>
    </row>
    <row r="52" spans="2:47" s="1" customFormat="1" ht="14.45" customHeight="1">
      <c r="B52" s="40"/>
      <c r="C52" s="36" t="s">
        <v>31</v>
      </c>
      <c r="D52" s="41"/>
      <c r="E52" s="41"/>
      <c r="F52" s="34" t="str">
        <f>IF(E18="","",E18)</f>
        <v/>
      </c>
      <c r="G52" s="41"/>
      <c r="H52" s="41"/>
      <c r="I52" s="118"/>
      <c r="J52" s="41"/>
      <c r="K52" s="44"/>
    </row>
    <row r="53" spans="2:47" s="1" customFormat="1" ht="10.35" customHeight="1">
      <c r="B53" s="40"/>
      <c r="C53" s="41"/>
      <c r="D53" s="41"/>
      <c r="E53" s="41"/>
      <c r="F53" s="41"/>
      <c r="G53" s="41"/>
      <c r="H53" s="41"/>
      <c r="I53" s="118"/>
      <c r="J53" s="41"/>
      <c r="K53" s="44"/>
    </row>
    <row r="54" spans="2:47" s="1" customFormat="1" ht="29.25" customHeight="1">
      <c r="B54" s="40"/>
      <c r="C54" s="144" t="s">
        <v>133</v>
      </c>
      <c r="D54" s="132"/>
      <c r="E54" s="132"/>
      <c r="F54" s="132"/>
      <c r="G54" s="132"/>
      <c r="H54" s="132"/>
      <c r="I54" s="145"/>
      <c r="J54" s="146" t="s">
        <v>134</v>
      </c>
      <c r="K54" s="147"/>
    </row>
    <row r="55" spans="2:47" s="1" customFormat="1" ht="10.35" customHeight="1">
      <c r="B55" s="40"/>
      <c r="C55" s="41"/>
      <c r="D55" s="41"/>
      <c r="E55" s="41"/>
      <c r="F55" s="41"/>
      <c r="G55" s="41"/>
      <c r="H55" s="41"/>
      <c r="I55" s="118"/>
      <c r="J55" s="41"/>
      <c r="K55" s="44"/>
    </row>
    <row r="56" spans="2:47" s="1" customFormat="1" ht="29.25" customHeight="1">
      <c r="B56" s="40"/>
      <c r="C56" s="148" t="s">
        <v>135</v>
      </c>
      <c r="D56" s="41"/>
      <c r="E56" s="41"/>
      <c r="F56" s="41"/>
      <c r="G56" s="41"/>
      <c r="H56" s="41"/>
      <c r="I56" s="118"/>
      <c r="J56" s="128">
        <f>J86</f>
        <v>0</v>
      </c>
      <c r="K56" s="44"/>
      <c r="AU56" s="23" t="s">
        <v>136</v>
      </c>
    </row>
    <row r="57" spans="2:47" s="7" customFormat="1" ht="24.95" customHeight="1">
      <c r="B57" s="149"/>
      <c r="C57" s="150"/>
      <c r="D57" s="151" t="s">
        <v>137</v>
      </c>
      <c r="E57" s="152"/>
      <c r="F57" s="152"/>
      <c r="G57" s="152"/>
      <c r="H57" s="152"/>
      <c r="I57" s="153"/>
      <c r="J57" s="154">
        <f>J87</f>
        <v>0</v>
      </c>
      <c r="K57" s="155"/>
    </row>
    <row r="58" spans="2:47" s="8" customFormat="1" ht="19.899999999999999" customHeight="1">
      <c r="B58" s="156"/>
      <c r="C58" s="157"/>
      <c r="D58" s="158" t="s">
        <v>138</v>
      </c>
      <c r="E58" s="159"/>
      <c r="F58" s="159"/>
      <c r="G58" s="159"/>
      <c r="H58" s="159"/>
      <c r="I58" s="160"/>
      <c r="J58" s="161">
        <f>J88</f>
        <v>0</v>
      </c>
      <c r="K58" s="162"/>
    </row>
    <row r="59" spans="2:47" s="8" customFormat="1" ht="19.899999999999999" customHeight="1">
      <c r="B59" s="156"/>
      <c r="C59" s="157"/>
      <c r="D59" s="158" t="s">
        <v>139</v>
      </c>
      <c r="E59" s="159"/>
      <c r="F59" s="159"/>
      <c r="G59" s="159"/>
      <c r="H59" s="159"/>
      <c r="I59" s="160"/>
      <c r="J59" s="161">
        <f>J97</f>
        <v>0</v>
      </c>
      <c r="K59" s="162"/>
    </row>
    <row r="60" spans="2:47" s="8" customFormat="1" ht="14.85" customHeight="1">
      <c r="B60" s="156"/>
      <c r="C60" s="157"/>
      <c r="D60" s="158" t="s">
        <v>140</v>
      </c>
      <c r="E60" s="159"/>
      <c r="F60" s="159"/>
      <c r="G60" s="159"/>
      <c r="H60" s="159"/>
      <c r="I60" s="160"/>
      <c r="J60" s="161">
        <f>J98</f>
        <v>0</v>
      </c>
      <c r="K60" s="162"/>
    </row>
    <row r="61" spans="2:47" s="8" customFormat="1" ht="21.75" customHeight="1">
      <c r="B61" s="156"/>
      <c r="C61" s="157"/>
      <c r="D61" s="158" t="s">
        <v>141</v>
      </c>
      <c r="E61" s="159"/>
      <c r="F61" s="159"/>
      <c r="G61" s="159"/>
      <c r="H61" s="159"/>
      <c r="I61" s="160"/>
      <c r="J61" s="161">
        <f>J172</f>
        <v>0</v>
      </c>
      <c r="K61" s="162"/>
    </row>
    <row r="62" spans="2:47" s="8" customFormat="1" ht="21.75" customHeight="1">
      <c r="B62" s="156"/>
      <c r="C62" s="157"/>
      <c r="D62" s="158" t="s">
        <v>142</v>
      </c>
      <c r="E62" s="159"/>
      <c r="F62" s="159"/>
      <c r="G62" s="159"/>
      <c r="H62" s="159"/>
      <c r="I62" s="160"/>
      <c r="J62" s="161">
        <f>J173</f>
        <v>0</v>
      </c>
      <c r="K62" s="162"/>
    </row>
    <row r="63" spans="2:47" s="8" customFormat="1" ht="21.75" customHeight="1">
      <c r="B63" s="156"/>
      <c r="C63" s="157"/>
      <c r="D63" s="158" t="s">
        <v>143</v>
      </c>
      <c r="E63" s="159"/>
      <c r="F63" s="159"/>
      <c r="G63" s="159"/>
      <c r="H63" s="159"/>
      <c r="I63" s="160"/>
      <c r="J63" s="161">
        <f>J182</f>
        <v>0</v>
      </c>
      <c r="K63" s="162"/>
    </row>
    <row r="64" spans="2:47" s="8" customFormat="1" ht="14.85" customHeight="1">
      <c r="B64" s="156"/>
      <c r="C64" s="157"/>
      <c r="D64" s="158" t="s">
        <v>144</v>
      </c>
      <c r="E64" s="159"/>
      <c r="F64" s="159"/>
      <c r="G64" s="159"/>
      <c r="H64" s="159"/>
      <c r="I64" s="160"/>
      <c r="J64" s="161">
        <f>J191</f>
        <v>0</v>
      </c>
      <c r="K64" s="162"/>
    </row>
    <row r="65" spans="2:12" s="8" customFormat="1" ht="14.85" customHeight="1">
      <c r="B65" s="156"/>
      <c r="C65" s="157"/>
      <c r="D65" s="158" t="s">
        <v>145</v>
      </c>
      <c r="E65" s="159"/>
      <c r="F65" s="159"/>
      <c r="G65" s="159"/>
      <c r="H65" s="159"/>
      <c r="I65" s="160"/>
      <c r="J65" s="161">
        <f>J206</f>
        <v>0</v>
      </c>
      <c r="K65" s="162"/>
    </row>
    <row r="66" spans="2:12" s="8" customFormat="1" ht="19.899999999999999" customHeight="1">
      <c r="B66" s="156"/>
      <c r="C66" s="157"/>
      <c r="D66" s="158" t="s">
        <v>146</v>
      </c>
      <c r="E66" s="159"/>
      <c r="F66" s="159"/>
      <c r="G66" s="159"/>
      <c r="H66" s="159"/>
      <c r="I66" s="160"/>
      <c r="J66" s="161">
        <f>J209</f>
        <v>0</v>
      </c>
      <c r="K66" s="162"/>
    </row>
    <row r="67" spans="2:12" s="1" customFormat="1" ht="21.75" customHeight="1">
      <c r="B67" s="40"/>
      <c r="C67" s="41"/>
      <c r="D67" s="41"/>
      <c r="E67" s="41"/>
      <c r="F67" s="41"/>
      <c r="G67" s="41"/>
      <c r="H67" s="41"/>
      <c r="I67" s="118"/>
      <c r="J67" s="41"/>
      <c r="K67" s="44"/>
    </row>
    <row r="68" spans="2:12" s="1" customFormat="1" ht="6.95" customHeight="1">
      <c r="B68" s="55"/>
      <c r="C68" s="56"/>
      <c r="D68" s="56"/>
      <c r="E68" s="56"/>
      <c r="F68" s="56"/>
      <c r="G68" s="56"/>
      <c r="H68" s="56"/>
      <c r="I68" s="139"/>
      <c r="J68" s="56"/>
      <c r="K68" s="57"/>
    </row>
    <row r="72" spans="2:12" s="1" customFormat="1" ht="6.95" customHeight="1">
      <c r="B72" s="58"/>
      <c r="C72" s="59"/>
      <c r="D72" s="59"/>
      <c r="E72" s="59"/>
      <c r="F72" s="59"/>
      <c r="G72" s="59"/>
      <c r="H72" s="59"/>
      <c r="I72" s="142"/>
      <c r="J72" s="59"/>
      <c r="K72" s="59"/>
      <c r="L72" s="60"/>
    </row>
    <row r="73" spans="2:12" s="1" customFormat="1" ht="36.950000000000003" customHeight="1">
      <c r="B73" s="40"/>
      <c r="C73" s="61" t="s">
        <v>147</v>
      </c>
      <c r="D73" s="62"/>
      <c r="E73" s="62"/>
      <c r="F73" s="62"/>
      <c r="G73" s="62"/>
      <c r="H73" s="62"/>
      <c r="I73" s="163"/>
      <c r="J73" s="62"/>
      <c r="K73" s="62"/>
      <c r="L73" s="60"/>
    </row>
    <row r="74" spans="2:12" s="1" customFormat="1" ht="6.95" customHeight="1">
      <c r="B74" s="40"/>
      <c r="C74" s="62"/>
      <c r="D74" s="62"/>
      <c r="E74" s="62"/>
      <c r="F74" s="62"/>
      <c r="G74" s="62"/>
      <c r="H74" s="62"/>
      <c r="I74" s="163"/>
      <c r="J74" s="62"/>
      <c r="K74" s="62"/>
      <c r="L74" s="60"/>
    </row>
    <row r="75" spans="2:12" s="1" customFormat="1" ht="14.45" customHeight="1">
      <c r="B75" s="40"/>
      <c r="C75" s="64" t="s">
        <v>18</v>
      </c>
      <c r="D75" s="62"/>
      <c r="E75" s="62"/>
      <c r="F75" s="62"/>
      <c r="G75" s="62"/>
      <c r="H75" s="62"/>
      <c r="I75" s="163"/>
      <c r="J75" s="62"/>
      <c r="K75" s="62"/>
      <c r="L75" s="60"/>
    </row>
    <row r="76" spans="2:12" s="1" customFormat="1" ht="22.5" customHeight="1">
      <c r="B76" s="40"/>
      <c r="C76" s="62"/>
      <c r="D76" s="62"/>
      <c r="E76" s="382" t="str">
        <f>E7</f>
        <v>Realizace prvků ÚSES v k.ú. Vedrovice</v>
      </c>
      <c r="F76" s="383"/>
      <c r="G76" s="383"/>
      <c r="H76" s="383"/>
      <c r="I76" s="163"/>
      <c r="J76" s="62"/>
      <c r="K76" s="62"/>
      <c r="L76" s="60"/>
    </row>
    <row r="77" spans="2:12" s="1" customFormat="1" ht="14.45" customHeight="1">
      <c r="B77" s="40"/>
      <c r="C77" s="64" t="s">
        <v>123</v>
      </c>
      <c r="D77" s="62"/>
      <c r="E77" s="62"/>
      <c r="F77" s="62"/>
      <c r="G77" s="62"/>
      <c r="H77" s="62"/>
      <c r="I77" s="163"/>
      <c r="J77" s="62"/>
      <c r="K77" s="62"/>
      <c r="L77" s="60"/>
    </row>
    <row r="78" spans="2:12" s="1" customFormat="1" ht="23.25" customHeight="1">
      <c r="B78" s="40"/>
      <c r="C78" s="62"/>
      <c r="D78" s="62"/>
      <c r="E78" s="358" t="str">
        <f>E9</f>
        <v>LBK 4 - orná půda</v>
      </c>
      <c r="F78" s="384"/>
      <c r="G78" s="384"/>
      <c r="H78" s="384"/>
      <c r="I78" s="163"/>
      <c r="J78" s="62"/>
      <c r="K78" s="62"/>
      <c r="L78" s="60"/>
    </row>
    <row r="79" spans="2:12" s="1" customFormat="1" ht="6.95" customHeight="1">
      <c r="B79" s="40"/>
      <c r="C79" s="62"/>
      <c r="D79" s="62"/>
      <c r="E79" s="62"/>
      <c r="F79" s="62"/>
      <c r="G79" s="62"/>
      <c r="H79" s="62"/>
      <c r="I79" s="163"/>
      <c r="J79" s="62"/>
      <c r="K79" s="62"/>
      <c r="L79" s="60"/>
    </row>
    <row r="80" spans="2:12" s="1" customFormat="1" ht="18" customHeight="1">
      <c r="B80" s="40"/>
      <c r="C80" s="64" t="s">
        <v>23</v>
      </c>
      <c r="D80" s="62"/>
      <c r="E80" s="62"/>
      <c r="F80" s="164" t="str">
        <f>F12</f>
        <v>k.ú. Vedrovice</v>
      </c>
      <c r="G80" s="62"/>
      <c r="H80" s="62"/>
      <c r="I80" s="165" t="s">
        <v>25</v>
      </c>
      <c r="J80" s="72" t="str">
        <f>IF(J12="","",J12)</f>
        <v>19. 7. 2017</v>
      </c>
      <c r="K80" s="62"/>
      <c r="L80" s="60"/>
    </row>
    <row r="81" spans="2:65" s="1" customFormat="1" ht="6.95" customHeight="1">
      <c r="B81" s="40"/>
      <c r="C81" s="62"/>
      <c r="D81" s="62"/>
      <c r="E81" s="62"/>
      <c r="F81" s="62"/>
      <c r="G81" s="62"/>
      <c r="H81" s="62"/>
      <c r="I81" s="163"/>
      <c r="J81" s="62"/>
      <c r="K81" s="62"/>
      <c r="L81" s="60"/>
    </row>
    <row r="82" spans="2:65" s="1" customFormat="1">
      <c r="B82" s="40"/>
      <c r="C82" s="64" t="s">
        <v>27</v>
      </c>
      <c r="D82" s="62"/>
      <c r="E82" s="62"/>
      <c r="F82" s="164" t="str">
        <f>E15</f>
        <v>Obec Vedrovice, 671 75 Loděnice u Mor.Krumluva</v>
      </c>
      <c r="G82" s="62"/>
      <c r="H82" s="62"/>
      <c r="I82" s="165" t="s">
        <v>33</v>
      </c>
      <c r="J82" s="164" t="str">
        <f>E21</f>
        <v>Atregia, s.r.o., Šebrov 215, 679 22</v>
      </c>
      <c r="K82" s="62"/>
      <c r="L82" s="60"/>
    </row>
    <row r="83" spans="2:65" s="1" customFormat="1" ht="14.45" customHeight="1">
      <c r="B83" s="40"/>
      <c r="C83" s="64" t="s">
        <v>31</v>
      </c>
      <c r="D83" s="62"/>
      <c r="E83" s="62"/>
      <c r="F83" s="164" t="str">
        <f>IF(E18="","",E18)</f>
        <v/>
      </c>
      <c r="G83" s="62"/>
      <c r="H83" s="62"/>
      <c r="I83" s="163"/>
      <c r="J83" s="62"/>
      <c r="K83" s="62"/>
      <c r="L83" s="60"/>
    </row>
    <row r="84" spans="2:65" s="1" customFormat="1" ht="10.35" customHeight="1">
      <c r="B84" s="40"/>
      <c r="C84" s="62"/>
      <c r="D84" s="62"/>
      <c r="E84" s="62"/>
      <c r="F84" s="62"/>
      <c r="G84" s="62"/>
      <c r="H84" s="62"/>
      <c r="I84" s="163"/>
      <c r="J84" s="62"/>
      <c r="K84" s="62"/>
      <c r="L84" s="60"/>
    </row>
    <row r="85" spans="2:65" s="9" customFormat="1" ht="29.25" customHeight="1">
      <c r="B85" s="166"/>
      <c r="C85" s="167" t="s">
        <v>148</v>
      </c>
      <c r="D85" s="168" t="s">
        <v>56</v>
      </c>
      <c r="E85" s="168" t="s">
        <v>52</v>
      </c>
      <c r="F85" s="168" t="s">
        <v>149</v>
      </c>
      <c r="G85" s="168" t="s">
        <v>150</v>
      </c>
      <c r="H85" s="168" t="s">
        <v>151</v>
      </c>
      <c r="I85" s="169" t="s">
        <v>152</v>
      </c>
      <c r="J85" s="168" t="s">
        <v>134</v>
      </c>
      <c r="K85" s="170" t="s">
        <v>153</v>
      </c>
      <c r="L85" s="171"/>
      <c r="M85" s="80" t="s">
        <v>154</v>
      </c>
      <c r="N85" s="81" t="s">
        <v>41</v>
      </c>
      <c r="O85" s="81" t="s">
        <v>155</v>
      </c>
      <c r="P85" s="81" t="s">
        <v>156</v>
      </c>
      <c r="Q85" s="81" t="s">
        <v>157</v>
      </c>
      <c r="R85" s="81" t="s">
        <v>158</v>
      </c>
      <c r="S85" s="81" t="s">
        <v>159</v>
      </c>
      <c r="T85" s="82" t="s">
        <v>160</v>
      </c>
    </row>
    <row r="86" spans="2:65" s="1" customFormat="1" ht="29.25" customHeight="1">
      <c r="B86" s="40"/>
      <c r="C86" s="86" t="s">
        <v>135</v>
      </c>
      <c r="D86" s="62"/>
      <c r="E86" s="62"/>
      <c r="F86" s="62"/>
      <c r="G86" s="62"/>
      <c r="H86" s="62"/>
      <c r="I86" s="163"/>
      <c r="J86" s="172">
        <f>BK86</f>
        <v>0</v>
      </c>
      <c r="K86" s="62"/>
      <c r="L86" s="60"/>
      <c r="M86" s="83"/>
      <c r="N86" s="84"/>
      <c r="O86" s="84"/>
      <c r="P86" s="173">
        <f>P87</f>
        <v>0</v>
      </c>
      <c r="Q86" s="84"/>
      <c r="R86" s="173">
        <f>R87</f>
        <v>70.65737</v>
      </c>
      <c r="S86" s="84"/>
      <c r="T86" s="174">
        <f>T87</f>
        <v>0</v>
      </c>
      <c r="AT86" s="23" t="s">
        <v>70</v>
      </c>
      <c r="AU86" s="23" t="s">
        <v>136</v>
      </c>
      <c r="BK86" s="175">
        <f>BK87</f>
        <v>0</v>
      </c>
    </row>
    <row r="87" spans="2:65" s="10" customFormat="1" ht="37.35" customHeight="1">
      <c r="B87" s="176"/>
      <c r="C87" s="177"/>
      <c r="D87" s="178" t="s">
        <v>70</v>
      </c>
      <c r="E87" s="179" t="s">
        <v>161</v>
      </c>
      <c r="F87" s="179" t="s">
        <v>162</v>
      </c>
      <c r="G87" s="177"/>
      <c r="H87" s="177"/>
      <c r="I87" s="180"/>
      <c r="J87" s="181">
        <f>BK87</f>
        <v>0</v>
      </c>
      <c r="K87" s="177"/>
      <c r="L87" s="182"/>
      <c r="M87" s="183"/>
      <c r="N87" s="184"/>
      <c r="O87" s="184"/>
      <c r="P87" s="185">
        <f>P88+P97+P209</f>
        <v>0</v>
      </c>
      <c r="Q87" s="184"/>
      <c r="R87" s="185">
        <f>R88+R97+R209</f>
        <v>70.65737</v>
      </c>
      <c r="S87" s="184"/>
      <c r="T87" s="186">
        <f>T88+T97+T209</f>
        <v>0</v>
      </c>
      <c r="AR87" s="187" t="s">
        <v>79</v>
      </c>
      <c r="AT87" s="188" t="s">
        <v>70</v>
      </c>
      <c r="AU87" s="188" t="s">
        <v>71</v>
      </c>
      <c r="AY87" s="187" t="s">
        <v>163</v>
      </c>
      <c r="BK87" s="189">
        <f>BK88+BK97+BK209</f>
        <v>0</v>
      </c>
    </row>
    <row r="88" spans="2:65" s="10" customFormat="1" ht="19.899999999999999" customHeight="1">
      <c r="B88" s="176"/>
      <c r="C88" s="177"/>
      <c r="D88" s="190" t="s">
        <v>70</v>
      </c>
      <c r="E88" s="191" t="s">
        <v>122</v>
      </c>
      <c r="F88" s="191" t="s">
        <v>164</v>
      </c>
      <c r="G88" s="177"/>
      <c r="H88" s="177"/>
      <c r="I88" s="180"/>
      <c r="J88" s="192">
        <f>BK88</f>
        <v>0</v>
      </c>
      <c r="K88" s="177"/>
      <c r="L88" s="182"/>
      <c r="M88" s="183"/>
      <c r="N88" s="184"/>
      <c r="O88" s="184"/>
      <c r="P88" s="185">
        <f>SUM(P89:P96)</f>
        <v>0</v>
      </c>
      <c r="Q88" s="184"/>
      <c r="R88" s="185">
        <f>SUM(R89:R96)</f>
        <v>0</v>
      </c>
      <c r="S88" s="184"/>
      <c r="T88" s="186">
        <f>SUM(T89:T96)</f>
        <v>0</v>
      </c>
      <c r="AR88" s="187" t="s">
        <v>79</v>
      </c>
      <c r="AT88" s="188" t="s">
        <v>70</v>
      </c>
      <c r="AU88" s="188" t="s">
        <v>79</v>
      </c>
      <c r="AY88" s="187" t="s">
        <v>163</v>
      </c>
      <c r="BK88" s="189">
        <f>SUM(BK89:BK96)</f>
        <v>0</v>
      </c>
    </row>
    <row r="89" spans="2:65" s="1" customFormat="1" ht="22.5" customHeight="1">
      <c r="B89" s="40"/>
      <c r="C89" s="193" t="s">
        <v>79</v>
      </c>
      <c r="D89" s="193" t="s">
        <v>165</v>
      </c>
      <c r="E89" s="194" t="s">
        <v>202</v>
      </c>
      <c r="F89" s="195" t="s">
        <v>203</v>
      </c>
      <c r="G89" s="196" t="s">
        <v>102</v>
      </c>
      <c r="H89" s="197">
        <v>34665</v>
      </c>
      <c r="I89" s="198"/>
      <c r="J89" s="199">
        <f>ROUND(I89*H89,2)</f>
        <v>0</v>
      </c>
      <c r="K89" s="195" t="s">
        <v>168</v>
      </c>
      <c r="L89" s="60"/>
      <c r="M89" s="200" t="s">
        <v>21</v>
      </c>
      <c r="N89" s="201" t="s">
        <v>42</v>
      </c>
      <c r="O89" s="41"/>
      <c r="P89" s="202">
        <f>O89*H89</f>
        <v>0</v>
      </c>
      <c r="Q89" s="202">
        <v>0</v>
      </c>
      <c r="R89" s="202">
        <f>Q89*H89</f>
        <v>0</v>
      </c>
      <c r="S89" s="202">
        <v>0</v>
      </c>
      <c r="T89" s="203">
        <f>S89*H89</f>
        <v>0</v>
      </c>
      <c r="AR89" s="23" t="s">
        <v>174</v>
      </c>
      <c r="AT89" s="23" t="s">
        <v>165</v>
      </c>
      <c r="AU89" s="23" t="s">
        <v>81</v>
      </c>
      <c r="AY89" s="23" t="s">
        <v>163</v>
      </c>
      <c r="BE89" s="204">
        <f>IF(N89="základní",J89,0)</f>
        <v>0</v>
      </c>
      <c r="BF89" s="204">
        <f>IF(N89="snížená",J89,0)</f>
        <v>0</v>
      </c>
      <c r="BG89" s="204">
        <f>IF(N89="zákl. přenesená",J89,0)</f>
        <v>0</v>
      </c>
      <c r="BH89" s="204">
        <f>IF(N89="sníž. přenesená",J89,0)</f>
        <v>0</v>
      </c>
      <c r="BI89" s="204">
        <f>IF(N89="nulová",J89,0)</f>
        <v>0</v>
      </c>
      <c r="BJ89" s="23" t="s">
        <v>79</v>
      </c>
      <c r="BK89" s="204">
        <f>ROUND(I89*H89,2)</f>
        <v>0</v>
      </c>
      <c r="BL89" s="23" t="s">
        <v>174</v>
      </c>
      <c r="BM89" s="23" t="s">
        <v>204</v>
      </c>
    </row>
    <row r="90" spans="2:65" s="11" customFormat="1" ht="13.5">
      <c r="B90" s="205"/>
      <c r="C90" s="206"/>
      <c r="D90" s="207" t="s">
        <v>171</v>
      </c>
      <c r="E90" s="208" t="s">
        <v>21</v>
      </c>
      <c r="F90" s="209" t="s">
        <v>100</v>
      </c>
      <c r="G90" s="206"/>
      <c r="H90" s="210">
        <v>34665</v>
      </c>
      <c r="I90" s="211"/>
      <c r="J90" s="206"/>
      <c r="K90" s="206"/>
      <c r="L90" s="212"/>
      <c r="M90" s="213"/>
      <c r="N90" s="214"/>
      <c r="O90" s="214"/>
      <c r="P90" s="214"/>
      <c r="Q90" s="214"/>
      <c r="R90" s="214"/>
      <c r="S90" s="214"/>
      <c r="T90" s="215"/>
      <c r="AT90" s="216" t="s">
        <v>171</v>
      </c>
      <c r="AU90" s="216" t="s">
        <v>81</v>
      </c>
      <c r="AV90" s="11" t="s">
        <v>81</v>
      </c>
      <c r="AW90" s="11" t="s">
        <v>35</v>
      </c>
      <c r="AX90" s="11" t="s">
        <v>79</v>
      </c>
      <c r="AY90" s="216" t="s">
        <v>163</v>
      </c>
    </row>
    <row r="91" spans="2:65" s="1" customFormat="1" ht="22.5" customHeight="1">
      <c r="B91" s="40"/>
      <c r="C91" s="193" t="s">
        <v>81</v>
      </c>
      <c r="D91" s="193" t="s">
        <v>165</v>
      </c>
      <c r="E91" s="194" t="s">
        <v>206</v>
      </c>
      <c r="F91" s="195" t="s">
        <v>207</v>
      </c>
      <c r="G91" s="196" t="s">
        <v>102</v>
      </c>
      <c r="H91" s="197">
        <v>34665</v>
      </c>
      <c r="I91" s="198"/>
      <c r="J91" s="199">
        <f>ROUND(I91*H91,2)</f>
        <v>0</v>
      </c>
      <c r="K91" s="195" t="s">
        <v>168</v>
      </c>
      <c r="L91" s="60"/>
      <c r="M91" s="200" t="s">
        <v>21</v>
      </c>
      <c r="N91" s="201" t="s">
        <v>42</v>
      </c>
      <c r="O91" s="41"/>
      <c r="P91" s="202">
        <f>O91*H91</f>
        <v>0</v>
      </c>
      <c r="Q91" s="202">
        <v>0</v>
      </c>
      <c r="R91" s="202">
        <f>Q91*H91</f>
        <v>0</v>
      </c>
      <c r="S91" s="202">
        <v>0</v>
      </c>
      <c r="T91" s="203">
        <f>S91*H91</f>
        <v>0</v>
      </c>
      <c r="AR91" s="23" t="s">
        <v>174</v>
      </c>
      <c r="AT91" s="23" t="s">
        <v>165</v>
      </c>
      <c r="AU91" s="23" t="s">
        <v>81</v>
      </c>
      <c r="AY91" s="23" t="s">
        <v>163</v>
      </c>
      <c r="BE91" s="204">
        <f>IF(N91="základní",J91,0)</f>
        <v>0</v>
      </c>
      <c r="BF91" s="204">
        <f>IF(N91="snížená",J91,0)</f>
        <v>0</v>
      </c>
      <c r="BG91" s="204">
        <f>IF(N91="zákl. přenesená",J91,0)</f>
        <v>0</v>
      </c>
      <c r="BH91" s="204">
        <f>IF(N91="sníž. přenesená",J91,0)</f>
        <v>0</v>
      </c>
      <c r="BI91" s="204">
        <f>IF(N91="nulová",J91,0)</f>
        <v>0</v>
      </c>
      <c r="BJ91" s="23" t="s">
        <v>79</v>
      </c>
      <c r="BK91" s="204">
        <f>ROUND(I91*H91,2)</f>
        <v>0</v>
      </c>
      <c r="BL91" s="23" t="s">
        <v>174</v>
      </c>
      <c r="BM91" s="23" t="s">
        <v>208</v>
      </c>
    </row>
    <row r="92" spans="2:65" s="11" customFormat="1" ht="13.5">
      <c r="B92" s="205"/>
      <c r="C92" s="206"/>
      <c r="D92" s="207" t="s">
        <v>171</v>
      </c>
      <c r="E92" s="208" t="s">
        <v>21</v>
      </c>
      <c r="F92" s="209" t="s">
        <v>100</v>
      </c>
      <c r="G92" s="206"/>
      <c r="H92" s="210">
        <v>34665</v>
      </c>
      <c r="I92" s="211"/>
      <c r="J92" s="206"/>
      <c r="K92" s="206"/>
      <c r="L92" s="212"/>
      <c r="M92" s="213"/>
      <c r="N92" s="214"/>
      <c r="O92" s="214"/>
      <c r="P92" s="214"/>
      <c r="Q92" s="214"/>
      <c r="R92" s="214"/>
      <c r="S92" s="214"/>
      <c r="T92" s="215"/>
      <c r="AT92" s="216" t="s">
        <v>171</v>
      </c>
      <c r="AU92" s="216" t="s">
        <v>81</v>
      </c>
      <c r="AV92" s="11" t="s">
        <v>81</v>
      </c>
      <c r="AW92" s="11" t="s">
        <v>35</v>
      </c>
      <c r="AX92" s="11" t="s">
        <v>79</v>
      </c>
      <c r="AY92" s="216" t="s">
        <v>163</v>
      </c>
    </row>
    <row r="93" spans="2:65" s="1" customFormat="1" ht="22.5" customHeight="1">
      <c r="B93" s="40"/>
      <c r="C93" s="193" t="s">
        <v>104</v>
      </c>
      <c r="D93" s="193" t="s">
        <v>165</v>
      </c>
      <c r="E93" s="194" t="s">
        <v>210</v>
      </c>
      <c r="F93" s="195" t="s">
        <v>211</v>
      </c>
      <c r="G93" s="196" t="s">
        <v>102</v>
      </c>
      <c r="H93" s="197">
        <v>34665</v>
      </c>
      <c r="I93" s="198"/>
      <c r="J93" s="199">
        <f>ROUND(I93*H93,2)</f>
        <v>0</v>
      </c>
      <c r="K93" s="195" t="s">
        <v>168</v>
      </c>
      <c r="L93" s="60"/>
      <c r="M93" s="200" t="s">
        <v>21</v>
      </c>
      <c r="N93" s="201" t="s">
        <v>42</v>
      </c>
      <c r="O93" s="41"/>
      <c r="P93" s="202">
        <f>O93*H93</f>
        <v>0</v>
      </c>
      <c r="Q93" s="202">
        <v>0</v>
      </c>
      <c r="R93" s="202">
        <f>Q93*H93</f>
        <v>0</v>
      </c>
      <c r="S93" s="202">
        <v>0</v>
      </c>
      <c r="T93" s="203">
        <f>S93*H93</f>
        <v>0</v>
      </c>
      <c r="AR93" s="23" t="s">
        <v>174</v>
      </c>
      <c r="AT93" s="23" t="s">
        <v>165</v>
      </c>
      <c r="AU93" s="23" t="s">
        <v>81</v>
      </c>
      <c r="AY93" s="23" t="s">
        <v>163</v>
      </c>
      <c r="BE93" s="204">
        <f>IF(N93="základní",J93,0)</f>
        <v>0</v>
      </c>
      <c r="BF93" s="204">
        <f>IF(N93="snížená",J93,0)</f>
        <v>0</v>
      </c>
      <c r="BG93" s="204">
        <f>IF(N93="zákl. přenesená",J93,0)</f>
        <v>0</v>
      </c>
      <c r="BH93" s="204">
        <f>IF(N93="sníž. přenesená",J93,0)</f>
        <v>0</v>
      </c>
      <c r="BI93" s="204">
        <f>IF(N93="nulová",J93,0)</f>
        <v>0</v>
      </c>
      <c r="BJ93" s="23" t="s">
        <v>79</v>
      </c>
      <c r="BK93" s="204">
        <f>ROUND(I93*H93,2)</f>
        <v>0</v>
      </c>
      <c r="BL93" s="23" t="s">
        <v>174</v>
      </c>
      <c r="BM93" s="23" t="s">
        <v>212</v>
      </c>
    </row>
    <row r="94" spans="2:65" s="11" customFormat="1" ht="13.5">
      <c r="B94" s="205"/>
      <c r="C94" s="206"/>
      <c r="D94" s="207" t="s">
        <v>171</v>
      </c>
      <c r="E94" s="208" t="s">
        <v>21</v>
      </c>
      <c r="F94" s="209" t="s">
        <v>100</v>
      </c>
      <c r="G94" s="206"/>
      <c r="H94" s="210">
        <v>34665</v>
      </c>
      <c r="I94" s="211"/>
      <c r="J94" s="206"/>
      <c r="K94" s="206"/>
      <c r="L94" s="212"/>
      <c r="M94" s="213"/>
      <c r="N94" s="214"/>
      <c r="O94" s="214"/>
      <c r="P94" s="214"/>
      <c r="Q94" s="214"/>
      <c r="R94" s="214"/>
      <c r="S94" s="214"/>
      <c r="T94" s="215"/>
      <c r="AT94" s="216" t="s">
        <v>171</v>
      </c>
      <c r="AU94" s="216" t="s">
        <v>81</v>
      </c>
      <c r="AV94" s="11" t="s">
        <v>81</v>
      </c>
      <c r="AW94" s="11" t="s">
        <v>35</v>
      </c>
      <c r="AX94" s="11" t="s">
        <v>79</v>
      </c>
      <c r="AY94" s="216" t="s">
        <v>163</v>
      </c>
    </row>
    <row r="95" spans="2:65" s="1" customFormat="1" ht="22.5" customHeight="1">
      <c r="B95" s="40"/>
      <c r="C95" s="193" t="s">
        <v>174</v>
      </c>
      <c r="D95" s="193" t="s">
        <v>165</v>
      </c>
      <c r="E95" s="194" t="s">
        <v>214</v>
      </c>
      <c r="F95" s="195" t="s">
        <v>215</v>
      </c>
      <c r="G95" s="196" t="s">
        <v>102</v>
      </c>
      <c r="H95" s="197">
        <v>34665</v>
      </c>
      <c r="I95" s="198"/>
      <c r="J95" s="199">
        <f>ROUND(I95*H95,2)</f>
        <v>0</v>
      </c>
      <c r="K95" s="195" t="s">
        <v>168</v>
      </c>
      <c r="L95" s="60"/>
      <c r="M95" s="200" t="s">
        <v>21</v>
      </c>
      <c r="N95" s="201" t="s">
        <v>42</v>
      </c>
      <c r="O95" s="41"/>
      <c r="P95" s="202">
        <f>O95*H95</f>
        <v>0</v>
      </c>
      <c r="Q95" s="202">
        <v>0</v>
      </c>
      <c r="R95" s="202">
        <f>Q95*H95</f>
        <v>0</v>
      </c>
      <c r="S95" s="202">
        <v>0</v>
      </c>
      <c r="T95" s="203">
        <f>S95*H95</f>
        <v>0</v>
      </c>
      <c r="AR95" s="23" t="s">
        <v>174</v>
      </c>
      <c r="AT95" s="23" t="s">
        <v>165</v>
      </c>
      <c r="AU95" s="23" t="s">
        <v>81</v>
      </c>
      <c r="AY95" s="23" t="s">
        <v>163</v>
      </c>
      <c r="BE95" s="204">
        <f>IF(N95="základní",J95,0)</f>
        <v>0</v>
      </c>
      <c r="BF95" s="204">
        <f>IF(N95="snížená",J95,0)</f>
        <v>0</v>
      </c>
      <c r="BG95" s="204">
        <f>IF(N95="zákl. přenesená",J95,0)</f>
        <v>0</v>
      </c>
      <c r="BH95" s="204">
        <f>IF(N95="sníž. přenesená",J95,0)</f>
        <v>0</v>
      </c>
      <c r="BI95" s="204">
        <f>IF(N95="nulová",J95,0)</f>
        <v>0</v>
      </c>
      <c r="BJ95" s="23" t="s">
        <v>79</v>
      </c>
      <c r="BK95" s="204">
        <f>ROUND(I95*H95,2)</f>
        <v>0</v>
      </c>
      <c r="BL95" s="23" t="s">
        <v>174</v>
      </c>
      <c r="BM95" s="23" t="s">
        <v>216</v>
      </c>
    </row>
    <row r="96" spans="2:65" s="11" customFormat="1" ht="13.5">
      <c r="B96" s="205"/>
      <c r="C96" s="206"/>
      <c r="D96" s="217" t="s">
        <v>171</v>
      </c>
      <c r="E96" s="218" t="s">
        <v>21</v>
      </c>
      <c r="F96" s="219" t="s">
        <v>100</v>
      </c>
      <c r="G96" s="206"/>
      <c r="H96" s="220">
        <v>34665</v>
      </c>
      <c r="I96" s="211"/>
      <c r="J96" s="206"/>
      <c r="K96" s="206"/>
      <c r="L96" s="212"/>
      <c r="M96" s="213"/>
      <c r="N96" s="214"/>
      <c r="O96" s="214"/>
      <c r="P96" s="214"/>
      <c r="Q96" s="214"/>
      <c r="R96" s="214"/>
      <c r="S96" s="214"/>
      <c r="T96" s="215"/>
      <c r="AT96" s="216" t="s">
        <v>171</v>
      </c>
      <c r="AU96" s="216" t="s">
        <v>81</v>
      </c>
      <c r="AV96" s="11" t="s">
        <v>81</v>
      </c>
      <c r="AW96" s="11" t="s">
        <v>35</v>
      </c>
      <c r="AX96" s="11" t="s">
        <v>79</v>
      </c>
      <c r="AY96" s="216" t="s">
        <v>163</v>
      </c>
    </row>
    <row r="97" spans="2:65" s="10" customFormat="1" ht="29.85" customHeight="1">
      <c r="B97" s="176"/>
      <c r="C97" s="177"/>
      <c r="D97" s="178" t="s">
        <v>70</v>
      </c>
      <c r="E97" s="221" t="s">
        <v>217</v>
      </c>
      <c r="F97" s="221" t="s">
        <v>218</v>
      </c>
      <c r="G97" s="177"/>
      <c r="H97" s="177"/>
      <c r="I97" s="180"/>
      <c r="J97" s="222">
        <f>BK97</f>
        <v>0</v>
      </c>
      <c r="K97" s="177"/>
      <c r="L97" s="182"/>
      <c r="M97" s="183"/>
      <c r="N97" s="184"/>
      <c r="O97" s="184"/>
      <c r="P97" s="185">
        <f>P98+P191+P206</f>
        <v>0</v>
      </c>
      <c r="Q97" s="184"/>
      <c r="R97" s="185">
        <f>R98+R191+R206</f>
        <v>68.697370000000006</v>
      </c>
      <c r="S97" s="184"/>
      <c r="T97" s="186">
        <f>T98+T191+T206</f>
        <v>0</v>
      </c>
      <c r="AR97" s="187" t="s">
        <v>174</v>
      </c>
      <c r="AT97" s="188" t="s">
        <v>70</v>
      </c>
      <c r="AU97" s="188" t="s">
        <v>79</v>
      </c>
      <c r="AY97" s="187" t="s">
        <v>163</v>
      </c>
      <c r="BK97" s="189">
        <f>BK98+BK191+BK206</f>
        <v>0</v>
      </c>
    </row>
    <row r="98" spans="2:65" s="10" customFormat="1" ht="14.85" customHeight="1">
      <c r="B98" s="176"/>
      <c r="C98" s="177"/>
      <c r="D98" s="190" t="s">
        <v>70</v>
      </c>
      <c r="E98" s="191" t="s">
        <v>219</v>
      </c>
      <c r="F98" s="191" t="s">
        <v>220</v>
      </c>
      <c r="G98" s="177"/>
      <c r="H98" s="177"/>
      <c r="I98" s="180"/>
      <c r="J98" s="192">
        <f>BK98</f>
        <v>0</v>
      </c>
      <c r="K98" s="177"/>
      <c r="L98" s="182"/>
      <c r="M98" s="183"/>
      <c r="N98" s="184"/>
      <c r="O98" s="184"/>
      <c r="P98" s="185">
        <f>P99+SUM(P100:P172)</f>
        <v>0</v>
      </c>
      <c r="Q98" s="184"/>
      <c r="R98" s="185">
        <f>R99+SUM(R100:R172)</f>
        <v>68.293630000000007</v>
      </c>
      <c r="S98" s="184"/>
      <c r="T98" s="186">
        <f>T99+SUM(T100:T172)</f>
        <v>0</v>
      </c>
      <c r="AR98" s="187" t="s">
        <v>174</v>
      </c>
      <c r="AT98" s="188" t="s">
        <v>70</v>
      </c>
      <c r="AU98" s="188" t="s">
        <v>81</v>
      </c>
      <c r="AY98" s="187" t="s">
        <v>163</v>
      </c>
      <c r="BK98" s="189">
        <f>BK99+SUM(BK100:BK172)</f>
        <v>0</v>
      </c>
    </row>
    <row r="99" spans="2:65" s="1" customFormat="1" ht="31.5" customHeight="1">
      <c r="B99" s="40"/>
      <c r="C99" s="193" t="s">
        <v>184</v>
      </c>
      <c r="D99" s="193" t="s">
        <v>165</v>
      </c>
      <c r="E99" s="194" t="s">
        <v>222</v>
      </c>
      <c r="F99" s="195" t="s">
        <v>223</v>
      </c>
      <c r="G99" s="196" t="s">
        <v>224</v>
      </c>
      <c r="H99" s="197">
        <v>689</v>
      </c>
      <c r="I99" s="198"/>
      <c r="J99" s="199">
        <f>ROUND(I99*H99,2)</f>
        <v>0</v>
      </c>
      <c r="K99" s="195" t="s">
        <v>168</v>
      </c>
      <c r="L99" s="60"/>
      <c r="M99" s="200" t="s">
        <v>21</v>
      </c>
      <c r="N99" s="201" t="s">
        <v>42</v>
      </c>
      <c r="O99" s="41"/>
      <c r="P99" s="202">
        <f>O99*H99</f>
        <v>0</v>
      </c>
      <c r="Q99" s="202">
        <v>0</v>
      </c>
      <c r="R99" s="202">
        <f>Q99*H99</f>
        <v>0</v>
      </c>
      <c r="S99" s="202">
        <v>0</v>
      </c>
      <c r="T99" s="203">
        <f>S99*H99</f>
        <v>0</v>
      </c>
      <c r="AR99" s="23" t="s">
        <v>174</v>
      </c>
      <c r="AT99" s="23" t="s">
        <v>165</v>
      </c>
      <c r="AU99" s="23" t="s">
        <v>104</v>
      </c>
      <c r="AY99" s="23" t="s">
        <v>163</v>
      </c>
      <c r="BE99" s="204">
        <f>IF(N99="základní",J99,0)</f>
        <v>0</v>
      </c>
      <c r="BF99" s="204">
        <f>IF(N99="snížená",J99,0)</f>
        <v>0</v>
      </c>
      <c r="BG99" s="204">
        <f>IF(N99="zákl. přenesená",J99,0)</f>
        <v>0</v>
      </c>
      <c r="BH99" s="204">
        <f>IF(N99="sníž. přenesená",J99,0)</f>
        <v>0</v>
      </c>
      <c r="BI99" s="204">
        <f>IF(N99="nulová",J99,0)</f>
        <v>0</v>
      </c>
      <c r="BJ99" s="23" t="s">
        <v>79</v>
      </c>
      <c r="BK99" s="204">
        <f>ROUND(I99*H99,2)</f>
        <v>0</v>
      </c>
      <c r="BL99" s="23" t="s">
        <v>174</v>
      </c>
      <c r="BM99" s="23" t="s">
        <v>225</v>
      </c>
    </row>
    <row r="100" spans="2:65" s="11" customFormat="1" ht="13.5">
      <c r="B100" s="205"/>
      <c r="C100" s="206"/>
      <c r="D100" s="207" t="s">
        <v>171</v>
      </c>
      <c r="E100" s="208" t="s">
        <v>21</v>
      </c>
      <c r="F100" s="209" t="s">
        <v>105</v>
      </c>
      <c r="G100" s="206"/>
      <c r="H100" s="210">
        <v>689</v>
      </c>
      <c r="I100" s="211"/>
      <c r="J100" s="206"/>
      <c r="K100" s="206"/>
      <c r="L100" s="212"/>
      <c r="M100" s="213"/>
      <c r="N100" s="214"/>
      <c r="O100" s="214"/>
      <c r="P100" s="214"/>
      <c r="Q100" s="214"/>
      <c r="R100" s="214"/>
      <c r="S100" s="214"/>
      <c r="T100" s="215"/>
      <c r="AT100" s="216" t="s">
        <v>171</v>
      </c>
      <c r="AU100" s="216" t="s">
        <v>104</v>
      </c>
      <c r="AV100" s="11" t="s">
        <v>81</v>
      </c>
      <c r="AW100" s="11" t="s">
        <v>35</v>
      </c>
      <c r="AX100" s="11" t="s">
        <v>79</v>
      </c>
      <c r="AY100" s="216" t="s">
        <v>163</v>
      </c>
    </row>
    <row r="101" spans="2:65" s="1" customFormat="1" ht="31.5" customHeight="1">
      <c r="B101" s="40"/>
      <c r="C101" s="193" t="s">
        <v>119</v>
      </c>
      <c r="D101" s="193" t="s">
        <v>165</v>
      </c>
      <c r="E101" s="194" t="s">
        <v>227</v>
      </c>
      <c r="F101" s="195" t="s">
        <v>228</v>
      </c>
      <c r="G101" s="196" t="s">
        <v>224</v>
      </c>
      <c r="H101" s="197">
        <v>1678</v>
      </c>
      <c r="I101" s="198"/>
      <c r="J101" s="199">
        <f>ROUND(I101*H101,2)</f>
        <v>0</v>
      </c>
      <c r="K101" s="195" t="s">
        <v>168</v>
      </c>
      <c r="L101" s="60"/>
      <c r="M101" s="200" t="s">
        <v>21</v>
      </c>
      <c r="N101" s="201" t="s">
        <v>42</v>
      </c>
      <c r="O101" s="41"/>
      <c r="P101" s="202">
        <f>O101*H101</f>
        <v>0</v>
      </c>
      <c r="Q101" s="202">
        <v>0</v>
      </c>
      <c r="R101" s="202">
        <f>Q101*H101</f>
        <v>0</v>
      </c>
      <c r="S101" s="202">
        <v>0</v>
      </c>
      <c r="T101" s="203">
        <f>S101*H101</f>
        <v>0</v>
      </c>
      <c r="AR101" s="23" t="s">
        <v>174</v>
      </c>
      <c r="AT101" s="23" t="s">
        <v>165</v>
      </c>
      <c r="AU101" s="23" t="s">
        <v>104</v>
      </c>
      <c r="AY101" s="23" t="s">
        <v>163</v>
      </c>
      <c r="BE101" s="204">
        <f>IF(N101="základní",J101,0)</f>
        <v>0</v>
      </c>
      <c r="BF101" s="204">
        <f>IF(N101="snížená",J101,0)</f>
        <v>0</v>
      </c>
      <c r="BG101" s="204">
        <f>IF(N101="zákl. přenesená",J101,0)</f>
        <v>0</v>
      </c>
      <c r="BH101" s="204">
        <f>IF(N101="sníž. přenesená",J101,0)</f>
        <v>0</v>
      </c>
      <c r="BI101" s="204">
        <f>IF(N101="nulová",J101,0)</f>
        <v>0</v>
      </c>
      <c r="BJ101" s="23" t="s">
        <v>79</v>
      </c>
      <c r="BK101" s="204">
        <f>ROUND(I101*H101,2)</f>
        <v>0</v>
      </c>
      <c r="BL101" s="23" t="s">
        <v>174</v>
      </c>
      <c r="BM101" s="23" t="s">
        <v>229</v>
      </c>
    </row>
    <row r="102" spans="2:65" s="11" customFormat="1" ht="13.5">
      <c r="B102" s="205"/>
      <c r="C102" s="206"/>
      <c r="D102" s="207" t="s">
        <v>171</v>
      </c>
      <c r="E102" s="208" t="s">
        <v>21</v>
      </c>
      <c r="F102" s="209" t="s">
        <v>110</v>
      </c>
      <c r="G102" s="206"/>
      <c r="H102" s="210">
        <v>1678</v>
      </c>
      <c r="I102" s="211"/>
      <c r="J102" s="206"/>
      <c r="K102" s="206"/>
      <c r="L102" s="212"/>
      <c r="M102" s="213"/>
      <c r="N102" s="214"/>
      <c r="O102" s="214"/>
      <c r="P102" s="214"/>
      <c r="Q102" s="214"/>
      <c r="R102" s="214"/>
      <c r="S102" s="214"/>
      <c r="T102" s="215"/>
      <c r="AT102" s="216" t="s">
        <v>171</v>
      </c>
      <c r="AU102" s="216" t="s">
        <v>104</v>
      </c>
      <c r="AV102" s="11" t="s">
        <v>81</v>
      </c>
      <c r="AW102" s="11" t="s">
        <v>35</v>
      </c>
      <c r="AX102" s="11" t="s">
        <v>79</v>
      </c>
      <c r="AY102" s="216" t="s">
        <v>163</v>
      </c>
    </row>
    <row r="103" spans="2:65" s="1" customFormat="1" ht="31.5" customHeight="1">
      <c r="B103" s="40"/>
      <c r="C103" s="193" t="s">
        <v>194</v>
      </c>
      <c r="D103" s="193" t="s">
        <v>165</v>
      </c>
      <c r="E103" s="194" t="s">
        <v>231</v>
      </c>
      <c r="F103" s="195" t="s">
        <v>232</v>
      </c>
      <c r="G103" s="196" t="s">
        <v>224</v>
      </c>
      <c r="H103" s="197">
        <v>57</v>
      </c>
      <c r="I103" s="198"/>
      <c r="J103" s="199">
        <f>ROUND(I103*H103,2)</f>
        <v>0</v>
      </c>
      <c r="K103" s="195" t="s">
        <v>168</v>
      </c>
      <c r="L103" s="60"/>
      <c r="M103" s="200" t="s">
        <v>21</v>
      </c>
      <c r="N103" s="201" t="s">
        <v>42</v>
      </c>
      <c r="O103" s="41"/>
      <c r="P103" s="202">
        <f>O103*H103</f>
        <v>0</v>
      </c>
      <c r="Q103" s="202">
        <v>0</v>
      </c>
      <c r="R103" s="202">
        <f>Q103*H103</f>
        <v>0</v>
      </c>
      <c r="S103" s="202">
        <v>0</v>
      </c>
      <c r="T103" s="203">
        <f>S103*H103</f>
        <v>0</v>
      </c>
      <c r="AR103" s="23" t="s">
        <v>174</v>
      </c>
      <c r="AT103" s="23" t="s">
        <v>165</v>
      </c>
      <c r="AU103" s="23" t="s">
        <v>104</v>
      </c>
      <c r="AY103" s="23" t="s">
        <v>163</v>
      </c>
      <c r="BE103" s="204">
        <f>IF(N103="základní",J103,0)</f>
        <v>0</v>
      </c>
      <c r="BF103" s="204">
        <f>IF(N103="snížená",J103,0)</f>
        <v>0</v>
      </c>
      <c r="BG103" s="204">
        <f>IF(N103="zákl. přenesená",J103,0)</f>
        <v>0</v>
      </c>
      <c r="BH103" s="204">
        <f>IF(N103="sníž. přenesená",J103,0)</f>
        <v>0</v>
      </c>
      <c r="BI103" s="204">
        <f>IF(N103="nulová",J103,0)</f>
        <v>0</v>
      </c>
      <c r="BJ103" s="23" t="s">
        <v>79</v>
      </c>
      <c r="BK103" s="204">
        <f>ROUND(I103*H103,2)</f>
        <v>0</v>
      </c>
      <c r="BL103" s="23" t="s">
        <v>174</v>
      </c>
      <c r="BM103" s="23" t="s">
        <v>233</v>
      </c>
    </row>
    <row r="104" spans="2:65" s="11" customFormat="1" ht="13.5">
      <c r="B104" s="205"/>
      <c r="C104" s="206"/>
      <c r="D104" s="207" t="s">
        <v>171</v>
      </c>
      <c r="E104" s="208" t="s">
        <v>21</v>
      </c>
      <c r="F104" s="209" t="s">
        <v>124</v>
      </c>
      <c r="G104" s="206"/>
      <c r="H104" s="210">
        <v>57</v>
      </c>
      <c r="I104" s="211"/>
      <c r="J104" s="206"/>
      <c r="K104" s="206"/>
      <c r="L104" s="212"/>
      <c r="M104" s="213"/>
      <c r="N104" s="214"/>
      <c r="O104" s="214"/>
      <c r="P104" s="214"/>
      <c r="Q104" s="214"/>
      <c r="R104" s="214"/>
      <c r="S104" s="214"/>
      <c r="T104" s="215"/>
      <c r="AT104" s="216" t="s">
        <v>171</v>
      </c>
      <c r="AU104" s="216" t="s">
        <v>104</v>
      </c>
      <c r="AV104" s="11" t="s">
        <v>81</v>
      </c>
      <c r="AW104" s="11" t="s">
        <v>35</v>
      </c>
      <c r="AX104" s="11" t="s">
        <v>79</v>
      </c>
      <c r="AY104" s="216" t="s">
        <v>163</v>
      </c>
    </row>
    <row r="105" spans="2:65" s="1" customFormat="1" ht="31.5" customHeight="1">
      <c r="B105" s="40"/>
      <c r="C105" s="193" t="s">
        <v>201</v>
      </c>
      <c r="D105" s="193" t="s">
        <v>165</v>
      </c>
      <c r="E105" s="194" t="s">
        <v>234</v>
      </c>
      <c r="F105" s="195" t="s">
        <v>235</v>
      </c>
      <c r="G105" s="196" t="s">
        <v>224</v>
      </c>
      <c r="H105" s="197">
        <v>689</v>
      </c>
      <c r="I105" s="198"/>
      <c r="J105" s="199">
        <f>ROUND(I105*H105,2)</f>
        <v>0</v>
      </c>
      <c r="K105" s="195" t="s">
        <v>168</v>
      </c>
      <c r="L105" s="60"/>
      <c r="M105" s="200" t="s">
        <v>21</v>
      </c>
      <c r="N105" s="201" t="s">
        <v>42</v>
      </c>
      <c r="O105" s="41"/>
      <c r="P105" s="202">
        <f>O105*H105</f>
        <v>0</v>
      </c>
      <c r="Q105" s="202">
        <v>0</v>
      </c>
      <c r="R105" s="202">
        <f>Q105*H105</f>
        <v>0</v>
      </c>
      <c r="S105" s="202">
        <v>0</v>
      </c>
      <c r="T105" s="203">
        <f>S105*H105</f>
        <v>0</v>
      </c>
      <c r="AR105" s="23" t="s">
        <v>174</v>
      </c>
      <c r="AT105" s="23" t="s">
        <v>165</v>
      </c>
      <c r="AU105" s="23" t="s">
        <v>104</v>
      </c>
      <c r="AY105" s="23" t="s">
        <v>163</v>
      </c>
      <c r="BE105" s="204">
        <f>IF(N105="základní",J105,0)</f>
        <v>0</v>
      </c>
      <c r="BF105" s="204">
        <f>IF(N105="snížená",J105,0)</f>
        <v>0</v>
      </c>
      <c r="BG105" s="204">
        <f>IF(N105="zákl. přenesená",J105,0)</f>
        <v>0</v>
      </c>
      <c r="BH105" s="204">
        <f>IF(N105="sníž. přenesená",J105,0)</f>
        <v>0</v>
      </c>
      <c r="BI105" s="204">
        <f>IF(N105="nulová",J105,0)</f>
        <v>0</v>
      </c>
      <c r="BJ105" s="23" t="s">
        <v>79</v>
      </c>
      <c r="BK105" s="204">
        <f>ROUND(I105*H105,2)</f>
        <v>0</v>
      </c>
      <c r="BL105" s="23" t="s">
        <v>174</v>
      </c>
      <c r="BM105" s="23" t="s">
        <v>236</v>
      </c>
    </row>
    <row r="106" spans="2:65" s="11" customFormat="1" ht="13.5">
      <c r="B106" s="205"/>
      <c r="C106" s="206"/>
      <c r="D106" s="207" t="s">
        <v>171</v>
      </c>
      <c r="E106" s="208" t="s">
        <v>21</v>
      </c>
      <c r="F106" s="209" t="s">
        <v>105</v>
      </c>
      <c r="G106" s="206"/>
      <c r="H106" s="210">
        <v>689</v>
      </c>
      <c r="I106" s="211"/>
      <c r="J106" s="206"/>
      <c r="K106" s="206"/>
      <c r="L106" s="212"/>
      <c r="M106" s="213"/>
      <c r="N106" s="214"/>
      <c r="O106" s="214"/>
      <c r="P106" s="214"/>
      <c r="Q106" s="214"/>
      <c r="R106" s="214"/>
      <c r="S106" s="214"/>
      <c r="T106" s="215"/>
      <c r="AT106" s="216" t="s">
        <v>171</v>
      </c>
      <c r="AU106" s="216" t="s">
        <v>104</v>
      </c>
      <c r="AV106" s="11" t="s">
        <v>81</v>
      </c>
      <c r="AW106" s="11" t="s">
        <v>35</v>
      </c>
      <c r="AX106" s="11" t="s">
        <v>79</v>
      </c>
      <c r="AY106" s="216" t="s">
        <v>163</v>
      </c>
    </row>
    <row r="107" spans="2:65" s="1" customFormat="1" ht="31.5" customHeight="1">
      <c r="B107" s="40"/>
      <c r="C107" s="193" t="s">
        <v>205</v>
      </c>
      <c r="D107" s="193" t="s">
        <v>165</v>
      </c>
      <c r="E107" s="194" t="s">
        <v>238</v>
      </c>
      <c r="F107" s="195" t="s">
        <v>239</v>
      </c>
      <c r="G107" s="196" t="s">
        <v>224</v>
      </c>
      <c r="H107" s="197">
        <v>1678</v>
      </c>
      <c r="I107" s="198"/>
      <c r="J107" s="199">
        <f>ROUND(I107*H107,2)</f>
        <v>0</v>
      </c>
      <c r="K107" s="195" t="s">
        <v>168</v>
      </c>
      <c r="L107" s="60"/>
      <c r="M107" s="200" t="s">
        <v>21</v>
      </c>
      <c r="N107" s="201" t="s">
        <v>42</v>
      </c>
      <c r="O107" s="41"/>
      <c r="P107" s="202">
        <f>O107*H107</f>
        <v>0</v>
      </c>
      <c r="Q107" s="202">
        <v>0</v>
      </c>
      <c r="R107" s="202">
        <f>Q107*H107</f>
        <v>0</v>
      </c>
      <c r="S107" s="202">
        <v>0</v>
      </c>
      <c r="T107" s="203">
        <f>S107*H107</f>
        <v>0</v>
      </c>
      <c r="AR107" s="23" t="s">
        <v>174</v>
      </c>
      <c r="AT107" s="23" t="s">
        <v>165</v>
      </c>
      <c r="AU107" s="23" t="s">
        <v>104</v>
      </c>
      <c r="AY107" s="23" t="s">
        <v>163</v>
      </c>
      <c r="BE107" s="204">
        <f>IF(N107="základní",J107,0)</f>
        <v>0</v>
      </c>
      <c r="BF107" s="204">
        <f>IF(N107="snížená",J107,0)</f>
        <v>0</v>
      </c>
      <c r="BG107" s="204">
        <f>IF(N107="zákl. přenesená",J107,0)</f>
        <v>0</v>
      </c>
      <c r="BH107" s="204">
        <f>IF(N107="sníž. přenesená",J107,0)</f>
        <v>0</v>
      </c>
      <c r="BI107" s="204">
        <f>IF(N107="nulová",J107,0)</f>
        <v>0</v>
      </c>
      <c r="BJ107" s="23" t="s">
        <v>79</v>
      </c>
      <c r="BK107" s="204">
        <f>ROUND(I107*H107,2)</f>
        <v>0</v>
      </c>
      <c r="BL107" s="23" t="s">
        <v>174</v>
      </c>
      <c r="BM107" s="23" t="s">
        <v>240</v>
      </c>
    </row>
    <row r="108" spans="2:65" s="11" customFormat="1" ht="13.5">
      <c r="B108" s="205"/>
      <c r="C108" s="206"/>
      <c r="D108" s="207" t="s">
        <v>171</v>
      </c>
      <c r="E108" s="208" t="s">
        <v>21</v>
      </c>
      <c r="F108" s="209" t="s">
        <v>110</v>
      </c>
      <c r="G108" s="206"/>
      <c r="H108" s="210">
        <v>1678</v>
      </c>
      <c r="I108" s="211"/>
      <c r="J108" s="206"/>
      <c r="K108" s="206"/>
      <c r="L108" s="212"/>
      <c r="M108" s="213"/>
      <c r="N108" s="214"/>
      <c r="O108" s="214"/>
      <c r="P108" s="214"/>
      <c r="Q108" s="214"/>
      <c r="R108" s="214"/>
      <c r="S108" s="214"/>
      <c r="T108" s="215"/>
      <c r="AT108" s="216" t="s">
        <v>171</v>
      </c>
      <c r="AU108" s="216" t="s">
        <v>104</v>
      </c>
      <c r="AV108" s="11" t="s">
        <v>81</v>
      </c>
      <c r="AW108" s="11" t="s">
        <v>35</v>
      </c>
      <c r="AX108" s="11" t="s">
        <v>79</v>
      </c>
      <c r="AY108" s="216" t="s">
        <v>163</v>
      </c>
    </row>
    <row r="109" spans="2:65" s="1" customFormat="1" ht="31.5" customHeight="1">
      <c r="B109" s="40"/>
      <c r="C109" s="193" t="s">
        <v>209</v>
      </c>
      <c r="D109" s="193" t="s">
        <v>165</v>
      </c>
      <c r="E109" s="194" t="s">
        <v>242</v>
      </c>
      <c r="F109" s="195" t="s">
        <v>243</v>
      </c>
      <c r="G109" s="196" t="s">
        <v>224</v>
      </c>
      <c r="H109" s="197">
        <v>57</v>
      </c>
      <c r="I109" s="198"/>
      <c r="J109" s="199">
        <f>ROUND(I109*H109,2)</f>
        <v>0</v>
      </c>
      <c r="K109" s="195" t="s">
        <v>168</v>
      </c>
      <c r="L109" s="60"/>
      <c r="M109" s="200" t="s">
        <v>21</v>
      </c>
      <c r="N109" s="201" t="s">
        <v>42</v>
      </c>
      <c r="O109" s="41"/>
      <c r="P109" s="202">
        <f>O109*H109</f>
        <v>0</v>
      </c>
      <c r="Q109" s="202">
        <v>0</v>
      </c>
      <c r="R109" s="202">
        <f>Q109*H109</f>
        <v>0</v>
      </c>
      <c r="S109" s="202">
        <v>0</v>
      </c>
      <c r="T109" s="203">
        <f>S109*H109</f>
        <v>0</v>
      </c>
      <c r="AR109" s="23" t="s">
        <v>174</v>
      </c>
      <c r="AT109" s="23" t="s">
        <v>165</v>
      </c>
      <c r="AU109" s="23" t="s">
        <v>104</v>
      </c>
      <c r="AY109" s="23" t="s">
        <v>163</v>
      </c>
      <c r="BE109" s="204">
        <f>IF(N109="základní",J109,0)</f>
        <v>0</v>
      </c>
      <c r="BF109" s="204">
        <f>IF(N109="snížená",J109,0)</f>
        <v>0</v>
      </c>
      <c r="BG109" s="204">
        <f>IF(N109="zákl. přenesená",J109,0)</f>
        <v>0</v>
      </c>
      <c r="BH109" s="204">
        <f>IF(N109="sníž. přenesená",J109,0)</f>
        <v>0</v>
      </c>
      <c r="BI109" s="204">
        <f>IF(N109="nulová",J109,0)</f>
        <v>0</v>
      </c>
      <c r="BJ109" s="23" t="s">
        <v>79</v>
      </c>
      <c r="BK109" s="204">
        <f>ROUND(I109*H109,2)</f>
        <v>0</v>
      </c>
      <c r="BL109" s="23" t="s">
        <v>174</v>
      </c>
      <c r="BM109" s="23" t="s">
        <v>244</v>
      </c>
    </row>
    <row r="110" spans="2:65" s="11" customFormat="1" ht="13.5">
      <c r="B110" s="205"/>
      <c r="C110" s="206"/>
      <c r="D110" s="207" t="s">
        <v>171</v>
      </c>
      <c r="E110" s="208" t="s">
        <v>21</v>
      </c>
      <c r="F110" s="209" t="s">
        <v>124</v>
      </c>
      <c r="G110" s="206"/>
      <c r="H110" s="210">
        <v>57</v>
      </c>
      <c r="I110" s="211"/>
      <c r="J110" s="206"/>
      <c r="K110" s="206"/>
      <c r="L110" s="212"/>
      <c r="M110" s="213"/>
      <c r="N110" s="214"/>
      <c r="O110" s="214"/>
      <c r="P110" s="214"/>
      <c r="Q110" s="214"/>
      <c r="R110" s="214"/>
      <c r="S110" s="214"/>
      <c r="T110" s="215"/>
      <c r="AT110" s="216" t="s">
        <v>171</v>
      </c>
      <c r="AU110" s="216" t="s">
        <v>104</v>
      </c>
      <c r="AV110" s="11" t="s">
        <v>81</v>
      </c>
      <c r="AW110" s="11" t="s">
        <v>35</v>
      </c>
      <c r="AX110" s="11" t="s">
        <v>79</v>
      </c>
      <c r="AY110" s="216" t="s">
        <v>163</v>
      </c>
    </row>
    <row r="111" spans="2:65" s="1" customFormat="1" ht="31.5" customHeight="1">
      <c r="B111" s="40"/>
      <c r="C111" s="193" t="s">
        <v>213</v>
      </c>
      <c r="D111" s="193" t="s">
        <v>165</v>
      </c>
      <c r="E111" s="194" t="s">
        <v>245</v>
      </c>
      <c r="F111" s="195" t="s">
        <v>246</v>
      </c>
      <c r="G111" s="196" t="s">
        <v>197</v>
      </c>
      <c r="H111" s="197">
        <v>0.13300000000000001</v>
      </c>
      <c r="I111" s="198"/>
      <c r="J111" s="199">
        <f>ROUND(I111*H111,2)</f>
        <v>0</v>
      </c>
      <c r="K111" s="195" t="s">
        <v>198</v>
      </c>
      <c r="L111" s="60"/>
      <c r="M111" s="200" t="s">
        <v>21</v>
      </c>
      <c r="N111" s="201" t="s">
        <v>42</v>
      </c>
      <c r="O111" s="41"/>
      <c r="P111" s="202">
        <f>O111*H111</f>
        <v>0</v>
      </c>
      <c r="Q111" s="202">
        <v>0</v>
      </c>
      <c r="R111" s="202">
        <f>Q111*H111</f>
        <v>0</v>
      </c>
      <c r="S111" s="202">
        <v>0</v>
      </c>
      <c r="T111" s="203">
        <f>S111*H111</f>
        <v>0</v>
      </c>
      <c r="AR111" s="23" t="s">
        <v>174</v>
      </c>
      <c r="AT111" s="23" t="s">
        <v>165</v>
      </c>
      <c r="AU111" s="23" t="s">
        <v>104</v>
      </c>
      <c r="AY111" s="23" t="s">
        <v>163</v>
      </c>
      <c r="BE111" s="204">
        <f>IF(N111="základní",J111,0)</f>
        <v>0</v>
      </c>
      <c r="BF111" s="204">
        <f>IF(N111="snížená",J111,0)</f>
        <v>0</v>
      </c>
      <c r="BG111" s="204">
        <f>IF(N111="zákl. přenesená",J111,0)</f>
        <v>0</v>
      </c>
      <c r="BH111" s="204">
        <f>IF(N111="sníž. přenesená",J111,0)</f>
        <v>0</v>
      </c>
      <c r="BI111" s="204">
        <f>IF(N111="nulová",J111,0)</f>
        <v>0</v>
      </c>
      <c r="BJ111" s="23" t="s">
        <v>79</v>
      </c>
      <c r="BK111" s="204">
        <f>ROUND(I111*H111,2)</f>
        <v>0</v>
      </c>
      <c r="BL111" s="23" t="s">
        <v>174</v>
      </c>
      <c r="BM111" s="23" t="s">
        <v>247</v>
      </c>
    </row>
    <row r="112" spans="2:65" s="11" customFormat="1" ht="13.5">
      <c r="B112" s="205"/>
      <c r="C112" s="206"/>
      <c r="D112" s="207" t="s">
        <v>171</v>
      </c>
      <c r="E112" s="206"/>
      <c r="F112" s="209" t="s">
        <v>668</v>
      </c>
      <c r="G112" s="206"/>
      <c r="H112" s="210">
        <v>0.13300000000000001</v>
      </c>
      <c r="I112" s="211"/>
      <c r="J112" s="206"/>
      <c r="K112" s="206"/>
      <c r="L112" s="212"/>
      <c r="M112" s="213"/>
      <c r="N112" s="214"/>
      <c r="O112" s="214"/>
      <c r="P112" s="214"/>
      <c r="Q112" s="214"/>
      <c r="R112" s="214"/>
      <c r="S112" s="214"/>
      <c r="T112" s="215"/>
      <c r="AT112" s="216" t="s">
        <v>171</v>
      </c>
      <c r="AU112" s="216" t="s">
        <v>104</v>
      </c>
      <c r="AV112" s="11" t="s">
        <v>81</v>
      </c>
      <c r="AW112" s="11" t="s">
        <v>6</v>
      </c>
      <c r="AX112" s="11" t="s">
        <v>79</v>
      </c>
      <c r="AY112" s="216" t="s">
        <v>163</v>
      </c>
    </row>
    <row r="113" spans="2:65" s="1" customFormat="1" ht="22.5" customHeight="1">
      <c r="B113" s="40"/>
      <c r="C113" s="223" t="s">
        <v>221</v>
      </c>
      <c r="D113" s="223" t="s">
        <v>250</v>
      </c>
      <c r="E113" s="224" t="s">
        <v>251</v>
      </c>
      <c r="F113" s="225" t="s">
        <v>252</v>
      </c>
      <c r="G113" s="226" t="s">
        <v>253</v>
      </c>
      <c r="H113" s="227">
        <v>133.07</v>
      </c>
      <c r="I113" s="228"/>
      <c r="J113" s="229">
        <f>ROUND(I113*H113,2)</f>
        <v>0</v>
      </c>
      <c r="K113" s="225" t="s">
        <v>198</v>
      </c>
      <c r="L113" s="230"/>
      <c r="M113" s="231" t="s">
        <v>21</v>
      </c>
      <c r="N113" s="232" t="s">
        <v>42</v>
      </c>
      <c r="O113" s="41"/>
      <c r="P113" s="202">
        <f>O113*H113</f>
        <v>0</v>
      </c>
      <c r="Q113" s="202">
        <v>1E-3</v>
      </c>
      <c r="R113" s="202">
        <f>Q113*H113</f>
        <v>0.13306999999999999</v>
      </c>
      <c r="S113" s="202">
        <v>0</v>
      </c>
      <c r="T113" s="203">
        <f>S113*H113</f>
        <v>0</v>
      </c>
      <c r="AR113" s="23" t="s">
        <v>201</v>
      </c>
      <c r="AT113" s="23" t="s">
        <v>250</v>
      </c>
      <c r="AU113" s="23" t="s">
        <v>104</v>
      </c>
      <c r="AY113" s="23" t="s">
        <v>163</v>
      </c>
      <c r="BE113" s="204">
        <f>IF(N113="základní",J113,0)</f>
        <v>0</v>
      </c>
      <c r="BF113" s="204">
        <f>IF(N113="snížená",J113,0)</f>
        <v>0</v>
      </c>
      <c r="BG113" s="204">
        <f>IF(N113="zákl. přenesená",J113,0)</f>
        <v>0</v>
      </c>
      <c r="BH113" s="204">
        <f>IF(N113="sníž. přenesená",J113,0)</f>
        <v>0</v>
      </c>
      <c r="BI113" s="204">
        <f>IF(N113="nulová",J113,0)</f>
        <v>0</v>
      </c>
      <c r="BJ113" s="23" t="s">
        <v>79</v>
      </c>
      <c r="BK113" s="204">
        <f>ROUND(I113*H113,2)</f>
        <v>0</v>
      </c>
      <c r="BL113" s="23" t="s">
        <v>174</v>
      </c>
      <c r="BM113" s="23" t="s">
        <v>254</v>
      </c>
    </row>
    <row r="114" spans="2:65" s="11" customFormat="1" ht="13.5">
      <c r="B114" s="205"/>
      <c r="C114" s="206"/>
      <c r="D114" s="217" t="s">
        <v>171</v>
      </c>
      <c r="E114" s="218" t="s">
        <v>21</v>
      </c>
      <c r="F114" s="219" t="s">
        <v>255</v>
      </c>
      <c r="G114" s="206"/>
      <c r="H114" s="220">
        <v>28.5</v>
      </c>
      <c r="I114" s="211"/>
      <c r="J114" s="206"/>
      <c r="K114" s="206"/>
      <c r="L114" s="212"/>
      <c r="M114" s="213"/>
      <c r="N114" s="214"/>
      <c r="O114" s="214"/>
      <c r="P114" s="214"/>
      <c r="Q114" s="214"/>
      <c r="R114" s="214"/>
      <c r="S114" s="214"/>
      <c r="T114" s="215"/>
      <c r="AT114" s="216" t="s">
        <v>171</v>
      </c>
      <c r="AU114" s="216" t="s">
        <v>104</v>
      </c>
      <c r="AV114" s="11" t="s">
        <v>81</v>
      </c>
      <c r="AW114" s="11" t="s">
        <v>35</v>
      </c>
      <c r="AX114" s="11" t="s">
        <v>71</v>
      </c>
      <c r="AY114" s="216" t="s">
        <v>163</v>
      </c>
    </row>
    <row r="115" spans="2:65" s="11" customFormat="1" ht="13.5">
      <c r="B115" s="205"/>
      <c r="C115" s="206"/>
      <c r="D115" s="217" t="s">
        <v>171</v>
      </c>
      <c r="E115" s="218" t="s">
        <v>21</v>
      </c>
      <c r="F115" s="219" t="s">
        <v>256</v>
      </c>
      <c r="G115" s="206"/>
      <c r="H115" s="220">
        <v>83.9</v>
      </c>
      <c r="I115" s="211"/>
      <c r="J115" s="206"/>
      <c r="K115" s="206"/>
      <c r="L115" s="212"/>
      <c r="M115" s="213"/>
      <c r="N115" s="214"/>
      <c r="O115" s="214"/>
      <c r="P115" s="214"/>
      <c r="Q115" s="214"/>
      <c r="R115" s="214"/>
      <c r="S115" s="214"/>
      <c r="T115" s="215"/>
      <c r="AT115" s="216" t="s">
        <v>171</v>
      </c>
      <c r="AU115" s="216" t="s">
        <v>104</v>
      </c>
      <c r="AV115" s="11" t="s">
        <v>81</v>
      </c>
      <c r="AW115" s="11" t="s">
        <v>35</v>
      </c>
      <c r="AX115" s="11" t="s">
        <v>71</v>
      </c>
      <c r="AY115" s="216" t="s">
        <v>163</v>
      </c>
    </row>
    <row r="116" spans="2:65" s="11" customFormat="1" ht="13.5">
      <c r="B116" s="205"/>
      <c r="C116" s="206"/>
      <c r="D116" s="217" t="s">
        <v>171</v>
      </c>
      <c r="E116" s="218" t="s">
        <v>21</v>
      </c>
      <c r="F116" s="219" t="s">
        <v>257</v>
      </c>
      <c r="G116" s="206"/>
      <c r="H116" s="220">
        <v>20.67</v>
      </c>
      <c r="I116" s="211"/>
      <c r="J116" s="206"/>
      <c r="K116" s="206"/>
      <c r="L116" s="212"/>
      <c r="M116" s="213"/>
      <c r="N116" s="214"/>
      <c r="O116" s="214"/>
      <c r="P116" s="214"/>
      <c r="Q116" s="214"/>
      <c r="R116" s="214"/>
      <c r="S116" s="214"/>
      <c r="T116" s="215"/>
      <c r="AT116" s="216" t="s">
        <v>171</v>
      </c>
      <c r="AU116" s="216" t="s">
        <v>104</v>
      </c>
      <c r="AV116" s="11" t="s">
        <v>81</v>
      </c>
      <c r="AW116" s="11" t="s">
        <v>35</v>
      </c>
      <c r="AX116" s="11" t="s">
        <v>71</v>
      </c>
      <c r="AY116" s="216" t="s">
        <v>163</v>
      </c>
    </row>
    <row r="117" spans="2:65" s="12" customFormat="1" ht="13.5">
      <c r="B117" s="233"/>
      <c r="C117" s="234"/>
      <c r="D117" s="207" t="s">
        <v>171</v>
      </c>
      <c r="E117" s="235" t="s">
        <v>21</v>
      </c>
      <c r="F117" s="236" t="s">
        <v>258</v>
      </c>
      <c r="G117" s="234"/>
      <c r="H117" s="237">
        <v>133.07</v>
      </c>
      <c r="I117" s="238"/>
      <c r="J117" s="234"/>
      <c r="K117" s="234"/>
      <c r="L117" s="239"/>
      <c r="M117" s="240"/>
      <c r="N117" s="241"/>
      <c r="O117" s="241"/>
      <c r="P117" s="241"/>
      <c r="Q117" s="241"/>
      <c r="R117" s="241"/>
      <c r="S117" s="241"/>
      <c r="T117" s="242"/>
      <c r="AT117" s="243" t="s">
        <v>171</v>
      </c>
      <c r="AU117" s="243" t="s">
        <v>104</v>
      </c>
      <c r="AV117" s="12" t="s">
        <v>174</v>
      </c>
      <c r="AW117" s="12" t="s">
        <v>35</v>
      </c>
      <c r="AX117" s="12" t="s">
        <v>79</v>
      </c>
      <c r="AY117" s="243" t="s">
        <v>163</v>
      </c>
    </row>
    <row r="118" spans="2:65" s="1" customFormat="1" ht="22.5" customHeight="1">
      <c r="B118" s="40"/>
      <c r="C118" s="193" t="s">
        <v>226</v>
      </c>
      <c r="D118" s="193" t="s">
        <v>165</v>
      </c>
      <c r="E118" s="194" t="s">
        <v>260</v>
      </c>
      <c r="F118" s="195" t="s">
        <v>261</v>
      </c>
      <c r="G118" s="196" t="s">
        <v>224</v>
      </c>
      <c r="H118" s="197">
        <v>57</v>
      </c>
      <c r="I118" s="198"/>
      <c r="J118" s="199">
        <f>ROUND(I118*H118,2)</f>
        <v>0</v>
      </c>
      <c r="K118" s="195" t="s">
        <v>168</v>
      </c>
      <c r="L118" s="60"/>
      <c r="M118" s="200" t="s">
        <v>21</v>
      </c>
      <c r="N118" s="201" t="s">
        <v>42</v>
      </c>
      <c r="O118" s="41"/>
      <c r="P118" s="202">
        <f>O118*H118</f>
        <v>0</v>
      </c>
      <c r="Q118" s="202">
        <v>6.0000000000000002E-5</v>
      </c>
      <c r="R118" s="202">
        <f>Q118*H118</f>
        <v>3.4200000000000003E-3</v>
      </c>
      <c r="S118" s="202">
        <v>0</v>
      </c>
      <c r="T118" s="203">
        <f>S118*H118</f>
        <v>0</v>
      </c>
      <c r="AR118" s="23" t="s">
        <v>174</v>
      </c>
      <c r="AT118" s="23" t="s">
        <v>165</v>
      </c>
      <c r="AU118" s="23" t="s">
        <v>104</v>
      </c>
      <c r="AY118" s="23" t="s">
        <v>163</v>
      </c>
      <c r="BE118" s="204">
        <f>IF(N118="základní",J118,0)</f>
        <v>0</v>
      </c>
      <c r="BF118" s="204">
        <f>IF(N118="snížená",J118,0)</f>
        <v>0</v>
      </c>
      <c r="BG118" s="204">
        <f>IF(N118="zákl. přenesená",J118,0)</f>
        <v>0</v>
      </c>
      <c r="BH118" s="204">
        <f>IF(N118="sníž. přenesená",J118,0)</f>
        <v>0</v>
      </c>
      <c r="BI118" s="204">
        <f>IF(N118="nulová",J118,0)</f>
        <v>0</v>
      </c>
      <c r="BJ118" s="23" t="s">
        <v>79</v>
      </c>
      <c r="BK118" s="204">
        <f>ROUND(I118*H118,2)</f>
        <v>0</v>
      </c>
      <c r="BL118" s="23" t="s">
        <v>174</v>
      </c>
      <c r="BM118" s="23" t="s">
        <v>262</v>
      </c>
    </row>
    <row r="119" spans="2:65" s="11" customFormat="1" ht="13.5">
      <c r="B119" s="205"/>
      <c r="C119" s="206"/>
      <c r="D119" s="207" t="s">
        <v>171</v>
      </c>
      <c r="E119" s="208" t="s">
        <v>21</v>
      </c>
      <c r="F119" s="209" t="s">
        <v>124</v>
      </c>
      <c r="G119" s="206"/>
      <c r="H119" s="210">
        <v>57</v>
      </c>
      <c r="I119" s="211"/>
      <c r="J119" s="206"/>
      <c r="K119" s="206"/>
      <c r="L119" s="212"/>
      <c r="M119" s="213"/>
      <c r="N119" s="214"/>
      <c r="O119" s="214"/>
      <c r="P119" s="214"/>
      <c r="Q119" s="214"/>
      <c r="R119" s="214"/>
      <c r="S119" s="214"/>
      <c r="T119" s="215"/>
      <c r="AT119" s="216" t="s">
        <v>171</v>
      </c>
      <c r="AU119" s="216" t="s">
        <v>104</v>
      </c>
      <c r="AV119" s="11" t="s">
        <v>81</v>
      </c>
      <c r="AW119" s="11" t="s">
        <v>35</v>
      </c>
      <c r="AX119" s="11" t="s">
        <v>79</v>
      </c>
      <c r="AY119" s="216" t="s">
        <v>163</v>
      </c>
    </row>
    <row r="120" spans="2:65" s="1" customFormat="1" ht="22.5" customHeight="1">
      <c r="B120" s="40"/>
      <c r="C120" s="193" t="s">
        <v>230</v>
      </c>
      <c r="D120" s="193" t="s">
        <v>165</v>
      </c>
      <c r="E120" s="194" t="s">
        <v>263</v>
      </c>
      <c r="F120" s="195" t="s">
        <v>264</v>
      </c>
      <c r="G120" s="196" t="s">
        <v>224</v>
      </c>
      <c r="H120" s="197">
        <v>1678</v>
      </c>
      <c r="I120" s="198"/>
      <c r="J120" s="199">
        <f>ROUND(I120*H120,2)</f>
        <v>0</v>
      </c>
      <c r="K120" s="195" t="s">
        <v>168</v>
      </c>
      <c r="L120" s="60"/>
      <c r="M120" s="200" t="s">
        <v>21</v>
      </c>
      <c r="N120" s="201" t="s">
        <v>42</v>
      </c>
      <c r="O120" s="41"/>
      <c r="P120" s="202">
        <f>O120*H120</f>
        <v>0</v>
      </c>
      <c r="Q120" s="202">
        <v>5.0000000000000002E-5</v>
      </c>
      <c r="R120" s="202">
        <f>Q120*H120</f>
        <v>8.3900000000000002E-2</v>
      </c>
      <c r="S120" s="202">
        <v>0</v>
      </c>
      <c r="T120" s="203">
        <f>S120*H120</f>
        <v>0</v>
      </c>
      <c r="AR120" s="23" t="s">
        <v>174</v>
      </c>
      <c r="AT120" s="23" t="s">
        <v>165</v>
      </c>
      <c r="AU120" s="23" t="s">
        <v>104</v>
      </c>
      <c r="AY120" s="23" t="s">
        <v>163</v>
      </c>
      <c r="BE120" s="204">
        <f>IF(N120="základní",J120,0)</f>
        <v>0</v>
      </c>
      <c r="BF120" s="204">
        <f>IF(N120="snížená",J120,0)</f>
        <v>0</v>
      </c>
      <c r="BG120" s="204">
        <f>IF(N120="zákl. přenesená",J120,0)</f>
        <v>0</v>
      </c>
      <c r="BH120" s="204">
        <f>IF(N120="sníž. přenesená",J120,0)</f>
        <v>0</v>
      </c>
      <c r="BI120" s="204">
        <f>IF(N120="nulová",J120,0)</f>
        <v>0</v>
      </c>
      <c r="BJ120" s="23" t="s">
        <v>79</v>
      </c>
      <c r="BK120" s="204">
        <f>ROUND(I120*H120,2)</f>
        <v>0</v>
      </c>
      <c r="BL120" s="23" t="s">
        <v>174</v>
      </c>
      <c r="BM120" s="23" t="s">
        <v>265</v>
      </c>
    </row>
    <row r="121" spans="2:65" s="11" customFormat="1" ht="13.5">
      <c r="B121" s="205"/>
      <c r="C121" s="206"/>
      <c r="D121" s="207" t="s">
        <v>171</v>
      </c>
      <c r="E121" s="208" t="s">
        <v>21</v>
      </c>
      <c r="F121" s="209" t="s">
        <v>110</v>
      </c>
      <c r="G121" s="206"/>
      <c r="H121" s="210">
        <v>1678</v>
      </c>
      <c r="I121" s="211"/>
      <c r="J121" s="206"/>
      <c r="K121" s="206"/>
      <c r="L121" s="212"/>
      <c r="M121" s="213"/>
      <c r="N121" s="214"/>
      <c r="O121" s="214"/>
      <c r="P121" s="214"/>
      <c r="Q121" s="214"/>
      <c r="R121" s="214"/>
      <c r="S121" s="214"/>
      <c r="T121" s="215"/>
      <c r="AT121" s="216" t="s">
        <v>171</v>
      </c>
      <c r="AU121" s="216" t="s">
        <v>104</v>
      </c>
      <c r="AV121" s="11" t="s">
        <v>81</v>
      </c>
      <c r="AW121" s="11" t="s">
        <v>35</v>
      </c>
      <c r="AX121" s="11" t="s">
        <v>79</v>
      </c>
      <c r="AY121" s="216" t="s">
        <v>163</v>
      </c>
    </row>
    <row r="122" spans="2:65" s="1" customFormat="1" ht="22.5" customHeight="1">
      <c r="B122" s="40"/>
      <c r="C122" s="193" t="s">
        <v>10</v>
      </c>
      <c r="D122" s="193" t="s">
        <v>165</v>
      </c>
      <c r="E122" s="194" t="s">
        <v>267</v>
      </c>
      <c r="F122" s="195" t="s">
        <v>268</v>
      </c>
      <c r="G122" s="196" t="s">
        <v>224</v>
      </c>
      <c r="H122" s="197">
        <v>57</v>
      </c>
      <c r="I122" s="198"/>
      <c r="J122" s="199">
        <f>ROUND(I122*H122,2)</f>
        <v>0</v>
      </c>
      <c r="K122" s="195" t="s">
        <v>168</v>
      </c>
      <c r="L122" s="60"/>
      <c r="M122" s="200" t="s">
        <v>21</v>
      </c>
      <c r="N122" s="201" t="s">
        <v>42</v>
      </c>
      <c r="O122" s="41"/>
      <c r="P122" s="202">
        <f>O122*H122</f>
        <v>0</v>
      </c>
      <c r="Q122" s="202">
        <v>2.0000000000000002E-5</v>
      </c>
      <c r="R122" s="202">
        <f>Q122*H122</f>
        <v>1.1400000000000002E-3</v>
      </c>
      <c r="S122" s="202">
        <v>0</v>
      </c>
      <c r="T122" s="203">
        <f>S122*H122</f>
        <v>0</v>
      </c>
      <c r="AR122" s="23" t="s">
        <v>174</v>
      </c>
      <c r="AT122" s="23" t="s">
        <v>165</v>
      </c>
      <c r="AU122" s="23" t="s">
        <v>104</v>
      </c>
      <c r="AY122" s="23" t="s">
        <v>163</v>
      </c>
      <c r="BE122" s="204">
        <f>IF(N122="základní",J122,0)</f>
        <v>0</v>
      </c>
      <c r="BF122" s="204">
        <f>IF(N122="snížená",J122,0)</f>
        <v>0</v>
      </c>
      <c r="BG122" s="204">
        <f>IF(N122="zákl. přenesená",J122,0)</f>
        <v>0</v>
      </c>
      <c r="BH122" s="204">
        <f>IF(N122="sníž. přenesená",J122,0)</f>
        <v>0</v>
      </c>
      <c r="BI122" s="204">
        <f>IF(N122="nulová",J122,0)</f>
        <v>0</v>
      </c>
      <c r="BJ122" s="23" t="s">
        <v>79</v>
      </c>
      <c r="BK122" s="204">
        <f>ROUND(I122*H122,2)</f>
        <v>0</v>
      </c>
      <c r="BL122" s="23" t="s">
        <v>174</v>
      </c>
      <c r="BM122" s="23" t="s">
        <v>269</v>
      </c>
    </row>
    <row r="123" spans="2:65" s="11" customFormat="1" ht="13.5">
      <c r="B123" s="205"/>
      <c r="C123" s="206"/>
      <c r="D123" s="207" t="s">
        <v>171</v>
      </c>
      <c r="E123" s="208" t="s">
        <v>21</v>
      </c>
      <c r="F123" s="209" t="s">
        <v>124</v>
      </c>
      <c r="G123" s="206"/>
      <c r="H123" s="210">
        <v>57</v>
      </c>
      <c r="I123" s="211"/>
      <c r="J123" s="206"/>
      <c r="K123" s="206"/>
      <c r="L123" s="212"/>
      <c r="M123" s="213"/>
      <c r="N123" s="214"/>
      <c r="O123" s="214"/>
      <c r="P123" s="214"/>
      <c r="Q123" s="214"/>
      <c r="R123" s="214"/>
      <c r="S123" s="214"/>
      <c r="T123" s="215"/>
      <c r="AT123" s="216" t="s">
        <v>171</v>
      </c>
      <c r="AU123" s="216" t="s">
        <v>104</v>
      </c>
      <c r="AV123" s="11" t="s">
        <v>81</v>
      </c>
      <c r="AW123" s="11" t="s">
        <v>35</v>
      </c>
      <c r="AX123" s="11" t="s">
        <v>79</v>
      </c>
      <c r="AY123" s="216" t="s">
        <v>163</v>
      </c>
    </row>
    <row r="124" spans="2:65" s="1" customFormat="1" ht="31.5" customHeight="1">
      <c r="B124" s="40"/>
      <c r="C124" s="223" t="s">
        <v>237</v>
      </c>
      <c r="D124" s="223" t="s">
        <v>250</v>
      </c>
      <c r="E124" s="224" t="s">
        <v>271</v>
      </c>
      <c r="F124" s="225" t="s">
        <v>272</v>
      </c>
      <c r="G124" s="226" t="s">
        <v>224</v>
      </c>
      <c r="H124" s="227">
        <v>171</v>
      </c>
      <c r="I124" s="228"/>
      <c r="J124" s="229">
        <f>ROUND(I124*H124,2)</f>
        <v>0</v>
      </c>
      <c r="K124" s="225" t="s">
        <v>198</v>
      </c>
      <c r="L124" s="230"/>
      <c r="M124" s="231" t="s">
        <v>21</v>
      </c>
      <c r="N124" s="232" t="s">
        <v>42</v>
      </c>
      <c r="O124" s="41"/>
      <c r="P124" s="202">
        <f>O124*H124</f>
        <v>0</v>
      </c>
      <c r="Q124" s="202">
        <v>5.9100000000000003E-3</v>
      </c>
      <c r="R124" s="202">
        <f>Q124*H124</f>
        <v>1.01061</v>
      </c>
      <c r="S124" s="202">
        <v>0</v>
      </c>
      <c r="T124" s="203">
        <f>S124*H124</f>
        <v>0</v>
      </c>
      <c r="AR124" s="23" t="s">
        <v>81</v>
      </c>
      <c r="AT124" s="23" t="s">
        <v>250</v>
      </c>
      <c r="AU124" s="23" t="s">
        <v>104</v>
      </c>
      <c r="AY124" s="23" t="s">
        <v>163</v>
      </c>
      <c r="BE124" s="204">
        <f>IF(N124="základní",J124,0)</f>
        <v>0</v>
      </c>
      <c r="BF124" s="204">
        <f>IF(N124="snížená",J124,0)</f>
        <v>0</v>
      </c>
      <c r="BG124" s="204">
        <f>IF(N124="zákl. přenesená",J124,0)</f>
        <v>0</v>
      </c>
      <c r="BH124" s="204">
        <f>IF(N124="sníž. přenesená",J124,0)</f>
        <v>0</v>
      </c>
      <c r="BI124" s="204">
        <f>IF(N124="nulová",J124,0)</f>
        <v>0</v>
      </c>
      <c r="BJ124" s="23" t="s">
        <v>79</v>
      </c>
      <c r="BK124" s="204">
        <f>ROUND(I124*H124,2)</f>
        <v>0</v>
      </c>
      <c r="BL124" s="23" t="s">
        <v>79</v>
      </c>
      <c r="BM124" s="23" t="s">
        <v>273</v>
      </c>
    </row>
    <row r="125" spans="2:65" s="11" customFormat="1" ht="13.5">
      <c r="B125" s="205"/>
      <c r="C125" s="206"/>
      <c r="D125" s="207" t="s">
        <v>171</v>
      </c>
      <c r="E125" s="208" t="s">
        <v>21</v>
      </c>
      <c r="F125" s="209" t="s">
        <v>274</v>
      </c>
      <c r="G125" s="206"/>
      <c r="H125" s="210">
        <v>171</v>
      </c>
      <c r="I125" s="211"/>
      <c r="J125" s="206"/>
      <c r="K125" s="206"/>
      <c r="L125" s="212"/>
      <c r="M125" s="213"/>
      <c r="N125" s="214"/>
      <c r="O125" s="214"/>
      <c r="P125" s="214"/>
      <c r="Q125" s="214"/>
      <c r="R125" s="214"/>
      <c r="S125" s="214"/>
      <c r="T125" s="215"/>
      <c r="AT125" s="216" t="s">
        <v>171</v>
      </c>
      <c r="AU125" s="216" t="s">
        <v>104</v>
      </c>
      <c r="AV125" s="11" t="s">
        <v>81</v>
      </c>
      <c r="AW125" s="11" t="s">
        <v>35</v>
      </c>
      <c r="AX125" s="11" t="s">
        <v>79</v>
      </c>
      <c r="AY125" s="216" t="s">
        <v>163</v>
      </c>
    </row>
    <row r="126" spans="2:65" s="1" customFormat="1" ht="31.5" customHeight="1">
      <c r="B126" s="40"/>
      <c r="C126" s="223" t="s">
        <v>241</v>
      </c>
      <c r="D126" s="223" t="s">
        <v>250</v>
      </c>
      <c r="E126" s="224" t="s">
        <v>276</v>
      </c>
      <c r="F126" s="225" t="s">
        <v>277</v>
      </c>
      <c r="G126" s="226" t="s">
        <v>224</v>
      </c>
      <c r="H126" s="227">
        <v>1678</v>
      </c>
      <c r="I126" s="228"/>
      <c r="J126" s="229">
        <f>ROUND(I126*H126,2)</f>
        <v>0</v>
      </c>
      <c r="K126" s="225" t="s">
        <v>198</v>
      </c>
      <c r="L126" s="230"/>
      <c r="M126" s="231" t="s">
        <v>21</v>
      </c>
      <c r="N126" s="232" t="s">
        <v>42</v>
      </c>
      <c r="O126" s="41"/>
      <c r="P126" s="202">
        <f>O126*H126</f>
        <v>0</v>
      </c>
      <c r="Q126" s="202">
        <v>3.5400000000000002E-3</v>
      </c>
      <c r="R126" s="202">
        <f>Q126*H126</f>
        <v>5.9401200000000003</v>
      </c>
      <c r="S126" s="202">
        <v>0</v>
      </c>
      <c r="T126" s="203">
        <f>S126*H126</f>
        <v>0</v>
      </c>
      <c r="AR126" s="23" t="s">
        <v>81</v>
      </c>
      <c r="AT126" s="23" t="s">
        <v>250</v>
      </c>
      <c r="AU126" s="23" t="s">
        <v>104</v>
      </c>
      <c r="AY126" s="23" t="s">
        <v>163</v>
      </c>
      <c r="BE126" s="204">
        <f>IF(N126="základní",J126,0)</f>
        <v>0</v>
      </c>
      <c r="BF126" s="204">
        <f>IF(N126="snížená",J126,0)</f>
        <v>0</v>
      </c>
      <c r="BG126" s="204">
        <f>IF(N126="zákl. přenesená",J126,0)</f>
        <v>0</v>
      </c>
      <c r="BH126" s="204">
        <f>IF(N126="sníž. přenesená",J126,0)</f>
        <v>0</v>
      </c>
      <c r="BI126" s="204">
        <f>IF(N126="nulová",J126,0)</f>
        <v>0</v>
      </c>
      <c r="BJ126" s="23" t="s">
        <v>79</v>
      </c>
      <c r="BK126" s="204">
        <f>ROUND(I126*H126,2)</f>
        <v>0</v>
      </c>
      <c r="BL126" s="23" t="s">
        <v>79</v>
      </c>
      <c r="BM126" s="23" t="s">
        <v>278</v>
      </c>
    </row>
    <row r="127" spans="2:65" s="11" customFormat="1" ht="13.5">
      <c r="B127" s="205"/>
      <c r="C127" s="206"/>
      <c r="D127" s="207" t="s">
        <v>171</v>
      </c>
      <c r="E127" s="208" t="s">
        <v>21</v>
      </c>
      <c r="F127" s="209" t="s">
        <v>110</v>
      </c>
      <c r="G127" s="206"/>
      <c r="H127" s="210">
        <v>1678</v>
      </c>
      <c r="I127" s="211"/>
      <c r="J127" s="206"/>
      <c r="K127" s="206"/>
      <c r="L127" s="212"/>
      <c r="M127" s="213"/>
      <c r="N127" s="214"/>
      <c r="O127" s="214"/>
      <c r="P127" s="214"/>
      <c r="Q127" s="214"/>
      <c r="R127" s="214"/>
      <c r="S127" s="214"/>
      <c r="T127" s="215"/>
      <c r="AT127" s="216" t="s">
        <v>171</v>
      </c>
      <c r="AU127" s="216" t="s">
        <v>104</v>
      </c>
      <c r="AV127" s="11" t="s">
        <v>81</v>
      </c>
      <c r="AW127" s="11" t="s">
        <v>35</v>
      </c>
      <c r="AX127" s="11" t="s">
        <v>79</v>
      </c>
      <c r="AY127" s="216" t="s">
        <v>163</v>
      </c>
    </row>
    <row r="128" spans="2:65" s="1" customFormat="1" ht="22.5" customHeight="1">
      <c r="B128" s="40"/>
      <c r="C128" s="223" t="s">
        <v>122</v>
      </c>
      <c r="D128" s="223" t="s">
        <v>250</v>
      </c>
      <c r="E128" s="224" t="s">
        <v>280</v>
      </c>
      <c r="F128" s="225" t="s">
        <v>281</v>
      </c>
      <c r="G128" s="226" t="s">
        <v>224</v>
      </c>
      <c r="H128" s="227">
        <v>171</v>
      </c>
      <c r="I128" s="228"/>
      <c r="J128" s="229">
        <f>ROUND(I128*H128,2)</f>
        <v>0</v>
      </c>
      <c r="K128" s="225" t="s">
        <v>198</v>
      </c>
      <c r="L128" s="230"/>
      <c r="M128" s="231" t="s">
        <v>21</v>
      </c>
      <c r="N128" s="232" t="s">
        <v>42</v>
      </c>
      <c r="O128" s="41"/>
      <c r="P128" s="202">
        <f>O128*H128</f>
        <v>0</v>
      </c>
      <c r="Q128" s="202">
        <v>2.9999999999999997E-4</v>
      </c>
      <c r="R128" s="202">
        <f>Q128*H128</f>
        <v>5.1299999999999998E-2</v>
      </c>
      <c r="S128" s="202">
        <v>0</v>
      </c>
      <c r="T128" s="203">
        <f>S128*H128</f>
        <v>0</v>
      </c>
      <c r="AR128" s="23" t="s">
        <v>81</v>
      </c>
      <c r="AT128" s="23" t="s">
        <v>250</v>
      </c>
      <c r="AU128" s="23" t="s">
        <v>104</v>
      </c>
      <c r="AY128" s="23" t="s">
        <v>163</v>
      </c>
      <c r="BE128" s="204">
        <f>IF(N128="základní",J128,0)</f>
        <v>0</v>
      </c>
      <c r="BF128" s="204">
        <f>IF(N128="snížená",J128,0)</f>
        <v>0</v>
      </c>
      <c r="BG128" s="204">
        <f>IF(N128="zákl. přenesená",J128,0)</f>
        <v>0</v>
      </c>
      <c r="BH128" s="204">
        <f>IF(N128="sníž. přenesená",J128,0)</f>
        <v>0</v>
      </c>
      <c r="BI128" s="204">
        <f>IF(N128="nulová",J128,0)</f>
        <v>0</v>
      </c>
      <c r="BJ128" s="23" t="s">
        <v>79</v>
      </c>
      <c r="BK128" s="204">
        <f>ROUND(I128*H128,2)</f>
        <v>0</v>
      </c>
      <c r="BL128" s="23" t="s">
        <v>79</v>
      </c>
      <c r="BM128" s="23" t="s">
        <v>282</v>
      </c>
    </row>
    <row r="129" spans="2:65" s="11" customFormat="1" ht="13.5">
      <c r="B129" s="205"/>
      <c r="C129" s="206"/>
      <c r="D129" s="207" t="s">
        <v>171</v>
      </c>
      <c r="E129" s="208" t="s">
        <v>21</v>
      </c>
      <c r="F129" s="209" t="s">
        <v>283</v>
      </c>
      <c r="G129" s="206"/>
      <c r="H129" s="210">
        <v>171</v>
      </c>
      <c r="I129" s="211"/>
      <c r="J129" s="206"/>
      <c r="K129" s="206"/>
      <c r="L129" s="212"/>
      <c r="M129" s="213"/>
      <c r="N129" s="214"/>
      <c r="O129" s="214"/>
      <c r="P129" s="214"/>
      <c r="Q129" s="214"/>
      <c r="R129" s="214"/>
      <c r="S129" s="214"/>
      <c r="T129" s="215"/>
      <c r="AT129" s="216" t="s">
        <v>171</v>
      </c>
      <c r="AU129" s="216" t="s">
        <v>104</v>
      </c>
      <c r="AV129" s="11" t="s">
        <v>81</v>
      </c>
      <c r="AW129" s="11" t="s">
        <v>35</v>
      </c>
      <c r="AX129" s="11" t="s">
        <v>79</v>
      </c>
      <c r="AY129" s="216" t="s">
        <v>163</v>
      </c>
    </row>
    <row r="130" spans="2:65" s="1" customFormat="1" ht="22.5" customHeight="1">
      <c r="B130" s="40"/>
      <c r="C130" s="223" t="s">
        <v>249</v>
      </c>
      <c r="D130" s="223" t="s">
        <v>250</v>
      </c>
      <c r="E130" s="224" t="s">
        <v>285</v>
      </c>
      <c r="F130" s="225" t="s">
        <v>286</v>
      </c>
      <c r="G130" s="226" t="s">
        <v>115</v>
      </c>
      <c r="H130" s="227">
        <v>85.5</v>
      </c>
      <c r="I130" s="228"/>
      <c r="J130" s="229">
        <f>ROUND(I130*H130,2)</f>
        <v>0</v>
      </c>
      <c r="K130" s="225" t="s">
        <v>198</v>
      </c>
      <c r="L130" s="230"/>
      <c r="M130" s="231" t="s">
        <v>21</v>
      </c>
      <c r="N130" s="232" t="s">
        <v>42</v>
      </c>
      <c r="O130" s="41"/>
      <c r="P130" s="202">
        <f>O130*H130</f>
        <v>0</v>
      </c>
      <c r="Q130" s="202">
        <v>0</v>
      </c>
      <c r="R130" s="202">
        <f>Q130*H130</f>
        <v>0</v>
      </c>
      <c r="S130" s="202">
        <v>0</v>
      </c>
      <c r="T130" s="203">
        <f>S130*H130</f>
        <v>0</v>
      </c>
      <c r="AR130" s="23" t="s">
        <v>81</v>
      </c>
      <c r="AT130" s="23" t="s">
        <v>250</v>
      </c>
      <c r="AU130" s="23" t="s">
        <v>104</v>
      </c>
      <c r="AY130" s="23" t="s">
        <v>163</v>
      </c>
      <c r="BE130" s="204">
        <f>IF(N130="základní",J130,0)</f>
        <v>0</v>
      </c>
      <c r="BF130" s="204">
        <f>IF(N130="snížená",J130,0)</f>
        <v>0</v>
      </c>
      <c r="BG130" s="204">
        <f>IF(N130="zákl. přenesená",J130,0)</f>
        <v>0</v>
      </c>
      <c r="BH130" s="204">
        <f>IF(N130="sníž. přenesená",J130,0)</f>
        <v>0</v>
      </c>
      <c r="BI130" s="204">
        <f>IF(N130="nulová",J130,0)</f>
        <v>0</v>
      </c>
      <c r="BJ130" s="23" t="s">
        <v>79</v>
      </c>
      <c r="BK130" s="204">
        <f>ROUND(I130*H130,2)</f>
        <v>0</v>
      </c>
      <c r="BL130" s="23" t="s">
        <v>79</v>
      </c>
      <c r="BM130" s="23" t="s">
        <v>287</v>
      </c>
    </row>
    <row r="131" spans="2:65" s="11" customFormat="1" ht="13.5">
      <c r="B131" s="205"/>
      <c r="C131" s="206"/>
      <c r="D131" s="207" t="s">
        <v>171</v>
      </c>
      <c r="E131" s="208" t="s">
        <v>21</v>
      </c>
      <c r="F131" s="209" t="s">
        <v>288</v>
      </c>
      <c r="G131" s="206"/>
      <c r="H131" s="210">
        <v>85.5</v>
      </c>
      <c r="I131" s="211"/>
      <c r="J131" s="206"/>
      <c r="K131" s="206"/>
      <c r="L131" s="212"/>
      <c r="M131" s="213"/>
      <c r="N131" s="214"/>
      <c r="O131" s="214"/>
      <c r="P131" s="214"/>
      <c r="Q131" s="214"/>
      <c r="R131" s="214"/>
      <c r="S131" s="214"/>
      <c r="T131" s="215"/>
      <c r="AT131" s="216" t="s">
        <v>171</v>
      </c>
      <c r="AU131" s="216" t="s">
        <v>104</v>
      </c>
      <c r="AV131" s="11" t="s">
        <v>81</v>
      </c>
      <c r="AW131" s="11" t="s">
        <v>35</v>
      </c>
      <c r="AX131" s="11" t="s">
        <v>79</v>
      </c>
      <c r="AY131" s="216" t="s">
        <v>163</v>
      </c>
    </row>
    <row r="132" spans="2:65" s="1" customFormat="1" ht="31.5" customHeight="1">
      <c r="B132" s="40"/>
      <c r="C132" s="193" t="s">
        <v>259</v>
      </c>
      <c r="D132" s="193" t="s">
        <v>165</v>
      </c>
      <c r="E132" s="194" t="s">
        <v>290</v>
      </c>
      <c r="F132" s="195" t="s">
        <v>291</v>
      </c>
      <c r="G132" s="196" t="s">
        <v>224</v>
      </c>
      <c r="H132" s="197">
        <v>57</v>
      </c>
      <c r="I132" s="198"/>
      <c r="J132" s="199">
        <f>ROUND(I132*H132,2)</f>
        <v>0</v>
      </c>
      <c r="K132" s="195" t="s">
        <v>168</v>
      </c>
      <c r="L132" s="60"/>
      <c r="M132" s="200" t="s">
        <v>21</v>
      </c>
      <c r="N132" s="201" t="s">
        <v>42</v>
      </c>
      <c r="O132" s="41"/>
      <c r="P132" s="202">
        <f>O132*H132</f>
        <v>0</v>
      </c>
      <c r="Q132" s="202">
        <v>0</v>
      </c>
      <c r="R132" s="202">
        <f>Q132*H132</f>
        <v>0</v>
      </c>
      <c r="S132" s="202">
        <v>0</v>
      </c>
      <c r="T132" s="203">
        <f>S132*H132</f>
        <v>0</v>
      </c>
      <c r="AR132" s="23" t="s">
        <v>79</v>
      </c>
      <c r="AT132" s="23" t="s">
        <v>165</v>
      </c>
      <c r="AU132" s="23" t="s">
        <v>104</v>
      </c>
      <c r="AY132" s="23" t="s">
        <v>163</v>
      </c>
      <c r="BE132" s="204">
        <f>IF(N132="základní",J132,0)</f>
        <v>0</v>
      </c>
      <c r="BF132" s="204">
        <f>IF(N132="snížená",J132,0)</f>
        <v>0</v>
      </c>
      <c r="BG132" s="204">
        <f>IF(N132="zákl. přenesená",J132,0)</f>
        <v>0</v>
      </c>
      <c r="BH132" s="204">
        <f>IF(N132="sníž. přenesená",J132,0)</f>
        <v>0</v>
      </c>
      <c r="BI132" s="204">
        <f>IF(N132="nulová",J132,0)</f>
        <v>0</v>
      </c>
      <c r="BJ132" s="23" t="s">
        <v>79</v>
      </c>
      <c r="BK132" s="204">
        <f>ROUND(I132*H132,2)</f>
        <v>0</v>
      </c>
      <c r="BL132" s="23" t="s">
        <v>79</v>
      </c>
      <c r="BM132" s="23" t="s">
        <v>292</v>
      </c>
    </row>
    <row r="133" spans="2:65" s="11" customFormat="1" ht="13.5">
      <c r="B133" s="205"/>
      <c r="C133" s="206"/>
      <c r="D133" s="207" t="s">
        <v>171</v>
      </c>
      <c r="E133" s="208" t="s">
        <v>21</v>
      </c>
      <c r="F133" s="209" t="s">
        <v>124</v>
      </c>
      <c r="G133" s="206"/>
      <c r="H133" s="210">
        <v>57</v>
      </c>
      <c r="I133" s="211"/>
      <c r="J133" s="206"/>
      <c r="K133" s="206"/>
      <c r="L133" s="212"/>
      <c r="M133" s="213"/>
      <c r="N133" s="214"/>
      <c r="O133" s="214"/>
      <c r="P133" s="214"/>
      <c r="Q133" s="214"/>
      <c r="R133" s="214"/>
      <c r="S133" s="214"/>
      <c r="T133" s="215"/>
      <c r="AT133" s="216" t="s">
        <v>171</v>
      </c>
      <c r="AU133" s="216" t="s">
        <v>104</v>
      </c>
      <c r="AV133" s="11" t="s">
        <v>81</v>
      </c>
      <c r="AW133" s="11" t="s">
        <v>35</v>
      </c>
      <c r="AX133" s="11" t="s">
        <v>79</v>
      </c>
      <c r="AY133" s="216" t="s">
        <v>163</v>
      </c>
    </row>
    <row r="134" spans="2:65" s="1" customFormat="1" ht="22.5" customHeight="1">
      <c r="B134" s="40"/>
      <c r="C134" s="193" t="s">
        <v>9</v>
      </c>
      <c r="D134" s="193" t="s">
        <v>165</v>
      </c>
      <c r="E134" s="194" t="s">
        <v>294</v>
      </c>
      <c r="F134" s="195" t="s">
        <v>295</v>
      </c>
      <c r="G134" s="196" t="s">
        <v>102</v>
      </c>
      <c r="H134" s="197">
        <v>1961.71</v>
      </c>
      <c r="I134" s="198"/>
      <c r="J134" s="199">
        <f>ROUND(I134*H134,2)</f>
        <v>0</v>
      </c>
      <c r="K134" s="195" t="s">
        <v>168</v>
      </c>
      <c r="L134" s="60"/>
      <c r="M134" s="200" t="s">
        <v>21</v>
      </c>
      <c r="N134" s="201" t="s">
        <v>42</v>
      </c>
      <c r="O134" s="41"/>
      <c r="P134" s="202">
        <f>O134*H134</f>
        <v>0</v>
      </c>
      <c r="Q134" s="202">
        <v>0</v>
      </c>
      <c r="R134" s="202">
        <f>Q134*H134</f>
        <v>0</v>
      </c>
      <c r="S134" s="202">
        <v>0</v>
      </c>
      <c r="T134" s="203">
        <f>S134*H134</f>
        <v>0</v>
      </c>
      <c r="AR134" s="23" t="s">
        <v>79</v>
      </c>
      <c r="AT134" s="23" t="s">
        <v>165</v>
      </c>
      <c r="AU134" s="23" t="s">
        <v>104</v>
      </c>
      <c r="AY134" s="23" t="s">
        <v>163</v>
      </c>
      <c r="BE134" s="204">
        <f>IF(N134="základní",J134,0)</f>
        <v>0</v>
      </c>
      <c r="BF134" s="204">
        <f>IF(N134="snížená",J134,0)</f>
        <v>0</v>
      </c>
      <c r="BG134" s="204">
        <f>IF(N134="zákl. přenesená",J134,0)</f>
        <v>0</v>
      </c>
      <c r="BH134" s="204">
        <f>IF(N134="sníž. přenesená",J134,0)</f>
        <v>0</v>
      </c>
      <c r="BI134" s="204">
        <f>IF(N134="nulová",J134,0)</f>
        <v>0</v>
      </c>
      <c r="BJ134" s="23" t="s">
        <v>79</v>
      </c>
      <c r="BK134" s="204">
        <f>ROUND(I134*H134,2)</f>
        <v>0</v>
      </c>
      <c r="BL134" s="23" t="s">
        <v>79</v>
      </c>
      <c r="BM134" s="23" t="s">
        <v>296</v>
      </c>
    </row>
    <row r="135" spans="2:65" s="11" customFormat="1" ht="13.5">
      <c r="B135" s="205"/>
      <c r="C135" s="206"/>
      <c r="D135" s="217" t="s">
        <v>171</v>
      </c>
      <c r="E135" s="218" t="s">
        <v>21</v>
      </c>
      <c r="F135" s="219" t="s">
        <v>297</v>
      </c>
      <c r="G135" s="206"/>
      <c r="H135" s="220">
        <v>1.71</v>
      </c>
      <c r="I135" s="211"/>
      <c r="J135" s="206"/>
      <c r="K135" s="206"/>
      <c r="L135" s="212"/>
      <c r="M135" s="213"/>
      <c r="N135" s="214"/>
      <c r="O135" s="214"/>
      <c r="P135" s="214"/>
      <c r="Q135" s="214"/>
      <c r="R135" s="214"/>
      <c r="S135" s="214"/>
      <c r="T135" s="215"/>
      <c r="AT135" s="216" t="s">
        <v>171</v>
      </c>
      <c r="AU135" s="216" t="s">
        <v>104</v>
      </c>
      <c r="AV135" s="11" t="s">
        <v>81</v>
      </c>
      <c r="AW135" s="11" t="s">
        <v>35</v>
      </c>
      <c r="AX135" s="11" t="s">
        <v>71</v>
      </c>
      <c r="AY135" s="216" t="s">
        <v>163</v>
      </c>
    </row>
    <row r="136" spans="2:65" s="11" customFormat="1" ht="13.5">
      <c r="B136" s="205"/>
      <c r="C136" s="206"/>
      <c r="D136" s="217" t="s">
        <v>171</v>
      </c>
      <c r="E136" s="218" t="s">
        <v>21</v>
      </c>
      <c r="F136" s="219" t="s">
        <v>298</v>
      </c>
      <c r="G136" s="206"/>
      <c r="H136" s="220">
        <v>1960</v>
      </c>
      <c r="I136" s="211"/>
      <c r="J136" s="206"/>
      <c r="K136" s="206"/>
      <c r="L136" s="212"/>
      <c r="M136" s="213"/>
      <c r="N136" s="214"/>
      <c r="O136" s="214"/>
      <c r="P136" s="214"/>
      <c r="Q136" s="214"/>
      <c r="R136" s="214"/>
      <c r="S136" s="214"/>
      <c r="T136" s="215"/>
      <c r="AT136" s="216" t="s">
        <v>171</v>
      </c>
      <c r="AU136" s="216" t="s">
        <v>104</v>
      </c>
      <c r="AV136" s="11" t="s">
        <v>81</v>
      </c>
      <c r="AW136" s="11" t="s">
        <v>35</v>
      </c>
      <c r="AX136" s="11" t="s">
        <v>71</v>
      </c>
      <c r="AY136" s="216" t="s">
        <v>163</v>
      </c>
    </row>
    <row r="137" spans="2:65" s="12" customFormat="1" ht="13.5">
      <c r="B137" s="233"/>
      <c r="C137" s="234"/>
      <c r="D137" s="207" t="s">
        <v>171</v>
      </c>
      <c r="E137" s="235" t="s">
        <v>21</v>
      </c>
      <c r="F137" s="236" t="s">
        <v>258</v>
      </c>
      <c r="G137" s="234"/>
      <c r="H137" s="237">
        <v>1961.71</v>
      </c>
      <c r="I137" s="238"/>
      <c r="J137" s="234"/>
      <c r="K137" s="234"/>
      <c r="L137" s="239"/>
      <c r="M137" s="240"/>
      <c r="N137" s="241"/>
      <c r="O137" s="241"/>
      <c r="P137" s="241"/>
      <c r="Q137" s="241"/>
      <c r="R137" s="241"/>
      <c r="S137" s="241"/>
      <c r="T137" s="242"/>
      <c r="AT137" s="243" t="s">
        <v>171</v>
      </c>
      <c r="AU137" s="243" t="s">
        <v>104</v>
      </c>
      <c r="AV137" s="12" t="s">
        <v>174</v>
      </c>
      <c r="AW137" s="12" t="s">
        <v>35</v>
      </c>
      <c r="AX137" s="12" t="s">
        <v>79</v>
      </c>
      <c r="AY137" s="243" t="s">
        <v>163</v>
      </c>
    </row>
    <row r="138" spans="2:65" s="1" customFormat="1" ht="22.5" customHeight="1">
      <c r="B138" s="40"/>
      <c r="C138" s="223" t="s">
        <v>266</v>
      </c>
      <c r="D138" s="223" t="s">
        <v>250</v>
      </c>
      <c r="E138" s="224" t="s">
        <v>300</v>
      </c>
      <c r="F138" s="225" t="s">
        <v>301</v>
      </c>
      <c r="G138" s="226" t="s">
        <v>130</v>
      </c>
      <c r="H138" s="227">
        <v>196.17099999999999</v>
      </c>
      <c r="I138" s="228"/>
      <c r="J138" s="229">
        <f>ROUND(I138*H138,2)</f>
        <v>0</v>
      </c>
      <c r="K138" s="225" t="s">
        <v>168</v>
      </c>
      <c r="L138" s="230"/>
      <c r="M138" s="231" t="s">
        <v>21</v>
      </c>
      <c r="N138" s="232" t="s">
        <v>42</v>
      </c>
      <c r="O138" s="41"/>
      <c r="P138" s="202">
        <f>O138*H138</f>
        <v>0</v>
      </c>
      <c r="Q138" s="202">
        <v>0.2</v>
      </c>
      <c r="R138" s="202">
        <f>Q138*H138</f>
        <v>39.234200000000001</v>
      </c>
      <c r="S138" s="202">
        <v>0</v>
      </c>
      <c r="T138" s="203">
        <f>S138*H138</f>
        <v>0</v>
      </c>
      <c r="AR138" s="23" t="s">
        <v>81</v>
      </c>
      <c r="AT138" s="23" t="s">
        <v>250</v>
      </c>
      <c r="AU138" s="23" t="s">
        <v>104</v>
      </c>
      <c r="AY138" s="23" t="s">
        <v>163</v>
      </c>
      <c r="BE138" s="204">
        <f>IF(N138="základní",J138,0)</f>
        <v>0</v>
      </c>
      <c r="BF138" s="204">
        <f>IF(N138="snížená",J138,0)</f>
        <v>0</v>
      </c>
      <c r="BG138" s="204">
        <f>IF(N138="zákl. přenesená",J138,0)</f>
        <v>0</v>
      </c>
      <c r="BH138" s="204">
        <f>IF(N138="sníž. přenesená",J138,0)</f>
        <v>0</v>
      </c>
      <c r="BI138" s="204">
        <f>IF(N138="nulová",J138,0)</f>
        <v>0</v>
      </c>
      <c r="BJ138" s="23" t="s">
        <v>79</v>
      </c>
      <c r="BK138" s="204">
        <f>ROUND(I138*H138,2)</f>
        <v>0</v>
      </c>
      <c r="BL138" s="23" t="s">
        <v>79</v>
      </c>
      <c r="BM138" s="23" t="s">
        <v>302</v>
      </c>
    </row>
    <row r="139" spans="2:65" s="11" customFormat="1" ht="13.5">
      <c r="B139" s="205"/>
      <c r="C139" s="206"/>
      <c r="D139" s="207" t="s">
        <v>171</v>
      </c>
      <c r="E139" s="206"/>
      <c r="F139" s="209" t="s">
        <v>669</v>
      </c>
      <c r="G139" s="206"/>
      <c r="H139" s="210">
        <v>196.17099999999999</v>
      </c>
      <c r="I139" s="211"/>
      <c r="J139" s="206"/>
      <c r="K139" s="206"/>
      <c r="L139" s="212"/>
      <c r="M139" s="213"/>
      <c r="N139" s="214"/>
      <c r="O139" s="214"/>
      <c r="P139" s="214"/>
      <c r="Q139" s="214"/>
      <c r="R139" s="214"/>
      <c r="S139" s="214"/>
      <c r="T139" s="215"/>
      <c r="AT139" s="216" t="s">
        <v>171</v>
      </c>
      <c r="AU139" s="216" t="s">
        <v>104</v>
      </c>
      <c r="AV139" s="11" t="s">
        <v>81</v>
      </c>
      <c r="AW139" s="11" t="s">
        <v>6</v>
      </c>
      <c r="AX139" s="11" t="s">
        <v>79</v>
      </c>
      <c r="AY139" s="216" t="s">
        <v>163</v>
      </c>
    </row>
    <row r="140" spans="2:65" s="1" customFormat="1" ht="31.5" customHeight="1">
      <c r="B140" s="40"/>
      <c r="C140" s="193" t="s">
        <v>270</v>
      </c>
      <c r="D140" s="193" t="s">
        <v>165</v>
      </c>
      <c r="E140" s="194" t="s">
        <v>607</v>
      </c>
      <c r="F140" s="195" t="s">
        <v>306</v>
      </c>
      <c r="G140" s="196" t="s">
        <v>224</v>
      </c>
      <c r="H140" s="197">
        <v>57</v>
      </c>
      <c r="I140" s="198"/>
      <c r="J140" s="199">
        <f>ROUND(I140*H140,2)</f>
        <v>0</v>
      </c>
      <c r="K140" s="195" t="s">
        <v>198</v>
      </c>
      <c r="L140" s="60"/>
      <c r="M140" s="200" t="s">
        <v>21</v>
      </c>
      <c r="N140" s="201" t="s">
        <v>42</v>
      </c>
      <c r="O140" s="41"/>
      <c r="P140" s="202">
        <f>O140*H140</f>
        <v>0</v>
      </c>
      <c r="Q140" s="202">
        <v>6.9999999999999994E-5</v>
      </c>
      <c r="R140" s="202">
        <f>Q140*H140</f>
        <v>3.9899999999999996E-3</v>
      </c>
      <c r="S140" s="202">
        <v>0</v>
      </c>
      <c r="T140" s="203">
        <f>S140*H140</f>
        <v>0</v>
      </c>
      <c r="AR140" s="23" t="s">
        <v>79</v>
      </c>
      <c r="AT140" s="23" t="s">
        <v>165</v>
      </c>
      <c r="AU140" s="23" t="s">
        <v>104</v>
      </c>
      <c r="AY140" s="23" t="s">
        <v>163</v>
      </c>
      <c r="BE140" s="204">
        <f>IF(N140="základní",J140,0)</f>
        <v>0</v>
      </c>
      <c r="BF140" s="204">
        <f>IF(N140="snížená",J140,0)</f>
        <v>0</v>
      </c>
      <c r="BG140" s="204">
        <f>IF(N140="zákl. přenesená",J140,0)</f>
        <v>0</v>
      </c>
      <c r="BH140" s="204">
        <f>IF(N140="sníž. přenesená",J140,0)</f>
        <v>0</v>
      </c>
      <c r="BI140" s="204">
        <f>IF(N140="nulová",J140,0)</f>
        <v>0</v>
      </c>
      <c r="BJ140" s="23" t="s">
        <v>79</v>
      </c>
      <c r="BK140" s="204">
        <f>ROUND(I140*H140,2)</f>
        <v>0</v>
      </c>
      <c r="BL140" s="23" t="s">
        <v>79</v>
      </c>
      <c r="BM140" s="23" t="s">
        <v>670</v>
      </c>
    </row>
    <row r="141" spans="2:65" s="11" customFormat="1" ht="13.5">
      <c r="B141" s="205"/>
      <c r="C141" s="206"/>
      <c r="D141" s="207" t="s">
        <v>171</v>
      </c>
      <c r="E141" s="208" t="s">
        <v>21</v>
      </c>
      <c r="F141" s="209" t="s">
        <v>124</v>
      </c>
      <c r="G141" s="206"/>
      <c r="H141" s="210">
        <v>57</v>
      </c>
      <c r="I141" s="211"/>
      <c r="J141" s="206"/>
      <c r="K141" s="206"/>
      <c r="L141" s="212"/>
      <c r="M141" s="213"/>
      <c r="N141" s="214"/>
      <c r="O141" s="214"/>
      <c r="P141" s="214"/>
      <c r="Q141" s="214"/>
      <c r="R141" s="214"/>
      <c r="S141" s="214"/>
      <c r="T141" s="215"/>
      <c r="AT141" s="216" t="s">
        <v>171</v>
      </c>
      <c r="AU141" s="216" t="s">
        <v>104</v>
      </c>
      <c r="AV141" s="11" t="s">
        <v>81</v>
      </c>
      <c r="AW141" s="11" t="s">
        <v>35</v>
      </c>
      <c r="AX141" s="11" t="s">
        <v>79</v>
      </c>
      <c r="AY141" s="216" t="s">
        <v>163</v>
      </c>
    </row>
    <row r="142" spans="2:65" s="1" customFormat="1" ht="22.5" customHeight="1">
      <c r="B142" s="40"/>
      <c r="C142" s="223" t="s">
        <v>275</v>
      </c>
      <c r="D142" s="223" t="s">
        <v>250</v>
      </c>
      <c r="E142" s="224" t="s">
        <v>309</v>
      </c>
      <c r="F142" s="225" t="s">
        <v>310</v>
      </c>
      <c r="G142" s="226" t="s">
        <v>115</v>
      </c>
      <c r="H142" s="227">
        <v>228</v>
      </c>
      <c r="I142" s="228"/>
      <c r="J142" s="229">
        <f>ROUND(I142*H142,2)</f>
        <v>0</v>
      </c>
      <c r="K142" s="225" t="s">
        <v>198</v>
      </c>
      <c r="L142" s="230"/>
      <c r="M142" s="231" t="s">
        <v>21</v>
      </c>
      <c r="N142" s="232" t="s">
        <v>42</v>
      </c>
      <c r="O142" s="41"/>
      <c r="P142" s="202">
        <f>O142*H142</f>
        <v>0</v>
      </c>
      <c r="Q142" s="202">
        <v>0</v>
      </c>
      <c r="R142" s="202">
        <f>Q142*H142</f>
        <v>0</v>
      </c>
      <c r="S142" s="202">
        <v>0</v>
      </c>
      <c r="T142" s="203">
        <f>S142*H142</f>
        <v>0</v>
      </c>
      <c r="AR142" s="23" t="s">
        <v>81</v>
      </c>
      <c r="AT142" s="23" t="s">
        <v>250</v>
      </c>
      <c r="AU142" s="23" t="s">
        <v>104</v>
      </c>
      <c r="AY142" s="23" t="s">
        <v>163</v>
      </c>
      <c r="BE142" s="204">
        <f>IF(N142="základní",J142,0)</f>
        <v>0</v>
      </c>
      <c r="BF142" s="204">
        <f>IF(N142="snížená",J142,0)</f>
        <v>0</v>
      </c>
      <c r="BG142" s="204">
        <f>IF(N142="zákl. přenesená",J142,0)</f>
        <v>0</v>
      </c>
      <c r="BH142" s="204">
        <f>IF(N142="sníž. přenesená",J142,0)</f>
        <v>0</v>
      </c>
      <c r="BI142" s="204">
        <f>IF(N142="nulová",J142,0)</f>
        <v>0</v>
      </c>
      <c r="BJ142" s="23" t="s">
        <v>79</v>
      </c>
      <c r="BK142" s="204">
        <f>ROUND(I142*H142,2)</f>
        <v>0</v>
      </c>
      <c r="BL142" s="23" t="s">
        <v>79</v>
      </c>
      <c r="BM142" s="23" t="s">
        <v>311</v>
      </c>
    </row>
    <row r="143" spans="2:65" s="11" customFormat="1" ht="13.5">
      <c r="B143" s="205"/>
      <c r="C143" s="206"/>
      <c r="D143" s="207" t="s">
        <v>171</v>
      </c>
      <c r="E143" s="208" t="s">
        <v>21</v>
      </c>
      <c r="F143" s="209" t="s">
        <v>312</v>
      </c>
      <c r="G143" s="206"/>
      <c r="H143" s="210">
        <v>228</v>
      </c>
      <c r="I143" s="211"/>
      <c r="J143" s="206"/>
      <c r="K143" s="206"/>
      <c r="L143" s="212"/>
      <c r="M143" s="213"/>
      <c r="N143" s="214"/>
      <c r="O143" s="214"/>
      <c r="P143" s="214"/>
      <c r="Q143" s="214"/>
      <c r="R143" s="214"/>
      <c r="S143" s="214"/>
      <c r="T143" s="215"/>
      <c r="AT143" s="216" t="s">
        <v>171</v>
      </c>
      <c r="AU143" s="216" t="s">
        <v>104</v>
      </c>
      <c r="AV143" s="11" t="s">
        <v>81</v>
      </c>
      <c r="AW143" s="11" t="s">
        <v>35</v>
      </c>
      <c r="AX143" s="11" t="s">
        <v>79</v>
      </c>
      <c r="AY143" s="216" t="s">
        <v>163</v>
      </c>
    </row>
    <row r="144" spans="2:65" s="1" customFormat="1" ht="31.5" customHeight="1">
      <c r="B144" s="40"/>
      <c r="C144" s="193" t="s">
        <v>279</v>
      </c>
      <c r="D144" s="193" t="s">
        <v>165</v>
      </c>
      <c r="E144" s="194" t="s">
        <v>314</v>
      </c>
      <c r="F144" s="195" t="s">
        <v>315</v>
      </c>
      <c r="G144" s="196" t="s">
        <v>224</v>
      </c>
      <c r="H144" s="197">
        <v>1678</v>
      </c>
      <c r="I144" s="198"/>
      <c r="J144" s="199">
        <f>ROUND(I144*H144,2)</f>
        <v>0</v>
      </c>
      <c r="K144" s="195" t="s">
        <v>198</v>
      </c>
      <c r="L144" s="60"/>
      <c r="M144" s="200" t="s">
        <v>21</v>
      </c>
      <c r="N144" s="201" t="s">
        <v>42</v>
      </c>
      <c r="O144" s="41"/>
      <c r="P144" s="202">
        <f>O144*H144</f>
        <v>0</v>
      </c>
      <c r="Q144" s="202">
        <v>2.0799999999999998E-3</v>
      </c>
      <c r="R144" s="202">
        <f>Q144*H144</f>
        <v>3.4902399999999996</v>
      </c>
      <c r="S144" s="202">
        <v>0</v>
      </c>
      <c r="T144" s="203">
        <f>S144*H144</f>
        <v>0</v>
      </c>
      <c r="AR144" s="23" t="s">
        <v>79</v>
      </c>
      <c r="AT144" s="23" t="s">
        <v>165</v>
      </c>
      <c r="AU144" s="23" t="s">
        <v>104</v>
      </c>
      <c r="AY144" s="23" t="s">
        <v>163</v>
      </c>
      <c r="BE144" s="204">
        <f>IF(N144="základní",J144,0)</f>
        <v>0</v>
      </c>
      <c r="BF144" s="204">
        <f>IF(N144="snížená",J144,0)</f>
        <v>0</v>
      </c>
      <c r="BG144" s="204">
        <f>IF(N144="zákl. přenesená",J144,0)</f>
        <v>0</v>
      </c>
      <c r="BH144" s="204">
        <f>IF(N144="sníž. přenesená",J144,0)</f>
        <v>0</v>
      </c>
      <c r="BI144" s="204">
        <f>IF(N144="nulová",J144,0)</f>
        <v>0</v>
      </c>
      <c r="BJ144" s="23" t="s">
        <v>79</v>
      </c>
      <c r="BK144" s="204">
        <f>ROUND(I144*H144,2)</f>
        <v>0</v>
      </c>
      <c r="BL144" s="23" t="s">
        <v>79</v>
      </c>
      <c r="BM144" s="23" t="s">
        <v>316</v>
      </c>
    </row>
    <row r="145" spans="2:65" s="11" customFormat="1" ht="13.5">
      <c r="B145" s="205"/>
      <c r="C145" s="206"/>
      <c r="D145" s="207" t="s">
        <v>171</v>
      </c>
      <c r="E145" s="208" t="s">
        <v>21</v>
      </c>
      <c r="F145" s="209" t="s">
        <v>110</v>
      </c>
      <c r="G145" s="206"/>
      <c r="H145" s="210">
        <v>1678</v>
      </c>
      <c r="I145" s="211"/>
      <c r="J145" s="206"/>
      <c r="K145" s="206"/>
      <c r="L145" s="212"/>
      <c r="M145" s="213"/>
      <c r="N145" s="214"/>
      <c r="O145" s="214"/>
      <c r="P145" s="214"/>
      <c r="Q145" s="214"/>
      <c r="R145" s="214"/>
      <c r="S145" s="214"/>
      <c r="T145" s="215"/>
      <c r="AT145" s="216" t="s">
        <v>171</v>
      </c>
      <c r="AU145" s="216" t="s">
        <v>104</v>
      </c>
      <c r="AV145" s="11" t="s">
        <v>81</v>
      </c>
      <c r="AW145" s="11" t="s">
        <v>35</v>
      </c>
      <c r="AX145" s="11" t="s">
        <v>79</v>
      </c>
      <c r="AY145" s="216" t="s">
        <v>163</v>
      </c>
    </row>
    <row r="146" spans="2:65" s="1" customFormat="1" ht="31.5" customHeight="1">
      <c r="B146" s="40"/>
      <c r="C146" s="193" t="s">
        <v>284</v>
      </c>
      <c r="D146" s="193" t="s">
        <v>165</v>
      </c>
      <c r="E146" s="194" t="s">
        <v>318</v>
      </c>
      <c r="F146" s="195" t="s">
        <v>319</v>
      </c>
      <c r="G146" s="196" t="s">
        <v>224</v>
      </c>
      <c r="H146" s="197">
        <v>57</v>
      </c>
      <c r="I146" s="198"/>
      <c r="J146" s="199">
        <f>ROUND(I146*H146,2)</f>
        <v>0</v>
      </c>
      <c r="K146" s="195" t="s">
        <v>168</v>
      </c>
      <c r="L146" s="60"/>
      <c r="M146" s="200" t="s">
        <v>21</v>
      </c>
      <c r="N146" s="201" t="s">
        <v>42</v>
      </c>
      <c r="O146" s="41"/>
      <c r="P146" s="202">
        <f>O146*H146</f>
        <v>0</v>
      </c>
      <c r="Q146" s="202">
        <v>0</v>
      </c>
      <c r="R146" s="202">
        <f>Q146*H146</f>
        <v>0</v>
      </c>
      <c r="S146" s="202">
        <v>0</v>
      </c>
      <c r="T146" s="203">
        <f>S146*H146</f>
        <v>0</v>
      </c>
      <c r="AR146" s="23" t="s">
        <v>79</v>
      </c>
      <c r="AT146" s="23" t="s">
        <v>165</v>
      </c>
      <c r="AU146" s="23" t="s">
        <v>104</v>
      </c>
      <c r="AY146" s="23" t="s">
        <v>163</v>
      </c>
      <c r="BE146" s="204">
        <f>IF(N146="základní",J146,0)</f>
        <v>0</v>
      </c>
      <c r="BF146" s="204">
        <f>IF(N146="snížená",J146,0)</f>
        <v>0</v>
      </c>
      <c r="BG146" s="204">
        <f>IF(N146="zákl. přenesená",J146,0)</f>
        <v>0</v>
      </c>
      <c r="BH146" s="204">
        <f>IF(N146="sníž. přenesená",J146,0)</f>
        <v>0</v>
      </c>
      <c r="BI146" s="204">
        <f>IF(N146="nulová",J146,0)</f>
        <v>0</v>
      </c>
      <c r="BJ146" s="23" t="s">
        <v>79</v>
      </c>
      <c r="BK146" s="204">
        <f>ROUND(I146*H146,2)</f>
        <v>0</v>
      </c>
      <c r="BL146" s="23" t="s">
        <v>79</v>
      </c>
      <c r="BM146" s="23" t="s">
        <v>320</v>
      </c>
    </row>
    <row r="147" spans="2:65" s="11" customFormat="1" ht="13.5">
      <c r="B147" s="205"/>
      <c r="C147" s="206"/>
      <c r="D147" s="207" t="s">
        <v>171</v>
      </c>
      <c r="E147" s="208" t="s">
        <v>21</v>
      </c>
      <c r="F147" s="209" t="s">
        <v>124</v>
      </c>
      <c r="G147" s="206"/>
      <c r="H147" s="210">
        <v>57</v>
      </c>
      <c r="I147" s="211"/>
      <c r="J147" s="206"/>
      <c r="K147" s="206"/>
      <c r="L147" s="212"/>
      <c r="M147" s="213"/>
      <c r="N147" s="214"/>
      <c r="O147" s="214"/>
      <c r="P147" s="214"/>
      <c r="Q147" s="214"/>
      <c r="R147" s="214"/>
      <c r="S147" s="214"/>
      <c r="T147" s="215"/>
      <c r="AT147" s="216" t="s">
        <v>171</v>
      </c>
      <c r="AU147" s="216" t="s">
        <v>104</v>
      </c>
      <c r="AV147" s="11" t="s">
        <v>81</v>
      </c>
      <c r="AW147" s="11" t="s">
        <v>35</v>
      </c>
      <c r="AX147" s="11" t="s">
        <v>79</v>
      </c>
      <c r="AY147" s="216" t="s">
        <v>163</v>
      </c>
    </row>
    <row r="148" spans="2:65" s="1" customFormat="1" ht="22.5" customHeight="1">
      <c r="B148" s="40"/>
      <c r="C148" s="223" t="s">
        <v>289</v>
      </c>
      <c r="D148" s="223" t="s">
        <v>250</v>
      </c>
      <c r="E148" s="224" t="s">
        <v>322</v>
      </c>
      <c r="F148" s="225" t="s">
        <v>323</v>
      </c>
      <c r="G148" s="226" t="s">
        <v>115</v>
      </c>
      <c r="H148" s="227">
        <v>839</v>
      </c>
      <c r="I148" s="228"/>
      <c r="J148" s="229">
        <f>ROUND(I148*H148,2)</f>
        <v>0</v>
      </c>
      <c r="K148" s="225" t="s">
        <v>198</v>
      </c>
      <c r="L148" s="230"/>
      <c r="M148" s="231" t="s">
        <v>21</v>
      </c>
      <c r="N148" s="232" t="s">
        <v>42</v>
      </c>
      <c r="O148" s="41"/>
      <c r="P148" s="202">
        <f>O148*H148</f>
        <v>0</v>
      </c>
      <c r="Q148" s="202">
        <v>8.9999999999999998E-4</v>
      </c>
      <c r="R148" s="202">
        <f>Q148*H148</f>
        <v>0.75509999999999999</v>
      </c>
      <c r="S148" s="202">
        <v>0</v>
      </c>
      <c r="T148" s="203">
        <f>S148*H148</f>
        <v>0</v>
      </c>
      <c r="AR148" s="23" t="s">
        <v>81</v>
      </c>
      <c r="AT148" s="23" t="s">
        <v>250</v>
      </c>
      <c r="AU148" s="23" t="s">
        <v>104</v>
      </c>
      <c r="AY148" s="23" t="s">
        <v>163</v>
      </c>
      <c r="BE148" s="204">
        <f>IF(N148="základní",J148,0)</f>
        <v>0</v>
      </c>
      <c r="BF148" s="204">
        <f>IF(N148="snížená",J148,0)</f>
        <v>0</v>
      </c>
      <c r="BG148" s="204">
        <f>IF(N148="zákl. přenesená",J148,0)</f>
        <v>0</v>
      </c>
      <c r="BH148" s="204">
        <f>IF(N148="sníž. přenesená",J148,0)</f>
        <v>0</v>
      </c>
      <c r="BI148" s="204">
        <f>IF(N148="nulová",J148,0)</f>
        <v>0</v>
      </c>
      <c r="BJ148" s="23" t="s">
        <v>79</v>
      </c>
      <c r="BK148" s="204">
        <f>ROUND(I148*H148,2)</f>
        <v>0</v>
      </c>
      <c r="BL148" s="23" t="s">
        <v>79</v>
      </c>
      <c r="BM148" s="23" t="s">
        <v>324</v>
      </c>
    </row>
    <row r="149" spans="2:65" s="11" customFormat="1" ht="13.5">
      <c r="B149" s="205"/>
      <c r="C149" s="206"/>
      <c r="D149" s="207" t="s">
        <v>171</v>
      </c>
      <c r="E149" s="208" t="s">
        <v>21</v>
      </c>
      <c r="F149" s="209" t="s">
        <v>325</v>
      </c>
      <c r="G149" s="206"/>
      <c r="H149" s="210">
        <v>839</v>
      </c>
      <c r="I149" s="211"/>
      <c r="J149" s="206"/>
      <c r="K149" s="206"/>
      <c r="L149" s="212"/>
      <c r="M149" s="213"/>
      <c r="N149" s="214"/>
      <c r="O149" s="214"/>
      <c r="P149" s="214"/>
      <c r="Q149" s="214"/>
      <c r="R149" s="214"/>
      <c r="S149" s="214"/>
      <c r="T149" s="215"/>
      <c r="AT149" s="216" t="s">
        <v>171</v>
      </c>
      <c r="AU149" s="216" t="s">
        <v>104</v>
      </c>
      <c r="AV149" s="11" t="s">
        <v>81</v>
      </c>
      <c r="AW149" s="11" t="s">
        <v>35</v>
      </c>
      <c r="AX149" s="11" t="s">
        <v>79</v>
      </c>
      <c r="AY149" s="216" t="s">
        <v>163</v>
      </c>
    </row>
    <row r="150" spans="2:65" s="1" customFormat="1" ht="22.5" customHeight="1">
      <c r="B150" s="40"/>
      <c r="C150" s="223" t="s">
        <v>293</v>
      </c>
      <c r="D150" s="223" t="s">
        <v>250</v>
      </c>
      <c r="E150" s="224" t="s">
        <v>327</v>
      </c>
      <c r="F150" s="225" t="s">
        <v>328</v>
      </c>
      <c r="G150" s="226" t="s">
        <v>107</v>
      </c>
      <c r="H150" s="227">
        <v>10.068</v>
      </c>
      <c r="I150" s="228"/>
      <c r="J150" s="229">
        <f>ROUND(I150*H150,2)</f>
        <v>0</v>
      </c>
      <c r="K150" s="225" t="s">
        <v>198</v>
      </c>
      <c r="L150" s="230"/>
      <c r="M150" s="231" t="s">
        <v>21</v>
      </c>
      <c r="N150" s="232" t="s">
        <v>42</v>
      </c>
      <c r="O150" s="41"/>
      <c r="P150" s="202">
        <f>O150*H150</f>
        <v>0</v>
      </c>
      <c r="Q150" s="202">
        <v>0</v>
      </c>
      <c r="R150" s="202">
        <f>Q150*H150</f>
        <v>0</v>
      </c>
      <c r="S150" s="202">
        <v>0</v>
      </c>
      <c r="T150" s="203">
        <f>S150*H150</f>
        <v>0</v>
      </c>
      <c r="AR150" s="23" t="s">
        <v>81</v>
      </c>
      <c r="AT150" s="23" t="s">
        <v>250</v>
      </c>
      <c r="AU150" s="23" t="s">
        <v>104</v>
      </c>
      <c r="AY150" s="23" t="s">
        <v>163</v>
      </c>
      <c r="BE150" s="204">
        <f>IF(N150="základní",J150,0)</f>
        <v>0</v>
      </c>
      <c r="BF150" s="204">
        <f>IF(N150="snížená",J150,0)</f>
        <v>0</v>
      </c>
      <c r="BG150" s="204">
        <f>IF(N150="zákl. přenesená",J150,0)</f>
        <v>0</v>
      </c>
      <c r="BH150" s="204">
        <f>IF(N150="sníž. přenesená",J150,0)</f>
        <v>0</v>
      </c>
      <c r="BI150" s="204">
        <f>IF(N150="nulová",J150,0)</f>
        <v>0</v>
      </c>
      <c r="BJ150" s="23" t="s">
        <v>79</v>
      </c>
      <c r="BK150" s="204">
        <f>ROUND(I150*H150,2)</f>
        <v>0</v>
      </c>
      <c r="BL150" s="23" t="s">
        <v>79</v>
      </c>
      <c r="BM150" s="23" t="s">
        <v>329</v>
      </c>
    </row>
    <row r="151" spans="2:65" s="11" customFormat="1" ht="13.5">
      <c r="B151" s="205"/>
      <c r="C151" s="206"/>
      <c r="D151" s="207" t="s">
        <v>171</v>
      </c>
      <c r="E151" s="208" t="s">
        <v>21</v>
      </c>
      <c r="F151" s="209" t="s">
        <v>330</v>
      </c>
      <c r="G151" s="206"/>
      <c r="H151" s="210">
        <v>10.068</v>
      </c>
      <c r="I151" s="211"/>
      <c r="J151" s="206"/>
      <c r="K151" s="206"/>
      <c r="L151" s="212"/>
      <c r="M151" s="213"/>
      <c r="N151" s="214"/>
      <c r="O151" s="214"/>
      <c r="P151" s="214"/>
      <c r="Q151" s="214"/>
      <c r="R151" s="214"/>
      <c r="S151" s="214"/>
      <c r="T151" s="215"/>
      <c r="AT151" s="216" t="s">
        <v>171</v>
      </c>
      <c r="AU151" s="216" t="s">
        <v>104</v>
      </c>
      <c r="AV151" s="11" t="s">
        <v>81</v>
      </c>
      <c r="AW151" s="11" t="s">
        <v>35</v>
      </c>
      <c r="AX151" s="11" t="s">
        <v>79</v>
      </c>
      <c r="AY151" s="216" t="s">
        <v>163</v>
      </c>
    </row>
    <row r="152" spans="2:65" s="1" customFormat="1" ht="31.5" customHeight="1">
      <c r="B152" s="40"/>
      <c r="C152" s="193" t="s">
        <v>299</v>
      </c>
      <c r="D152" s="193" t="s">
        <v>165</v>
      </c>
      <c r="E152" s="194" t="s">
        <v>332</v>
      </c>
      <c r="F152" s="195" t="s">
        <v>333</v>
      </c>
      <c r="G152" s="196" t="s">
        <v>224</v>
      </c>
      <c r="H152" s="197">
        <v>689</v>
      </c>
      <c r="I152" s="198"/>
      <c r="J152" s="199">
        <f>ROUND(I152*H152,2)</f>
        <v>0</v>
      </c>
      <c r="K152" s="195" t="s">
        <v>168</v>
      </c>
      <c r="L152" s="60"/>
      <c r="M152" s="200" t="s">
        <v>21</v>
      </c>
      <c r="N152" s="201" t="s">
        <v>42</v>
      </c>
      <c r="O152" s="41"/>
      <c r="P152" s="202">
        <f>O152*H152</f>
        <v>0</v>
      </c>
      <c r="Q152" s="202">
        <v>0</v>
      </c>
      <c r="R152" s="202">
        <f>Q152*H152</f>
        <v>0</v>
      </c>
      <c r="S152" s="202">
        <v>0</v>
      </c>
      <c r="T152" s="203">
        <f>S152*H152</f>
        <v>0</v>
      </c>
      <c r="AR152" s="23" t="s">
        <v>79</v>
      </c>
      <c r="AT152" s="23" t="s">
        <v>165</v>
      </c>
      <c r="AU152" s="23" t="s">
        <v>104</v>
      </c>
      <c r="AY152" s="23" t="s">
        <v>163</v>
      </c>
      <c r="BE152" s="204">
        <f>IF(N152="základní",J152,0)</f>
        <v>0</v>
      </c>
      <c r="BF152" s="204">
        <f>IF(N152="snížená",J152,0)</f>
        <v>0</v>
      </c>
      <c r="BG152" s="204">
        <f>IF(N152="zákl. přenesená",J152,0)</f>
        <v>0</v>
      </c>
      <c r="BH152" s="204">
        <f>IF(N152="sníž. přenesená",J152,0)</f>
        <v>0</v>
      </c>
      <c r="BI152" s="204">
        <f>IF(N152="nulová",J152,0)</f>
        <v>0</v>
      </c>
      <c r="BJ152" s="23" t="s">
        <v>79</v>
      </c>
      <c r="BK152" s="204">
        <f>ROUND(I152*H152,2)</f>
        <v>0</v>
      </c>
      <c r="BL152" s="23" t="s">
        <v>79</v>
      </c>
      <c r="BM152" s="23" t="s">
        <v>334</v>
      </c>
    </row>
    <row r="153" spans="2:65" s="11" customFormat="1" ht="13.5">
      <c r="B153" s="205"/>
      <c r="C153" s="206"/>
      <c r="D153" s="207" t="s">
        <v>171</v>
      </c>
      <c r="E153" s="208" t="s">
        <v>21</v>
      </c>
      <c r="F153" s="209" t="s">
        <v>105</v>
      </c>
      <c r="G153" s="206"/>
      <c r="H153" s="210">
        <v>689</v>
      </c>
      <c r="I153" s="211"/>
      <c r="J153" s="206"/>
      <c r="K153" s="206"/>
      <c r="L153" s="212"/>
      <c r="M153" s="213"/>
      <c r="N153" s="214"/>
      <c r="O153" s="214"/>
      <c r="P153" s="214"/>
      <c r="Q153" s="214"/>
      <c r="R153" s="214"/>
      <c r="S153" s="214"/>
      <c r="T153" s="215"/>
      <c r="AT153" s="216" t="s">
        <v>171</v>
      </c>
      <c r="AU153" s="216" t="s">
        <v>104</v>
      </c>
      <c r="AV153" s="11" t="s">
        <v>81</v>
      </c>
      <c r="AW153" s="11" t="s">
        <v>35</v>
      </c>
      <c r="AX153" s="11" t="s">
        <v>79</v>
      </c>
      <c r="AY153" s="216" t="s">
        <v>163</v>
      </c>
    </row>
    <row r="154" spans="2:65" s="1" customFormat="1" ht="31.5" customHeight="1">
      <c r="B154" s="40"/>
      <c r="C154" s="193" t="s">
        <v>304</v>
      </c>
      <c r="D154" s="193" t="s">
        <v>165</v>
      </c>
      <c r="E154" s="194" t="s">
        <v>336</v>
      </c>
      <c r="F154" s="195" t="s">
        <v>337</v>
      </c>
      <c r="G154" s="196" t="s">
        <v>224</v>
      </c>
      <c r="H154" s="197">
        <v>689</v>
      </c>
      <c r="I154" s="198"/>
      <c r="J154" s="199">
        <f>ROUND(I154*H154,2)</f>
        <v>0</v>
      </c>
      <c r="K154" s="195" t="s">
        <v>198</v>
      </c>
      <c r="L154" s="60"/>
      <c r="M154" s="200" t="s">
        <v>21</v>
      </c>
      <c r="N154" s="201" t="s">
        <v>42</v>
      </c>
      <c r="O154" s="41"/>
      <c r="P154" s="202">
        <f>O154*H154</f>
        <v>0</v>
      </c>
      <c r="Q154" s="202">
        <v>0</v>
      </c>
      <c r="R154" s="202">
        <f>Q154*H154</f>
        <v>0</v>
      </c>
      <c r="S154" s="202">
        <v>0</v>
      </c>
      <c r="T154" s="203">
        <f>S154*H154</f>
        <v>0</v>
      </c>
      <c r="AR154" s="23" t="s">
        <v>79</v>
      </c>
      <c r="AT154" s="23" t="s">
        <v>165</v>
      </c>
      <c r="AU154" s="23" t="s">
        <v>104</v>
      </c>
      <c r="AY154" s="23" t="s">
        <v>163</v>
      </c>
      <c r="BE154" s="204">
        <f>IF(N154="základní",J154,0)</f>
        <v>0</v>
      </c>
      <c r="BF154" s="204">
        <f>IF(N154="snížená",J154,0)</f>
        <v>0</v>
      </c>
      <c r="BG154" s="204">
        <f>IF(N154="zákl. přenesená",J154,0)</f>
        <v>0</v>
      </c>
      <c r="BH154" s="204">
        <f>IF(N154="sníž. přenesená",J154,0)</f>
        <v>0</v>
      </c>
      <c r="BI154" s="204">
        <f>IF(N154="nulová",J154,0)</f>
        <v>0</v>
      </c>
      <c r="BJ154" s="23" t="s">
        <v>79</v>
      </c>
      <c r="BK154" s="204">
        <f>ROUND(I154*H154,2)</f>
        <v>0</v>
      </c>
      <c r="BL154" s="23" t="s">
        <v>79</v>
      </c>
      <c r="BM154" s="23" t="s">
        <v>338</v>
      </c>
    </row>
    <row r="155" spans="2:65" s="11" customFormat="1" ht="13.5">
      <c r="B155" s="205"/>
      <c r="C155" s="206"/>
      <c r="D155" s="207" t="s">
        <v>171</v>
      </c>
      <c r="E155" s="208" t="s">
        <v>21</v>
      </c>
      <c r="F155" s="209" t="s">
        <v>105</v>
      </c>
      <c r="G155" s="206"/>
      <c r="H155" s="210">
        <v>689</v>
      </c>
      <c r="I155" s="211"/>
      <c r="J155" s="206"/>
      <c r="K155" s="206"/>
      <c r="L155" s="212"/>
      <c r="M155" s="213"/>
      <c r="N155" s="214"/>
      <c r="O155" s="214"/>
      <c r="P155" s="214"/>
      <c r="Q155" s="214"/>
      <c r="R155" s="214"/>
      <c r="S155" s="214"/>
      <c r="T155" s="215"/>
      <c r="AT155" s="216" t="s">
        <v>171</v>
      </c>
      <c r="AU155" s="216" t="s">
        <v>104</v>
      </c>
      <c r="AV155" s="11" t="s">
        <v>81</v>
      </c>
      <c r="AW155" s="11" t="s">
        <v>35</v>
      </c>
      <c r="AX155" s="11" t="s">
        <v>79</v>
      </c>
      <c r="AY155" s="216" t="s">
        <v>163</v>
      </c>
    </row>
    <row r="156" spans="2:65" s="1" customFormat="1" ht="44.25" customHeight="1">
      <c r="B156" s="40"/>
      <c r="C156" s="193" t="s">
        <v>308</v>
      </c>
      <c r="D156" s="193" t="s">
        <v>165</v>
      </c>
      <c r="E156" s="194" t="s">
        <v>340</v>
      </c>
      <c r="F156" s="195" t="s">
        <v>341</v>
      </c>
      <c r="G156" s="196" t="s">
        <v>115</v>
      </c>
      <c r="H156" s="197">
        <v>1070</v>
      </c>
      <c r="I156" s="198"/>
      <c r="J156" s="199">
        <f>ROUND(I156*H156,2)</f>
        <v>0</v>
      </c>
      <c r="K156" s="195" t="s">
        <v>168</v>
      </c>
      <c r="L156" s="60"/>
      <c r="M156" s="200" t="s">
        <v>21</v>
      </c>
      <c r="N156" s="201" t="s">
        <v>42</v>
      </c>
      <c r="O156" s="41"/>
      <c r="P156" s="202">
        <f>O156*H156</f>
        <v>0</v>
      </c>
      <c r="Q156" s="202">
        <v>6.8199999999999997E-3</v>
      </c>
      <c r="R156" s="202">
        <f>Q156*H156</f>
        <v>7.2973999999999997</v>
      </c>
      <c r="S156" s="202">
        <v>0</v>
      </c>
      <c r="T156" s="203">
        <f>S156*H156</f>
        <v>0</v>
      </c>
      <c r="AR156" s="23" t="s">
        <v>79</v>
      </c>
      <c r="AT156" s="23" t="s">
        <v>165</v>
      </c>
      <c r="AU156" s="23" t="s">
        <v>104</v>
      </c>
      <c r="AY156" s="23" t="s">
        <v>163</v>
      </c>
      <c r="BE156" s="204">
        <f>IF(N156="základní",J156,0)</f>
        <v>0</v>
      </c>
      <c r="BF156" s="204">
        <f>IF(N156="snížená",J156,0)</f>
        <v>0</v>
      </c>
      <c r="BG156" s="204">
        <f>IF(N156="zákl. přenesená",J156,0)</f>
        <v>0</v>
      </c>
      <c r="BH156" s="204">
        <f>IF(N156="sníž. přenesená",J156,0)</f>
        <v>0</v>
      </c>
      <c r="BI156" s="204">
        <f>IF(N156="nulová",J156,0)</f>
        <v>0</v>
      </c>
      <c r="BJ156" s="23" t="s">
        <v>79</v>
      </c>
      <c r="BK156" s="204">
        <f>ROUND(I156*H156,2)</f>
        <v>0</v>
      </c>
      <c r="BL156" s="23" t="s">
        <v>79</v>
      </c>
      <c r="BM156" s="23" t="s">
        <v>342</v>
      </c>
    </row>
    <row r="157" spans="2:65" s="11" customFormat="1" ht="13.5">
      <c r="B157" s="205"/>
      <c r="C157" s="206"/>
      <c r="D157" s="207" t="s">
        <v>171</v>
      </c>
      <c r="E157" s="208" t="s">
        <v>21</v>
      </c>
      <c r="F157" s="209" t="s">
        <v>113</v>
      </c>
      <c r="G157" s="206"/>
      <c r="H157" s="210">
        <v>1070</v>
      </c>
      <c r="I157" s="211"/>
      <c r="J157" s="206"/>
      <c r="K157" s="206"/>
      <c r="L157" s="212"/>
      <c r="M157" s="213"/>
      <c r="N157" s="214"/>
      <c r="O157" s="214"/>
      <c r="P157" s="214"/>
      <c r="Q157" s="214"/>
      <c r="R157" s="214"/>
      <c r="S157" s="214"/>
      <c r="T157" s="215"/>
      <c r="AT157" s="216" t="s">
        <v>171</v>
      </c>
      <c r="AU157" s="216" t="s">
        <v>104</v>
      </c>
      <c r="AV157" s="11" t="s">
        <v>81</v>
      </c>
      <c r="AW157" s="11" t="s">
        <v>35</v>
      </c>
      <c r="AX157" s="11" t="s">
        <v>79</v>
      </c>
      <c r="AY157" s="216" t="s">
        <v>163</v>
      </c>
    </row>
    <row r="158" spans="2:65" s="1" customFormat="1" ht="31.5" customHeight="1">
      <c r="B158" s="40"/>
      <c r="C158" s="193" t="s">
        <v>313</v>
      </c>
      <c r="D158" s="193" t="s">
        <v>165</v>
      </c>
      <c r="E158" s="194" t="s">
        <v>343</v>
      </c>
      <c r="F158" s="195" t="s">
        <v>344</v>
      </c>
      <c r="G158" s="196" t="s">
        <v>107</v>
      </c>
      <c r="H158" s="197">
        <v>11</v>
      </c>
      <c r="I158" s="198"/>
      <c r="J158" s="199">
        <f>ROUND(I158*H158,2)</f>
        <v>0</v>
      </c>
      <c r="K158" s="195" t="s">
        <v>168</v>
      </c>
      <c r="L158" s="60"/>
      <c r="M158" s="200" t="s">
        <v>21</v>
      </c>
      <c r="N158" s="201" t="s">
        <v>42</v>
      </c>
      <c r="O158" s="41"/>
      <c r="P158" s="202">
        <f>O158*H158</f>
        <v>0</v>
      </c>
      <c r="Q158" s="202">
        <v>7.417E-2</v>
      </c>
      <c r="R158" s="202">
        <f>Q158*H158</f>
        <v>0.81586999999999998</v>
      </c>
      <c r="S158" s="202">
        <v>0</v>
      </c>
      <c r="T158" s="203">
        <f>S158*H158</f>
        <v>0</v>
      </c>
      <c r="AR158" s="23" t="s">
        <v>79</v>
      </c>
      <c r="AT158" s="23" t="s">
        <v>165</v>
      </c>
      <c r="AU158" s="23" t="s">
        <v>104</v>
      </c>
      <c r="AY158" s="23" t="s">
        <v>163</v>
      </c>
      <c r="BE158" s="204">
        <f>IF(N158="základní",J158,0)</f>
        <v>0</v>
      </c>
      <c r="BF158" s="204">
        <f>IF(N158="snížená",J158,0)</f>
        <v>0</v>
      </c>
      <c r="BG158" s="204">
        <f>IF(N158="zákl. přenesená",J158,0)</f>
        <v>0</v>
      </c>
      <c r="BH158" s="204">
        <f>IF(N158="sníž. přenesená",J158,0)</f>
        <v>0</v>
      </c>
      <c r="BI158" s="204">
        <f>IF(N158="nulová",J158,0)</f>
        <v>0</v>
      </c>
      <c r="BJ158" s="23" t="s">
        <v>79</v>
      </c>
      <c r="BK158" s="204">
        <f>ROUND(I158*H158,2)</f>
        <v>0</v>
      </c>
      <c r="BL158" s="23" t="s">
        <v>79</v>
      </c>
      <c r="BM158" s="23" t="s">
        <v>345</v>
      </c>
    </row>
    <row r="159" spans="2:65" s="11" customFormat="1" ht="13.5">
      <c r="B159" s="205"/>
      <c r="C159" s="206"/>
      <c r="D159" s="207" t="s">
        <v>171</v>
      </c>
      <c r="E159" s="208" t="s">
        <v>21</v>
      </c>
      <c r="F159" s="209" t="s">
        <v>671</v>
      </c>
      <c r="G159" s="206"/>
      <c r="H159" s="210">
        <v>11</v>
      </c>
      <c r="I159" s="211"/>
      <c r="J159" s="206"/>
      <c r="K159" s="206"/>
      <c r="L159" s="212"/>
      <c r="M159" s="213"/>
      <c r="N159" s="214"/>
      <c r="O159" s="214"/>
      <c r="P159" s="214"/>
      <c r="Q159" s="214"/>
      <c r="R159" s="214"/>
      <c r="S159" s="214"/>
      <c r="T159" s="215"/>
      <c r="AT159" s="216" t="s">
        <v>171</v>
      </c>
      <c r="AU159" s="216" t="s">
        <v>104</v>
      </c>
      <c r="AV159" s="11" t="s">
        <v>81</v>
      </c>
      <c r="AW159" s="11" t="s">
        <v>35</v>
      </c>
      <c r="AX159" s="11" t="s">
        <v>79</v>
      </c>
      <c r="AY159" s="216" t="s">
        <v>163</v>
      </c>
    </row>
    <row r="160" spans="2:65" s="1" customFormat="1" ht="22.5" customHeight="1">
      <c r="B160" s="40"/>
      <c r="C160" s="193" t="s">
        <v>317</v>
      </c>
      <c r="D160" s="193" t="s">
        <v>165</v>
      </c>
      <c r="E160" s="194" t="s">
        <v>348</v>
      </c>
      <c r="F160" s="195" t="s">
        <v>349</v>
      </c>
      <c r="G160" s="196" t="s">
        <v>130</v>
      </c>
      <c r="H160" s="197">
        <v>28.23</v>
      </c>
      <c r="I160" s="198"/>
      <c r="J160" s="199">
        <f>ROUND(I160*H160,2)</f>
        <v>0</v>
      </c>
      <c r="K160" s="195" t="s">
        <v>168</v>
      </c>
      <c r="L160" s="60"/>
      <c r="M160" s="200" t="s">
        <v>21</v>
      </c>
      <c r="N160" s="201" t="s">
        <v>42</v>
      </c>
      <c r="O160" s="41"/>
      <c r="P160" s="202">
        <f>O160*H160</f>
        <v>0</v>
      </c>
      <c r="Q160" s="202">
        <v>0</v>
      </c>
      <c r="R160" s="202">
        <f>Q160*H160</f>
        <v>0</v>
      </c>
      <c r="S160" s="202">
        <v>0</v>
      </c>
      <c r="T160" s="203">
        <f>S160*H160</f>
        <v>0</v>
      </c>
      <c r="AR160" s="23" t="s">
        <v>174</v>
      </c>
      <c r="AT160" s="23" t="s">
        <v>165</v>
      </c>
      <c r="AU160" s="23" t="s">
        <v>104</v>
      </c>
      <c r="AY160" s="23" t="s">
        <v>163</v>
      </c>
      <c r="BE160" s="204">
        <f>IF(N160="základní",J160,0)</f>
        <v>0</v>
      </c>
      <c r="BF160" s="204">
        <f>IF(N160="snížená",J160,0)</f>
        <v>0</v>
      </c>
      <c r="BG160" s="204">
        <f>IF(N160="zákl. přenesená",J160,0)</f>
        <v>0</v>
      </c>
      <c r="BH160" s="204">
        <f>IF(N160="sníž. přenesená",J160,0)</f>
        <v>0</v>
      </c>
      <c r="BI160" s="204">
        <f>IF(N160="nulová",J160,0)</f>
        <v>0</v>
      </c>
      <c r="BJ160" s="23" t="s">
        <v>79</v>
      </c>
      <c r="BK160" s="204">
        <f>ROUND(I160*H160,2)</f>
        <v>0</v>
      </c>
      <c r="BL160" s="23" t="s">
        <v>174</v>
      </c>
      <c r="BM160" s="23" t="s">
        <v>350</v>
      </c>
    </row>
    <row r="161" spans="2:65" s="11" customFormat="1" ht="13.5">
      <c r="B161" s="205"/>
      <c r="C161" s="206"/>
      <c r="D161" s="217" t="s">
        <v>171</v>
      </c>
      <c r="E161" s="218" t="s">
        <v>21</v>
      </c>
      <c r="F161" s="219" t="s">
        <v>351</v>
      </c>
      <c r="G161" s="206"/>
      <c r="H161" s="220">
        <v>4.5599999999999996</v>
      </c>
      <c r="I161" s="211"/>
      <c r="J161" s="206"/>
      <c r="K161" s="206"/>
      <c r="L161" s="212"/>
      <c r="M161" s="213"/>
      <c r="N161" s="214"/>
      <c r="O161" s="214"/>
      <c r="P161" s="214"/>
      <c r="Q161" s="214"/>
      <c r="R161" s="214"/>
      <c r="S161" s="214"/>
      <c r="T161" s="215"/>
      <c r="AT161" s="216" t="s">
        <v>171</v>
      </c>
      <c r="AU161" s="216" t="s">
        <v>104</v>
      </c>
      <c r="AV161" s="11" t="s">
        <v>81</v>
      </c>
      <c r="AW161" s="11" t="s">
        <v>35</v>
      </c>
      <c r="AX161" s="11" t="s">
        <v>71</v>
      </c>
      <c r="AY161" s="216" t="s">
        <v>163</v>
      </c>
    </row>
    <row r="162" spans="2:65" s="11" customFormat="1" ht="13.5">
      <c r="B162" s="205"/>
      <c r="C162" s="206"/>
      <c r="D162" s="217" t="s">
        <v>171</v>
      </c>
      <c r="E162" s="218" t="s">
        <v>21</v>
      </c>
      <c r="F162" s="219" t="s">
        <v>352</v>
      </c>
      <c r="G162" s="206"/>
      <c r="H162" s="220">
        <v>16.78</v>
      </c>
      <c r="I162" s="211"/>
      <c r="J162" s="206"/>
      <c r="K162" s="206"/>
      <c r="L162" s="212"/>
      <c r="M162" s="213"/>
      <c r="N162" s="214"/>
      <c r="O162" s="214"/>
      <c r="P162" s="214"/>
      <c r="Q162" s="214"/>
      <c r="R162" s="214"/>
      <c r="S162" s="214"/>
      <c r="T162" s="215"/>
      <c r="AT162" s="216" t="s">
        <v>171</v>
      </c>
      <c r="AU162" s="216" t="s">
        <v>104</v>
      </c>
      <c r="AV162" s="11" t="s">
        <v>81</v>
      </c>
      <c r="AW162" s="11" t="s">
        <v>35</v>
      </c>
      <c r="AX162" s="11" t="s">
        <v>71</v>
      </c>
      <c r="AY162" s="216" t="s">
        <v>163</v>
      </c>
    </row>
    <row r="163" spans="2:65" s="11" customFormat="1" ht="13.5">
      <c r="B163" s="205"/>
      <c r="C163" s="206"/>
      <c r="D163" s="217" t="s">
        <v>171</v>
      </c>
      <c r="E163" s="218" t="s">
        <v>21</v>
      </c>
      <c r="F163" s="219" t="s">
        <v>353</v>
      </c>
      <c r="G163" s="206"/>
      <c r="H163" s="220">
        <v>6.89</v>
      </c>
      <c r="I163" s="211"/>
      <c r="J163" s="206"/>
      <c r="K163" s="206"/>
      <c r="L163" s="212"/>
      <c r="M163" s="213"/>
      <c r="N163" s="214"/>
      <c r="O163" s="214"/>
      <c r="P163" s="214"/>
      <c r="Q163" s="214"/>
      <c r="R163" s="214"/>
      <c r="S163" s="214"/>
      <c r="T163" s="215"/>
      <c r="AT163" s="216" t="s">
        <v>171</v>
      </c>
      <c r="AU163" s="216" t="s">
        <v>104</v>
      </c>
      <c r="AV163" s="11" t="s">
        <v>81</v>
      </c>
      <c r="AW163" s="11" t="s">
        <v>35</v>
      </c>
      <c r="AX163" s="11" t="s">
        <v>71</v>
      </c>
      <c r="AY163" s="216" t="s">
        <v>163</v>
      </c>
    </row>
    <row r="164" spans="2:65" s="12" customFormat="1" ht="13.5">
      <c r="B164" s="233"/>
      <c r="C164" s="234"/>
      <c r="D164" s="207" t="s">
        <v>171</v>
      </c>
      <c r="E164" s="235" t="s">
        <v>21</v>
      </c>
      <c r="F164" s="236" t="s">
        <v>258</v>
      </c>
      <c r="G164" s="234"/>
      <c r="H164" s="237">
        <v>28.23</v>
      </c>
      <c r="I164" s="238"/>
      <c r="J164" s="234"/>
      <c r="K164" s="234"/>
      <c r="L164" s="239"/>
      <c r="M164" s="240"/>
      <c r="N164" s="241"/>
      <c r="O164" s="241"/>
      <c r="P164" s="241"/>
      <c r="Q164" s="241"/>
      <c r="R164" s="241"/>
      <c r="S164" s="241"/>
      <c r="T164" s="242"/>
      <c r="AT164" s="243" t="s">
        <v>171</v>
      </c>
      <c r="AU164" s="243" t="s">
        <v>104</v>
      </c>
      <c r="AV164" s="12" t="s">
        <v>174</v>
      </c>
      <c r="AW164" s="12" t="s">
        <v>35</v>
      </c>
      <c r="AX164" s="12" t="s">
        <v>79</v>
      </c>
      <c r="AY164" s="243" t="s">
        <v>163</v>
      </c>
    </row>
    <row r="165" spans="2:65" s="1" customFormat="1" ht="22.5" customHeight="1">
      <c r="B165" s="40"/>
      <c r="C165" s="193" t="s">
        <v>321</v>
      </c>
      <c r="D165" s="193" t="s">
        <v>165</v>
      </c>
      <c r="E165" s="194" t="s">
        <v>355</v>
      </c>
      <c r="F165" s="195" t="s">
        <v>356</v>
      </c>
      <c r="G165" s="196" t="s">
        <v>130</v>
      </c>
      <c r="H165" s="197">
        <v>28.23</v>
      </c>
      <c r="I165" s="198"/>
      <c r="J165" s="199">
        <f>ROUND(I165*H165,2)</f>
        <v>0</v>
      </c>
      <c r="K165" s="195" t="s">
        <v>168</v>
      </c>
      <c r="L165" s="60"/>
      <c r="M165" s="200" t="s">
        <v>21</v>
      </c>
      <c r="N165" s="201" t="s">
        <v>42</v>
      </c>
      <c r="O165" s="41"/>
      <c r="P165" s="202">
        <f>O165*H165</f>
        <v>0</v>
      </c>
      <c r="Q165" s="202">
        <v>0</v>
      </c>
      <c r="R165" s="202">
        <f>Q165*H165</f>
        <v>0</v>
      </c>
      <c r="S165" s="202">
        <v>0</v>
      </c>
      <c r="T165" s="203">
        <f>S165*H165</f>
        <v>0</v>
      </c>
      <c r="AR165" s="23" t="s">
        <v>174</v>
      </c>
      <c r="AT165" s="23" t="s">
        <v>165</v>
      </c>
      <c r="AU165" s="23" t="s">
        <v>104</v>
      </c>
      <c r="AY165" s="23" t="s">
        <v>163</v>
      </c>
      <c r="BE165" s="204">
        <f>IF(N165="základní",J165,0)</f>
        <v>0</v>
      </c>
      <c r="BF165" s="204">
        <f>IF(N165="snížená",J165,0)</f>
        <v>0</v>
      </c>
      <c r="BG165" s="204">
        <f>IF(N165="zákl. přenesená",J165,0)</f>
        <v>0</v>
      </c>
      <c r="BH165" s="204">
        <f>IF(N165="sníž. přenesená",J165,0)</f>
        <v>0</v>
      </c>
      <c r="BI165" s="204">
        <f>IF(N165="nulová",J165,0)</f>
        <v>0</v>
      </c>
      <c r="BJ165" s="23" t="s">
        <v>79</v>
      </c>
      <c r="BK165" s="204">
        <f>ROUND(I165*H165,2)</f>
        <v>0</v>
      </c>
      <c r="BL165" s="23" t="s">
        <v>174</v>
      </c>
      <c r="BM165" s="23" t="s">
        <v>357</v>
      </c>
    </row>
    <row r="166" spans="2:65" s="1" customFormat="1" ht="22.5" customHeight="1">
      <c r="B166" s="40"/>
      <c r="C166" s="193" t="s">
        <v>326</v>
      </c>
      <c r="D166" s="193" t="s">
        <v>165</v>
      </c>
      <c r="E166" s="194" t="s">
        <v>359</v>
      </c>
      <c r="F166" s="195" t="s">
        <v>360</v>
      </c>
      <c r="G166" s="196" t="s">
        <v>130</v>
      </c>
      <c r="H166" s="197">
        <v>28.23</v>
      </c>
      <c r="I166" s="198"/>
      <c r="J166" s="199">
        <f>ROUND(I166*H166,2)</f>
        <v>0</v>
      </c>
      <c r="K166" s="195" t="s">
        <v>168</v>
      </c>
      <c r="L166" s="60"/>
      <c r="M166" s="200" t="s">
        <v>21</v>
      </c>
      <c r="N166" s="201" t="s">
        <v>42</v>
      </c>
      <c r="O166" s="41"/>
      <c r="P166" s="202">
        <f>O166*H166</f>
        <v>0</v>
      </c>
      <c r="Q166" s="202">
        <v>0</v>
      </c>
      <c r="R166" s="202">
        <f>Q166*H166</f>
        <v>0</v>
      </c>
      <c r="S166" s="202">
        <v>0</v>
      </c>
      <c r="T166" s="203">
        <f>S166*H166</f>
        <v>0</v>
      </c>
      <c r="AR166" s="23" t="s">
        <v>174</v>
      </c>
      <c r="AT166" s="23" t="s">
        <v>165</v>
      </c>
      <c r="AU166" s="23" t="s">
        <v>104</v>
      </c>
      <c r="AY166" s="23" t="s">
        <v>163</v>
      </c>
      <c r="BE166" s="204">
        <f>IF(N166="základní",J166,0)</f>
        <v>0</v>
      </c>
      <c r="BF166" s="204">
        <f>IF(N166="snížená",J166,0)</f>
        <v>0</v>
      </c>
      <c r="BG166" s="204">
        <f>IF(N166="zákl. přenesená",J166,0)</f>
        <v>0</v>
      </c>
      <c r="BH166" s="204">
        <f>IF(N166="sníž. přenesená",J166,0)</f>
        <v>0</v>
      </c>
      <c r="BI166" s="204">
        <f>IF(N166="nulová",J166,0)</f>
        <v>0</v>
      </c>
      <c r="BJ166" s="23" t="s">
        <v>79</v>
      </c>
      <c r="BK166" s="204">
        <f>ROUND(I166*H166,2)</f>
        <v>0</v>
      </c>
      <c r="BL166" s="23" t="s">
        <v>174</v>
      </c>
      <c r="BM166" s="23" t="s">
        <v>361</v>
      </c>
    </row>
    <row r="167" spans="2:65" s="1" customFormat="1" ht="22.5" customHeight="1">
      <c r="B167" s="40"/>
      <c r="C167" s="223" t="s">
        <v>331</v>
      </c>
      <c r="D167" s="223" t="s">
        <v>250</v>
      </c>
      <c r="E167" s="224" t="s">
        <v>363</v>
      </c>
      <c r="F167" s="225" t="s">
        <v>364</v>
      </c>
      <c r="G167" s="226" t="s">
        <v>130</v>
      </c>
      <c r="H167" s="227">
        <v>28.23</v>
      </c>
      <c r="I167" s="228"/>
      <c r="J167" s="229">
        <f>ROUND(I167*H167,2)</f>
        <v>0</v>
      </c>
      <c r="K167" s="225" t="s">
        <v>168</v>
      </c>
      <c r="L167" s="230"/>
      <c r="M167" s="231" t="s">
        <v>21</v>
      </c>
      <c r="N167" s="232" t="s">
        <v>42</v>
      </c>
      <c r="O167" s="41"/>
      <c r="P167" s="202">
        <f>O167*H167</f>
        <v>0</v>
      </c>
      <c r="Q167" s="202">
        <v>0</v>
      </c>
      <c r="R167" s="202">
        <f>Q167*H167</f>
        <v>0</v>
      </c>
      <c r="S167" s="202">
        <v>0</v>
      </c>
      <c r="T167" s="203">
        <f>S167*H167</f>
        <v>0</v>
      </c>
      <c r="AR167" s="23" t="s">
        <v>201</v>
      </c>
      <c r="AT167" s="23" t="s">
        <v>250</v>
      </c>
      <c r="AU167" s="23" t="s">
        <v>104</v>
      </c>
      <c r="AY167" s="23" t="s">
        <v>163</v>
      </c>
      <c r="BE167" s="204">
        <f>IF(N167="základní",J167,0)</f>
        <v>0</v>
      </c>
      <c r="BF167" s="204">
        <f>IF(N167="snížená",J167,0)</f>
        <v>0</v>
      </c>
      <c r="BG167" s="204">
        <f>IF(N167="zákl. přenesená",J167,0)</f>
        <v>0</v>
      </c>
      <c r="BH167" s="204">
        <f>IF(N167="sníž. přenesená",J167,0)</f>
        <v>0</v>
      </c>
      <c r="BI167" s="204">
        <f>IF(N167="nulová",J167,0)</f>
        <v>0</v>
      </c>
      <c r="BJ167" s="23" t="s">
        <v>79</v>
      </c>
      <c r="BK167" s="204">
        <f>ROUND(I167*H167,2)</f>
        <v>0</v>
      </c>
      <c r="BL167" s="23" t="s">
        <v>174</v>
      </c>
      <c r="BM167" s="23" t="s">
        <v>365</v>
      </c>
    </row>
    <row r="168" spans="2:65" s="1" customFormat="1" ht="31.5" customHeight="1">
      <c r="B168" s="40"/>
      <c r="C168" s="193" t="s">
        <v>335</v>
      </c>
      <c r="D168" s="193" t="s">
        <v>165</v>
      </c>
      <c r="E168" s="194" t="s">
        <v>367</v>
      </c>
      <c r="F168" s="195" t="s">
        <v>368</v>
      </c>
      <c r="G168" s="196" t="s">
        <v>130</v>
      </c>
      <c r="H168" s="197">
        <v>0.12</v>
      </c>
      <c r="I168" s="198"/>
      <c r="J168" s="199">
        <f>ROUND(I168*H168,2)</f>
        <v>0</v>
      </c>
      <c r="K168" s="195" t="s">
        <v>168</v>
      </c>
      <c r="L168" s="60"/>
      <c r="M168" s="200" t="s">
        <v>21</v>
      </c>
      <c r="N168" s="201" t="s">
        <v>42</v>
      </c>
      <c r="O168" s="41"/>
      <c r="P168" s="202">
        <f>O168*H168</f>
        <v>0</v>
      </c>
      <c r="Q168" s="202">
        <v>0</v>
      </c>
      <c r="R168" s="202">
        <f>Q168*H168</f>
        <v>0</v>
      </c>
      <c r="S168" s="202">
        <v>0</v>
      </c>
      <c r="T168" s="203">
        <f>S168*H168</f>
        <v>0</v>
      </c>
      <c r="AR168" s="23" t="s">
        <v>79</v>
      </c>
      <c r="AT168" s="23" t="s">
        <v>165</v>
      </c>
      <c r="AU168" s="23" t="s">
        <v>104</v>
      </c>
      <c r="AY168" s="23" t="s">
        <v>163</v>
      </c>
      <c r="BE168" s="204">
        <f>IF(N168="základní",J168,0)</f>
        <v>0</v>
      </c>
      <c r="BF168" s="204">
        <f>IF(N168="snížená",J168,0)</f>
        <v>0</v>
      </c>
      <c r="BG168" s="204">
        <f>IF(N168="zákl. přenesená",J168,0)</f>
        <v>0</v>
      </c>
      <c r="BH168" s="204">
        <f>IF(N168="sníž. přenesená",J168,0)</f>
        <v>0</v>
      </c>
      <c r="BI168" s="204">
        <f>IF(N168="nulová",J168,0)</f>
        <v>0</v>
      </c>
      <c r="BJ168" s="23" t="s">
        <v>79</v>
      </c>
      <c r="BK168" s="204">
        <f>ROUND(I168*H168,2)</f>
        <v>0</v>
      </c>
      <c r="BL168" s="23" t="s">
        <v>79</v>
      </c>
      <c r="BM168" s="23" t="s">
        <v>369</v>
      </c>
    </row>
    <row r="169" spans="2:65" s="11" customFormat="1" ht="13.5">
      <c r="B169" s="205"/>
      <c r="C169" s="206"/>
      <c r="D169" s="207" t="s">
        <v>171</v>
      </c>
      <c r="E169" s="208" t="s">
        <v>21</v>
      </c>
      <c r="F169" s="209" t="s">
        <v>672</v>
      </c>
      <c r="G169" s="206"/>
      <c r="H169" s="210">
        <v>0.12</v>
      </c>
      <c r="I169" s="211"/>
      <c r="J169" s="206"/>
      <c r="K169" s="206"/>
      <c r="L169" s="212"/>
      <c r="M169" s="213"/>
      <c r="N169" s="214"/>
      <c r="O169" s="214"/>
      <c r="P169" s="214"/>
      <c r="Q169" s="214"/>
      <c r="R169" s="214"/>
      <c r="S169" s="214"/>
      <c r="T169" s="215"/>
      <c r="AT169" s="216" t="s">
        <v>171</v>
      </c>
      <c r="AU169" s="216" t="s">
        <v>104</v>
      </c>
      <c r="AV169" s="11" t="s">
        <v>81</v>
      </c>
      <c r="AW169" s="11" t="s">
        <v>35</v>
      </c>
      <c r="AX169" s="11" t="s">
        <v>79</v>
      </c>
      <c r="AY169" s="216" t="s">
        <v>163</v>
      </c>
    </row>
    <row r="170" spans="2:65" s="1" customFormat="1" ht="31.5" customHeight="1">
      <c r="B170" s="40"/>
      <c r="C170" s="193" t="s">
        <v>339</v>
      </c>
      <c r="D170" s="193" t="s">
        <v>165</v>
      </c>
      <c r="E170" s="194" t="s">
        <v>372</v>
      </c>
      <c r="F170" s="195" t="s">
        <v>373</v>
      </c>
      <c r="G170" s="196" t="s">
        <v>224</v>
      </c>
      <c r="H170" s="197">
        <v>3</v>
      </c>
      <c r="I170" s="198"/>
      <c r="J170" s="199">
        <f>ROUND(I170*H170,2)</f>
        <v>0</v>
      </c>
      <c r="K170" s="195" t="s">
        <v>168</v>
      </c>
      <c r="L170" s="60"/>
      <c r="M170" s="200" t="s">
        <v>21</v>
      </c>
      <c r="N170" s="201" t="s">
        <v>42</v>
      </c>
      <c r="O170" s="41"/>
      <c r="P170" s="202">
        <f>O170*H170</f>
        <v>0</v>
      </c>
      <c r="Q170" s="202">
        <v>0</v>
      </c>
      <c r="R170" s="202">
        <f>Q170*H170</f>
        <v>0</v>
      </c>
      <c r="S170" s="202">
        <v>0</v>
      </c>
      <c r="T170" s="203">
        <f>S170*H170</f>
        <v>0</v>
      </c>
      <c r="AR170" s="23" t="s">
        <v>79</v>
      </c>
      <c r="AT170" s="23" t="s">
        <v>165</v>
      </c>
      <c r="AU170" s="23" t="s">
        <v>104</v>
      </c>
      <c r="AY170" s="23" t="s">
        <v>163</v>
      </c>
      <c r="BE170" s="204">
        <f>IF(N170="základní",J170,0)</f>
        <v>0</v>
      </c>
      <c r="BF170" s="204">
        <f>IF(N170="snížená",J170,0)</f>
        <v>0</v>
      </c>
      <c r="BG170" s="204">
        <f>IF(N170="zákl. přenesená",J170,0)</f>
        <v>0</v>
      </c>
      <c r="BH170" s="204">
        <f>IF(N170="sníž. přenesená",J170,0)</f>
        <v>0</v>
      </c>
      <c r="BI170" s="204">
        <f>IF(N170="nulová",J170,0)</f>
        <v>0</v>
      </c>
      <c r="BJ170" s="23" t="s">
        <v>79</v>
      </c>
      <c r="BK170" s="204">
        <f>ROUND(I170*H170,2)</f>
        <v>0</v>
      </c>
      <c r="BL170" s="23" t="s">
        <v>79</v>
      </c>
      <c r="BM170" s="23" t="s">
        <v>374</v>
      </c>
    </row>
    <row r="171" spans="2:65" s="1" customFormat="1" ht="22.5" customHeight="1">
      <c r="B171" s="40"/>
      <c r="C171" s="223" t="s">
        <v>126</v>
      </c>
      <c r="D171" s="223" t="s">
        <v>250</v>
      </c>
      <c r="E171" s="224" t="s">
        <v>376</v>
      </c>
      <c r="F171" s="225" t="s">
        <v>377</v>
      </c>
      <c r="G171" s="226" t="s">
        <v>224</v>
      </c>
      <c r="H171" s="227">
        <v>3</v>
      </c>
      <c r="I171" s="228"/>
      <c r="J171" s="229">
        <f>ROUND(I171*H171,2)</f>
        <v>0</v>
      </c>
      <c r="K171" s="225" t="s">
        <v>168</v>
      </c>
      <c r="L171" s="230"/>
      <c r="M171" s="231" t="s">
        <v>21</v>
      </c>
      <c r="N171" s="232" t="s">
        <v>42</v>
      </c>
      <c r="O171" s="41"/>
      <c r="P171" s="202">
        <f>O171*H171</f>
        <v>0</v>
      </c>
      <c r="Q171" s="202">
        <v>7.0899999999999999E-3</v>
      </c>
      <c r="R171" s="202">
        <f>Q171*H171</f>
        <v>2.1270000000000001E-2</v>
      </c>
      <c r="S171" s="202">
        <v>0</v>
      </c>
      <c r="T171" s="203">
        <f>S171*H171</f>
        <v>0</v>
      </c>
      <c r="AR171" s="23" t="s">
        <v>81</v>
      </c>
      <c r="AT171" s="23" t="s">
        <v>250</v>
      </c>
      <c r="AU171" s="23" t="s">
        <v>104</v>
      </c>
      <c r="AY171" s="23" t="s">
        <v>163</v>
      </c>
      <c r="BE171" s="204">
        <f>IF(N171="základní",J171,0)</f>
        <v>0</v>
      </c>
      <c r="BF171" s="204">
        <f>IF(N171="snížená",J171,0)</f>
        <v>0</v>
      </c>
      <c r="BG171" s="204">
        <f>IF(N171="zákl. přenesená",J171,0)</f>
        <v>0</v>
      </c>
      <c r="BH171" s="204">
        <f>IF(N171="sníž. přenesená",J171,0)</f>
        <v>0</v>
      </c>
      <c r="BI171" s="204">
        <f>IF(N171="nulová",J171,0)</f>
        <v>0</v>
      </c>
      <c r="BJ171" s="23" t="s">
        <v>79</v>
      </c>
      <c r="BK171" s="204">
        <f>ROUND(I171*H171,2)</f>
        <v>0</v>
      </c>
      <c r="BL171" s="23" t="s">
        <v>79</v>
      </c>
      <c r="BM171" s="23" t="s">
        <v>378</v>
      </c>
    </row>
    <row r="172" spans="2:65" s="13" customFormat="1" ht="21.6" customHeight="1">
      <c r="B172" s="244"/>
      <c r="C172" s="245"/>
      <c r="D172" s="246" t="s">
        <v>70</v>
      </c>
      <c r="E172" s="246" t="s">
        <v>379</v>
      </c>
      <c r="F172" s="246" t="s">
        <v>380</v>
      </c>
      <c r="G172" s="245"/>
      <c r="H172" s="245"/>
      <c r="I172" s="247"/>
      <c r="J172" s="248">
        <f>BK172</f>
        <v>0</v>
      </c>
      <c r="K172" s="245"/>
      <c r="L172" s="249"/>
      <c r="M172" s="250"/>
      <c r="N172" s="251"/>
      <c r="O172" s="251"/>
      <c r="P172" s="252">
        <f>P173+P182</f>
        <v>0</v>
      </c>
      <c r="Q172" s="251"/>
      <c r="R172" s="252">
        <f>R173+R182</f>
        <v>9.452</v>
      </c>
      <c r="S172" s="251"/>
      <c r="T172" s="253">
        <f>T173+T182</f>
        <v>0</v>
      </c>
      <c r="AR172" s="254" t="s">
        <v>174</v>
      </c>
      <c r="AT172" s="255" t="s">
        <v>70</v>
      </c>
      <c r="AU172" s="255" t="s">
        <v>104</v>
      </c>
      <c r="AY172" s="254" t="s">
        <v>163</v>
      </c>
      <c r="BK172" s="256">
        <f>BK173+BK182</f>
        <v>0</v>
      </c>
    </row>
    <row r="173" spans="2:65" s="13" customFormat="1" ht="14.45" customHeight="1">
      <c r="B173" s="244"/>
      <c r="C173" s="245"/>
      <c r="D173" s="257" t="s">
        <v>70</v>
      </c>
      <c r="E173" s="257" t="s">
        <v>381</v>
      </c>
      <c r="F173" s="257" t="s">
        <v>382</v>
      </c>
      <c r="G173" s="245"/>
      <c r="H173" s="245"/>
      <c r="I173" s="247"/>
      <c r="J173" s="258">
        <f>BK173</f>
        <v>0</v>
      </c>
      <c r="K173" s="245"/>
      <c r="L173" s="249"/>
      <c r="M173" s="250"/>
      <c r="N173" s="251"/>
      <c r="O173" s="251"/>
      <c r="P173" s="252">
        <f>SUM(P174:P181)</f>
        <v>0</v>
      </c>
      <c r="Q173" s="251"/>
      <c r="R173" s="252">
        <f>SUM(R174:R181)</f>
        <v>6.835</v>
      </c>
      <c r="S173" s="251"/>
      <c r="T173" s="253">
        <f>SUM(T174:T181)</f>
        <v>0</v>
      </c>
      <c r="AR173" s="254" t="s">
        <v>174</v>
      </c>
      <c r="AT173" s="255" t="s">
        <v>70</v>
      </c>
      <c r="AU173" s="255" t="s">
        <v>174</v>
      </c>
      <c r="AY173" s="254" t="s">
        <v>163</v>
      </c>
      <c r="BK173" s="256">
        <f>SUM(BK174:BK181)</f>
        <v>0</v>
      </c>
    </row>
    <row r="174" spans="2:65" s="1" customFormat="1" ht="22.5" customHeight="1">
      <c r="B174" s="40"/>
      <c r="C174" s="223" t="s">
        <v>347</v>
      </c>
      <c r="D174" s="223" t="s">
        <v>250</v>
      </c>
      <c r="E174" s="224" t="s">
        <v>384</v>
      </c>
      <c r="F174" s="225" t="s">
        <v>385</v>
      </c>
      <c r="G174" s="226" t="s">
        <v>224</v>
      </c>
      <c r="H174" s="227">
        <v>310</v>
      </c>
      <c r="I174" s="228"/>
      <c r="J174" s="229">
        <f t="shared" ref="J174:J181" si="0">ROUND(I174*H174,2)</f>
        <v>0</v>
      </c>
      <c r="K174" s="225" t="s">
        <v>198</v>
      </c>
      <c r="L174" s="230"/>
      <c r="M174" s="231" t="s">
        <v>21</v>
      </c>
      <c r="N174" s="232" t="s">
        <v>42</v>
      </c>
      <c r="O174" s="41"/>
      <c r="P174" s="202">
        <f t="shared" ref="P174:P181" si="1">O174*H174</f>
        <v>0</v>
      </c>
      <c r="Q174" s="202">
        <v>5.0000000000000001E-3</v>
      </c>
      <c r="R174" s="202">
        <f t="shared" ref="R174:R181" si="2">Q174*H174</f>
        <v>1.55</v>
      </c>
      <c r="S174" s="202">
        <v>0</v>
      </c>
      <c r="T174" s="203">
        <f t="shared" ref="T174:T181" si="3">S174*H174</f>
        <v>0</v>
      </c>
      <c r="AR174" s="23" t="s">
        <v>201</v>
      </c>
      <c r="AT174" s="23" t="s">
        <v>250</v>
      </c>
      <c r="AU174" s="23" t="s">
        <v>184</v>
      </c>
      <c r="AY174" s="23" t="s">
        <v>163</v>
      </c>
      <c r="BE174" s="204">
        <f t="shared" ref="BE174:BE181" si="4">IF(N174="základní",J174,0)</f>
        <v>0</v>
      </c>
      <c r="BF174" s="204">
        <f t="shared" ref="BF174:BF181" si="5">IF(N174="snížená",J174,0)</f>
        <v>0</v>
      </c>
      <c r="BG174" s="204">
        <f t="shared" ref="BG174:BG181" si="6">IF(N174="zákl. přenesená",J174,0)</f>
        <v>0</v>
      </c>
      <c r="BH174" s="204">
        <f t="shared" ref="BH174:BH181" si="7">IF(N174="sníž. přenesená",J174,0)</f>
        <v>0</v>
      </c>
      <c r="BI174" s="204">
        <f t="shared" ref="BI174:BI181" si="8">IF(N174="nulová",J174,0)</f>
        <v>0</v>
      </c>
      <c r="BJ174" s="23" t="s">
        <v>79</v>
      </c>
      <c r="BK174" s="204">
        <f t="shared" ref="BK174:BK181" si="9">ROUND(I174*H174,2)</f>
        <v>0</v>
      </c>
      <c r="BL174" s="23" t="s">
        <v>174</v>
      </c>
      <c r="BM174" s="23" t="s">
        <v>386</v>
      </c>
    </row>
    <row r="175" spans="2:65" s="1" customFormat="1" ht="22.5" customHeight="1">
      <c r="B175" s="40"/>
      <c r="C175" s="223" t="s">
        <v>354</v>
      </c>
      <c r="D175" s="223" t="s">
        <v>250</v>
      </c>
      <c r="E175" s="224" t="s">
        <v>392</v>
      </c>
      <c r="F175" s="225" t="s">
        <v>393</v>
      </c>
      <c r="G175" s="226" t="s">
        <v>224</v>
      </c>
      <c r="H175" s="227">
        <v>195</v>
      </c>
      <c r="I175" s="228"/>
      <c r="J175" s="229">
        <f t="shared" si="0"/>
        <v>0</v>
      </c>
      <c r="K175" s="225" t="s">
        <v>198</v>
      </c>
      <c r="L175" s="230"/>
      <c r="M175" s="231" t="s">
        <v>21</v>
      </c>
      <c r="N175" s="232" t="s">
        <v>42</v>
      </c>
      <c r="O175" s="41"/>
      <c r="P175" s="202">
        <f t="shared" si="1"/>
        <v>0</v>
      </c>
      <c r="Q175" s="202">
        <v>5.0000000000000001E-3</v>
      </c>
      <c r="R175" s="202">
        <f t="shared" si="2"/>
        <v>0.97499999999999998</v>
      </c>
      <c r="S175" s="202">
        <v>0</v>
      </c>
      <c r="T175" s="203">
        <f t="shared" si="3"/>
        <v>0</v>
      </c>
      <c r="AR175" s="23" t="s">
        <v>201</v>
      </c>
      <c r="AT175" s="23" t="s">
        <v>250</v>
      </c>
      <c r="AU175" s="23" t="s">
        <v>184</v>
      </c>
      <c r="AY175" s="23" t="s">
        <v>163</v>
      </c>
      <c r="BE175" s="204">
        <f t="shared" si="4"/>
        <v>0</v>
      </c>
      <c r="BF175" s="204">
        <f t="shared" si="5"/>
        <v>0</v>
      </c>
      <c r="BG175" s="204">
        <f t="shared" si="6"/>
        <v>0</v>
      </c>
      <c r="BH175" s="204">
        <f t="shared" si="7"/>
        <v>0</v>
      </c>
      <c r="BI175" s="204">
        <f t="shared" si="8"/>
        <v>0</v>
      </c>
      <c r="BJ175" s="23" t="s">
        <v>79</v>
      </c>
      <c r="BK175" s="204">
        <f t="shared" si="9"/>
        <v>0</v>
      </c>
      <c r="BL175" s="23" t="s">
        <v>174</v>
      </c>
      <c r="BM175" s="23" t="s">
        <v>394</v>
      </c>
    </row>
    <row r="176" spans="2:65" s="1" customFormat="1" ht="22.5" customHeight="1">
      <c r="B176" s="40"/>
      <c r="C176" s="223" t="s">
        <v>358</v>
      </c>
      <c r="D176" s="223" t="s">
        <v>250</v>
      </c>
      <c r="E176" s="224" t="s">
        <v>673</v>
      </c>
      <c r="F176" s="225" t="s">
        <v>674</v>
      </c>
      <c r="G176" s="226" t="s">
        <v>224</v>
      </c>
      <c r="H176" s="227">
        <v>7</v>
      </c>
      <c r="I176" s="228"/>
      <c r="J176" s="229">
        <f t="shared" si="0"/>
        <v>0</v>
      </c>
      <c r="K176" s="225" t="s">
        <v>198</v>
      </c>
      <c r="L176" s="230"/>
      <c r="M176" s="231" t="s">
        <v>21</v>
      </c>
      <c r="N176" s="232" t="s">
        <v>42</v>
      </c>
      <c r="O176" s="41"/>
      <c r="P176" s="202">
        <f t="shared" si="1"/>
        <v>0</v>
      </c>
      <c r="Q176" s="202">
        <v>0.02</v>
      </c>
      <c r="R176" s="202">
        <f t="shared" si="2"/>
        <v>0.14000000000000001</v>
      </c>
      <c r="S176" s="202">
        <v>0</v>
      </c>
      <c r="T176" s="203">
        <f t="shared" si="3"/>
        <v>0</v>
      </c>
      <c r="AR176" s="23" t="s">
        <v>201</v>
      </c>
      <c r="AT176" s="23" t="s">
        <v>250</v>
      </c>
      <c r="AU176" s="23" t="s">
        <v>184</v>
      </c>
      <c r="AY176" s="23" t="s">
        <v>163</v>
      </c>
      <c r="BE176" s="204">
        <f t="shared" si="4"/>
        <v>0</v>
      </c>
      <c r="BF176" s="204">
        <f t="shared" si="5"/>
        <v>0</v>
      </c>
      <c r="BG176" s="204">
        <f t="shared" si="6"/>
        <v>0</v>
      </c>
      <c r="BH176" s="204">
        <f t="shared" si="7"/>
        <v>0</v>
      </c>
      <c r="BI176" s="204">
        <f t="shared" si="8"/>
        <v>0</v>
      </c>
      <c r="BJ176" s="23" t="s">
        <v>79</v>
      </c>
      <c r="BK176" s="204">
        <f t="shared" si="9"/>
        <v>0</v>
      </c>
      <c r="BL176" s="23" t="s">
        <v>174</v>
      </c>
      <c r="BM176" s="23" t="s">
        <v>675</v>
      </c>
    </row>
    <row r="177" spans="2:65" s="1" customFormat="1" ht="22.5" customHeight="1">
      <c r="B177" s="40"/>
      <c r="C177" s="223" t="s">
        <v>362</v>
      </c>
      <c r="D177" s="223" t="s">
        <v>250</v>
      </c>
      <c r="E177" s="224" t="s">
        <v>396</v>
      </c>
      <c r="F177" s="225" t="s">
        <v>397</v>
      </c>
      <c r="G177" s="226" t="s">
        <v>224</v>
      </c>
      <c r="H177" s="227">
        <v>75</v>
      </c>
      <c r="I177" s="228"/>
      <c r="J177" s="229">
        <f t="shared" si="0"/>
        <v>0</v>
      </c>
      <c r="K177" s="225" t="s">
        <v>198</v>
      </c>
      <c r="L177" s="230"/>
      <c r="M177" s="231" t="s">
        <v>21</v>
      </c>
      <c r="N177" s="232" t="s">
        <v>42</v>
      </c>
      <c r="O177" s="41"/>
      <c r="P177" s="202">
        <f t="shared" si="1"/>
        <v>0</v>
      </c>
      <c r="Q177" s="202">
        <v>0.01</v>
      </c>
      <c r="R177" s="202">
        <f t="shared" si="2"/>
        <v>0.75</v>
      </c>
      <c r="S177" s="202">
        <v>0</v>
      </c>
      <c r="T177" s="203">
        <f t="shared" si="3"/>
        <v>0</v>
      </c>
      <c r="AR177" s="23" t="s">
        <v>201</v>
      </c>
      <c r="AT177" s="23" t="s">
        <v>250</v>
      </c>
      <c r="AU177" s="23" t="s">
        <v>184</v>
      </c>
      <c r="AY177" s="23" t="s">
        <v>163</v>
      </c>
      <c r="BE177" s="204">
        <f t="shared" si="4"/>
        <v>0</v>
      </c>
      <c r="BF177" s="204">
        <f t="shared" si="5"/>
        <v>0</v>
      </c>
      <c r="BG177" s="204">
        <f t="shared" si="6"/>
        <v>0</v>
      </c>
      <c r="BH177" s="204">
        <f t="shared" si="7"/>
        <v>0</v>
      </c>
      <c r="BI177" s="204">
        <f t="shared" si="8"/>
        <v>0</v>
      </c>
      <c r="BJ177" s="23" t="s">
        <v>79</v>
      </c>
      <c r="BK177" s="204">
        <f t="shared" si="9"/>
        <v>0</v>
      </c>
      <c r="BL177" s="23" t="s">
        <v>174</v>
      </c>
      <c r="BM177" s="23" t="s">
        <v>398</v>
      </c>
    </row>
    <row r="178" spans="2:65" s="1" customFormat="1" ht="22.5" customHeight="1">
      <c r="B178" s="40"/>
      <c r="C178" s="223" t="s">
        <v>366</v>
      </c>
      <c r="D178" s="223" t="s">
        <v>250</v>
      </c>
      <c r="E178" s="224" t="s">
        <v>400</v>
      </c>
      <c r="F178" s="225" t="s">
        <v>401</v>
      </c>
      <c r="G178" s="226" t="s">
        <v>224</v>
      </c>
      <c r="H178" s="227">
        <v>4</v>
      </c>
      <c r="I178" s="228"/>
      <c r="J178" s="229">
        <f t="shared" si="0"/>
        <v>0</v>
      </c>
      <c r="K178" s="225" t="s">
        <v>198</v>
      </c>
      <c r="L178" s="230"/>
      <c r="M178" s="231" t="s">
        <v>21</v>
      </c>
      <c r="N178" s="232" t="s">
        <v>42</v>
      </c>
      <c r="O178" s="41"/>
      <c r="P178" s="202">
        <f t="shared" si="1"/>
        <v>0</v>
      </c>
      <c r="Q178" s="202">
        <v>1.4999999999999999E-2</v>
      </c>
      <c r="R178" s="202">
        <f t="shared" si="2"/>
        <v>0.06</v>
      </c>
      <c r="S178" s="202">
        <v>0</v>
      </c>
      <c r="T178" s="203">
        <f t="shared" si="3"/>
        <v>0</v>
      </c>
      <c r="AR178" s="23" t="s">
        <v>201</v>
      </c>
      <c r="AT178" s="23" t="s">
        <v>250</v>
      </c>
      <c r="AU178" s="23" t="s">
        <v>184</v>
      </c>
      <c r="AY178" s="23" t="s">
        <v>163</v>
      </c>
      <c r="BE178" s="204">
        <f t="shared" si="4"/>
        <v>0</v>
      </c>
      <c r="BF178" s="204">
        <f t="shared" si="5"/>
        <v>0</v>
      </c>
      <c r="BG178" s="204">
        <f t="shared" si="6"/>
        <v>0</v>
      </c>
      <c r="BH178" s="204">
        <f t="shared" si="7"/>
        <v>0</v>
      </c>
      <c r="BI178" s="204">
        <f t="shared" si="8"/>
        <v>0</v>
      </c>
      <c r="BJ178" s="23" t="s">
        <v>79</v>
      </c>
      <c r="BK178" s="204">
        <f t="shared" si="9"/>
        <v>0</v>
      </c>
      <c r="BL178" s="23" t="s">
        <v>174</v>
      </c>
      <c r="BM178" s="23" t="s">
        <v>402</v>
      </c>
    </row>
    <row r="179" spans="2:65" s="1" customFormat="1" ht="22.5" customHeight="1">
      <c r="B179" s="40"/>
      <c r="C179" s="223" t="s">
        <v>371</v>
      </c>
      <c r="D179" s="223" t="s">
        <v>250</v>
      </c>
      <c r="E179" s="224" t="s">
        <v>404</v>
      </c>
      <c r="F179" s="225" t="s">
        <v>405</v>
      </c>
      <c r="G179" s="226" t="s">
        <v>224</v>
      </c>
      <c r="H179" s="227">
        <v>390</v>
      </c>
      <c r="I179" s="228"/>
      <c r="J179" s="229">
        <f t="shared" si="0"/>
        <v>0</v>
      </c>
      <c r="K179" s="225" t="s">
        <v>198</v>
      </c>
      <c r="L179" s="230"/>
      <c r="M179" s="231" t="s">
        <v>21</v>
      </c>
      <c r="N179" s="232" t="s">
        <v>42</v>
      </c>
      <c r="O179" s="41"/>
      <c r="P179" s="202">
        <f t="shared" si="1"/>
        <v>0</v>
      </c>
      <c r="Q179" s="202">
        <v>5.0000000000000001E-3</v>
      </c>
      <c r="R179" s="202">
        <f t="shared" si="2"/>
        <v>1.95</v>
      </c>
      <c r="S179" s="202">
        <v>0</v>
      </c>
      <c r="T179" s="203">
        <f t="shared" si="3"/>
        <v>0</v>
      </c>
      <c r="AR179" s="23" t="s">
        <v>201</v>
      </c>
      <c r="AT179" s="23" t="s">
        <v>250</v>
      </c>
      <c r="AU179" s="23" t="s">
        <v>184</v>
      </c>
      <c r="AY179" s="23" t="s">
        <v>163</v>
      </c>
      <c r="BE179" s="204">
        <f t="shared" si="4"/>
        <v>0</v>
      </c>
      <c r="BF179" s="204">
        <f t="shared" si="5"/>
        <v>0</v>
      </c>
      <c r="BG179" s="204">
        <f t="shared" si="6"/>
        <v>0</v>
      </c>
      <c r="BH179" s="204">
        <f t="shared" si="7"/>
        <v>0</v>
      </c>
      <c r="BI179" s="204">
        <f t="shared" si="8"/>
        <v>0</v>
      </c>
      <c r="BJ179" s="23" t="s">
        <v>79</v>
      </c>
      <c r="BK179" s="204">
        <f t="shared" si="9"/>
        <v>0</v>
      </c>
      <c r="BL179" s="23" t="s">
        <v>174</v>
      </c>
      <c r="BM179" s="23" t="s">
        <v>406</v>
      </c>
    </row>
    <row r="180" spans="2:65" s="1" customFormat="1" ht="22.5" customHeight="1">
      <c r="B180" s="40"/>
      <c r="C180" s="223" t="s">
        <v>375</v>
      </c>
      <c r="D180" s="223" t="s">
        <v>250</v>
      </c>
      <c r="E180" s="224" t="s">
        <v>412</v>
      </c>
      <c r="F180" s="225" t="s">
        <v>413</v>
      </c>
      <c r="G180" s="226" t="s">
        <v>224</v>
      </c>
      <c r="H180" s="227">
        <v>81</v>
      </c>
      <c r="I180" s="228"/>
      <c r="J180" s="229">
        <f t="shared" si="0"/>
        <v>0</v>
      </c>
      <c r="K180" s="225" t="s">
        <v>198</v>
      </c>
      <c r="L180" s="230"/>
      <c r="M180" s="231" t="s">
        <v>21</v>
      </c>
      <c r="N180" s="232" t="s">
        <v>42</v>
      </c>
      <c r="O180" s="41"/>
      <c r="P180" s="202">
        <f t="shared" si="1"/>
        <v>0</v>
      </c>
      <c r="Q180" s="202">
        <v>5.0000000000000001E-3</v>
      </c>
      <c r="R180" s="202">
        <f t="shared" si="2"/>
        <v>0.40500000000000003</v>
      </c>
      <c r="S180" s="202">
        <v>0</v>
      </c>
      <c r="T180" s="203">
        <f t="shared" si="3"/>
        <v>0</v>
      </c>
      <c r="AR180" s="23" t="s">
        <v>201</v>
      </c>
      <c r="AT180" s="23" t="s">
        <v>250</v>
      </c>
      <c r="AU180" s="23" t="s">
        <v>184</v>
      </c>
      <c r="AY180" s="23" t="s">
        <v>163</v>
      </c>
      <c r="BE180" s="204">
        <f t="shared" si="4"/>
        <v>0</v>
      </c>
      <c r="BF180" s="204">
        <f t="shared" si="5"/>
        <v>0</v>
      </c>
      <c r="BG180" s="204">
        <f t="shared" si="6"/>
        <v>0</v>
      </c>
      <c r="BH180" s="204">
        <f t="shared" si="7"/>
        <v>0</v>
      </c>
      <c r="BI180" s="204">
        <f t="shared" si="8"/>
        <v>0</v>
      </c>
      <c r="BJ180" s="23" t="s">
        <v>79</v>
      </c>
      <c r="BK180" s="204">
        <f t="shared" si="9"/>
        <v>0</v>
      </c>
      <c r="BL180" s="23" t="s">
        <v>174</v>
      </c>
      <c r="BM180" s="23" t="s">
        <v>414</v>
      </c>
    </row>
    <row r="181" spans="2:65" s="1" customFormat="1" ht="22.5" customHeight="1">
      <c r="B181" s="40"/>
      <c r="C181" s="223" t="s">
        <v>383</v>
      </c>
      <c r="D181" s="223" t="s">
        <v>250</v>
      </c>
      <c r="E181" s="224" t="s">
        <v>416</v>
      </c>
      <c r="F181" s="225" t="s">
        <v>417</v>
      </c>
      <c r="G181" s="226" t="s">
        <v>224</v>
      </c>
      <c r="H181" s="227">
        <v>201</v>
      </c>
      <c r="I181" s="228"/>
      <c r="J181" s="229">
        <f t="shared" si="0"/>
        <v>0</v>
      </c>
      <c r="K181" s="225" t="s">
        <v>198</v>
      </c>
      <c r="L181" s="230"/>
      <c r="M181" s="231" t="s">
        <v>21</v>
      </c>
      <c r="N181" s="232" t="s">
        <v>42</v>
      </c>
      <c r="O181" s="41"/>
      <c r="P181" s="202">
        <f t="shared" si="1"/>
        <v>0</v>
      </c>
      <c r="Q181" s="202">
        <v>5.0000000000000001E-3</v>
      </c>
      <c r="R181" s="202">
        <f t="shared" si="2"/>
        <v>1.0050000000000001</v>
      </c>
      <c r="S181" s="202">
        <v>0</v>
      </c>
      <c r="T181" s="203">
        <f t="shared" si="3"/>
        <v>0</v>
      </c>
      <c r="AR181" s="23" t="s">
        <v>201</v>
      </c>
      <c r="AT181" s="23" t="s">
        <v>250</v>
      </c>
      <c r="AU181" s="23" t="s">
        <v>184</v>
      </c>
      <c r="AY181" s="23" t="s">
        <v>163</v>
      </c>
      <c r="BE181" s="204">
        <f t="shared" si="4"/>
        <v>0</v>
      </c>
      <c r="BF181" s="204">
        <f t="shared" si="5"/>
        <v>0</v>
      </c>
      <c r="BG181" s="204">
        <f t="shared" si="6"/>
        <v>0</v>
      </c>
      <c r="BH181" s="204">
        <f t="shared" si="7"/>
        <v>0</v>
      </c>
      <c r="BI181" s="204">
        <f t="shared" si="8"/>
        <v>0</v>
      </c>
      <c r="BJ181" s="23" t="s">
        <v>79</v>
      </c>
      <c r="BK181" s="204">
        <f t="shared" si="9"/>
        <v>0</v>
      </c>
      <c r="BL181" s="23" t="s">
        <v>174</v>
      </c>
      <c r="BM181" s="23" t="s">
        <v>418</v>
      </c>
    </row>
    <row r="182" spans="2:65" s="13" customFormat="1" ht="21.6" customHeight="1">
      <c r="B182" s="244"/>
      <c r="C182" s="245"/>
      <c r="D182" s="257" t="s">
        <v>70</v>
      </c>
      <c r="E182" s="257" t="s">
        <v>423</v>
      </c>
      <c r="F182" s="257" t="s">
        <v>424</v>
      </c>
      <c r="G182" s="245"/>
      <c r="H182" s="245"/>
      <c r="I182" s="247"/>
      <c r="J182" s="258">
        <f>BK182</f>
        <v>0</v>
      </c>
      <c r="K182" s="245"/>
      <c r="L182" s="249"/>
      <c r="M182" s="250"/>
      <c r="N182" s="251"/>
      <c r="O182" s="251"/>
      <c r="P182" s="252">
        <f>SUM(P183:P190)</f>
        <v>0</v>
      </c>
      <c r="Q182" s="251"/>
      <c r="R182" s="252">
        <f>SUM(R183:R190)</f>
        <v>2.617</v>
      </c>
      <c r="S182" s="251"/>
      <c r="T182" s="253">
        <f>SUM(T183:T190)</f>
        <v>0</v>
      </c>
      <c r="AR182" s="254" t="s">
        <v>174</v>
      </c>
      <c r="AT182" s="255" t="s">
        <v>70</v>
      </c>
      <c r="AU182" s="255" t="s">
        <v>174</v>
      </c>
      <c r="AY182" s="254" t="s">
        <v>163</v>
      </c>
      <c r="BK182" s="256">
        <f>SUM(BK183:BK190)</f>
        <v>0</v>
      </c>
    </row>
    <row r="183" spans="2:65" s="1" customFormat="1" ht="22.5" customHeight="1">
      <c r="B183" s="40"/>
      <c r="C183" s="223" t="s">
        <v>387</v>
      </c>
      <c r="D183" s="223" t="s">
        <v>250</v>
      </c>
      <c r="E183" s="224" t="s">
        <v>426</v>
      </c>
      <c r="F183" s="225" t="s">
        <v>427</v>
      </c>
      <c r="G183" s="226" t="s">
        <v>224</v>
      </c>
      <c r="H183" s="227">
        <v>78</v>
      </c>
      <c r="I183" s="228"/>
      <c r="J183" s="229">
        <f t="shared" ref="J183:J190" si="10">ROUND(I183*H183,2)</f>
        <v>0</v>
      </c>
      <c r="K183" s="225" t="s">
        <v>198</v>
      </c>
      <c r="L183" s="230"/>
      <c r="M183" s="231" t="s">
        <v>21</v>
      </c>
      <c r="N183" s="232" t="s">
        <v>42</v>
      </c>
      <c r="O183" s="41"/>
      <c r="P183" s="202">
        <f t="shared" ref="P183:P190" si="11">O183*H183</f>
        <v>0</v>
      </c>
      <c r="Q183" s="202">
        <v>5.0000000000000001E-3</v>
      </c>
      <c r="R183" s="202">
        <f t="shared" ref="R183:R190" si="12">Q183*H183</f>
        <v>0.39</v>
      </c>
      <c r="S183" s="202">
        <v>0</v>
      </c>
      <c r="T183" s="203">
        <f t="shared" ref="T183:T190" si="13">S183*H183</f>
        <v>0</v>
      </c>
      <c r="AR183" s="23" t="s">
        <v>201</v>
      </c>
      <c r="AT183" s="23" t="s">
        <v>250</v>
      </c>
      <c r="AU183" s="23" t="s">
        <v>184</v>
      </c>
      <c r="AY183" s="23" t="s">
        <v>163</v>
      </c>
      <c r="BE183" s="204">
        <f t="shared" ref="BE183:BE190" si="14">IF(N183="základní",J183,0)</f>
        <v>0</v>
      </c>
      <c r="BF183" s="204">
        <f t="shared" ref="BF183:BF190" si="15">IF(N183="snížená",J183,0)</f>
        <v>0</v>
      </c>
      <c r="BG183" s="204">
        <f t="shared" ref="BG183:BG190" si="16">IF(N183="zákl. přenesená",J183,0)</f>
        <v>0</v>
      </c>
      <c r="BH183" s="204">
        <f t="shared" ref="BH183:BH190" si="17">IF(N183="sníž. přenesená",J183,0)</f>
        <v>0</v>
      </c>
      <c r="BI183" s="204">
        <f t="shared" ref="BI183:BI190" si="18">IF(N183="nulová",J183,0)</f>
        <v>0</v>
      </c>
      <c r="BJ183" s="23" t="s">
        <v>79</v>
      </c>
      <c r="BK183" s="204">
        <f t="shared" ref="BK183:BK190" si="19">ROUND(I183*H183,2)</f>
        <v>0</v>
      </c>
      <c r="BL183" s="23" t="s">
        <v>174</v>
      </c>
      <c r="BM183" s="23" t="s">
        <v>428</v>
      </c>
    </row>
    <row r="184" spans="2:65" s="1" customFormat="1" ht="22.5" customHeight="1">
      <c r="B184" s="40"/>
      <c r="C184" s="223" t="s">
        <v>391</v>
      </c>
      <c r="D184" s="223" t="s">
        <v>250</v>
      </c>
      <c r="E184" s="224" t="s">
        <v>430</v>
      </c>
      <c r="F184" s="225" t="s">
        <v>431</v>
      </c>
      <c r="G184" s="226" t="s">
        <v>224</v>
      </c>
      <c r="H184" s="227">
        <v>23</v>
      </c>
      <c r="I184" s="228"/>
      <c r="J184" s="229">
        <f t="shared" si="10"/>
        <v>0</v>
      </c>
      <c r="K184" s="225" t="s">
        <v>198</v>
      </c>
      <c r="L184" s="230"/>
      <c r="M184" s="231" t="s">
        <v>21</v>
      </c>
      <c r="N184" s="232" t="s">
        <v>42</v>
      </c>
      <c r="O184" s="41"/>
      <c r="P184" s="202">
        <f t="shared" si="11"/>
        <v>0</v>
      </c>
      <c r="Q184" s="202">
        <v>3.0000000000000001E-3</v>
      </c>
      <c r="R184" s="202">
        <f t="shared" si="12"/>
        <v>6.9000000000000006E-2</v>
      </c>
      <c r="S184" s="202">
        <v>0</v>
      </c>
      <c r="T184" s="203">
        <f t="shared" si="13"/>
        <v>0</v>
      </c>
      <c r="AR184" s="23" t="s">
        <v>201</v>
      </c>
      <c r="AT184" s="23" t="s">
        <v>250</v>
      </c>
      <c r="AU184" s="23" t="s">
        <v>184</v>
      </c>
      <c r="AY184" s="23" t="s">
        <v>163</v>
      </c>
      <c r="BE184" s="204">
        <f t="shared" si="14"/>
        <v>0</v>
      </c>
      <c r="BF184" s="204">
        <f t="shared" si="15"/>
        <v>0</v>
      </c>
      <c r="BG184" s="204">
        <f t="shared" si="16"/>
        <v>0</v>
      </c>
      <c r="BH184" s="204">
        <f t="shared" si="17"/>
        <v>0</v>
      </c>
      <c r="BI184" s="204">
        <f t="shared" si="18"/>
        <v>0</v>
      </c>
      <c r="BJ184" s="23" t="s">
        <v>79</v>
      </c>
      <c r="BK184" s="204">
        <f t="shared" si="19"/>
        <v>0</v>
      </c>
      <c r="BL184" s="23" t="s">
        <v>174</v>
      </c>
      <c r="BM184" s="23" t="s">
        <v>432</v>
      </c>
    </row>
    <row r="185" spans="2:65" s="1" customFormat="1" ht="22.5" customHeight="1">
      <c r="B185" s="40"/>
      <c r="C185" s="223" t="s">
        <v>395</v>
      </c>
      <c r="D185" s="223" t="s">
        <v>250</v>
      </c>
      <c r="E185" s="224" t="s">
        <v>434</v>
      </c>
      <c r="F185" s="225" t="s">
        <v>435</v>
      </c>
      <c r="G185" s="226" t="s">
        <v>224</v>
      </c>
      <c r="H185" s="227">
        <v>85</v>
      </c>
      <c r="I185" s="228"/>
      <c r="J185" s="229">
        <f t="shared" si="10"/>
        <v>0</v>
      </c>
      <c r="K185" s="225" t="s">
        <v>198</v>
      </c>
      <c r="L185" s="230"/>
      <c r="M185" s="231" t="s">
        <v>21</v>
      </c>
      <c r="N185" s="232" t="s">
        <v>42</v>
      </c>
      <c r="O185" s="41"/>
      <c r="P185" s="202">
        <f t="shared" si="11"/>
        <v>0</v>
      </c>
      <c r="Q185" s="202">
        <v>5.0000000000000001E-3</v>
      </c>
      <c r="R185" s="202">
        <f t="shared" si="12"/>
        <v>0.42499999999999999</v>
      </c>
      <c r="S185" s="202">
        <v>0</v>
      </c>
      <c r="T185" s="203">
        <f t="shared" si="13"/>
        <v>0</v>
      </c>
      <c r="AR185" s="23" t="s">
        <v>201</v>
      </c>
      <c r="AT185" s="23" t="s">
        <v>250</v>
      </c>
      <c r="AU185" s="23" t="s">
        <v>184</v>
      </c>
      <c r="AY185" s="23" t="s">
        <v>163</v>
      </c>
      <c r="BE185" s="204">
        <f t="shared" si="14"/>
        <v>0</v>
      </c>
      <c r="BF185" s="204">
        <f t="shared" si="15"/>
        <v>0</v>
      </c>
      <c r="BG185" s="204">
        <f t="shared" si="16"/>
        <v>0</v>
      </c>
      <c r="BH185" s="204">
        <f t="shared" si="17"/>
        <v>0</v>
      </c>
      <c r="BI185" s="204">
        <f t="shared" si="18"/>
        <v>0</v>
      </c>
      <c r="BJ185" s="23" t="s">
        <v>79</v>
      </c>
      <c r="BK185" s="204">
        <f t="shared" si="19"/>
        <v>0</v>
      </c>
      <c r="BL185" s="23" t="s">
        <v>174</v>
      </c>
      <c r="BM185" s="23" t="s">
        <v>436</v>
      </c>
    </row>
    <row r="186" spans="2:65" s="1" customFormat="1" ht="22.5" customHeight="1">
      <c r="B186" s="40"/>
      <c r="C186" s="223" t="s">
        <v>399</v>
      </c>
      <c r="D186" s="223" t="s">
        <v>250</v>
      </c>
      <c r="E186" s="224" t="s">
        <v>438</v>
      </c>
      <c r="F186" s="225" t="s">
        <v>620</v>
      </c>
      <c r="G186" s="226" t="s">
        <v>224</v>
      </c>
      <c r="H186" s="227">
        <v>35</v>
      </c>
      <c r="I186" s="228"/>
      <c r="J186" s="229">
        <f t="shared" si="10"/>
        <v>0</v>
      </c>
      <c r="K186" s="225" t="s">
        <v>198</v>
      </c>
      <c r="L186" s="230"/>
      <c r="M186" s="231" t="s">
        <v>21</v>
      </c>
      <c r="N186" s="232" t="s">
        <v>42</v>
      </c>
      <c r="O186" s="41"/>
      <c r="P186" s="202">
        <f t="shared" si="11"/>
        <v>0</v>
      </c>
      <c r="Q186" s="202">
        <v>3.0000000000000001E-3</v>
      </c>
      <c r="R186" s="202">
        <f t="shared" si="12"/>
        <v>0.105</v>
      </c>
      <c r="S186" s="202">
        <v>0</v>
      </c>
      <c r="T186" s="203">
        <f t="shared" si="13"/>
        <v>0</v>
      </c>
      <c r="AR186" s="23" t="s">
        <v>201</v>
      </c>
      <c r="AT186" s="23" t="s">
        <v>250</v>
      </c>
      <c r="AU186" s="23" t="s">
        <v>184</v>
      </c>
      <c r="AY186" s="23" t="s">
        <v>163</v>
      </c>
      <c r="BE186" s="204">
        <f t="shared" si="14"/>
        <v>0</v>
      </c>
      <c r="BF186" s="204">
        <f t="shared" si="15"/>
        <v>0</v>
      </c>
      <c r="BG186" s="204">
        <f t="shared" si="16"/>
        <v>0</v>
      </c>
      <c r="BH186" s="204">
        <f t="shared" si="17"/>
        <v>0</v>
      </c>
      <c r="BI186" s="204">
        <f t="shared" si="18"/>
        <v>0</v>
      </c>
      <c r="BJ186" s="23" t="s">
        <v>79</v>
      </c>
      <c r="BK186" s="204">
        <f t="shared" si="19"/>
        <v>0</v>
      </c>
      <c r="BL186" s="23" t="s">
        <v>174</v>
      </c>
      <c r="BM186" s="23" t="s">
        <v>440</v>
      </c>
    </row>
    <row r="187" spans="2:65" s="1" customFormat="1" ht="22.5" customHeight="1">
      <c r="B187" s="40"/>
      <c r="C187" s="223" t="s">
        <v>403</v>
      </c>
      <c r="D187" s="223" t="s">
        <v>250</v>
      </c>
      <c r="E187" s="224" t="s">
        <v>442</v>
      </c>
      <c r="F187" s="225" t="s">
        <v>443</v>
      </c>
      <c r="G187" s="226" t="s">
        <v>224</v>
      </c>
      <c r="H187" s="227">
        <v>130</v>
      </c>
      <c r="I187" s="228"/>
      <c r="J187" s="229">
        <f t="shared" si="10"/>
        <v>0</v>
      </c>
      <c r="K187" s="225" t="s">
        <v>198</v>
      </c>
      <c r="L187" s="230"/>
      <c r="M187" s="231" t="s">
        <v>21</v>
      </c>
      <c r="N187" s="232" t="s">
        <v>42</v>
      </c>
      <c r="O187" s="41"/>
      <c r="P187" s="202">
        <f t="shared" si="11"/>
        <v>0</v>
      </c>
      <c r="Q187" s="202">
        <v>5.0000000000000001E-3</v>
      </c>
      <c r="R187" s="202">
        <f t="shared" si="12"/>
        <v>0.65</v>
      </c>
      <c r="S187" s="202">
        <v>0</v>
      </c>
      <c r="T187" s="203">
        <f t="shared" si="13"/>
        <v>0</v>
      </c>
      <c r="AR187" s="23" t="s">
        <v>201</v>
      </c>
      <c r="AT187" s="23" t="s">
        <v>250</v>
      </c>
      <c r="AU187" s="23" t="s">
        <v>184</v>
      </c>
      <c r="AY187" s="23" t="s">
        <v>163</v>
      </c>
      <c r="BE187" s="204">
        <f t="shared" si="14"/>
        <v>0</v>
      </c>
      <c r="BF187" s="204">
        <f t="shared" si="15"/>
        <v>0</v>
      </c>
      <c r="BG187" s="204">
        <f t="shared" si="16"/>
        <v>0</v>
      </c>
      <c r="BH187" s="204">
        <f t="shared" si="17"/>
        <v>0</v>
      </c>
      <c r="BI187" s="204">
        <f t="shared" si="18"/>
        <v>0</v>
      </c>
      <c r="BJ187" s="23" t="s">
        <v>79</v>
      </c>
      <c r="BK187" s="204">
        <f t="shared" si="19"/>
        <v>0</v>
      </c>
      <c r="BL187" s="23" t="s">
        <v>174</v>
      </c>
      <c r="BM187" s="23" t="s">
        <v>444</v>
      </c>
    </row>
    <row r="188" spans="2:65" s="1" customFormat="1" ht="22.5" customHeight="1">
      <c r="B188" s="40"/>
      <c r="C188" s="223" t="s">
        <v>407</v>
      </c>
      <c r="D188" s="223" t="s">
        <v>250</v>
      </c>
      <c r="E188" s="224" t="s">
        <v>446</v>
      </c>
      <c r="F188" s="225" t="s">
        <v>447</v>
      </c>
      <c r="G188" s="226" t="s">
        <v>224</v>
      </c>
      <c r="H188" s="227">
        <v>70</v>
      </c>
      <c r="I188" s="228"/>
      <c r="J188" s="229">
        <f t="shared" si="10"/>
        <v>0</v>
      </c>
      <c r="K188" s="225" t="s">
        <v>198</v>
      </c>
      <c r="L188" s="230"/>
      <c r="M188" s="231" t="s">
        <v>21</v>
      </c>
      <c r="N188" s="232" t="s">
        <v>42</v>
      </c>
      <c r="O188" s="41"/>
      <c r="P188" s="202">
        <f t="shared" si="11"/>
        <v>0</v>
      </c>
      <c r="Q188" s="202">
        <v>3.0000000000000001E-3</v>
      </c>
      <c r="R188" s="202">
        <f t="shared" si="12"/>
        <v>0.21</v>
      </c>
      <c r="S188" s="202">
        <v>0</v>
      </c>
      <c r="T188" s="203">
        <f t="shared" si="13"/>
        <v>0</v>
      </c>
      <c r="AR188" s="23" t="s">
        <v>201</v>
      </c>
      <c r="AT188" s="23" t="s">
        <v>250</v>
      </c>
      <c r="AU188" s="23" t="s">
        <v>184</v>
      </c>
      <c r="AY188" s="23" t="s">
        <v>163</v>
      </c>
      <c r="BE188" s="204">
        <f t="shared" si="14"/>
        <v>0</v>
      </c>
      <c r="BF188" s="204">
        <f t="shared" si="15"/>
        <v>0</v>
      </c>
      <c r="BG188" s="204">
        <f t="shared" si="16"/>
        <v>0</v>
      </c>
      <c r="BH188" s="204">
        <f t="shared" si="17"/>
        <v>0</v>
      </c>
      <c r="BI188" s="204">
        <f t="shared" si="18"/>
        <v>0</v>
      </c>
      <c r="BJ188" s="23" t="s">
        <v>79</v>
      </c>
      <c r="BK188" s="204">
        <f t="shared" si="19"/>
        <v>0</v>
      </c>
      <c r="BL188" s="23" t="s">
        <v>174</v>
      </c>
      <c r="BM188" s="23" t="s">
        <v>448</v>
      </c>
    </row>
    <row r="189" spans="2:65" s="1" customFormat="1" ht="22.5" customHeight="1">
      <c r="B189" s="40"/>
      <c r="C189" s="223" t="s">
        <v>411</v>
      </c>
      <c r="D189" s="223" t="s">
        <v>250</v>
      </c>
      <c r="E189" s="224" t="s">
        <v>450</v>
      </c>
      <c r="F189" s="225" t="s">
        <v>451</v>
      </c>
      <c r="G189" s="226" t="s">
        <v>224</v>
      </c>
      <c r="H189" s="227">
        <v>70</v>
      </c>
      <c r="I189" s="228"/>
      <c r="J189" s="229">
        <f t="shared" si="10"/>
        <v>0</v>
      </c>
      <c r="K189" s="225" t="s">
        <v>198</v>
      </c>
      <c r="L189" s="230"/>
      <c r="M189" s="231" t="s">
        <v>21</v>
      </c>
      <c r="N189" s="232" t="s">
        <v>42</v>
      </c>
      <c r="O189" s="41"/>
      <c r="P189" s="202">
        <f t="shared" si="11"/>
        <v>0</v>
      </c>
      <c r="Q189" s="202">
        <v>3.0000000000000001E-3</v>
      </c>
      <c r="R189" s="202">
        <f t="shared" si="12"/>
        <v>0.21</v>
      </c>
      <c r="S189" s="202">
        <v>0</v>
      </c>
      <c r="T189" s="203">
        <f t="shared" si="13"/>
        <v>0</v>
      </c>
      <c r="AR189" s="23" t="s">
        <v>201</v>
      </c>
      <c r="AT189" s="23" t="s">
        <v>250</v>
      </c>
      <c r="AU189" s="23" t="s">
        <v>184</v>
      </c>
      <c r="AY189" s="23" t="s">
        <v>163</v>
      </c>
      <c r="BE189" s="204">
        <f t="shared" si="14"/>
        <v>0</v>
      </c>
      <c r="BF189" s="204">
        <f t="shared" si="15"/>
        <v>0</v>
      </c>
      <c r="BG189" s="204">
        <f t="shared" si="16"/>
        <v>0</v>
      </c>
      <c r="BH189" s="204">
        <f t="shared" si="17"/>
        <v>0</v>
      </c>
      <c r="BI189" s="204">
        <f t="shared" si="18"/>
        <v>0</v>
      </c>
      <c r="BJ189" s="23" t="s">
        <v>79</v>
      </c>
      <c r="BK189" s="204">
        <f t="shared" si="19"/>
        <v>0</v>
      </c>
      <c r="BL189" s="23" t="s">
        <v>174</v>
      </c>
      <c r="BM189" s="23" t="s">
        <v>452</v>
      </c>
    </row>
    <row r="190" spans="2:65" s="1" customFormat="1" ht="22.5" customHeight="1">
      <c r="B190" s="40"/>
      <c r="C190" s="223" t="s">
        <v>415</v>
      </c>
      <c r="D190" s="223" t="s">
        <v>250</v>
      </c>
      <c r="E190" s="224" t="s">
        <v>621</v>
      </c>
      <c r="F190" s="225" t="s">
        <v>622</v>
      </c>
      <c r="G190" s="226" t="s">
        <v>224</v>
      </c>
      <c r="H190" s="227">
        <v>124</v>
      </c>
      <c r="I190" s="228"/>
      <c r="J190" s="229">
        <f t="shared" si="10"/>
        <v>0</v>
      </c>
      <c r="K190" s="225" t="s">
        <v>198</v>
      </c>
      <c r="L190" s="230"/>
      <c r="M190" s="231" t="s">
        <v>21</v>
      </c>
      <c r="N190" s="232" t="s">
        <v>42</v>
      </c>
      <c r="O190" s="41"/>
      <c r="P190" s="202">
        <f t="shared" si="11"/>
        <v>0</v>
      </c>
      <c r="Q190" s="202">
        <v>4.4999999999999997E-3</v>
      </c>
      <c r="R190" s="202">
        <f t="shared" si="12"/>
        <v>0.55799999999999994</v>
      </c>
      <c r="S190" s="202">
        <v>0</v>
      </c>
      <c r="T190" s="203">
        <f t="shared" si="13"/>
        <v>0</v>
      </c>
      <c r="AR190" s="23" t="s">
        <v>201</v>
      </c>
      <c r="AT190" s="23" t="s">
        <v>250</v>
      </c>
      <c r="AU190" s="23" t="s">
        <v>184</v>
      </c>
      <c r="AY190" s="23" t="s">
        <v>163</v>
      </c>
      <c r="BE190" s="204">
        <f t="shared" si="14"/>
        <v>0</v>
      </c>
      <c r="BF190" s="204">
        <f t="shared" si="15"/>
        <v>0</v>
      </c>
      <c r="BG190" s="204">
        <f t="shared" si="16"/>
        <v>0</v>
      </c>
      <c r="BH190" s="204">
        <f t="shared" si="17"/>
        <v>0</v>
      </c>
      <c r="BI190" s="204">
        <f t="shared" si="18"/>
        <v>0</v>
      </c>
      <c r="BJ190" s="23" t="s">
        <v>79</v>
      </c>
      <c r="BK190" s="204">
        <f t="shared" si="19"/>
        <v>0</v>
      </c>
      <c r="BL190" s="23" t="s">
        <v>174</v>
      </c>
      <c r="BM190" s="23" t="s">
        <v>623</v>
      </c>
    </row>
    <row r="191" spans="2:65" s="10" customFormat="1" ht="22.35" customHeight="1">
      <c r="B191" s="176"/>
      <c r="C191" s="177"/>
      <c r="D191" s="190" t="s">
        <v>70</v>
      </c>
      <c r="E191" s="191" t="s">
        <v>457</v>
      </c>
      <c r="F191" s="191" t="s">
        <v>458</v>
      </c>
      <c r="G191" s="177"/>
      <c r="H191" s="177"/>
      <c r="I191" s="180"/>
      <c r="J191" s="192">
        <f>BK191</f>
        <v>0</v>
      </c>
      <c r="K191" s="177"/>
      <c r="L191" s="182"/>
      <c r="M191" s="183"/>
      <c r="N191" s="184"/>
      <c r="O191" s="184"/>
      <c r="P191" s="185">
        <f>SUM(P192:P205)</f>
        <v>0</v>
      </c>
      <c r="Q191" s="184"/>
      <c r="R191" s="185">
        <f>SUM(R192:R205)</f>
        <v>0.40374000000000004</v>
      </c>
      <c r="S191" s="184"/>
      <c r="T191" s="186">
        <f>SUM(T192:T205)</f>
        <v>0</v>
      </c>
      <c r="AR191" s="187" t="s">
        <v>174</v>
      </c>
      <c r="AT191" s="188" t="s">
        <v>70</v>
      </c>
      <c r="AU191" s="188" t="s">
        <v>81</v>
      </c>
      <c r="AY191" s="187" t="s">
        <v>163</v>
      </c>
      <c r="BK191" s="189">
        <f>SUM(BK192:BK205)</f>
        <v>0</v>
      </c>
    </row>
    <row r="192" spans="2:65" s="1" customFormat="1" ht="31.5" customHeight="1">
      <c r="B192" s="40"/>
      <c r="C192" s="193" t="s">
        <v>419</v>
      </c>
      <c r="D192" s="193" t="s">
        <v>165</v>
      </c>
      <c r="E192" s="194" t="s">
        <v>460</v>
      </c>
      <c r="F192" s="195" t="s">
        <v>461</v>
      </c>
      <c r="G192" s="196" t="s">
        <v>102</v>
      </c>
      <c r="H192" s="197">
        <v>34665</v>
      </c>
      <c r="I192" s="198"/>
      <c r="J192" s="199">
        <f>ROUND(I192*H192,2)</f>
        <v>0</v>
      </c>
      <c r="K192" s="195" t="s">
        <v>168</v>
      </c>
      <c r="L192" s="60"/>
      <c r="M192" s="200" t="s">
        <v>21</v>
      </c>
      <c r="N192" s="201" t="s">
        <v>42</v>
      </c>
      <c r="O192" s="41"/>
      <c r="P192" s="202">
        <f>O192*H192</f>
        <v>0</v>
      </c>
      <c r="Q192" s="202">
        <v>0</v>
      </c>
      <c r="R192" s="202">
        <f>Q192*H192</f>
        <v>0</v>
      </c>
      <c r="S192" s="202">
        <v>0</v>
      </c>
      <c r="T192" s="203">
        <f>S192*H192</f>
        <v>0</v>
      </c>
      <c r="AR192" s="23" t="s">
        <v>79</v>
      </c>
      <c r="AT192" s="23" t="s">
        <v>165</v>
      </c>
      <c r="AU192" s="23" t="s">
        <v>104</v>
      </c>
      <c r="AY192" s="23" t="s">
        <v>163</v>
      </c>
      <c r="BE192" s="204">
        <f>IF(N192="základní",J192,0)</f>
        <v>0</v>
      </c>
      <c r="BF192" s="204">
        <f>IF(N192="snížená",J192,0)</f>
        <v>0</v>
      </c>
      <c r="BG192" s="204">
        <f>IF(N192="zákl. přenesená",J192,0)</f>
        <v>0</v>
      </c>
      <c r="BH192" s="204">
        <f>IF(N192="sníž. přenesená",J192,0)</f>
        <v>0</v>
      </c>
      <c r="BI192" s="204">
        <f>IF(N192="nulová",J192,0)</f>
        <v>0</v>
      </c>
      <c r="BJ192" s="23" t="s">
        <v>79</v>
      </c>
      <c r="BK192" s="204">
        <f>ROUND(I192*H192,2)</f>
        <v>0</v>
      </c>
      <c r="BL192" s="23" t="s">
        <v>79</v>
      </c>
      <c r="BM192" s="23" t="s">
        <v>462</v>
      </c>
    </row>
    <row r="193" spans="2:65" s="11" customFormat="1" ht="13.5">
      <c r="B193" s="205"/>
      <c r="C193" s="206"/>
      <c r="D193" s="207" t="s">
        <v>171</v>
      </c>
      <c r="E193" s="208" t="s">
        <v>21</v>
      </c>
      <c r="F193" s="209" t="s">
        <v>100</v>
      </c>
      <c r="G193" s="206"/>
      <c r="H193" s="210">
        <v>34665</v>
      </c>
      <c r="I193" s="211"/>
      <c r="J193" s="206"/>
      <c r="K193" s="206"/>
      <c r="L193" s="212"/>
      <c r="M193" s="213"/>
      <c r="N193" s="214"/>
      <c r="O193" s="214"/>
      <c r="P193" s="214"/>
      <c r="Q193" s="214"/>
      <c r="R193" s="214"/>
      <c r="S193" s="214"/>
      <c r="T193" s="215"/>
      <c r="AT193" s="216" t="s">
        <v>171</v>
      </c>
      <c r="AU193" s="216" t="s">
        <v>104</v>
      </c>
      <c r="AV193" s="11" t="s">
        <v>81</v>
      </c>
      <c r="AW193" s="11" t="s">
        <v>35</v>
      </c>
      <c r="AX193" s="11" t="s">
        <v>79</v>
      </c>
      <c r="AY193" s="216" t="s">
        <v>163</v>
      </c>
    </row>
    <row r="194" spans="2:65" s="1" customFormat="1" ht="31.5" customHeight="1">
      <c r="B194" s="40"/>
      <c r="C194" s="193" t="s">
        <v>425</v>
      </c>
      <c r="D194" s="193" t="s">
        <v>165</v>
      </c>
      <c r="E194" s="194" t="s">
        <v>245</v>
      </c>
      <c r="F194" s="195" t="s">
        <v>246</v>
      </c>
      <c r="G194" s="196" t="s">
        <v>197</v>
      </c>
      <c r="H194" s="197">
        <v>0.11799999999999999</v>
      </c>
      <c r="I194" s="198"/>
      <c r="J194" s="199">
        <f>ROUND(I194*H194,2)</f>
        <v>0</v>
      </c>
      <c r="K194" s="195" t="s">
        <v>198</v>
      </c>
      <c r="L194" s="60"/>
      <c r="M194" s="200" t="s">
        <v>21</v>
      </c>
      <c r="N194" s="201" t="s">
        <v>42</v>
      </c>
      <c r="O194" s="41"/>
      <c r="P194" s="202">
        <f>O194*H194</f>
        <v>0</v>
      </c>
      <c r="Q194" s="202">
        <v>0</v>
      </c>
      <c r="R194" s="202">
        <f>Q194*H194</f>
        <v>0</v>
      </c>
      <c r="S194" s="202">
        <v>0</v>
      </c>
      <c r="T194" s="203">
        <f>S194*H194</f>
        <v>0</v>
      </c>
      <c r="AR194" s="23" t="s">
        <v>79</v>
      </c>
      <c r="AT194" s="23" t="s">
        <v>165</v>
      </c>
      <c r="AU194" s="23" t="s">
        <v>104</v>
      </c>
      <c r="AY194" s="23" t="s">
        <v>163</v>
      </c>
      <c r="BE194" s="204">
        <f>IF(N194="základní",J194,0)</f>
        <v>0</v>
      </c>
      <c r="BF194" s="204">
        <f>IF(N194="snížená",J194,0)</f>
        <v>0</v>
      </c>
      <c r="BG194" s="204">
        <f>IF(N194="zákl. přenesená",J194,0)</f>
        <v>0</v>
      </c>
      <c r="BH194" s="204">
        <f>IF(N194="sníž. přenesená",J194,0)</f>
        <v>0</v>
      </c>
      <c r="BI194" s="204">
        <f>IF(N194="nulová",J194,0)</f>
        <v>0</v>
      </c>
      <c r="BJ194" s="23" t="s">
        <v>79</v>
      </c>
      <c r="BK194" s="204">
        <f>ROUND(I194*H194,2)</f>
        <v>0</v>
      </c>
      <c r="BL194" s="23" t="s">
        <v>79</v>
      </c>
      <c r="BM194" s="23" t="s">
        <v>464</v>
      </c>
    </row>
    <row r="195" spans="2:65" s="11" customFormat="1" ht="13.5">
      <c r="B195" s="205"/>
      <c r="C195" s="206"/>
      <c r="D195" s="207" t="s">
        <v>171</v>
      </c>
      <c r="E195" s="206"/>
      <c r="F195" s="209" t="s">
        <v>676</v>
      </c>
      <c r="G195" s="206"/>
      <c r="H195" s="210">
        <v>0.11799999999999999</v>
      </c>
      <c r="I195" s="211"/>
      <c r="J195" s="206"/>
      <c r="K195" s="206"/>
      <c r="L195" s="212"/>
      <c r="M195" s="213"/>
      <c r="N195" s="214"/>
      <c r="O195" s="214"/>
      <c r="P195" s="214"/>
      <c r="Q195" s="214"/>
      <c r="R195" s="214"/>
      <c r="S195" s="214"/>
      <c r="T195" s="215"/>
      <c r="AT195" s="216" t="s">
        <v>171</v>
      </c>
      <c r="AU195" s="216" t="s">
        <v>104</v>
      </c>
      <c r="AV195" s="11" t="s">
        <v>81</v>
      </c>
      <c r="AW195" s="11" t="s">
        <v>6</v>
      </c>
      <c r="AX195" s="11" t="s">
        <v>79</v>
      </c>
      <c r="AY195" s="216" t="s">
        <v>163</v>
      </c>
    </row>
    <row r="196" spans="2:65" s="1" customFormat="1" ht="22.5" customHeight="1">
      <c r="B196" s="40"/>
      <c r="C196" s="223" t="s">
        <v>429</v>
      </c>
      <c r="D196" s="223" t="s">
        <v>250</v>
      </c>
      <c r="E196" s="224" t="s">
        <v>251</v>
      </c>
      <c r="F196" s="225" t="s">
        <v>252</v>
      </c>
      <c r="G196" s="226" t="s">
        <v>253</v>
      </c>
      <c r="H196" s="227">
        <v>118</v>
      </c>
      <c r="I196" s="228"/>
      <c r="J196" s="229">
        <f>ROUND(I196*H196,2)</f>
        <v>0</v>
      </c>
      <c r="K196" s="225" t="s">
        <v>198</v>
      </c>
      <c r="L196" s="230"/>
      <c r="M196" s="231" t="s">
        <v>21</v>
      </c>
      <c r="N196" s="232" t="s">
        <v>42</v>
      </c>
      <c r="O196" s="41"/>
      <c r="P196" s="202">
        <f>O196*H196</f>
        <v>0</v>
      </c>
      <c r="Q196" s="202">
        <v>1E-3</v>
      </c>
      <c r="R196" s="202">
        <f>Q196*H196</f>
        <v>0.11800000000000001</v>
      </c>
      <c r="S196" s="202">
        <v>0</v>
      </c>
      <c r="T196" s="203">
        <f>S196*H196</f>
        <v>0</v>
      </c>
      <c r="AR196" s="23" t="s">
        <v>81</v>
      </c>
      <c r="AT196" s="23" t="s">
        <v>250</v>
      </c>
      <c r="AU196" s="23" t="s">
        <v>104</v>
      </c>
      <c r="AY196" s="23" t="s">
        <v>163</v>
      </c>
      <c r="BE196" s="204">
        <f>IF(N196="základní",J196,0)</f>
        <v>0</v>
      </c>
      <c r="BF196" s="204">
        <f>IF(N196="snížená",J196,0)</f>
        <v>0</v>
      </c>
      <c r="BG196" s="204">
        <f>IF(N196="zákl. přenesená",J196,0)</f>
        <v>0</v>
      </c>
      <c r="BH196" s="204">
        <f>IF(N196="sníž. přenesená",J196,0)</f>
        <v>0</v>
      </c>
      <c r="BI196" s="204">
        <f>IF(N196="nulová",J196,0)</f>
        <v>0</v>
      </c>
      <c r="BJ196" s="23" t="s">
        <v>79</v>
      </c>
      <c r="BK196" s="204">
        <f>ROUND(I196*H196,2)</f>
        <v>0</v>
      </c>
      <c r="BL196" s="23" t="s">
        <v>79</v>
      </c>
      <c r="BM196" s="23" t="s">
        <v>467</v>
      </c>
    </row>
    <row r="197" spans="2:65" s="11" customFormat="1" ht="13.5">
      <c r="B197" s="205"/>
      <c r="C197" s="206"/>
      <c r="D197" s="207" t="s">
        <v>171</v>
      </c>
      <c r="E197" s="208" t="s">
        <v>21</v>
      </c>
      <c r="F197" s="209" t="s">
        <v>677</v>
      </c>
      <c r="G197" s="206"/>
      <c r="H197" s="210">
        <v>118</v>
      </c>
      <c r="I197" s="211"/>
      <c r="J197" s="206"/>
      <c r="K197" s="206"/>
      <c r="L197" s="212"/>
      <c r="M197" s="213"/>
      <c r="N197" s="214"/>
      <c r="O197" s="214"/>
      <c r="P197" s="214"/>
      <c r="Q197" s="214"/>
      <c r="R197" s="214"/>
      <c r="S197" s="214"/>
      <c r="T197" s="215"/>
      <c r="AT197" s="216" t="s">
        <v>171</v>
      </c>
      <c r="AU197" s="216" t="s">
        <v>104</v>
      </c>
      <c r="AV197" s="11" t="s">
        <v>81</v>
      </c>
      <c r="AW197" s="11" t="s">
        <v>35</v>
      </c>
      <c r="AX197" s="11" t="s">
        <v>79</v>
      </c>
      <c r="AY197" s="216" t="s">
        <v>163</v>
      </c>
    </row>
    <row r="198" spans="2:65" s="1" customFormat="1" ht="31.5" customHeight="1">
      <c r="B198" s="40"/>
      <c r="C198" s="223" t="s">
        <v>433</v>
      </c>
      <c r="D198" s="223" t="s">
        <v>250</v>
      </c>
      <c r="E198" s="224" t="s">
        <v>470</v>
      </c>
      <c r="F198" s="225" t="s">
        <v>471</v>
      </c>
      <c r="G198" s="226" t="s">
        <v>253</v>
      </c>
      <c r="H198" s="227">
        <v>158.4</v>
      </c>
      <c r="I198" s="228"/>
      <c r="J198" s="229">
        <f>ROUND(I198*H198,2)</f>
        <v>0</v>
      </c>
      <c r="K198" s="225" t="s">
        <v>198</v>
      </c>
      <c r="L198" s="230"/>
      <c r="M198" s="231" t="s">
        <v>21</v>
      </c>
      <c r="N198" s="232" t="s">
        <v>42</v>
      </c>
      <c r="O198" s="41"/>
      <c r="P198" s="202">
        <f>O198*H198</f>
        <v>0</v>
      </c>
      <c r="Q198" s="202">
        <v>1E-3</v>
      </c>
      <c r="R198" s="202">
        <f>Q198*H198</f>
        <v>0.15840000000000001</v>
      </c>
      <c r="S198" s="202">
        <v>0</v>
      </c>
      <c r="T198" s="203">
        <f>S198*H198</f>
        <v>0</v>
      </c>
      <c r="AR198" s="23" t="s">
        <v>81</v>
      </c>
      <c r="AT198" s="23" t="s">
        <v>250</v>
      </c>
      <c r="AU198" s="23" t="s">
        <v>104</v>
      </c>
      <c r="AY198" s="23" t="s">
        <v>163</v>
      </c>
      <c r="BE198" s="204">
        <f>IF(N198="základní",J198,0)</f>
        <v>0</v>
      </c>
      <c r="BF198" s="204">
        <f>IF(N198="snížená",J198,0)</f>
        <v>0</v>
      </c>
      <c r="BG198" s="204">
        <f>IF(N198="zákl. přenesená",J198,0)</f>
        <v>0</v>
      </c>
      <c r="BH198" s="204">
        <f>IF(N198="sníž. přenesená",J198,0)</f>
        <v>0</v>
      </c>
      <c r="BI198" s="204">
        <f>IF(N198="nulová",J198,0)</f>
        <v>0</v>
      </c>
      <c r="BJ198" s="23" t="s">
        <v>79</v>
      </c>
      <c r="BK198" s="204">
        <f>ROUND(I198*H198,2)</f>
        <v>0</v>
      </c>
      <c r="BL198" s="23" t="s">
        <v>79</v>
      </c>
      <c r="BM198" s="23" t="s">
        <v>472</v>
      </c>
    </row>
    <row r="199" spans="2:65" s="11" customFormat="1" ht="13.5">
      <c r="B199" s="205"/>
      <c r="C199" s="206"/>
      <c r="D199" s="207" t="s">
        <v>171</v>
      </c>
      <c r="E199" s="208" t="s">
        <v>21</v>
      </c>
      <c r="F199" s="209" t="s">
        <v>678</v>
      </c>
      <c r="G199" s="206"/>
      <c r="H199" s="210">
        <v>158.4</v>
      </c>
      <c r="I199" s="211"/>
      <c r="J199" s="206"/>
      <c r="K199" s="206"/>
      <c r="L199" s="212"/>
      <c r="M199" s="213"/>
      <c r="N199" s="214"/>
      <c r="O199" s="214"/>
      <c r="P199" s="214"/>
      <c r="Q199" s="214"/>
      <c r="R199" s="214"/>
      <c r="S199" s="214"/>
      <c r="T199" s="215"/>
      <c r="AT199" s="216" t="s">
        <v>171</v>
      </c>
      <c r="AU199" s="216" t="s">
        <v>104</v>
      </c>
      <c r="AV199" s="11" t="s">
        <v>81</v>
      </c>
      <c r="AW199" s="11" t="s">
        <v>35</v>
      </c>
      <c r="AX199" s="11" t="s">
        <v>79</v>
      </c>
      <c r="AY199" s="216" t="s">
        <v>163</v>
      </c>
    </row>
    <row r="200" spans="2:65" s="1" customFormat="1" ht="31.5" customHeight="1">
      <c r="B200" s="40"/>
      <c r="C200" s="223" t="s">
        <v>437</v>
      </c>
      <c r="D200" s="223" t="s">
        <v>250</v>
      </c>
      <c r="E200" s="224" t="s">
        <v>475</v>
      </c>
      <c r="F200" s="225" t="s">
        <v>476</v>
      </c>
      <c r="G200" s="226" t="s">
        <v>253</v>
      </c>
      <c r="H200" s="227">
        <v>121.44</v>
      </c>
      <c r="I200" s="228"/>
      <c r="J200" s="229">
        <f>ROUND(I200*H200,2)</f>
        <v>0</v>
      </c>
      <c r="K200" s="225" t="s">
        <v>198</v>
      </c>
      <c r="L200" s="230"/>
      <c r="M200" s="231" t="s">
        <v>21</v>
      </c>
      <c r="N200" s="232" t="s">
        <v>42</v>
      </c>
      <c r="O200" s="41"/>
      <c r="P200" s="202">
        <f>O200*H200</f>
        <v>0</v>
      </c>
      <c r="Q200" s="202">
        <v>1E-3</v>
      </c>
      <c r="R200" s="202">
        <f>Q200*H200</f>
        <v>0.12144000000000001</v>
      </c>
      <c r="S200" s="202">
        <v>0</v>
      </c>
      <c r="T200" s="203">
        <f>S200*H200</f>
        <v>0</v>
      </c>
      <c r="AR200" s="23" t="s">
        <v>81</v>
      </c>
      <c r="AT200" s="23" t="s">
        <v>250</v>
      </c>
      <c r="AU200" s="23" t="s">
        <v>104</v>
      </c>
      <c r="AY200" s="23" t="s">
        <v>163</v>
      </c>
      <c r="BE200" s="204">
        <f>IF(N200="základní",J200,0)</f>
        <v>0</v>
      </c>
      <c r="BF200" s="204">
        <f>IF(N200="snížená",J200,0)</f>
        <v>0</v>
      </c>
      <c r="BG200" s="204">
        <f>IF(N200="zákl. přenesená",J200,0)</f>
        <v>0</v>
      </c>
      <c r="BH200" s="204">
        <f>IF(N200="sníž. přenesená",J200,0)</f>
        <v>0</v>
      </c>
      <c r="BI200" s="204">
        <f>IF(N200="nulová",J200,0)</f>
        <v>0</v>
      </c>
      <c r="BJ200" s="23" t="s">
        <v>79</v>
      </c>
      <c r="BK200" s="204">
        <f>ROUND(I200*H200,2)</f>
        <v>0</v>
      </c>
      <c r="BL200" s="23" t="s">
        <v>79</v>
      </c>
      <c r="BM200" s="23" t="s">
        <v>477</v>
      </c>
    </row>
    <row r="201" spans="2:65" s="11" customFormat="1" ht="13.5">
      <c r="B201" s="205"/>
      <c r="C201" s="206"/>
      <c r="D201" s="207" t="s">
        <v>171</v>
      </c>
      <c r="E201" s="208" t="s">
        <v>21</v>
      </c>
      <c r="F201" s="209" t="s">
        <v>679</v>
      </c>
      <c r="G201" s="206"/>
      <c r="H201" s="210">
        <v>121.44</v>
      </c>
      <c r="I201" s="211"/>
      <c r="J201" s="206"/>
      <c r="K201" s="206"/>
      <c r="L201" s="212"/>
      <c r="M201" s="213"/>
      <c r="N201" s="214"/>
      <c r="O201" s="214"/>
      <c r="P201" s="214"/>
      <c r="Q201" s="214"/>
      <c r="R201" s="214"/>
      <c r="S201" s="214"/>
      <c r="T201" s="215"/>
      <c r="AT201" s="216" t="s">
        <v>171</v>
      </c>
      <c r="AU201" s="216" t="s">
        <v>104</v>
      </c>
      <c r="AV201" s="11" t="s">
        <v>81</v>
      </c>
      <c r="AW201" s="11" t="s">
        <v>35</v>
      </c>
      <c r="AX201" s="11" t="s">
        <v>79</v>
      </c>
      <c r="AY201" s="216" t="s">
        <v>163</v>
      </c>
    </row>
    <row r="202" spans="2:65" s="1" customFormat="1" ht="22.5" customHeight="1">
      <c r="B202" s="40"/>
      <c r="C202" s="223" t="s">
        <v>441</v>
      </c>
      <c r="D202" s="223" t="s">
        <v>250</v>
      </c>
      <c r="E202" s="224" t="s">
        <v>480</v>
      </c>
      <c r="F202" s="225" t="s">
        <v>481</v>
      </c>
      <c r="G202" s="226" t="s">
        <v>253</v>
      </c>
      <c r="H202" s="227">
        <v>5.9</v>
      </c>
      <c r="I202" s="228"/>
      <c r="J202" s="229">
        <f>ROUND(I202*H202,2)</f>
        <v>0</v>
      </c>
      <c r="K202" s="225" t="s">
        <v>198</v>
      </c>
      <c r="L202" s="230"/>
      <c r="M202" s="231" t="s">
        <v>21</v>
      </c>
      <c r="N202" s="232" t="s">
        <v>42</v>
      </c>
      <c r="O202" s="41"/>
      <c r="P202" s="202">
        <f>O202*H202</f>
        <v>0</v>
      </c>
      <c r="Q202" s="202">
        <v>1E-3</v>
      </c>
      <c r="R202" s="202">
        <f>Q202*H202</f>
        <v>5.9000000000000007E-3</v>
      </c>
      <c r="S202" s="202">
        <v>0</v>
      </c>
      <c r="T202" s="203">
        <f>S202*H202</f>
        <v>0</v>
      </c>
      <c r="AR202" s="23" t="s">
        <v>201</v>
      </c>
      <c r="AT202" s="23" t="s">
        <v>250</v>
      </c>
      <c r="AU202" s="23" t="s">
        <v>104</v>
      </c>
      <c r="AY202" s="23" t="s">
        <v>163</v>
      </c>
      <c r="BE202" s="204">
        <f>IF(N202="základní",J202,0)</f>
        <v>0</v>
      </c>
      <c r="BF202" s="204">
        <f>IF(N202="snížená",J202,0)</f>
        <v>0</v>
      </c>
      <c r="BG202" s="204">
        <f>IF(N202="zákl. přenesená",J202,0)</f>
        <v>0</v>
      </c>
      <c r="BH202" s="204">
        <f>IF(N202="sníž. přenesená",J202,0)</f>
        <v>0</v>
      </c>
      <c r="BI202" s="204">
        <f>IF(N202="nulová",J202,0)</f>
        <v>0</v>
      </c>
      <c r="BJ202" s="23" t="s">
        <v>79</v>
      </c>
      <c r="BK202" s="204">
        <f>ROUND(I202*H202,2)</f>
        <v>0</v>
      </c>
      <c r="BL202" s="23" t="s">
        <v>174</v>
      </c>
      <c r="BM202" s="23" t="s">
        <v>482</v>
      </c>
    </row>
    <row r="203" spans="2:65" s="11" customFormat="1" ht="13.5">
      <c r="B203" s="205"/>
      <c r="C203" s="206"/>
      <c r="D203" s="207" t="s">
        <v>171</v>
      </c>
      <c r="E203" s="208" t="s">
        <v>21</v>
      </c>
      <c r="F203" s="209" t="s">
        <v>680</v>
      </c>
      <c r="G203" s="206"/>
      <c r="H203" s="210">
        <v>5.9</v>
      </c>
      <c r="I203" s="211"/>
      <c r="J203" s="206"/>
      <c r="K203" s="206"/>
      <c r="L203" s="212"/>
      <c r="M203" s="213"/>
      <c r="N203" s="214"/>
      <c r="O203" s="214"/>
      <c r="P203" s="214"/>
      <c r="Q203" s="214"/>
      <c r="R203" s="214"/>
      <c r="S203" s="214"/>
      <c r="T203" s="215"/>
      <c r="AT203" s="216" t="s">
        <v>171</v>
      </c>
      <c r="AU203" s="216" t="s">
        <v>104</v>
      </c>
      <c r="AV203" s="11" t="s">
        <v>81</v>
      </c>
      <c r="AW203" s="11" t="s">
        <v>35</v>
      </c>
      <c r="AX203" s="11" t="s">
        <v>79</v>
      </c>
      <c r="AY203" s="216" t="s">
        <v>163</v>
      </c>
    </row>
    <row r="204" spans="2:65" s="1" customFormat="1" ht="22.5" customHeight="1">
      <c r="B204" s="40"/>
      <c r="C204" s="193" t="s">
        <v>445</v>
      </c>
      <c r="D204" s="193" t="s">
        <v>165</v>
      </c>
      <c r="E204" s="194" t="s">
        <v>485</v>
      </c>
      <c r="F204" s="195" t="s">
        <v>486</v>
      </c>
      <c r="G204" s="196" t="s">
        <v>102</v>
      </c>
      <c r="H204" s="197">
        <v>34665</v>
      </c>
      <c r="I204" s="198"/>
      <c r="J204" s="199">
        <f>ROUND(I204*H204,2)</f>
        <v>0</v>
      </c>
      <c r="K204" s="195" t="s">
        <v>168</v>
      </c>
      <c r="L204" s="60"/>
      <c r="M204" s="200" t="s">
        <v>21</v>
      </c>
      <c r="N204" s="201" t="s">
        <v>42</v>
      </c>
      <c r="O204" s="41"/>
      <c r="P204" s="202">
        <f>O204*H204</f>
        <v>0</v>
      </c>
      <c r="Q204" s="202">
        <v>0</v>
      </c>
      <c r="R204" s="202">
        <f>Q204*H204</f>
        <v>0</v>
      </c>
      <c r="S204" s="202">
        <v>0</v>
      </c>
      <c r="T204" s="203">
        <f>S204*H204</f>
        <v>0</v>
      </c>
      <c r="AR204" s="23" t="s">
        <v>79</v>
      </c>
      <c r="AT204" s="23" t="s">
        <v>165</v>
      </c>
      <c r="AU204" s="23" t="s">
        <v>104</v>
      </c>
      <c r="AY204" s="23" t="s">
        <v>163</v>
      </c>
      <c r="BE204" s="204">
        <f>IF(N204="základní",J204,0)</f>
        <v>0</v>
      </c>
      <c r="BF204" s="204">
        <f>IF(N204="snížená",J204,0)</f>
        <v>0</v>
      </c>
      <c r="BG204" s="204">
        <f>IF(N204="zákl. přenesená",J204,0)</f>
        <v>0</v>
      </c>
      <c r="BH204" s="204">
        <f>IF(N204="sníž. přenesená",J204,0)</f>
        <v>0</v>
      </c>
      <c r="BI204" s="204">
        <f>IF(N204="nulová",J204,0)</f>
        <v>0</v>
      </c>
      <c r="BJ204" s="23" t="s">
        <v>79</v>
      </c>
      <c r="BK204" s="204">
        <f>ROUND(I204*H204,2)</f>
        <v>0</v>
      </c>
      <c r="BL204" s="23" t="s">
        <v>79</v>
      </c>
      <c r="BM204" s="23" t="s">
        <v>487</v>
      </c>
    </row>
    <row r="205" spans="2:65" s="11" customFormat="1" ht="13.5">
      <c r="B205" s="205"/>
      <c r="C205" s="206"/>
      <c r="D205" s="217" t="s">
        <v>171</v>
      </c>
      <c r="E205" s="218" t="s">
        <v>21</v>
      </c>
      <c r="F205" s="219" t="s">
        <v>100</v>
      </c>
      <c r="G205" s="206"/>
      <c r="H205" s="220">
        <v>34665</v>
      </c>
      <c r="I205" s="211"/>
      <c r="J205" s="206"/>
      <c r="K205" s="206"/>
      <c r="L205" s="212"/>
      <c r="M205" s="213"/>
      <c r="N205" s="214"/>
      <c r="O205" s="214"/>
      <c r="P205" s="214"/>
      <c r="Q205" s="214"/>
      <c r="R205" s="214"/>
      <c r="S205" s="214"/>
      <c r="T205" s="215"/>
      <c r="AT205" s="216" t="s">
        <v>171</v>
      </c>
      <c r="AU205" s="216" t="s">
        <v>104</v>
      </c>
      <c r="AV205" s="11" t="s">
        <v>81</v>
      </c>
      <c r="AW205" s="11" t="s">
        <v>35</v>
      </c>
      <c r="AX205" s="11" t="s">
        <v>79</v>
      </c>
      <c r="AY205" s="216" t="s">
        <v>163</v>
      </c>
    </row>
    <row r="206" spans="2:65" s="10" customFormat="1" ht="22.35" customHeight="1">
      <c r="B206" s="176"/>
      <c r="C206" s="177"/>
      <c r="D206" s="190" t="s">
        <v>70</v>
      </c>
      <c r="E206" s="191" t="s">
        <v>488</v>
      </c>
      <c r="F206" s="191" t="s">
        <v>489</v>
      </c>
      <c r="G206" s="177"/>
      <c r="H206" s="177"/>
      <c r="I206" s="180"/>
      <c r="J206" s="192">
        <f>BK206</f>
        <v>0</v>
      </c>
      <c r="K206" s="177"/>
      <c r="L206" s="182"/>
      <c r="M206" s="183"/>
      <c r="N206" s="184"/>
      <c r="O206" s="184"/>
      <c r="P206" s="185">
        <f>SUM(P207:P208)</f>
        <v>0</v>
      </c>
      <c r="Q206" s="184"/>
      <c r="R206" s="185">
        <f>SUM(R207:R208)</f>
        <v>0</v>
      </c>
      <c r="S206" s="184"/>
      <c r="T206" s="186">
        <f>SUM(T207:T208)</f>
        <v>0</v>
      </c>
      <c r="AR206" s="187" t="s">
        <v>79</v>
      </c>
      <c r="AT206" s="188" t="s">
        <v>70</v>
      </c>
      <c r="AU206" s="188" t="s">
        <v>81</v>
      </c>
      <c r="AY206" s="187" t="s">
        <v>163</v>
      </c>
      <c r="BK206" s="189">
        <f>SUM(BK207:BK208)</f>
        <v>0</v>
      </c>
    </row>
    <row r="207" spans="2:65" s="1" customFormat="1" ht="22.5" customHeight="1">
      <c r="B207" s="40"/>
      <c r="C207" s="193" t="s">
        <v>449</v>
      </c>
      <c r="D207" s="193" t="s">
        <v>165</v>
      </c>
      <c r="E207" s="194" t="s">
        <v>491</v>
      </c>
      <c r="F207" s="195" t="s">
        <v>492</v>
      </c>
      <c r="G207" s="196" t="s">
        <v>197</v>
      </c>
      <c r="H207" s="197">
        <v>65.790999999999997</v>
      </c>
      <c r="I207" s="198"/>
      <c r="J207" s="199">
        <f>ROUND(I207*H207,2)</f>
        <v>0</v>
      </c>
      <c r="K207" s="195" t="s">
        <v>168</v>
      </c>
      <c r="L207" s="60"/>
      <c r="M207" s="200" t="s">
        <v>21</v>
      </c>
      <c r="N207" s="201" t="s">
        <v>42</v>
      </c>
      <c r="O207" s="41"/>
      <c r="P207" s="202">
        <f>O207*H207</f>
        <v>0</v>
      </c>
      <c r="Q207" s="202">
        <v>0</v>
      </c>
      <c r="R207" s="202">
        <f>Q207*H207</f>
        <v>0</v>
      </c>
      <c r="S207" s="202">
        <v>0</v>
      </c>
      <c r="T207" s="203">
        <f>S207*H207</f>
        <v>0</v>
      </c>
      <c r="AR207" s="23" t="s">
        <v>174</v>
      </c>
      <c r="AT207" s="23" t="s">
        <v>165</v>
      </c>
      <c r="AU207" s="23" t="s">
        <v>104</v>
      </c>
      <c r="AY207" s="23" t="s">
        <v>163</v>
      </c>
      <c r="BE207" s="204">
        <f>IF(N207="základní",J207,0)</f>
        <v>0</v>
      </c>
      <c r="BF207" s="204">
        <f>IF(N207="snížená",J207,0)</f>
        <v>0</v>
      </c>
      <c r="BG207" s="204">
        <f>IF(N207="zákl. přenesená",J207,0)</f>
        <v>0</v>
      </c>
      <c r="BH207" s="204">
        <f>IF(N207="sníž. přenesená",J207,0)</f>
        <v>0</v>
      </c>
      <c r="BI207" s="204">
        <f>IF(N207="nulová",J207,0)</f>
        <v>0</v>
      </c>
      <c r="BJ207" s="23" t="s">
        <v>79</v>
      </c>
      <c r="BK207" s="204">
        <f>ROUND(I207*H207,2)</f>
        <v>0</v>
      </c>
      <c r="BL207" s="23" t="s">
        <v>174</v>
      </c>
      <c r="BM207" s="23" t="s">
        <v>493</v>
      </c>
    </row>
    <row r="208" spans="2:65" s="1" customFormat="1" ht="31.5" customHeight="1">
      <c r="B208" s="40"/>
      <c r="C208" s="193" t="s">
        <v>453</v>
      </c>
      <c r="D208" s="193" t="s">
        <v>165</v>
      </c>
      <c r="E208" s="194" t="s">
        <v>495</v>
      </c>
      <c r="F208" s="195" t="s">
        <v>496</v>
      </c>
      <c r="G208" s="196" t="s">
        <v>197</v>
      </c>
      <c r="H208" s="197">
        <v>65.790999999999997</v>
      </c>
      <c r="I208" s="198"/>
      <c r="J208" s="199">
        <f>ROUND(I208*H208,2)</f>
        <v>0</v>
      </c>
      <c r="K208" s="195" t="s">
        <v>168</v>
      </c>
      <c r="L208" s="60"/>
      <c r="M208" s="200" t="s">
        <v>21</v>
      </c>
      <c r="N208" s="201" t="s">
        <v>42</v>
      </c>
      <c r="O208" s="41"/>
      <c r="P208" s="202">
        <f>O208*H208</f>
        <v>0</v>
      </c>
      <c r="Q208" s="202">
        <v>0</v>
      </c>
      <c r="R208" s="202">
        <f>Q208*H208</f>
        <v>0</v>
      </c>
      <c r="S208" s="202">
        <v>0</v>
      </c>
      <c r="T208" s="203">
        <f>S208*H208</f>
        <v>0</v>
      </c>
      <c r="AR208" s="23" t="s">
        <v>174</v>
      </c>
      <c r="AT208" s="23" t="s">
        <v>165</v>
      </c>
      <c r="AU208" s="23" t="s">
        <v>104</v>
      </c>
      <c r="AY208" s="23" t="s">
        <v>163</v>
      </c>
      <c r="BE208" s="204">
        <f>IF(N208="základní",J208,0)</f>
        <v>0</v>
      </c>
      <c r="BF208" s="204">
        <f>IF(N208="snížená",J208,0)</f>
        <v>0</v>
      </c>
      <c r="BG208" s="204">
        <f>IF(N208="zákl. přenesená",J208,0)</f>
        <v>0</v>
      </c>
      <c r="BH208" s="204">
        <f>IF(N208="sníž. přenesená",J208,0)</f>
        <v>0</v>
      </c>
      <c r="BI208" s="204">
        <f>IF(N208="nulová",J208,0)</f>
        <v>0</v>
      </c>
      <c r="BJ208" s="23" t="s">
        <v>79</v>
      </c>
      <c r="BK208" s="204">
        <f>ROUND(I208*H208,2)</f>
        <v>0</v>
      </c>
      <c r="BL208" s="23" t="s">
        <v>174</v>
      </c>
      <c r="BM208" s="23" t="s">
        <v>497</v>
      </c>
    </row>
    <row r="209" spans="2:65" s="10" customFormat="1" ht="29.85" customHeight="1">
      <c r="B209" s="176"/>
      <c r="C209" s="177"/>
      <c r="D209" s="190" t="s">
        <v>70</v>
      </c>
      <c r="E209" s="191" t="s">
        <v>498</v>
      </c>
      <c r="F209" s="191" t="s">
        <v>499</v>
      </c>
      <c r="G209" s="177"/>
      <c r="H209" s="177"/>
      <c r="I209" s="180"/>
      <c r="J209" s="192">
        <f>BK209</f>
        <v>0</v>
      </c>
      <c r="K209" s="177"/>
      <c r="L209" s="182"/>
      <c r="M209" s="183"/>
      <c r="N209" s="184"/>
      <c r="O209" s="184"/>
      <c r="P209" s="185">
        <f>SUM(P210:P240)</f>
        <v>0</v>
      </c>
      <c r="Q209" s="184"/>
      <c r="R209" s="185">
        <f>SUM(R210:R240)</f>
        <v>1.9600000000000002</v>
      </c>
      <c r="S209" s="184"/>
      <c r="T209" s="186">
        <f>SUM(T210:T240)</f>
        <v>0</v>
      </c>
      <c r="AR209" s="187" t="s">
        <v>174</v>
      </c>
      <c r="AT209" s="188" t="s">
        <v>70</v>
      </c>
      <c r="AU209" s="188" t="s">
        <v>79</v>
      </c>
      <c r="AY209" s="187" t="s">
        <v>163</v>
      </c>
      <c r="BK209" s="189">
        <f>SUM(BK210:BK240)</f>
        <v>0</v>
      </c>
    </row>
    <row r="210" spans="2:65" s="1" customFormat="1" ht="22.5" customHeight="1">
      <c r="B210" s="40"/>
      <c r="C210" s="193" t="s">
        <v>459</v>
      </c>
      <c r="D210" s="193" t="s">
        <v>165</v>
      </c>
      <c r="E210" s="194" t="s">
        <v>501</v>
      </c>
      <c r="F210" s="195" t="s">
        <v>502</v>
      </c>
      <c r="G210" s="196" t="s">
        <v>224</v>
      </c>
      <c r="H210" s="197">
        <v>20820</v>
      </c>
      <c r="I210" s="198"/>
      <c r="J210" s="199">
        <f>ROUND(I210*H210,2)</f>
        <v>0</v>
      </c>
      <c r="K210" s="195" t="s">
        <v>198</v>
      </c>
      <c r="L210" s="60"/>
      <c r="M210" s="200" t="s">
        <v>21</v>
      </c>
      <c r="N210" s="201" t="s">
        <v>42</v>
      </c>
      <c r="O210" s="41"/>
      <c r="P210" s="202">
        <f>O210*H210</f>
        <v>0</v>
      </c>
      <c r="Q210" s="202">
        <v>0</v>
      </c>
      <c r="R210" s="202">
        <f>Q210*H210</f>
        <v>0</v>
      </c>
      <c r="S210" s="202">
        <v>0</v>
      </c>
      <c r="T210" s="203">
        <f>S210*H210</f>
        <v>0</v>
      </c>
      <c r="AR210" s="23" t="s">
        <v>174</v>
      </c>
      <c r="AT210" s="23" t="s">
        <v>165</v>
      </c>
      <c r="AU210" s="23" t="s">
        <v>81</v>
      </c>
      <c r="AY210" s="23" t="s">
        <v>163</v>
      </c>
      <c r="BE210" s="204">
        <f>IF(N210="základní",J210,0)</f>
        <v>0</v>
      </c>
      <c r="BF210" s="204">
        <f>IF(N210="snížená",J210,0)</f>
        <v>0</v>
      </c>
      <c r="BG210" s="204">
        <f>IF(N210="zákl. přenesená",J210,0)</f>
        <v>0</v>
      </c>
      <c r="BH210" s="204">
        <f>IF(N210="sníž. přenesená",J210,0)</f>
        <v>0</v>
      </c>
      <c r="BI210" s="204">
        <f>IF(N210="nulová",J210,0)</f>
        <v>0</v>
      </c>
      <c r="BJ210" s="23" t="s">
        <v>79</v>
      </c>
      <c r="BK210" s="204">
        <f>ROUND(I210*H210,2)</f>
        <v>0</v>
      </c>
      <c r="BL210" s="23" t="s">
        <v>174</v>
      </c>
      <c r="BM210" s="23" t="s">
        <v>503</v>
      </c>
    </row>
    <row r="211" spans="2:65" s="11" customFormat="1" ht="13.5">
      <c r="B211" s="205"/>
      <c r="C211" s="206"/>
      <c r="D211" s="207" t="s">
        <v>171</v>
      </c>
      <c r="E211" s="208" t="s">
        <v>21</v>
      </c>
      <c r="F211" s="209" t="s">
        <v>504</v>
      </c>
      <c r="G211" s="206"/>
      <c r="H211" s="210">
        <v>20820</v>
      </c>
      <c r="I211" s="211"/>
      <c r="J211" s="206"/>
      <c r="K211" s="206"/>
      <c r="L211" s="212"/>
      <c r="M211" s="213"/>
      <c r="N211" s="214"/>
      <c r="O211" s="214"/>
      <c r="P211" s="214"/>
      <c r="Q211" s="214"/>
      <c r="R211" s="214"/>
      <c r="S211" s="214"/>
      <c r="T211" s="215"/>
      <c r="AT211" s="216" t="s">
        <v>171</v>
      </c>
      <c r="AU211" s="216" t="s">
        <v>81</v>
      </c>
      <c r="AV211" s="11" t="s">
        <v>81</v>
      </c>
      <c r="AW211" s="11" t="s">
        <v>35</v>
      </c>
      <c r="AX211" s="11" t="s">
        <v>79</v>
      </c>
      <c r="AY211" s="216" t="s">
        <v>163</v>
      </c>
    </row>
    <row r="212" spans="2:65" s="1" customFormat="1" ht="22.5" customHeight="1">
      <c r="B212" s="40"/>
      <c r="C212" s="193" t="s">
        <v>463</v>
      </c>
      <c r="D212" s="193" t="s">
        <v>165</v>
      </c>
      <c r="E212" s="194" t="s">
        <v>327</v>
      </c>
      <c r="F212" s="195" t="s">
        <v>506</v>
      </c>
      <c r="G212" s="196" t="s">
        <v>115</v>
      </c>
      <c r="H212" s="197">
        <v>12840</v>
      </c>
      <c r="I212" s="198"/>
      <c r="J212" s="199">
        <f>ROUND(I212*H212,2)</f>
        <v>0</v>
      </c>
      <c r="K212" s="195" t="s">
        <v>198</v>
      </c>
      <c r="L212" s="60"/>
      <c r="M212" s="200" t="s">
        <v>21</v>
      </c>
      <c r="N212" s="201" t="s">
        <v>42</v>
      </c>
      <c r="O212" s="41"/>
      <c r="P212" s="202">
        <f>O212*H212</f>
        <v>0</v>
      </c>
      <c r="Q212" s="202">
        <v>0</v>
      </c>
      <c r="R212" s="202">
        <f>Q212*H212</f>
        <v>0</v>
      </c>
      <c r="S212" s="202">
        <v>0</v>
      </c>
      <c r="T212" s="203">
        <f>S212*H212</f>
        <v>0</v>
      </c>
      <c r="AR212" s="23" t="s">
        <v>174</v>
      </c>
      <c r="AT212" s="23" t="s">
        <v>165</v>
      </c>
      <c r="AU212" s="23" t="s">
        <v>81</v>
      </c>
      <c r="AY212" s="23" t="s">
        <v>163</v>
      </c>
      <c r="BE212" s="204">
        <f>IF(N212="základní",J212,0)</f>
        <v>0</v>
      </c>
      <c r="BF212" s="204">
        <f>IF(N212="snížená",J212,0)</f>
        <v>0</v>
      </c>
      <c r="BG212" s="204">
        <f>IF(N212="zákl. přenesená",J212,0)</f>
        <v>0</v>
      </c>
      <c r="BH212" s="204">
        <f>IF(N212="sníž. přenesená",J212,0)</f>
        <v>0</v>
      </c>
      <c r="BI212" s="204">
        <f>IF(N212="nulová",J212,0)</f>
        <v>0</v>
      </c>
      <c r="BJ212" s="23" t="s">
        <v>79</v>
      </c>
      <c r="BK212" s="204">
        <f>ROUND(I212*H212,2)</f>
        <v>0</v>
      </c>
      <c r="BL212" s="23" t="s">
        <v>174</v>
      </c>
      <c r="BM212" s="23" t="s">
        <v>507</v>
      </c>
    </row>
    <row r="213" spans="2:65" s="11" customFormat="1" ht="13.5">
      <c r="B213" s="205"/>
      <c r="C213" s="206"/>
      <c r="D213" s="207" t="s">
        <v>171</v>
      </c>
      <c r="E213" s="208" t="s">
        <v>21</v>
      </c>
      <c r="F213" s="209" t="s">
        <v>508</v>
      </c>
      <c r="G213" s="206"/>
      <c r="H213" s="210">
        <v>12840</v>
      </c>
      <c r="I213" s="211"/>
      <c r="J213" s="206"/>
      <c r="K213" s="206"/>
      <c r="L213" s="212"/>
      <c r="M213" s="213"/>
      <c r="N213" s="214"/>
      <c r="O213" s="214"/>
      <c r="P213" s="214"/>
      <c r="Q213" s="214"/>
      <c r="R213" s="214"/>
      <c r="S213" s="214"/>
      <c r="T213" s="215"/>
      <c r="AT213" s="216" t="s">
        <v>171</v>
      </c>
      <c r="AU213" s="216" t="s">
        <v>81</v>
      </c>
      <c r="AV213" s="11" t="s">
        <v>81</v>
      </c>
      <c r="AW213" s="11" t="s">
        <v>35</v>
      </c>
      <c r="AX213" s="11" t="s">
        <v>79</v>
      </c>
      <c r="AY213" s="216" t="s">
        <v>163</v>
      </c>
    </row>
    <row r="214" spans="2:65" s="1" customFormat="1" ht="22.5" customHeight="1">
      <c r="B214" s="40"/>
      <c r="C214" s="193" t="s">
        <v>466</v>
      </c>
      <c r="D214" s="193" t="s">
        <v>165</v>
      </c>
      <c r="E214" s="194" t="s">
        <v>510</v>
      </c>
      <c r="F214" s="195" t="s">
        <v>511</v>
      </c>
      <c r="G214" s="196" t="s">
        <v>102</v>
      </c>
      <c r="H214" s="197">
        <v>102.6</v>
      </c>
      <c r="I214" s="198"/>
      <c r="J214" s="199">
        <f>ROUND(I214*H214,2)</f>
        <v>0</v>
      </c>
      <c r="K214" s="195" t="s">
        <v>168</v>
      </c>
      <c r="L214" s="60"/>
      <c r="M214" s="200" t="s">
        <v>21</v>
      </c>
      <c r="N214" s="201" t="s">
        <v>42</v>
      </c>
      <c r="O214" s="41"/>
      <c r="P214" s="202">
        <f>O214*H214</f>
        <v>0</v>
      </c>
      <c r="Q214" s="202">
        <v>0</v>
      </c>
      <c r="R214" s="202">
        <f>Q214*H214</f>
        <v>0</v>
      </c>
      <c r="S214" s="202">
        <v>0</v>
      </c>
      <c r="T214" s="203">
        <f>S214*H214</f>
        <v>0</v>
      </c>
      <c r="AR214" s="23" t="s">
        <v>174</v>
      </c>
      <c r="AT214" s="23" t="s">
        <v>165</v>
      </c>
      <c r="AU214" s="23" t="s">
        <v>81</v>
      </c>
      <c r="AY214" s="23" t="s">
        <v>163</v>
      </c>
      <c r="BE214" s="204">
        <f>IF(N214="základní",J214,0)</f>
        <v>0</v>
      </c>
      <c r="BF214" s="204">
        <f>IF(N214="snížená",J214,0)</f>
        <v>0</v>
      </c>
      <c r="BG214" s="204">
        <f>IF(N214="zákl. přenesená",J214,0)</f>
        <v>0</v>
      </c>
      <c r="BH214" s="204">
        <f>IF(N214="sníž. přenesená",J214,0)</f>
        <v>0</v>
      </c>
      <c r="BI214" s="204">
        <f>IF(N214="nulová",J214,0)</f>
        <v>0</v>
      </c>
      <c r="BJ214" s="23" t="s">
        <v>79</v>
      </c>
      <c r="BK214" s="204">
        <f>ROUND(I214*H214,2)</f>
        <v>0</v>
      </c>
      <c r="BL214" s="23" t="s">
        <v>174</v>
      </c>
      <c r="BM214" s="23" t="s">
        <v>681</v>
      </c>
    </row>
    <row r="215" spans="2:65" s="11" customFormat="1" ht="13.5">
      <c r="B215" s="205"/>
      <c r="C215" s="206"/>
      <c r="D215" s="207" t="s">
        <v>171</v>
      </c>
      <c r="E215" s="208" t="s">
        <v>21</v>
      </c>
      <c r="F215" s="209" t="s">
        <v>513</v>
      </c>
      <c r="G215" s="206"/>
      <c r="H215" s="210">
        <v>102.6</v>
      </c>
      <c r="I215" s="211"/>
      <c r="J215" s="206"/>
      <c r="K215" s="206"/>
      <c r="L215" s="212"/>
      <c r="M215" s="213"/>
      <c r="N215" s="214"/>
      <c r="O215" s="214"/>
      <c r="P215" s="214"/>
      <c r="Q215" s="214"/>
      <c r="R215" s="214"/>
      <c r="S215" s="214"/>
      <c r="T215" s="215"/>
      <c r="AT215" s="216" t="s">
        <v>171</v>
      </c>
      <c r="AU215" s="216" t="s">
        <v>81</v>
      </c>
      <c r="AV215" s="11" t="s">
        <v>81</v>
      </c>
      <c r="AW215" s="11" t="s">
        <v>35</v>
      </c>
      <c r="AX215" s="11" t="s">
        <v>79</v>
      </c>
      <c r="AY215" s="216" t="s">
        <v>163</v>
      </c>
    </row>
    <row r="216" spans="2:65" s="1" customFormat="1" ht="22.5" customHeight="1">
      <c r="B216" s="40"/>
      <c r="C216" s="193" t="s">
        <v>469</v>
      </c>
      <c r="D216" s="193" t="s">
        <v>165</v>
      </c>
      <c r="E216" s="194" t="s">
        <v>515</v>
      </c>
      <c r="F216" s="195" t="s">
        <v>516</v>
      </c>
      <c r="G216" s="196" t="s">
        <v>102</v>
      </c>
      <c r="H216" s="197">
        <v>11760</v>
      </c>
      <c r="I216" s="198"/>
      <c r="J216" s="199">
        <f>ROUND(I216*H216,2)</f>
        <v>0</v>
      </c>
      <c r="K216" s="195" t="s">
        <v>168</v>
      </c>
      <c r="L216" s="60"/>
      <c r="M216" s="200" t="s">
        <v>21</v>
      </c>
      <c r="N216" s="201" t="s">
        <v>42</v>
      </c>
      <c r="O216" s="41"/>
      <c r="P216" s="202">
        <f>O216*H216</f>
        <v>0</v>
      </c>
      <c r="Q216" s="202">
        <v>0</v>
      </c>
      <c r="R216" s="202">
        <f>Q216*H216</f>
        <v>0</v>
      </c>
      <c r="S216" s="202">
        <v>0</v>
      </c>
      <c r="T216" s="203">
        <f>S216*H216</f>
        <v>0</v>
      </c>
      <c r="AR216" s="23" t="s">
        <v>174</v>
      </c>
      <c r="AT216" s="23" t="s">
        <v>165</v>
      </c>
      <c r="AU216" s="23" t="s">
        <v>81</v>
      </c>
      <c r="AY216" s="23" t="s">
        <v>163</v>
      </c>
      <c r="BE216" s="204">
        <f>IF(N216="základní",J216,0)</f>
        <v>0</v>
      </c>
      <c r="BF216" s="204">
        <f>IF(N216="snížená",J216,0)</f>
        <v>0</v>
      </c>
      <c r="BG216" s="204">
        <f>IF(N216="zákl. přenesená",J216,0)</f>
        <v>0</v>
      </c>
      <c r="BH216" s="204">
        <f>IF(N216="sníž. přenesená",J216,0)</f>
        <v>0</v>
      </c>
      <c r="BI216" s="204">
        <f>IF(N216="nulová",J216,0)</f>
        <v>0</v>
      </c>
      <c r="BJ216" s="23" t="s">
        <v>79</v>
      </c>
      <c r="BK216" s="204">
        <f>ROUND(I216*H216,2)</f>
        <v>0</v>
      </c>
      <c r="BL216" s="23" t="s">
        <v>174</v>
      </c>
      <c r="BM216" s="23" t="s">
        <v>682</v>
      </c>
    </row>
    <row r="217" spans="2:65" s="11" customFormat="1" ht="13.5">
      <c r="B217" s="205"/>
      <c r="C217" s="206"/>
      <c r="D217" s="207" t="s">
        <v>171</v>
      </c>
      <c r="E217" s="208" t="s">
        <v>21</v>
      </c>
      <c r="F217" s="209" t="s">
        <v>518</v>
      </c>
      <c r="G217" s="206"/>
      <c r="H217" s="210">
        <v>11760</v>
      </c>
      <c r="I217" s="211"/>
      <c r="J217" s="206"/>
      <c r="K217" s="206"/>
      <c r="L217" s="212"/>
      <c r="M217" s="213"/>
      <c r="N217" s="214"/>
      <c r="O217" s="214"/>
      <c r="P217" s="214"/>
      <c r="Q217" s="214"/>
      <c r="R217" s="214"/>
      <c r="S217" s="214"/>
      <c r="T217" s="215"/>
      <c r="AT217" s="216" t="s">
        <v>171</v>
      </c>
      <c r="AU217" s="216" t="s">
        <v>81</v>
      </c>
      <c r="AV217" s="11" t="s">
        <v>81</v>
      </c>
      <c r="AW217" s="11" t="s">
        <v>35</v>
      </c>
      <c r="AX217" s="11" t="s">
        <v>79</v>
      </c>
      <c r="AY217" s="216" t="s">
        <v>163</v>
      </c>
    </row>
    <row r="218" spans="2:65" s="1" customFormat="1" ht="22.5" customHeight="1">
      <c r="B218" s="40"/>
      <c r="C218" s="193" t="s">
        <v>474</v>
      </c>
      <c r="D218" s="193" t="s">
        <v>165</v>
      </c>
      <c r="E218" s="194" t="s">
        <v>294</v>
      </c>
      <c r="F218" s="195" t="s">
        <v>295</v>
      </c>
      <c r="G218" s="196" t="s">
        <v>102</v>
      </c>
      <c r="H218" s="197">
        <v>98</v>
      </c>
      <c r="I218" s="198"/>
      <c r="J218" s="199">
        <f>ROUND(I218*H218,2)</f>
        <v>0</v>
      </c>
      <c r="K218" s="195" t="s">
        <v>168</v>
      </c>
      <c r="L218" s="60"/>
      <c r="M218" s="200" t="s">
        <v>21</v>
      </c>
      <c r="N218" s="201" t="s">
        <v>42</v>
      </c>
      <c r="O218" s="41"/>
      <c r="P218" s="202">
        <f>O218*H218</f>
        <v>0</v>
      </c>
      <c r="Q218" s="202">
        <v>0</v>
      </c>
      <c r="R218" s="202">
        <f>Q218*H218</f>
        <v>0</v>
      </c>
      <c r="S218" s="202">
        <v>0</v>
      </c>
      <c r="T218" s="203">
        <f>S218*H218</f>
        <v>0</v>
      </c>
      <c r="AR218" s="23" t="s">
        <v>169</v>
      </c>
      <c r="AT218" s="23" t="s">
        <v>165</v>
      </c>
      <c r="AU218" s="23" t="s">
        <v>81</v>
      </c>
      <c r="AY218" s="23" t="s">
        <v>163</v>
      </c>
      <c r="BE218" s="204">
        <f>IF(N218="základní",J218,0)</f>
        <v>0</v>
      </c>
      <c r="BF218" s="204">
        <f>IF(N218="snížená",J218,0)</f>
        <v>0</v>
      </c>
      <c r="BG218" s="204">
        <f>IF(N218="zákl. přenesená",J218,0)</f>
        <v>0</v>
      </c>
      <c r="BH218" s="204">
        <f>IF(N218="sníž. přenesená",J218,0)</f>
        <v>0</v>
      </c>
      <c r="BI218" s="204">
        <f>IF(N218="nulová",J218,0)</f>
        <v>0</v>
      </c>
      <c r="BJ218" s="23" t="s">
        <v>79</v>
      </c>
      <c r="BK218" s="204">
        <f>ROUND(I218*H218,2)</f>
        <v>0</v>
      </c>
      <c r="BL218" s="23" t="s">
        <v>169</v>
      </c>
      <c r="BM218" s="23" t="s">
        <v>683</v>
      </c>
    </row>
    <row r="219" spans="2:65" s="11" customFormat="1" ht="13.5">
      <c r="B219" s="205"/>
      <c r="C219" s="206"/>
      <c r="D219" s="207" t="s">
        <v>171</v>
      </c>
      <c r="E219" s="208" t="s">
        <v>21</v>
      </c>
      <c r="F219" s="209" t="s">
        <v>521</v>
      </c>
      <c r="G219" s="206"/>
      <c r="H219" s="210">
        <v>98</v>
      </c>
      <c r="I219" s="211"/>
      <c r="J219" s="206"/>
      <c r="K219" s="206"/>
      <c r="L219" s="212"/>
      <c r="M219" s="213"/>
      <c r="N219" s="214"/>
      <c r="O219" s="214"/>
      <c r="P219" s="214"/>
      <c r="Q219" s="214"/>
      <c r="R219" s="214"/>
      <c r="S219" s="214"/>
      <c r="T219" s="215"/>
      <c r="AT219" s="216" t="s">
        <v>171</v>
      </c>
      <c r="AU219" s="216" t="s">
        <v>81</v>
      </c>
      <c r="AV219" s="11" t="s">
        <v>81</v>
      </c>
      <c r="AW219" s="11" t="s">
        <v>35</v>
      </c>
      <c r="AX219" s="11" t="s">
        <v>79</v>
      </c>
      <c r="AY219" s="216" t="s">
        <v>163</v>
      </c>
    </row>
    <row r="220" spans="2:65" s="1" customFormat="1" ht="22.5" customHeight="1">
      <c r="B220" s="40"/>
      <c r="C220" s="223" t="s">
        <v>479</v>
      </c>
      <c r="D220" s="223" t="s">
        <v>250</v>
      </c>
      <c r="E220" s="224" t="s">
        <v>300</v>
      </c>
      <c r="F220" s="225" t="s">
        <v>301</v>
      </c>
      <c r="G220" s="226" t="s">
        <v>130</v>
      </c>
      <c r="H220" s="227">
        <v>9.8000000000000007</v>
      </c>
      <c r="I220" s="228"/>
      <c r="J220" s="229">
        <f>ROUND(I220*H220,2)</f>
        <v>0</v>
      </c>
      <c r="K220" s="225" t="s">
        <v>168</v>
      </c>
      <c r="L220" s="230"/>
      <c r="M220" s="231" t="s">
        <v>21</v>
      </c>
      <c r="N220" s="232" t="s">
        <v>42</v>
      </c>
      <c r="O220" s="41"/>
      <c r="P220" s="202">
        <f>O220*H220</f>
        <v>0</v>
      </c>
      <c r="Q220" s="202">
        <v>0.2</v>
      </c>
      <c r="R220" s="202">
        <f>Q220*H220</f>
        <v>1.9600000000000002</v>
      </c>
      <c r="S220" s="202">
        <v>0</v>
      </c>
      <c r="T220" s="203">
        <f>S220*H220</f>
        <v>0</v>
      </c>
      <c r="AR220" s="23" t="s">
        <v>169</v>
      </c>
      <c r="AT220" s="23" t="s">
        <v>250</v>
      </c>
      <c r="AU220" s="23" t="s">
        <v>81</v>
      </c>
      <c r="AY220" s="23" t="s">
        <v>163</v>
      </c>
      <c r="BE220" s="204">
        <f>IF(N220="základní",J220,0)</f>
        <v>0</v>
      </c>
      <c r="BF220" s="204">
        <f>IF(N220="snížená",J220,0)</f>
        <v>0</v>
      </c>
      <c r="BG220" s="204">
        <f>IF(N220="zákl. přenesená",J220,0)</f>
        <v>0</v>
      </c>
      <c r="BH220" s="204">
        <f>IF(N220="sníž. přenesená",J220,0)</f>
        <v>0</v>
      </c>
      <c r="BI220" s="204">
        <f>IF(N220="nulová",J220,0)</f>
        <v>0</v>
      </c>
      <c r="BJ220" s="23" t="s">
        <v>79</v>
      </c>
      <c r="BK220" s="204">
        <f>ROUND(I220*H220,2)</f>
        <v>0</v>
      </c>
      <c r="BL220" s="23" t="s">
        <v>169</v>
      </c>
      <c r="BM220" s="23" t="s">
        <v>684</v>
      </c>
    </row>
    <row r="221" spans="2:65" s="11" customFormat="1" ht="13.5">
      <c r="B221" s="205"/>
      <c r="C221" s="206"/>
      <c r="D221" s="207" t="s">
        <v>171</v>
      </c>
      <c r="E221" s="206"/>
      <c r="F221" s="209" t="s">
        <v>685</v>
      </c>
      <c r="G221" s="206"/>
      <c r="H221" s="210">
        <v>9.8000000000000007</v>
      </c>
      <c r="I221" s="211"/>
      <c r="J221" s="206"/>
      <c r="K221" s="206"/>
      <c r="L221" s="212"/>
      <c r="M221" s="213"/>
      <c r="N221" s="214"/>
      <c r="O221" s="214"/>
      <c r="P221" s="214"/>
      <c r="Q221" s="214"/>
      <c r="R221" s="214"/>
      <c r="S221" s="214"/>
      <c r="T221" s="215"/>
      <c r="AT221" s="216" t="s">
        <v>171</v>
      </c>
      <c r="AU221" s="216" t="s">
        <v>81</v>
      </c>
      <c r="AV221" s="11" t="s">
        <v>81</v>
      </c>
      <c r="AW221" s="11" t="s">
        <v>6</v>
      </c>
      <c r="AX221" s="11" t="s">
        <v>79</v>
      </c>
      <c r="AY221" s="216" t="s">
        <v>163</v>
      </c>
    </row>
    <row r="222" spans="2:65" s="1" customFormat="1" ht="31.5" customHeight="1">
      <c r="B222" s="40"/>
      <c r="C222" s="193" t="s">
        <v>484</v>
      </c>
      <c r="D222" s="193" t="s">
        <v>165</v>
      </c>
      <c r="E222" s="194" t="s">
        <v>332</v>
      </c>
      <c r="F222" s="195" t="s">
        <v>333</v>
      </c>
      <c r="G222" s="196" t="s">
        <v>224</v>
      </c>
      <c r="H222" s="197">
        <v>2067</v>
      </c>
      <c r="I222" s="198"/>
      <c r="J222" s="199">
        <f>ROUND(I222*H222,2)</f>
        <v>0</v>
      </c>
      <c r="K222" s="195" t="s">
        <v>168</v>
      </c>
      <c r="L222" s="60"/>
      <c r="M222" s="200" t="s">
        <v>21</v>
      </c>
      <c r="N222" s="201" t="s">
        <v>42</v>
      </c>
      <c r="O222" s="41"/>
      <c r="P222" s="202">
        <f>O222*H222</f>
        <v>0</v>
      </c>
      <c r="Q222" s="202">
        <v>0</v>
      </c>
      <c r="R222" s="202">
        <f>Q222*H222</f>
        <v>0</v>
      </c>
      <c r="S222" s="202">
        <v>0</v>
      </c>
      <c r="T222" s="203">
        <f>S222*H222</f>
        <v>0</v>
      </c>
      <c r="AR222" s="23" t="s">
        <v>79</v>
      </c>
      <c r="AT222" s="23" t="s">
        <v>165</v>
      </c>
      <c r="AU222" s="23" t="s">
        <v>81</v>
      </c>
      <c r="AY222" s="23" t="s">
        <v>163</v>
      </c>
      <c r="BE222" s="204">
        <f>IF(N222="základní",J222,0)</f>
        <v>0</v>
      </c>
      <c r="BF222" s="204">
        <f>IF(N222="snížená",J222,0)</f>
        <v>0</v>
      </c>
      <c r="BG222" s="204">
        <f>IF(N222="zákl. přenesená",J222,0)</f>
        <v>0</v>
      </c>
      <c r="BH222" s="204">
        <f>IF(N222="sníž. přenesená",J222,0)</f>
        <v>0</v>
      </c>
      <c r="BI222" s="204">
        <f>IF(N222="nulová",J222,0)</f>
        <v>0</v>
      </c>
      <c r="BJ222" s="23" t="s">
        <v>79</v>
      </c>
      <c r="BK222" s="204">
        <f>ROUND(I222*H222,2)</f>
        <v>0</v>
      </c>
      <c r="BL222" s="23" t="s">
        <v>79</v>
      </c>
      <c r="BM222" s="23" t="s">
        <v>526</v>
      </c>
    </row>
    <row r="223" spans="2:65" s="11" customFormat="1" ht="13.5">
      <c r="B223" s="205"/>
      <c r="C223" s="206"/>
      <c r="D223" s="207" t="s">
        <v>171</v>
      </c>
      <c r="E223" s="208" t="s">
        <v>21</v>
      </c>
      <c r="F223" s="209" t="s">
        <v>527</v>
      </c>
      <c r="G223" s="206"/>
      <c r="H223" s="210">
        <v>2067</v>
      </c>
      <c r="I223" s="211"/>
      <c r="J223" s="206"/>
      <c r="K223" s="206"/>
      <c r="L223" s="212"/>
      <c r="M223" s="213"/>
      <c r="N223" s="214"/>
      <c r="O223" s="214"/>
      <c r="P223" s="214"/>
      <c r="Q223" s="214"/>
      <c r="R223" s="214"/>
      <c r="S223" s="214"/>
      <c r="T223" s="215"/>
      <c r="AT223" s="216" t="s">
        <v>171</v>
      </c>
      <c r="AU223" s="216" t="s">
        <v>81</v>
      </c>
      <c r="AV223" s="11" t="s">
        <v>81</v>
      </c>
      <c r="AW223" s="11" t="s">
        <v>35</v>
      </c>
      <c r="AX223" s="11" t="s">
        <v>79</v>
      </c>
      <c r="AY223" s="216" t="s">
        <v>163</v>
      </c>
    </row>
    <row r="224" spans="2:65" s="1" customFormat="1" ht="31.5" customHeight="1">
      <c r="B224" s="40"/>
      <c r="C224" s="193" t="s">
        <v>490</v>
      </c>
      <c r="D224" s="193" t="s">
        <v>165</v>
      </c>
      <c r="E224" s="194" t="s">
        <v>531</v>
      </c>
      <c r="F224" s="195" t="s">
        <v>532</v>
      </c>
      <c r="G224" s="196" t="s">
        <v>102</v>
      </c>
      <c r="H224" s="197">
        <v>8260</v>
      </c>
      <c r="I224" s="198"/>
      <c r="J224" s="199">
        <f>ROUND(I224*H224,2)</f>
        <v>0</v>
      </c>
      <c r="K224" s="195" t="s">
        <v>168</v>
      </c>
      <c r="L224" s="60"/>
      <c r="M224" s="200" t="s">
        <v>21</v>
      </c>
      <c r="N224" s="201" t="s">
        <v>42</v>
      </c>
      <c r="O224" s="41"/>
      <c r="P224" s="202">
        <f>O224*H224</f>
        <v>0</v>
      </c>
      <c r="Q224" s="202">
        <v>0</v>
      </c>
      <c r="R224" s="202">
        <f>Q224*H224</f>
        <v>0</v>
      </c>
      <c r="S224" s="202">
        <v>0</v>
      </c>
      <c r="T224" s="203">
        <f>S224*H224</f>
        <v>0</v>
      </c>
      <c r="AR224" s="23" t="s">
        <v>174</v>
      </c>
      <c r="AT224" s="23" t="s">
        <v>165</v>
      </c>
      <c r="AU224" s="23" t="s">
        <v>81</v>
      </c>
      <c r="AY224" s="23" t="s">
        <v>163</v>
      </c>
      <c r="BE224" s="204">
        <f>IF(N224="základní",J224,0)</f>
        <v>0</v>
      </c>
      <c r="BF224" s="204">
        <f>IF(N224="snížená",J224,0)</f>
        <v>0</v>
      </c>
      <c r="BG224" s="204">
        <f>IF(N224="zákl. přenesená",J224,0)</f>
        <v>0</v>
      </c>
      <c r="BH224" s="204">
        <f>IF(N224="sníž. přenesená",J224,0)</f>
        <v>0</v>
      </c>
      <c r="BI224" s="204">
        <f>IF(N224="nulová",J224,0)</f>
        <v>0</v>
      </c>
      <c r="BJ224" s="23" t="s">
        <v>79</v>
      </c>
      <c r="BK224" s="204">
        <f>ROUND(I224*H224,2)</f>
        <v>0</v>
      </c>
      <c r="BL224" s="23" t="s">
        <v>174</v>
      </c>
      <c r="BM224" s="23" t="s">
        <v>533</v>
      </c>
    </row>
    <row r="225" spans="2:65" s="11" customFormat="1" ht="13.5">
      <c r="B225" s="205"/>
      <c r="C225" s="206"/>
      <c r="D225" s="207" t="s">
        <v>171</v>
      </c>
      <c r="E225" s="208" t="s">
        <v>21</v>
      </c>
      <c r="F225" s="209" t="s">
        <v>686</v>
      </c>
      <c r="G225" s="206"/>
      <c r="H225" s="210">
        <v>8260</v>
      </c>
      <c r="I225" s="211"/>
      <c r="J225" s="206"/>
      <c r="K225" s="206"/>
      <c r="L225" s="212"/>
      <c r="M225" s="213"/>
      <c r="N225" s="214"/>
      <c r="O225" s="214"/>
      <c r="P225" s="214"/>
      <c r="Q225" s="214"/>
      <c r="R225" s="214"/>
      <c r="S225" s="214"/>
      <c r="T225" s="215"/>
      <c r="AT225" s="216" t="s">
        <v>171</v>
      </c>
      <c r="AU225" s="216" t="s">
        <v>81</v>
      </c>
      <c r="AV225" s="11" t="s">
        <v>81</v>
      </c>
      <c r="AW225" s="11" t="s">
        <v>35</v>
      </c>
      <c r="AX225" s="11" t="s">
        <v>79</v>
      </c>
      <c r="AY225" s="216" t="s">
        <v>163</v>
      </c>
    </row>
    <row r="226" spans="2:65" s="1" customFormat="1" ht="22.5" customHeight="1">
      <c r="B226" s="40"/>
      <c r="C226" s="193" t="s">
        <v>494</v>
      </c>
      <c r="D226" s="193" t="s">
        <v>165</v>
      </c>
      <c r="E226" s="194" t="s">
        <v>189</v>
      </c>
      <c r="F226" s="195" t="s">
        <v>190</v>
      </c>
      <c r="G226" s="196" t="s">
        <v>130</v>
      </c>
      <c r="H226" s="197">
        <v>413</v>
      </c>
      <c r="I226" s="198"/>
      <c r="J226" s="199">
        <f>ROUND(I226*H226,2)</f>
        <v>0</v>
      </c>
      <c r="K226" s="195" t="s">
        <v>168</v>
      </c>
      <c r="L226" s="60"/>
      <c r="M226" s="200" t="s">
        <v>21</v>
      </c>
      <c r="N226" s="201" t="s">
        <v>42</v>
      </c>
      <c r="O226" s="41"/>
      <c r="P226" s="202">
        <f>O226*H226</f>
        <v>0</v>
      </c>
      <c r="Q226" s="202">
        <v>0</v>
      </c>
      <c r="R226" s="202">
        <f>Q226*H226</f>
        <v>0</v>
      </c>
      <c r="S226" s="202">
        <v>0</v>
      </c>
      <c r="T226" s="203">
        <f>S226*H226</f>
        <v>0</v>
      </c>
      <c r="AR226" s="23" t="s">
        <v>174</v>
      </c>
      <c r="AT226" s="23" t="s">
        <v>165</v>
      </c>
      <c r="AU226" s="23" t="s">
        <v>81</v>
      </c>
      <c r="AY226" s="23" t="s">
        <v>163</v>
      </c>
      <c r="BE226" s="204">
        <f>IF(N226="základní",J226,0)</f>
        <v>0</v>
      </c>
      <c r="BF226" s="204">
        <f>IF(N226="snížená",J226,0)</f>
        <v>0</v>
      </c>
      <c r="BG226" s="204">
        <f>IF(N226="zákl. přenesená",J226,0)</f>
        <v>0</v>
      </c>
      <c r="BH226" s="204">
        <f>IF(N226="sníž. přenesená",J226,0)</f>
        <v>0</v>
      </c>
      <c r="BI226" s="204">
        <f>IF(N226="nulová",J226,0)</f>
        <v>0</v>
      </c>
      <c r="BJ226" s="23" t="s">
        <v>79</v>
      </c>
      <c r="BK226" s="204">
        <f>ROUND(I226*H226,2)</f>
        <v>0</v>
      </c>
      <c r="BL226" s="23" t="s">
        <v>174</v>
      </c>
      <c r="BM226" s="23" t="s">
        <v>536</v>
      </c>
    </row>
    <row r="227" spans="2:65" s="11" customFormat="1" ht="13.5">
      <c r="B227" s="205"/>
      <c r="C227" s="206"/>
      <c r="D227" s="207" t="s">
        <v>171</v>
      </c>
      <c r="E227" s="208" t="s">
        <v>687</v>
      </c>
      <c r="F227" s="209" t="s">
        <v>688</v>
      </c>
      <c r="G227" s="206"/>
      <c r="H227" s="210">
        <v>413</v>
      </c>
      <c r="I227" s="211"/>
      <c r="J227" s="206"/>
      <c r="K227" s="206"/>
      <c r="L227" s="212"/>
      <c r="M227" s="213"/>
      <c r="N227" s="214"/>
      <c r="O227" s="214"/>
      <c r="P227" s="214"/>
      <c r="Q227" s="214"/>
      <c r="R227" s="214"/>
      <c r="S227" s="214"/>
      <c r="T227" s="215"/>
      <c r="AT227" s="216" t="s">
        <v>171</v>
      </c>
      <c r="AU227" s="216" t="s">
        <v>81</v>
      </c>
      <c r="AV227" s="11" t="s">
        <v>81</v>
      </c>
      <c r="AW227" s="11" t="s">
        <v>35</v>
      </c>
      <c r="AX227" s="11" t="s">
        <v>79</v>
      </c>
      <c r="AY227" s="216" t="s">
        <v>163</v>
      </c>
    </row>
    <row r="228" spans="2:65" s="1" customFormat="1" ht="22.5" customHeight="1">
      <c r="B228" s="40"/>
      <c r="C228" s="193" t="s">
        <v>500</v>
      </c>
      <c r="D228" s="193" t="s">
        <v>165</v>
      </c>
      <c r="E228" s="194" t="s">
        <v>195</v>
      </c>
      <c r="F228" s="195" t="s">
        <v>196</v>
      </c>
      <c r="G228" s="196" t="s">
        <v>197</v>
      </c>
      <c r="H228" s="197">
        <v>206.5</v>
      </c>
      <c r="I228" s="198"/>
      <c r="J228" s="199">
        <f>ROUND(I228*H228,2)</f>
        <v>0</v>
      </c>
      <c r="K228" s="195" t="s">
        <v>198</v>
      </c>
      <c r="L228" s="60"/>
      <c r="M228" s="200" t="s">
        <v>21</v>
      </c>
      <c r="N228" s="201" t="s">
        <v>42</v>
      </c>
      <c r="O228" s="41"/>
      <c r="P228" s="202">
        <f>O228*H228</f>
        <v>0</v>
      </c>
      <c r="Q228" s="202">
        <v>0</v>
      </c>
      <c r="R228" s="202">
        <f>Q228*H228</f>
        <v>0</v>
      </c>
      <c r="S228" s="202">
        <v>0</v>
      </c>
      <c r="T228" s="203">
        <f>S228*H228</f>
        <v>0</v>
      </c>
      <c r="AR228" s="23" t="s">
        <v>174</v>
      </c>
      <c r="AT228" s="23" t="s">
        <v>165</v>
      </c>
      <c r="AU228" s="23" t="s">
        <v>81</v>
      </c>
      <c r="AY228" s="23" t="s">
        <v>163</v>
      </c>
      <c r="BE228" s="204">
        <f>IF(N228="základní",J228,0)</f>
        <v>0</v>
      </c>
      <c r="BF228" s="204">
        <f>IF(N228="snížená",J228,0)</f>
        <v>0</v>
      </c>
      <c r="BG228" s="204">
        <f>IF(N228="zákl. přenesená",J228,0)</f>
        <v>0</v>
      </c>
      <c r="BH228" s="204">
        <f>IF(N228="sníž. přenesená",J228,0)</f>
        <v>0</v>
      </c>
      <c r="BI228" s="204">
        <f>IF(N228="nulová",J228,0)</f>
        <v>0</v>
      </c>
      <c r="BJ228" s="23" t="s">
        <v>79</v>
      </c>
      <c r="BK228" s="204">
        <f>ROUND(I228*H228,2)</f>
        <v>0</v>
      </c>
      <c r="BL228" s="23" t="s">
        <v>174</v>
      </c>
      <c r="BM228" s="23" t="s">
        <v>540</v>
      </c>
    </row>
    <row r="229" spans="2:65" s="11" customFormat="1" ht="13.5">
      <c r="B229" s="205"/>
      <c r="C229" s="206"/>
      <c r="D229" s="207" t="s">
        <v>171</v>
      </c>
      <c r="E229" s="208" t="s">
        <v>21</v>
      </c>
      <c r="F229" s="209" t="s">
        <v>689</v>
      </c>
      <c r="G229" s="206"/>
      <c r="H229" s="210">
        <v>206.5</v>
      </c>
      <c r="I229" s="211"/>
      <c r="J229" s="206"/>
      <c r="K229" s="206"/>
      <c r="L229" s="212"/>
      <c r="M229" s="213"/>
      <c r="N229" s="214"/>
      <c r="O229" s="214"/>
      <c r="P229" s="214"/>
      <c r="Q229" s="214"/>
      <c r="R229" s="214"/>
      <c r="S229" s="214"/>
      <c r="T229" s="215"/>
      <c r="AT229" s="216" t="s">
        <v>171</v>
      </c>
      <c r="AU229" s="216" t="s">
        <v>81</v>
      </c>
      <c r="AV229" s="11" t="s">
        <v>81</v>
      </c>
      <c r="AW229" s="11" t="s">
        <v>35</v>
      </c>
      <c r="AX229" s="11" t="s">
        <v>79</v>
      </c>
      <c r="AY229" s="216" t="s">
        <v>163</v>
      </c>
    </row>
    <row r="230" spans="2:65" s="1" customFormat="1" ht="22.5" customHeight="1">
      <c r="B230" s="40"/>
      <c r="C230" s="193" t="s">
        <v>505</v>
      </c>
      <c r="D230" s="193" t="s">
        <v>165</v>
      </c>
      <c r="E230" s="194" t="s">
        <v>348</v>
      </c>
      <c r="F230" s="195" t="s">
        <v>349</v>
      </c>
      <c r="G230" s="196" t="s">
        <v>130</v>
      </c>
      <c r="H230" s="197">
        <v>477.36</v>
      </c>
      <c r="I230" s="198"/>
      <c r="J230" s="199">
        <f>ROUND(I230*H230,2)</f>
        <v>0</v>
      </c>
      <c r="K230" s="195" t="s">
        <v>168</v>
      </c>
      <c r="L230" s="60"/>
      <c r="M230" s="200" t="s">
        <v>21</v>
      </c>
      <c r="N230" s="201" t="s">
        <v>42</v>
      </c>
      <c r="O230" s="41"/>
      <c r="P230" s="202">
        <f>O230*H230</f>
        <v>0</v>
      </c>
      <c r="Q230" s="202">
        <v>0</v>
      </c>
      <c r="R230" s="202">
        <f>Q230*H230</f>
        <v>0</v>
      </c>
      <c r="S230" s="202">
        <v>0</v>
      </c>
      <c r="T230" s="203">
        <f>S230*H230</f>
        <v>0</v>
      </c>
      <c r="AR230" s="23" t="s">
        <v>174</v>
      </c>
      <c r="AT230" s="23" t="s">
        <v>165</v>
      </c>
      <c r="AU230" s="23" t="s">
        <v>81</v>
      </c>
      <c r="AY230" s="23" t="s">
        <v>163</v>
      </c>
      <c r="BE230" s="204">
        <f>IF(N230="základní",J230,0)</f>
        <v>0</v>
      </c>
      <c r="BF230" s="204">
        <f>IF(N230="snížená",J230,0)</f>
        <v>0</v>
      </c>
      <c r="BG230" s="204">
        <f>IF(N230="zákl. přenesená",J230,0)</f>
        <v>0</v>
      </c>
      <c r="BH230" s="204">
        <f>IF(N230="sníž. přenesená",J230,0)</f>
        <v>0</v>
      </c>
      <c r="BI230" s="204">
        <f>IF(N230="nulová",J230,0)</f>
        <v>0</v>
      </c>
      <c r="BJ230" s="23" t="s">
        <v>79</v>
      </c>
      <c r="BK230" s="204">
        <f>ROUND(I230*H230,2)</f>
        <v>0</v>
      </c>
      <c r="BL230" s="23" t="s">
        <v>174</v>
      </c>
      <c r="BM230" s="23" t="s">
        <v>543</v>
      </c>
    </row>
    <row r="231" spans="2:65" s="11" customFormat="1" ht="27">
      <c r="B231" s="205"/>
      <c r="C231" s="206"/>
      <c r="D231" s="217" t="s">
        <v>171</v>
      </c>
      <c r="E231" s="218" t="s">
        <v>21</v>
      </c>
      <c r="F231" s="219" t="s">
        <v>544</v>
      </c>
      <c r="G231" s="206"/>
      <c r="H231" s="220">
        <v>51.3</v>
      </c>
      <c r="I231" s="211"/>
      <c r="J231" s="206"/>
      <c r="K231" s="206"/>
      <c r="L231" s="212"/>
      <c r="M231" s="213"/>
      <c r="N231" s="214"/>
      <c r="O231" s="214"/>
      <c r="P231" s="214"/>
      <c r="Q231" s="214"/>
      <c r="R231" s="214"/>
      <c r="S231" s="214"/>
      <c r="T231" s="215"/>
      <c r="AT231" s="216" t="s">
        <v>171</v>
      </c>
      <c r="AU231" s="216" t="s">
        <v>81</v>
      </c>
      <c r="AV231" s="11" t="s">
        <v>81</v>
      </c>
      <c r="AW231" s="11" t="s">
        <v>35</v>
      </c>
      <c r="AX231" s="11" t="s">
        <v>71</v>
      </c>
      <c r="AY231" s="216" t="s">
        <v>163</v>
      </c>
    </row>
    <row r="232" spans="2:65" s="11" customFormat="1" ht="27">
      <c r="B232" s="205"/>
      <c r="C232" s="206"/>
      <c r="D232" s="217" t="s">
        <v>171</v>
      </c>
      <c r="E232" s="218" t="s">
        <v>21</v>
      </c>
      <c r="F232" s="219" t="s">
        <v>545</v>
      </c>
      <c r="G232" s="206"/>
      <c r="H232" s="220">
        <v>426.06</v>
      </c>
      <c r="I232" s="211"/>
      <c r="J232" s="206"/>
      <c r="K232" s="206"/>
      <c r="L232" s="212"/>
      <c r="M232" s="213"/>
      <c r="N232" s="214"/>
      <c r="O232" s="214"/>
      <c r="P232" s="214"/>
      <c r="Q232" s="214"/>
      <c r="R232" s="214"/>
      <c r="S232" s="214"/>
      <c r="T232" s="215"/>
      <c r="AT232" s="216" t="s">
        <v>171</v>
      </c>
      <c r="AU232" s="216" t="s">
        <v>81</v>
      </c>
      <c r="AV232" s="11" t="s">
        <v>81</v>
      </c>
      <c r="AW232" s="11" t="s">
        <v>35</v>
      </c>
      <c r="AX232" s="11" t="s">
        <v>71</v>
      </c>
      <c r="AY232" s="216" t="s">
        <v>163</v>
      </c>
    </row>
    <row r="233" spans="2:65" s="12" customFormat="1" ht="13.5">
      <c r="B233" s="233"/>
      <c r="C233" s="234"/>
      <c r="D233" s="207" t="s">
        <v>171</v>
      </c>
      <c r="E233" s="235" t="s">
        <v>21</v>
      </c>
      <c r="F233" s="236" t="s">
        <v>258</v>
      </c>
      <c r="G233" s="234"/>
      <c r="H233" s="237">
        <v>477.36</v>
      </c>
      <c r="I233" s="238"/>
      <c r="J233" s="234"/>
      <c r="K233" s="234"/>
      <c r="L233" s="239"/>
      <c r="M233" s="240"/>
      <c r="N233" s="241"/>
      <c r="O233" s="241"/>
      <c r="P233" s="241"/>
      <c r="Q233" s="241"/>
      <c r="R233" s="241"/>
      <c r="S233" s="241"/>
      <c r="T233" s="242"/>
      <c r="AT233" s="243" t="s">
        <v>171</v>
      </c>
      <c r="AU233" s="243" t="s">
        <v>81</v>
      </c>
      <c r="AV233" s="12" t="s">
        <v>174</v>
      </c>
      <c r="AW233" s="12" t="s">
        <v>35</v>
      </c>
      <c r="AX233" s="12" t="s">
        <v>79</v>
      </c>
      <c r="AY233" s="243" t="s">
        <v>163</v>
      </c>
    </row>
    <row r="234" spans="2:65" s="1" customFormat="1" ht="22.5" customHeight="1">
      <c r="B234" s="40"/>
      <c r="C234" s="193" t="s">
        <v>509</v>
      </c>
      <c r="D234" s="193" t="s">
        <v>165</v>
      </c>
      <c r="E234" s="194" t="s">
        <v>355</v>
      </c>
      <c r="F234" s="195" t="s">
        <v>356</v>
      </c>
      <c r="G234" s="196" t="s">
        <v>130</v>
      </c>
      <c r="H234" s="197">
        <v>477.36</v>
      </c>
      <c r="I234" s="198"/>
      <c r="J234" s="199">
        <f>ROUND(I234*H234,2)</f>
        <v>0</v>
      </c>
      <c r="K234" s="195" t="s">
        <v>168</v>
      </c>
      <c r="L234" s="60"/>
      <c r="M234" s="200" t="s">
        <v>21</v>
      </c>
      <c r="N234" s="201" t="s">
        <v>42</v>
      </c>
      <c r="O234" s="41"/>
      <c r="P234" s="202">
        <f>O234*H234</f>
        <v>0</v>
      </c>
      <c r="Q234" s="202">
        <v>0</v>
      </c>
      <c r="R234" s="202">
        <f>Q234*H234</f>
        <v>0</v>
      </c>
      <c r="S234" s="202">
        <v>0</v>
      </c>
      <c r="T234" s="203">
        <f>S234*H234</f>
        <v>0</v>
      </c>
      <c r="AR234" s="23" t="s">
        <v>174</v>
      </c>
      <c r="AT234" s="23" t="s">
        <v>165</v>
      </c>
      <c r="AU234" s="23" t="s">
        <v>81</v>
      </c>
      <c r="AY234" s="23" t="s">
        <v>163</v>
      </c>
      <c r="BE234" s="204">
        <f>IF(N234="základní",J234,0)</f>
        <v>0</v>
      </c>
      <c r="BF234" s="204">
        <f>IF(N234="snížená",J234,0)</f>
        <v>0</v>
      </c>
      <c r="BG234" s="204">
        <f>IF(N234="zákl. přenesená",J234,0)</f>
        <v>0</v>
      </c>
      <c r="BH234" s="204">
        <f>IF(N234="sníž. přenesená",J234,0)</f>
        <v>0</v>
      </c>
      <c r="BI234" s="204">
        <f>IF(N234="nulová",J234,0)</f>
        <v>0</v>
      </c>
      <c r="BJ234" s="23" t="s">
        <v>79</v>
      </c>
      <c r="BK234" s="204">
        <f>ROUND(I234*H234,2)</f>
        <v>0</v>
      </c>
      <c r="BL234" s="23" t="s">
        <v>174</v>
      </c>
      <c r="BM234" s="23" t="s">
        <v>547</v>
      </c>
    </row>
    <row r="235" spans="2:65" s="1" customFormat="1" ht="22.5" customHeight="1">
      <c r="B235" s="40"/>
      <c r="C235" s="193" t="s">
        <v>514</v>
      </c>
      <c r="D235" s="193" t="s">
        <v>165</v>
      </c>
      <c r="E235" s="194" t="s">
        <v>359</v>
      </c>
      <c r="F235" s="195" t="s">
        <v>360</v>
      </c>
      <c r="G235" s="196" t="s">
        <v>130</v>
      </c>
      <c r="H235" s="197">
        <v>477.36</v>
      </c>
      <c r="I235" s="198"/>
      <c r="J235" s="199">
        <f>ROUND(I235*H235,2)</f>
        <v>0</v>
      </c>
      <c r="K235" s="195" t="s">
        <v>168</v>
      </c>
      <c r="L235" s="60"/>
      <c r="M235" s="200" t="s">
        <v>21</v>
      </c>
      <c r="N235" s="201" t="s">
        <v>42</v>
      </c>
      <c r="O235" s="41"/>
      <c r="P235" s="202">
        <f>O235*H235</f>
        <v>0</v>
      </c>
      <c r="Q235" s="202">
        <v>0</v>
      </c>
      <c r="R235" s="202">
        <f>Q235*H235</f>
        <v>0</v>
      </c>
      <c r="S235" s="202">
        <v>0</v>
      </c>
      <c r="T235" s="203">
        <f>S235*H235</f>
        <v>0</v>
      </c>
      <c r="AR235" s="23" t="s">
        <v>174</v>
      </c>
      <c r="AT235" s="23" t="s">
        <v>165</v>
      </c>
      <c r="AU235" s="23" t="s">
        <v>81</v>
      </c>
      <c r="AY235" s="23" t="s">
        <v>163</v>
      </c>
      <c r="BE235" s="204">
        <f>IF(N235="základní",J235,0)</f>
        <v>0</v>
      </c>
      <c r="BF235" s="204">
        <f>IF(N235="snížená",J235,0)</f>
        <v>0</v>
      </c>
      <c r="BG235" s="204">
        <f>IF(N235="zákl. přenesená",J235,0)</f>
        <v>0</v>
      </c>
      <c r="BH235" s="204">
        <f>IF(N235="sníž. přenesená",J235,0)</f>
        <v>0</v>
      </c>
      <c r="BI235" s="204">
        <f>IF(N235="nulová",J235,0)</f>
        <v>0</v>
      </c>
      <c r="BJ235" s="23" t="s">
        <v>79</v>
      </c>
      <c r="BK235" s="204">
        <f>ROUND(I235*H235,2)</f>
        <v>0</v>
      </c>
      <c r="BL235" s="23" t="s">
        <v>174</v>
      </c>
      <c r="BM235" s="23" t="s">
        <v>549</v>
      </c>
    </row>
    <row r="236" spans="2:65" s="1" customFormat="1" ht="22.5" customHeight="1">
      <c r="B236" s="40"/>
      <c r="C236" s="223" t="s">
        <v>519</v>
      </c>
      <c r="D236" s="223" t="s">
        <v>250</v>
      </c>
      <c r="E236" s="224" t="s">
        <v>363</v>
      </c>
      <c r="F236" s="225" t="s">
        <v>364</v>
      </c>
      <c r="G236" s="226" t="s">
        <v>130</v>
      </c>
      <c r="H236" s="227">
        <v>477.36</v>
      </c>
      <c r="I236" s="228"/>
      <c r="J236" s="229">
        <f>ROUND(I236*H236,2)</f>
        <v>0</v>
      </c>
      <c r="K236" s="225" t="s">
        <v>168</v>
      </c>
      <c r="L236" s="230"/>
      <c r="M236" s="231" t="s">
        <v>21</v>
      </c>
      <c r="N236" s="232" t="s">
        <v>42</v>
      </c>
      <c r="O236" s="41"/>
      <c r="P236" s="202">
        <f>O236*H236</f>
        <v>0</v>
      </c>
      <c r="Q236" s="202">
        <v>0</v>
      </c>
      <c r="R236" s="202">
        <f>Q236*H236</f>
        <v>0</v>
      </c>
      <c r="S236" s="202">
        <v>0</v>
      </c>
      <c r="T236" s="203">
        <f>S236*H236</f>
        <v>0</v>
      </c>
      <c r="AR236" s="23" t="s">
        <v>201</v>
      </c>
      <c r="AT236" s="23" t="s">
        <v>250</v>
      </c>
      <c r="AU236" s="23" t="s">
        <v>81</v>
      </c>
      <c r="AY236" s="23" t="s">
        <v>163</v>
      </c>
      <c r="BE236" s="204">
        <f>IF(N236="základní",J236,0)</f>
        <v>0</v>
      </c>
      <c r="BF236" s="204">
        <f>IF(N236="snížená",J236,0)</f>
        <v>0</v>
      </c>
      <c r="BG236" s="204">
        <f>IF(N236="zákl. přenesená",J236,0)</f>
        <v>0</v>
      </c>
      <c r="BH236" s="204">
        <f>IF(N236="sníž. přenesená",J236,0)</f>
        <v>0</v>
      </c>
      <c r="BI236" s="204">
        <f>IF(N236="nulová",J236,0)</f>
        <v>0</v>
      </c>
      <c r="BJ236" s="23" t="s">
        <v>79</v>
      </c>
      <c r="BK236" s="204">
        <f>ROUND(I236*H236,2)</f>
        <v>0</v>
      </c>
      <c r="BL236" s="23" t="s">
        <v>174</v>
      </c>
      <c r="BM236" s="23" t="s">
        <v>551</v>
      </c>
    </row>
    <row r="237" spans="2:65" s="1" customFormat="1" ht="22.5" customHeight="1">
      <c r="B237" s="40"/>
      <c r="C237" s="193" t="s">
        <v>522</v>
      </c>
      <c r="D237" s="193" t="s">
        <v>165</v>
      </c>
      <c r="E237" s="194" t="s">
        <v>553</v>
      </c>
      <c r="F237" s="195" t="s">
        <v>554</v>
      </c>
      <c r="G237" s="196" t="s">
        <v>224</v>
      </c>
      <c r="H237" s="197">
        <v>57</v>
      </c>
      <c r="I237" s="198"/>
      <c r="J237" s="199">
        <f>ROUND(I237*H237,2)</f>
        <v>0</v>
      </c>
      <c r="K237" s="195" t="s">
        <v>168</v>
      </c>
      <c r="L237" s="60"/>
      <c r="M237" s="200" t="s">
        <v>21</v>
      </c>
      <c r="N237" s="201" t="s">
        <v>42</v>
      </c>
      <c r="O237" s="41"/>
      <c r="P237" s="202">
        <f>O237*H237</f>
        <v>0</v>
      </c>
      <c r="Q237" s="202">
        <v>0</v>
      </c>
      <c r="R237" s="202">
        <f>Q237*H237</f>
        <v>0</v>
      </c>
      <c r="S237" s="202">
        <v>0</v>
      </c>
      <c r="T237" s="203">
        <f>S237*H237</f>
        <v>0</v>
      </c>
      <c r="AR237" s="23" t="s">
        <v>174</v>
      </c>
      <c r="AT237" s="23" t="s">
        <v>165</v>
      </c>
      <c r="AU237" s="23" t="s">
        <v>81</v>
      </c>
      <c r="AY237" s="23" t="s">
        <v>163</v>
      </c>
      <c r="BE237" s="204">
        <f>IF(N237="základní",J237,0)</f>
        <v>0</v>
      </c>
      <c r="BF237" s="204">
        <f>IF(N237="snížená",J237,0)</f>
        <v>0</v>
      </c>
      <c r="BG237" s="204">
        <f>IF(N237="zákl. přenesená",J237,0)</f>
        <v>0</v>
      </c>
      <c r="BH237" s="204">
        <f>IF(N237="sníž. přenesená",J237,0)</f>
        <v>0</v>
      </c>
      <c r="BI237" s="204">
        <f>IF(N237="nulová",J237,0)</f>
        <v>0</v>
      </c>
      <c r="BJ237" s="23" t="s">
        <v>79</v>
      </c>
      <c r="BK237" s="204">
        <f>ROUND(I237*H237,2)</f>
        <v>0</v>
      </c>
      <c r="BL237" s="23" t="s">
        <v>174</v>
      </c>
      <c r="BM237" s="23" t="s">
        <v>555</v>
      </c>
    </row>
    <row r="238" spans="2:65" s="11" customFormat="1" ht="13.5">
      <c r="B238" s="205"/>
      <c r="C238" s="206"/>
      <c r="D238" s="207" t="s">
        <v>171</v>
      </c>
      <c r="E238" s="208" t="s">
        <v>21</v>
      </c>
      <c r="F238" s="209" t="s">
        <v>124</v>
      </c>
      <c r="G238" s="206"/>
      <c r="H238" s="210">
        <v>57</v>
      </c>
      <c r="I238" s="211"/>
      <c r="J238" s="206"/>
      <c r="K238" s="206"/>
      <c r="L238" s="212"/>
      <c r="M238" s="213"/>
      <c r="N238" s="214"/>
      <c r="O238" s="214"/>
      <c r="P238" s="214"/>
      <c r="Q238" s="214"/>
      <c r="R238" s="214"/>
      <c r="S238" s="214"/>
      <c r="T238" s="215"/>
      <c r="AT238" s="216" t="s">
        <v>171</v>
      </c>
      <c r="AU238" s="216" t="s">
        <v>81</v>
      </c>
      <c r="AV238" s="11" t="s">
        <v>81</v>
      </c>
      <c r="AW238" s="11" t="s">
        <v>35</v>
      </c>
      <c r="AX238" s="11" t="s">
        <v>79</v>
      </c>
      <c r="AY238" s="216" t="s">
        <v>163</v>
      </c>
    </row>
    <row r="239" spans="2:65" s="1" customFormat="1" ht="31.5" customHeight="1">
      <c r="B239" s="40"/>
      <c r="C239" s="193" t="s">
        <v>525</v>
      </c>
      <c r="D239" s="193" t="s">
        <v>165</v>
      </c>
      <c r="E239" s="194" t="s">
        <v>557</v>
      </c>
      <c r="F239" s="195" t="s">
        <v>558</v>
      </c>
      <c r="G239" s="196" t="s">
        <v>224</v>
      </c>
      <c r="H239" s="197">
        <v>57</v>
      </c>
      <c r="I239" s="198"/>
      <c r="J239" s="199">
        <f>ROUND(I239*H239,2)</f>
        <v>0</v>
      </c>
      <c r="K239" s="195" t="s">
        <v>168</v>
      </c>
      <c r="L239" s="60"/>
      <c r="M239" s="200" t="s">
        <v>21</v>
      </c>
      <c r="N239" s="201" t="s">
        <v>42</v>
      </c>
      <c r="O239" s="41"/>
      <c r="P239" s="202">
        <f>O239*H239</f>
        <v>0</v>
      </c>
      <c r="Q239" s="202">
        <v>0</v>
      </c>
      <c r="R239" s="202">
        <f>Q239*H239</f>
        <v>0</v>
      </c>
      <c r="S239" s="202">
        <v>0</v>
      </c>
      <c r="T239" s="203">
        <f>S239*H239</f>
        <v>0</v>
      </c>
      <c r="AR239" s="23" t="s">
        <v>174</v>
      </c>
      <c r="AT239" s="23" t="s">
        <v>165</v>
      </c>
      <c r="AU239" s="23" t="s">
        <v>81</v>
      </c>
      <c r="AY239" s="23" t="s">
        <v>163</v>
      </c>
      <c r="BE239" s="204">
        <f>IF(N239="základní",J239,0)</f>
        <v>0</v>
      </c>
      <c r="BF239" s="204">
        <f>IF(N239="snížená",J239,0)</f>
        <v>0</v>
      </c>
      <c r="BG239" s="204">
        <f>IF(N239="zákl. přenesená",J239,0)</f>
        <v>0</v>
      </c>
      <c r="BH239" s="204">
        <f>IF(N239="sníž. přenesená",J239,0)</f>
        <v>0</v>
      </c>
      <c r="BI239" s="204">
        <f>IF(N239="nulová",J239,0)</f>
        <v>0</v>
      </c>
      <c r="BJ239" s="23" t="s">
        <v>79</v>
      </c>
      <c r="BK239" s="204">
        <f>ROUND(I239*H239,2)</f>
        <v>0</v>
      </c>
      <c r="BL239" s="23" t="s">
        <v>174</v>
      </c>
      <c r="BM239" s="23" t="s">
        <v>559</v>
      </c>
    </row>
    <row r="240" spans="2:65" s="11" customFormat="1" ht="13.5">
      <c r="B240" s="205"/>
      <c r="C240" s="206"/>
      <c r="D240" s="217" t="s">
        <v>171</v>
      </c>
      <c r="E240" s="218" t="s">
        <v>21</v>
      </c>
      <c r="F240" s="219" t="s">
        <v>124</v>
      </c>
      <c r="G240" s="206"/>
      <c r="H240" s="220">
        <v>57</v>
      </c>
      <c r="I240" s="211"/>
      <c r="J240" s="206"/>
      <c r="K240" s="206"/>
      <c r="L240" s="212"/>
      <c r="M240" s="259"/>
      <c r="N240" s="260"/>
      <c r="O240" s="260"/>
      <c r="P240" s="260"/>
      <c r="Q240" s="260"/>
      <c r="R240" s="260"/>
      <c r="S240" s="260"/>
      <c r="T240" s="261"/>
      <c r="AT240" s="216" t="s">
        <v>171</v>
      </c>
      <c r="AU240" s="216" t="s">
        <v>81</v>
      </c>
      <c r="AV240" s="11" t="s">
        <v>81</v>
      </c>
      <c r="AW240" s="11" t="s">
        <v>35</v>
      </c>
      <c r="AX240" s="11" t="s">
        <v>79</v>
      </c>
      <c r="AY240" s="216" t="s">
        <v>163</v>
      </c>
    </row>
    <row r="241" spans="2:12" s="1" customFormat="1" ht="6.95" customHeight="1">
      <c r="B241" s="55"/>
      <c r="C241" s="56"/>
      <c r="D241" s="56"/>
      <c r="E241" s="56"/>
      <c r="F241" s="56"/>
      <c r="G241" s="56"/>
      <c r="H241" s="56"/>
      <c r="I241" s="139"/>
      <c r="J241" s="56"/>
      <c r="K241" s="56"/>
      <c r="L241" s="60"/>
    </row>
  </sheetData>
  <sheetProtection password="CC35" sheet="1" objects="1" scenarios="1" formatCells="0" formatColumns="0" formatRows="0" sort="0" autoFilter="0"/>
  <autoFilter ref="C85:K240"/>
  <mergeCells count="9">
    <mergeCell ref="E76:H76"/>
    <mergeCell ref="E78:H78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85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19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0"/>
      <c r="B1" s="111"/>
      <c r="C1" s="111"/>
      <c r="D1" s="112" t="s">
        <v>1</v>
      </c>
      <c r="E1" s="111"/>
      <c r="F1" s="113" t="s">
        <v>95</v>
      </c>
      <c r="G1" s="385" t="s">
        <v>96</v>
      </c>
      <c r="H1" s="385"/>
      <c r="I1" s="114"/>
      <c r="J1" s="113" t="s">
        <v>97</v>
      </c>
      <c r="K1" s="112" t="s">
        <v>98</v>
      </c>
      <c r="L1" s="113" t="s">
        <v>99</v>
      </c>
      <c r="M1" s="113"/>
      <c r="N1" s="113"/>
      <c r="O1" s="113"/>
      <c r="P1" s="113"/>
      <c r="Q1" s="113"/>
      <c r="R1" s="113"/>
      <c r="S1" s="113"/>
      <c r="T1" s="113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6.950000000000003" customHeight="1"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AT2" s="23" t="s">
        <v>91</v>
      </c>
      <c r="AZ2" s="115" t="s">
        <v>690</v>
      </c>
      <c r="BA2" s="115" t="s">
        <v>691</v>
      </c>
      <c r="BB2" s="115" t="s">
        <v>102</v>
      </c>
      <c r="BC2" s="115" t="s">
        <v>692</v>
      </c>
      <c r="BD2" s="115" t="s">
        <v>104</v>
      </c>
    </row>
    <row r="3" spans="1:70" ht="6.95" customHeight="1">
      <c r="B3" s="24"/>
      <c r="C3" s="25"/>
      <c r="D3" s="25"/>
      <c r="E3" s="25"/>
      <c r="F3" s="25"/>
      <c r="G3" s="25"/>
      <c r="H3" s="25"/>
      <c r="I3" s="116"/>
      <c r="J3" s="25"/>
      <c r="K3" s="26"/>
      <c r="AT3" s="23" t="s">
        <v>81</v>
      </c>
      <c r="AZ3" s="115" t="s">
        <v>693</v>
      </c>
      <c r="BA3" s="115" t="s">
        <v>694</v>
      </c>
      <c r="BB3" s="115" t="s">
        <v>102</v>
      </c>
      <c r="BC3" s="115" t="s">
        <v>695</v>
      </c>
      <c r="BD3" s="115" t="s">
        <v>104</v>
      </c>
    </row>
    <row r="4" spans="1:70" ht="36.950000000000003" customHeight="1">
      <c r="B4" s="27"/>
      <c r="C4" s="28"/>
      <c r="D4" s="29" t="s">
        <v>109</v>
      </c>
      <c r="E4" s="28"/>
      <c r="F4" s="28"/>
      <c r="G4" s="28"/>
      <c r="H4" s="28"/>
      <c r="I4" s="117"/>
      <c r="J4" s="28"/>
      <c r="K4" s="30"/>
      <c r="M4" s="31" t="s">
        <v>12</v>
      </c>
      <c r="AT4" s="23" t="s">
        <v>6</v>
      </c>
      <c r="AZ4" s="115" t="s">
        <v>696</v>
      </c>
      <c r="BA4" s="115" t="s">
        <v>697</v>
      </c>
      <c r="BB4" s="115" t="s">
        <v>102</v>
      </c>
      <c r="BC4" s="115" t="s">
        <v>698</v>
      </c>
      <c r="BD4" s="115" t="s">
        <v>104</v>
      </c>
    </row>
    <row r="5" spans="1:70" ht="6.95" customHeight="1">
      <c r="B5" s="27"/>
      <c r="C5" s="28"/>
      <c r="D5" s="28"/>
      <c r="E5" s="28"/>
      <c r="F5" s="28"/>
      <c r="G5" s="28"/>
      <c r="H5" s="28"/>
      <c r="I5" s="117"/>
      <c r="J5" s="28"/>
      <c r="K5" s="30"/>
      <c r="AZ5" s="115" t="s">
        <v>699</v>
      </c>
      <c r="BA5" s="115" t="s">
        <v>700</v>
      </c>
      <c r="BB5" s="115" t="s">
        <v>102</v>
      </c>
      <c r="BC5" s="115" t="s">
        <v>701</v>
      </c>
      <c r="BD5" s="115" t="s">
        <v>104</v>
      </c>
    </row>
    <row r="6" spans="1:70">
      <c r="B6" s="27"/>
      <c r="C6" s="28"/>
      <c r="D6" s="36" t="s">
        <v>18</v>
      </c>
      <c r="E6" s="28"/>
      <c r="F6" s="28"/>
      <c r="G6" s="28"/>
      <c r="H6" s="28"/>
      <c r="I6" s="117"/>
      <c r="J6" s="28"/>
      <c r="K6" s="30"/>
      <c r="AZ6" s="115" t="s">
        <v>702</v>
      </c>
      <c r="BA6" s="115" t="s">
        <v>703</v>
      </c>
      <c r="BB6" s="115" t="s">
        <v>102</v>
      </c>
      <c r="BC6" s="115" t="s">
        <v>704</v>
      </c>
      <c r="BD6" s="115" t="s">
        <v>104</v>
      </c>
    </row>
    <row r="7" spans="1:70" ht="22.5" customHeight="1">
      <c r="B7" s="27"/>
      <c r="C7" s="28"/>
      <c r="D7" s="28"/>
      <c r="E7" s="378" t="str">
        <f>'Rekapitulace stavby'!K6</f>
        <v>Realizace prvků ÚSES v k.ú. Vedrovice</v>
      </c>
      <c r="F7" s="379"/>
      <c r="G7" s="379"/>
      <c r="H7" s="379"/>
      <c r="I7" s="117"/>
      <c r="J7" s="28"/>
      <c r="K7" s="30"/>
      <c r="AZ7" s="115" t="s">
        <v>705</v>
      </c>
      <c r="BA7" s="115" t="s">
        <v>706</v>
      </c>
      <c r="BB7" s="115" t="s">
        <v>102</v>
      </c>
      <c r="BC7" s="115" t="s">
        <v>707</v>
      </c>
      <c r="BD7" s="115" t="s">
        <v>104</v>
      </c>
    </row>
    <row r="8" spans="1:70" s="1" customFormat="1">
      <c r="B8" s="40"/>
      <c r="C8" s="41"/>
      <c r="D8" s="36" t="s">
        <v>123</v>
      </c>
      <c r="E8" s="41"/>
      <c r="F8" s="41"/>
      <c r="G8" s="41"/>
      <c r="H8" s="41"/>
      <c r="I8" s="118"/>
      <c r="J8" s="41"/>
      <c r="K8" s="44"/>
      <c r="AZ8" s="115" t="s">
        <v>708</v>
      </c>
      <c r="BA8" s="115" t="s">
        <v>709</v>
      </c>
      <c r="BB8" s="115" t="s">
        <v>102</v>
      </c>
      <c r="BC8" s="115" t="s">
        <v>710</v>
      </c>
      <c r="BD8" s="115" t="s">
        <v>104</v>
      </c>
    </row>
    <row r="9" spans="1:70" s="1" customFormat="1" ht="36.950000000000003" customHeight="1">
      <c r="B9" s="40"/>
      <c r="C9" s="41"/>
      <c r="D9" s="41"/>
      <c r="E9" s="380" t="s">
        <v>711</v>
      </c>
      <c r="F9" s="381"/>
      <c r="G9" s="381"/>
      <c r="H9" s="381"/>
      <c r="I9" s="118"/>
      <c r="J9" s="41"/>
      <c r="K9" s="44"/>
      <c r="AZ9" s="115" t="s">
        <v>712</v>
      </c>
      <c r="BA9" s="115" t="s">
        <v>713</v>
      </c>
      <c r="BB9" s="115" t="s">
        <v>102</v>
      </c>
      <c r="BC9" s="115" t="s">
        <v>714</v>
      </c>
      <c r="BD9" s="115" t="s">
        <v>104</v>
      </c>
    </row>
    <row r="10" spans="1:70" s="1" customFormat="1" ht="13.5">
      <c r="B10" s="40"/>
      <c r="C10" s="41"/>
      <c r="D10" s="41"/>
      <c r="E10" s="41"/>
      <c r="F10" s="41"/>
      <c r="G10" s="41"/>
      <c r="H10" s="41"/>
      <c r="I10" s="118"/>
      <c r="J10" s="41"/>
      <c r="K10" s="44"/>
    </row>
    <row r="11" spans="1:70" s="1" customFormat="1" ht="14.45" customHeight="1">
      <c r="B11" s="40"/>
      <c r="C11" s="41"/>
      <c r="D11" s="36" t="s">
        <v>20</v>
      </c>
      <c r="E11" s="41"/>
      <c r="F11" s="34" t="s">
        <v>21</v>
      </c>
      <c r="G11" s="41"/>
      <c r="H11" s="41"/>
      <c r="I11" s="119" t="s">
        <v>22</v>
      </c>
      <c r="J11" s="34" t="s">
        <v>21</v>
      </c>
      <c r="K11" s="44"/>
    </row>
    <row r="12" spans="1:70" s="1" customFormat="1" ht="14.45" customHeight="1">
      <c r="B12" s="40"/>
      <c r="C12" s="41"/>
      <c r="D12" s="36" t="s">
        <v>23</v>
      </c>
      <c r="E12" s="41"/>
      <c r="F12" s="34" t="s">
        <v>24</v>
      </c>
      <c r="G12" s="41"/>
      <c r="H12" s="41"/>
      <c r="I12" s="119" t="s">
        <v>25</v>
      </c>
      <c r="J12" s="120" t="str">
        <f>'Rekapitulace stavby'!AN8</f>
        <v>19. 7. 2017</v>
      </c>
      <c r="K12" s="44"/>
    </row>
    <row r="13" spans="1:70" s="1" customFormat="1" ht="10.9" customHeight="1">
      <c r="B13" s="40"/>
      <c r="C13" s="41"/>
      <c r="D13" s="41"/>
      <c r="E13" s="41"/>
      <c r="F13" s="41"/>
      <c r="G13" s="41"/>
      <c r="H13" s="41"/>
      <c r="I13" s="118"/>
      <c r="J13" s="41"/>
      <c r="K13" s="44"/>
    </row>
    <row r="14" spans="1:70" s="1" customFormat="1" ht="14.45" customHeight="1">
      <c r="B14" s="40"/>
      <c r="C14" s="41"/>
      <c r="D14" s="36" t="s">
        <v>27</v>
      </c>
      <c r="E14" s="41"/>
      <c r="F14" s="41"/>
      <c r="G14" s="41"/>
      <c r="H14" s="41"/>
      <c r="I14" s="119" t="s">
        <v>28</v>
      </c>
      <c r="J14" s="34" t="s">
        <v>21</v>
      </c>
      <c r="K14" s="44"/>
    </row>
    <row r="15" spans="1:70" s="1" customFormat="1" ht="18" customHeight="1">
      <c r="B15" s="40"/>
      <c r="C15" s="41"/>
      <c r="D15" s="41"/>
      <c r="E15" s="34" t="s">
        <v>29</v>
      </c>
      <c r="F15" s="41"/>
      <c r="G15" s="41"/>
      <c r="H15" s="41"/>
      <c r="I15" s="119" t="s">
        <v>30</v>
      </c>
      <c r="J15" s="34" t="s">
        <v>21</v>
      </c>
      <c r="K15" s="44"/>
    </row>
    <row r="16" spans="1:70" s="1" customFormat="1" ht="6.95" customHeight="1">
      <c r="B16" s="40"/>
      <c r="C16" s="41"/>
      <c r="D16" s="41"/>
      <c r="E16" s="41"/>
      <c r="F16" s="41"/>
      <c r="G16" s="41"/>
      <c r="H16" s="41"/>
      <c r="I16" s="118"/>
      <c r="J16" s="41"/>
      <c r="K16" s="44"/>
    </row>
    <row r="17" spans="2:11" s="1" customFormat="1" ht="14.45" customHeight="1">
      <c r="B17" s="40"/>
      <c r="C17" s="41"/>
      <c r="D17" s="36" t="s">
        <v>31</v>
      </c>
      <c r="E17" s="41"/>
      <c r="F17" s="41"/>
      <c r="G17" s="41"/>
      <c r="H17" s="41"/>
      <c r="I17" s="119" t="s">
        <v>28</v>
      </c>
      <c r="J17" s="34" t="str">
        <f>IF('Rekapitulace stavby'!AN13="Vyplň údaj","",IF('Rekapitulace stavby'!AN13="","",'Rekapitulace stavby'!AN13))</f>
        <v/>
      </c>
      <c r="K17" s="44"/>
    </row>
    <row r="18" spans="2:11" s="1" customFormat="1" ht="18" customHeight="1">
      <c r="B18" s="40"/>
      <c r="C18" s="41"/>
      <c r="D18" s="41"/>
      <c r="E18" s="34" t="str">
        <f>IF('Rekapitulace stavby'!E14="Vyplň údaj","",IF('Rekapitulace stavby'!E14="","",'Rekapitulace stavby'!E14))</f>
        <v/>
      </c>
      <c r="F18" s="41"/>
      <c r="G18" s="41"/>
      <c r="H18" s="41"/>
      <c r="I18" s="119" t="s">
        <v>30</v>
      </c>
      <c r="J18" s="34" t="str">
        <f>IF('Rekapitulace stavby'!AN14="Vyplň údaj","",IF('Rekapitulace stavby'!AN14="","",'Rekapitulace stavby'!AN14))</f>
        <v/>
      </c>
      <c r="K18" s="44"/>
    </row>
    <row r="19" spans="2:11" s="1" customFormat="1" ht="6.95" customHeight="1">
      <c r="B19" s="40"/>
      <c r="C19" s="41"/>
      <c r="D19" s="41"/>
      <c r="E19" s="41"/>
      <c r="F19" s="41"/>
      <c r="G19" s="41"/>
      <c r="H19" s="41"/>
      <c r="I19" s="118"/>
      <c r="J19" s="41"/>
      <c r="K19" s="44"/>
    </row>
    <row r="20" spans="2:11" s="1" customFormat="1" ht="14.45" customHeight="1">
      <c r="B20" s="40"/>
      <c r="C20" s="41"/>
      <c r="D20" s="36" t="s">
        <v>33</v>
      </c>
      <c r="E20" s="41"/>
      <c r="F20" s="41"/>
      <c r="G20" s="41"/>
      <c r="H20" s="41"/>
      <c r="I20" s="119" t="s">
        <v>28</v>
      </c>
      <c r="J20" s="34" t="s">
        <v>21</v>
      </c>
      <c r="K20" s="44"/>
    </row>
    <row r="21" spans="2:11" s="1" customFormat="1" ht="18" customHeight="1">
      <c r="B21" s="40"/>
      <c r="C21" s="41"/>
      <c r="D21" s="41"/>
      <c r="E21" s="34" t="s">
        <v>34</v>
      </c>
      <c r="F21" s="41"/>
      <c r="G21" s="41"/>
      <c r="H21" s="41"/>
      <c r="I21" s="119" t="s">
        <v>30</v>
      </c>
      <c r="J21" s="34" t="s">
        <v>21</v>
      </c>
      <c r="K21" s="44"/>
    </row>
    <row r="22" spans="2:11" s="1" customFormat="1" ht="6.95" customHeight="1">
      <c r="B22" s="40"/>
      <c r="C22" s="41"/>
      <c r="D22" s="41"/>
      <c r="E22" s="41"/>
      <c r="F22" s="41"/>
      <c r="G22" s="41"/>
      <c r="H22" s="41"/>
      <c r="I22" s="118"/>
      <c r="J22" s="41"/>
      <c r="K22" s="44"/>
    </row>
    <row r="23" spans="2:11" s="1" customFormat="1" ht="14.45" customHeight="1">
      <c r="B23" s="40"/>
      <c r="C23" s="41"/>
      <c r="D23" s="36" t="s">
        <v>36</v>
      </c>
      <c r="E23" s="41"/>
      <c r="F23" s="41"/>
      <c r="G23" s="41"/>
      <c r="H23" s="41"/>
      <c r="I23" s="118"/>
      <c r="J23" s="41"/>
      <c r="K23" s="44"/>
    </row>
    <row r="24" spans="2:11" s="6" customFormat="1" ht="22.5" customHeight="1">
      <c r="B24" s="121"/>
      <c r="C24" s="122"/>
      <c r="D24" s="122"/>
      <c r="E24" s="347" t="s">
        <v>21</v>
      </c>
      <c r="F24" s="347"/>
      <c r="G24" s="347"/>
      <c r="H24" s="347"/>
      <c r="I24" s="123"/>
      <c r="J24" s="122"/>
      <c r="K24" s="124"/>
    </row>
    <row r="25" spans="2:11" s="1" customFormat="1" ht="6.95" customHeight="1">
      <c r="B25" s="40"/>
      <c r="C25" s="41"/>
      <c r="D25" s="41"/>
      <c r="E25" s="41"/>
      <c r="F25" s="41"/>
      <c r="G25" s="41"/>
      <c r="H25" s="41"/>
      <c r="I25" s="118"/>
      <c r="J25" s="41"/>
      <c r="K25" s="44"/>
    </row>
    <row r="26" spans="2:11" s="1" customFormat="1" ht="6.95" customHeight="1">
      <c r="B26" s="40"/>
      <c r="C26" s="41"/>
      <c r="D26" s="84"/>
      <c r="E26" s="84"/>
      <c r="F26" s="84"/>
      <c r="G26" s="84"/>
      <c r="H26" s="84"/>
      <c r="I26" s="125"/>
      <c r="J26" s="84"/>
      <c r="K26" s="126"/>
    </row>
    <row r="27" spans="2:11" s="1" customFormat="1" ht="25.35" customHeight="1">
      <c r="B27" s="40"/>
      <c r="C27" s="41"/>
      <c r="D27" s="127" t="s">
        <v>37</v>
      </c>
      <c r="E27" s="41"/>
      <c r="F27" s="41"/>
      <c r="G27" s="41"/>
      <c r="H27" s="41"/>
      <c r="I27" s="118"/>
      <c r="J27" s="128">
        <f>ROUND(J81,2)</f>
        <v>0</v>
      </c>
      <c r="K27" s="44"/>
    </row>
    <row r="28" spans="2:11" s="1" customFormat="1" ht="6.95" customHeight="1">
      <c r="B28" s="40"/>
      <c r="C28" s="41"/>
      <c r="D28" s="84"/>
      <c r="E28" s="84"/>
      <c r="F28" s="84"/>
      <c r="G28" s="84"/>
      <c r="H28" s="84"/>
      <c r="I28" s="125"/>
      <c r="J28" s="84"/>
      <c r="K28" s="126"/>
    </row>
    <row r="29" spans="2:11" s="1" customFormat="1" ht="14.45" customHeight="1">
      <c r="B29" s="40"/>
      <c r="C29" s="41"/>
      <c r="D29" s="41"/>
      <c r="E29" s="41"/>
      <c r="F29" s="45" t="s">
        <v>39</v>
      </c>
      <c r="G29" s="41"/>
      <c r="H29" s="41"/>
      <c r="I29" s="129" t="s">
        <v>38</v>
      </c>
      <c r="J29" s="45" t="s">
        <v>40</v>
      </c>
      <c r="K29" s="44"/>
    </row>
    <row r="30" spans="2:11" s="1" customFormat="1" ht="14.45" customHeight="1">
      <c r="B30" s="40"/>
      <c r="C30" s="41"/>
      <c r="D30" s="48" t="s">
        <v>41</v>
      </c>
      <c r="E30" s="48" t="s">
        <v>42</v>
      </c>
      <c r="F30" s="130">
        <f>ROUND(SUM(BE81:BE118), 2)</f>
        <v>0</v>
      </c>
      <c r="G30" s="41"/>
      <c r="H30" s="41"/>
      <c r="I30" s="131">
        <v>0.21</v>
      </c>
      <c r="J30" s="130">
        <f>ROUND(ROUND((SUM(BE81:BE118)), 2)*I30, 2)</f>
        <v>0</v>
      </c>
      <c r="K30" s="44"/>
    </row>
    <row r="31" spans="2:11" s="1" customFormat="1" ht="14.45" customHeight="1">
      <c r="B31" s="40"/>
      <c r="C31" s="41"/>
      <c r="D31" s="41"/>
      <c r="E31" s="48" t="s">
        <v>43</v>
      </c>
      <c r="F31" s="130">
        <f>ROUND(SUM(BF81:BF118), 2)</f>
        <v>0</v>
      </c>
      <c r="G31" s="41"/>
      <c r="H31" s="41"/>
      <c r="I31" s="131">
        <v>0.15</v>
      </c>
      <c r="J31" s="130">
        <f>ROUND(ROUND((SUM(BF81:BF118)), 2)*I31, 2)</f>
        <v>0</v>
      </c>
      <c r="K31" s="44"/>
    </row>
    <row r="32" spans="2:11" s="1" customFormat="1" ht="14.45" hidden="1" customHeight="1">
      <c r="B32" s="40"/>
      <c r="C32" s="41"/>
      <c r="D32" s="41"/>
      <c r="E32" s="48" t="s">
        <v>44</v>
      </c>
      <c r="F32" s="130">
        <f>ROUND(SUM(BG81:BG118), 2)</f>
        <v>0</v>
      </c>
      <c r="G32" s="41"/>
      <c r="H32" s="41"/>
      <c r="I32" s="131">
        <v>0.21</v>
      </c>
      <c r="J32" s="130">
        <v>0</v>
      </c>
      <c r="K32" s="44"/>
    </row>
    <row r="33" spans="2:11" s="1" customFormat="1" ht="14.45" hidden="1" customHeight="1">
      <c r="B33" s="40"/>
      <c r="C33" s="41"/>
      <c r="D33" s="41"/>
      <c r="E33" s="48" t="s">
        <v>45</v>
      </c>
      <c r="F33" s="130">
        <f>ROUND(SUM(BH81:BH118), 2)</f>
        <v>0</v>
      </c>
      <c r="G33" s="41"/>
      <c r="H33" s="41"/>
      <c r="I33" s="131">
        <v>0.15</v>
      </c>
      <c r="J33" s="130">
        <v>0</v>
      </c>
      <c r="K33" s="44"/>
    </row>
    <row r="34" spans="2:11" s="1" customFormat="1" ht="14.45" hidden="1" customHeight="1">
      <c r="B34" s="40"/>
      <c r="C34" s="41"/>
      <c r="D34" s="41"/>
      <c r="E34" s="48" t="s">
        <v>46</v>
      </c>
      <c r="F34" s="130">
        <f>ROUND(SUM(BI81:BI118), 2)</f>
        <v>0</v>
      </c>
      <c r="G34" s="41"/>
      <c r="H34" s="41"/>
      <c r="I34" s="131">
        <v>0</v>
      </c>
      <c r="J34" s="130">
        <v>0</v>
      </c>
      <c r="K34" s="44"/>
    </row>
    <row r="35" spans="2:11" s="1" customFormat="1" ht="6.95" customHeight="1">
      <c r="B35" s="40"/>
      <c r="C35" s="41"/>
      <c r="D35" s="41"/>
      <c r="E35" s="41"/>
      <c r="F35" s="41"/>
      <c r="G35" s="41"/>
      <c r="H35" s="41"/>
      <c r="I35" s="118"/>
      <c r="J35" s="41"/>
      <c r="K35" s="44"/>
    </row>
    <row r="36" spans="2:11" s="1" customFormat="1" ht="25.35" customHeight="1">
      <c r="B36" s="40"/>
      <c r="C36" s="132"/>
      <c r="D36" s="133" t="s">
        <v>47</v>
      </c>
      <c r="E36" s="78"/>
      <c r="F36" s="78"/>
      <c r="G36" s="134" t="s">
        <v>48</v>
      </c>
      <c r="H36" s="135" t="s">
        <v>49</v>
      </c>
      <c r="I36" s="136"/>
      <c r="J36" s="137">
        <f>SUM(J27:J34)</f>
        <v>0</v>
      </c>
      <c r="K36" s="138"/>
    </row>
    <row r="37" spans="2:11" s="1" customFormat="1" ht="14.45" customHeight="1">
      <c r="B37" s="55"/>
      <c r="C37" s="56"/>
      <c r="D37" s="56"/>
      <c r="E37" s="56"/>
      <c r="F37" s="56"/>
      <c r="G37" s="56"/>
      <c r="H37" s="56"/>
      <c r="I37" s="139"/>
      <c r="J37" s="56"/>
      <c r="K37" s="57"/>
    </row>
    <row r="41" spans="2:11" s="1" customFormat="1" ht="6.95" customHeight="1">
      <c r="B41" s="140"/>
      <c r="C41" s="141"/>
      <c r="D41" s="141"/>
      <c r="E41" s="141"/>
      <c r="F41" s="141"/>
      <c r="G41" s="141"/>
      <c r="H41" s="141"/>
      <c r="I41" s="142"/>
      <c r="J41" s="141"/>
      <c r="K41" s="143"/>
    </row>
    <row r="42" spans="2:11" s="1" customFormat="1" ht="36.950000000000003" customHeight="1">
      <c r="B42" s="40"/>
      <c r="C42" s="29" t="s">
        <v>132</v>
      </c>
      <c r="D42" s="41"/>
      <c r="E42" s="41"/>
      <c r="F42" s="41"/>
      <c r="G42" s="41"/>
      <c r="H42" s="41"/>
      <c r="I42" s="118"/>
      <c r="J42" s="41"/>
      <c r="K42" s="44"/>
    </row>
    <row r="43" spans="2:11" s="1" customFormat="1" ht="6.95" customHeight="1">
      <c r="B43" s="40"/>
      <c r="C43" s="41"/>
      <c r="D43" s="41"/>
      <c r="E43" s="41"/>
      <c r="F43" s="41"/>
      <c r="G43" s="41"/>
      <c r="H43" s="41"/>
      <c r="I43" s="118"/>
      <c r="J43" s="41"/>
      <c r="K43" s="44"/>
    </row>
    <row r="44" spans="2:11" s="1" customFormat="1" ht="14.45" customHeight="1">
      <c r="B44" s="40"/>
      <c r="C44" s="36" t="s">
        <v>18</v>
      </c>
      <c r="D44" s="41"/>
      <c r="E44" s="41"/>
      <c r="F44" s="41"/>
      <c r="G44" s="41"/>
      <c r="H44" s="41"/>
      <c r="I44" s="118"/>
      <c r="J44" s="41"/>
      <c r="K44" s="44"/>
    </row>
    <row r="45" spans="2:11" s="1" customFormat="1" ht="22.5" customHeight="1">
      <c r="B45" s="40"/>
      <c r="C45" s="41"/>
      <c r="D45" s="41"/>
      <c r="E45" s="378" t="str">
        <f>E7</f>
        <v>Realizace prvků ÚSES v k.ú. Vedrovice</v>
      </c>
      <c r="F45" s="379"/>
      <c r="G45" s="379"/>
      <c r="H45" s="379"/>
      <c r="I45" s="118"/>
      <c r="J45" s="41"/>
      <c r="K45" s="44"/>
    </row>
    <row r="46" spans="2:11" s="1" customFormat="1" ht="14.45" customHeight="1">
      <c r="B46" s="40"/>
      <c r="C46" s="36" t="s">
        <v>123</v>
      </c>
      <c r="D46" s="41"/>
      <c r="E46" s="41"/>
      <c r="F46" s="41"/>
      <c r="G46" s="41"/>
      <c r="H46" s="41"/>
      <c r="I46" s="118"/>
      <c r="J46" s="41"/>
      <c r="K46" s="44"/>
    </row>
    <row r="47" spans="2:11" s="1" customFormat="1" ht="23.25" customHeight="1">
      <c r="B47" s="40"/>
      <c r="C47" s="41"/>
      <c r="D47" s="41"/>
      <c r="E47" s="380" t="str">
        <f>E9</f>
        <v>01 - Neuznatelné náklady</v>
      </c>
      <c r="F47" s="381"/>
      <c r="G47" s="381"/>
      <c r="H47" s="381"/>
      <c r="I47" s="118"/>
      <c r="J47" s="41"/>
      <c r="K47" s="44"/>
    </row>
    <row r="48" spans="2:11" s="1" customFormat="1" ht="6.95" customHeight="1">
      <c r="B48" s="40"/>
      <c r="C48" s="41"/>
      <c r="D48" s="41"/>
      <c r="E48" s="41"/>
      <c r="F48" s="41"/>
      <c r="G48" s="41"/>
      <c r="H48" s="41"/>
      <c r="I48" s="118"/>
      <c r="J48" s="41"/>
      <c r="K48" s="44"/>
    </row>
    <row r="49" spans="2:47" s="1" customFormat="1" ht="18" customHeight="1">
      <c r="B49" s="40"/>
      <c r="C49" s="36" t="s">
        <v>23</v>
      </c>
      <c r="D49" s="41"/>
      <c r="E49" s="41"/>
      <c r="F49" s="34" t="str">
        <f>F12</f>
        <v>k.ú. Vedrovice</v>
      </c>
      <c r="G49" s="41"/>
      <c r="H49" s="41"/>
      <c r="I49" s="119" t="s">
        <v>25</v>
      </c>
      <c r="J49" s="120" t="str">
        <f>IF(J12="","",J12)</f>
        <v>19. 7. 2017</v>
      </c>
      <c r="K49" s="44"/>
    </row>
    <row r="50" spans="2:47" s="1" customFormat="1" ht="6.95" customHeight="1">
      <c r="B50" s="40"/>
      <c r="C50" s="41"/>
      <c r="D50" s="41"/>
      <c r="E50" s="41"/>
      <c r="F50" s="41"/>
      <c r="G50" s="41"/>
      <c r="H50" s="41"/>
      <c r="I50" s="118"/>
      <c r="J50" s="41"/>
      <c r="K50" s="44"/>
    </row>
    <row r="51" spans="2:47" s="1" customFormat="1">
      <c r="B51" s="40"/>
      <c r="C51" s="36" t="s">
        <v>27</v>
      </c>
      <c r="D51" s="41"/>
      <c r="E51" s="41"/>
      <c r="F51" s="34" t="str">
        <f>E15</f>
        <v>Obec Vedrovice, 671 75 Loděnice u Mor.Krumluva</v>
      </c>
      <c r="G51" s="41"/>
      <c r="H51" s="41"/>
      <c r="I51" s="119" t="s">
        <v>33</v>
      </c>
      <c r="J51" s="34" t="str">
        <f>E21</f>
        <v>Atregia, s.r.o., Šebrov 215, 679 22</v>
      </c>
      <c r="K51" s="44"/>
    </row>
    <row r="52" spans="2:47" s="1" customFormat="1" ht="14.45" customHeight="1">
      <c r="B52" s="40"/>
      <c r="C52" s="36" t="s">
        <v>31</v>
      </c>
      <c r="D52" s="41"/>
      <c r="E52" s="41"/>
      <c r="F52" s="34" t="str">
        <f>IF(E18="","",E18)</f>
        <v/>
      </c>
      <c r="G52" s="41"/>
      <c r="H52" s="41"/>
      <c r="I52" s="118"/>
      <c r="J52" s="41"/>
      <c r="K52" s="44"/>
    </row>
    <row r="53" spans="2:47" s="1" customFormat="1" ht="10.35" customHeight="1">
      <c r="B53" s="40"/>
      <c r="C53" s="41"/>
      <c r="D53" s="41"/>
      <c r="E53" s="41"/>
      <c r="F53" s="41"/>
      <c r="G53" s="41"/>
      <c r="H53" s="41"/>
      <c r="I53" s="118"/>
      <c r="J53" s="41"/>
      <c r="K53" s="44"/>
    </row>
    <row r="54" spans="2:47" s="1" customFormat="1" ht="29.25" customHeight="1">
      <c r="B54" s="40"/>
      <c r="C54" s="144" t="s">
        <v>133</v>
      </c>
      <c r="D54" s="132"/>
      <c r="E54" s="132"/>
      <c r="F54" s="132"/>
      <c r="G54" s="132"/>
      <c r="H54" s="132"/>
      <c r="I54" s="145"/>
      <c r="J54" s="146" t="s">
        <v>134</v>
      </c>
      <c r="K54" s="147"/>
    </row>
    <row r="55" spans="2:47" s="1" customFormat="1" ht="10.35" customHeight="1">
      <c r="B55" s="40"/>
      <c r="C55" s="41"/>
      <c r="D55" s="41"/>
      <c r="E55" s="41"/>
      <c r="F55" s="41"/>
      <c r="G55" s="41"/>
      <c r="H55" s="41"/>
      <c r="I55" s="118"/>
      <c r="J55" s="41"/>
      <c r="K55" s="44"/>
    </row>
    <row r="56" spans="2:47" s="1" customFormat="1" ht="29.25" customHeight="1">
      <c r="B56" s="40"/>
      <c r="C56" s="148" t="s">
        <v>135</v>
      </c>
      <c r="D56" s="41"/>
      <c r="E56" s="41"/>
      <c r="F56" s="41"/>
      <c r="G56" s="41"/>
      <c r="H56" s="41"/>
      <c r="I56" s="118"/>
      <c r="J56" s="128">
        <f>J81</f>
        <v>0</v>
      </c>
      <c r="K56" s="44"/>
      <c r="AU56" s="23" t="s">
        <v>136</v>
      </c>
    </row>
    <row r="57" spans="2:47" s="7" customFormat="1" ht="24.95" customHeight="1">
      <c r="B57" s="149"/>
      <c r="C57" s="150"/>
      <c r="D57" s="151" t="s">
        <v>715</v>
      </c>
      <c r="E57" s="152"/>
      <c r="F57" s="152"/>
      <c r="G57" s="152"/>
      <c r="H57" s="152"/>
      <c r="I57" s="153"/>
      <c r="J57" s="154">
        <f>J82</f>
        <v>0</v>
      </c>
      <c r="K57" s="155"/>
    </row>
    <row r="58" spans="2:47" s="8" customFormat="1" ht="19.899999999999999" customHeight="1">
      <c r="B58" s="156"/>
      <c r="C58" s="157"/>
      <c r="D58" s="158" t="s">
        <v>716</v>
      </c>
      <c r="E58" s="159"/>
      <c r="F58" s="159"/>
      <c r="G58" s="159"/>
      <c r="H58" s="159"/>
      <c r="I58" s="160"/>
      <c r="J58" s="161">
        <f>J83</f>
        <v>0</v>
      </c>
      <c r="K58" s="162"/>
    </row>
    <row r="59" spans="2:47" s="8" customFormat="1" ht="19.899999999999999" customHeight="1">
      <c r="B59" s="156"/>
      <c r="C59" s="157"/>
      <c r="D59" s="158" t="s">
        <v>717</v>
      </c>
      <c r="E59" s="159"/>
      <c r="F59" s="159"/>
      <c r="G59" s="159"/>
      <c r="H59" s="159"/>
      <c r="I59" s="160"/>
      <c r="J59" s="161">
        <f>J92</f>
        <v>0</v>
      </c>
      <c r="K59" s="162"/>
    </row>
    <row r="60" spans="2:47" s="8" customFormat="1" ht="19.899999999999999" customHeight="1">
      <c r="B60" s="156"/>
      <c r="C60" s="157"/>
      <c r="D60" s="158" t="s">
        <v>718</v>
      </c>
      <c r="E60" s="159"/>
      <c r="F60" s="159"/>
      <c r="G60" s="159"/>
      <c r="H60" s="159"/>
      <c r="I60" s="160"/>
      <c r="J60" s="161">
        <f>J101</f>
        <v>0</v>
      </c>
      <c r="K60" s="162"/>
    </row>
    <row r="61" spans="2:47" s="8" customFormat="1" ht="19.899999999999999" customHeight="1">
      <c r="B61" s="156"/>
      <c r="C61" s="157"/>
      <c r="D61" s="158" t="s">
        <v>719</v>
      </c>
      <c r="E61" s="159"/>
      <c r="F61" s="159"/>
      <c r="G61" s="159"/>
      <c r="H61" s="159"/>
      <c r="I61" s="160"/>
      <c r="J61" s="161">
        <f>J110</f>
        <v>0</v>
      </c>
      <c r="K61" s="162"/>
    </row>
    <row r="62" spans="2:47" s="1" customFormat="1" ht="21.75" customHeight="1">
      <c r="B62" s="40"/>
      <c r="C62" s="41"/>
      <c r="D62" s="41"/>
      <c r="E62" s="41"/>
      <c r="F62" s="41"/>
      <c r="G62" s="41"/>
      <c r="H62" s="41"/>
      <c r="I62" s="118"/>
      <c r="J62" s="41"/>
      <c r="K62" s="44"/>
    </row>
    <row r="63" spans="2:47" s="1" customFormat="1" ht="6.95" customHeight="1">
      <c r="B63" s="55"/>
      <c r="C63" s="56"/>
      <c r="D63" s="56"/>
      <c r="E63" s="56"/>
      <c r="F63" s="56"/>
      <c r="G63" s="56"/>
      <c r="H63" s="56"/>
      <c r="I63" s="139"/>
      <c r="J63" s="56"/>
      <c r="K63" s="57"/>
    </row>
    <row r="67" spans="2:20" s="1" customFormat="1" ht="6.95" customHeight="1">
      <c r="B67" s="58"/>
      <c r="C67" s="59"/>
      <c r="D67" s="59"/>
      <c r="E67" s="59"/>
      <c r="F67" s="59"/>
      <c r="G67" s="59"/>
      <c r="H67" s="59"/>
      <c r="I67" s="142"/>
      <c r="J67" s="59"/>
      <c r="K67" s="59"/>
      <c r="L67" s="60"/>
    </row>
    <row r="68" spans="2:20" s="1" customFormat="1" ht="36.950000000000003" customHeight="1">
      <c r="B68" s="40"/>
      <c r="C68" s="61" t="s">
        <v>147</v>
      </c>
      <c r="D68" s="62"/>
      <c r="E68" s="62"/>
      <c r="F68" s="62"/>
      <c r="G68" s="62"/>
      <c r="H68" s="62"/>
      <c r="I68" s="163"/>
      <c r="J68" s="62"/>
      <c r="K68" s="62"/>
      <c r="L68" s="60"/>
    </row>
    <row r="69" spans="2:20" s="1" customFormat="1" ht="6.95" customHeight="1">
      <c r="B69" s="40"/>
      <c r="C69" s="62"/>
      <c r="D69" s="62"/>
      <c r="E69" s="62"/>
      <c r="F69" s="62"/>
      <c r="G69" s="62"/>
      <c r="H69" s="62"/>
      <c r="I69" s="163"/>
      <c r="J69" s="62"/>
      <c r="K69" s="62"/>
      <c r="L69" s="60"/>
    </row>
    <row r="70" spans="2:20" s="1" customFormat="1" ht="14.45" customHeight="1">
      <c r="B70" s="40"/>
      <c r="C70" s="64" t="s">
        <v>18</v>
      </c>
      <c r="D70" s="62"/>
      <c r="E70" s="62"/>
      <c r="F70" s="62"/>
      <c r="G70" s="62"/>
      <c r="H70" s="62"/>
      <c r="I70" s="163"/>
      <c r="J70" s="62"/>
      <c r="K70" s="62"/>
      <c r="L70" s="60"/>
    </row>
    <row r="71" spans="2:20" s="1" customFormat="1" ht="22.5" customHeight="1">
      <c r="B71" s="40"/>
      <c r="C71" s="62"/>
      <c r="D71" s="62"/>
      <c r="E71" s="382" t="str">
        <f>E7</f>
        <v>Realizace prvků ÚSES v k.ú. Vedrovice</v>
      </c>
      <c r="F71" s="383"/>
      <c r="G71" s="383"/>
      <c r="H71" s="383"/>
      <c r="I71" s="163"/>
      <c r="J71" s="62"/>
      <c r="K71" s="62"/>
      <c r="L71" s="60"/>
    </row>
    <row r="72" spans="2:20" s="1" customFormat="1" ht="14.45" customHeight="1">
      <c r="B72" s="40"/>
      <c r="C72" s="64" t="s">
        <v>123</v>
      </c>
      <c r="D72" s="62"/>
      <c r="E72" s="62"/>
      <c r="F72" s="62"/>
      <c r="G72" s="62"/>
      <c r="H72" s="62"/>
      <c r="I72" s="163"/>
      <c r="J72" s="62"/>
      <c r="K72" s="62"/>
      <c r="L72" s="60"/>
    </row>
    <row r="73" spans="2:20" s="1" customFormat="1" ht="23.25" customHeight="1">
      <c r="B73" s="40"/>
      <c r="C73" s="62"/>
      <c r="D73" s="62"/>
      <c r="E73" s="358" t="str">
        <f>E9</f>
        <v>01 - Neuznatelné náklady</v>
      </c>
      <c r="F73" s="384"/>
      <c r="G73" s="384"/>
      <c r="H73" s="384"/>
      <c r="I73" s="163"/>
      <c r="J73" s="62"/>
      <c r="K73" s="62"/>
      <c r="L73" s="60"/>
    </row>
    <row r="74" spans="2:20" s="1" customFormat="1" ht="6.95" customHeight="1">
      <c r="B74" s="40"/>
      <c r="C74" s="62"/>
      <c r="D74" s="62"/>
      <c r="E74" s="62"/>
      <c r="F74" s="62"/>
      <c r="G74" s="62"/>
      <c r="H74" s="62"/>
      <c r="I74" s="163"/>
      <c r="J74" s="62"/>
      <c r="K74" s="62"/>
      <c r="L74" s="60"/>
    </row>
    <row r="75" spans="2:20" s="1" customFormat="1" ht="18" customHeight="1">
      <c r="B75" s="40"/>
      <c r="C75" s="64" t="s">
        <v>23</v>
      </c>
      <c r="D75" s="62"/>
      <c r="E75" s="62"/>
      <c r="F75" s="164" t="str">
        <f>F12</f>
        <v>k.ú. Vedrovice</v>
      </c>
      <c r="G75" s="62"/>
      <c r="H75" s="62"/>
      <c r="I75" s="165" t="s">
        <v>25</v>
      </c>
      <c r="J75" s="72" t="str">
        <f>IF(J12="","",J12)</f>
        <v>19. 7. 2017</v>
      </c>
      <c r="K75" s="62"/>
      <c r="L75" s="60"/>
    </row>
    <row r="76" spans="2:20" s="1" customFormat="1" ht="6.95" customHeight="1">
      <c r="B76" s="40"/>
      <c r="C76" s="62"/>
      <c r="D76" s="62"/>
      <c r="E76" s="62"/>
      <c r="F76" s="62"/>
      <c r="G76" s="62"/>
      <c r="H76" s="62"/>
      <c r="I76" s="163"/>
      <c r="J76" s="62"/>
      <c r="K76" s="62"/>
      <c r="L76" s="60"/>
    </row>
    <row r="77" spans="2:20" s="1" customFormat="1">
      <c r="B77" s="40"/>
      <c r="C77" s="64" t="s">
        <v>27</v>
      </c>
      <c r="D77" s="62"/>
      <c r="E77" s="62"/>
      <c r="F77" s="164" t="str">
        <f>E15</f>
        <v>Obec Vedrovice, 671 75 Loděnice u Mor.Krumluva</v>
      </c>
      <c r="G77" s="62"/>
      <c r="H77" s="62"/>
      <c r="I77" s="165" t="s">
        <v>33</v>
      </c>
      <c r="J77" s="164" t="str">
        <f>E21</f>
        <v>Atregia, s.r.o., Šebrov 215, 679 22</v>
      </c>
      <c r="K77" s="62"/>
      <c r="L77" s="60"/>
    </row>
    <row r="78" spans="2:20" s="1" customFormat="1" ht="14.45" customHeight="1">
      <c r="B78" s="40"/>
      <c r="C78" s="64" t="s">
        <v>31</v>
      </c>
      <c r="D78" s="62"/>
      <c r="E78" s="62"/>
      <c r="F78" s="164" t="str">
        <f>IF(E18="","",E18)</f>
        <v/>
      </c>
      <c r="G78" s="62"/>
      <c r="H78" s="62"/>
      <c r="I78" s="163"/>
      <c r="J78" s="62"/>
      <c r="K78" s="62"/>
      <c r="L78" s="60"/>
    </row>
    <row r="79" spans="2:20" s="1" customFormat="1" ht="10.35" customHeight="1">
      <c r="B79" s="40"/>
      <c r="C79" s="62"/>
      <c r="D79" s="62"/>
      <c r="E79" s="62"/>
      <c r="F79" s="62"/>
      <c r="G79" s="62"/>
      <c r="H79" s="62"/>
      <c r="I79" s="163"/>
      <c r="J79" s="62"/>
      <c r="K79" s="62"/>
      <c r="L79" s="60"/>
    </row>
    <row r="80" spans="2:20" s="9" customFormat="1" ht="29.25" customHeight="1">
      <c r="B80" s="166"/>
      <c r="C80" s="167" t="s">
        <v>148</v>
      </c>
      <c r="D80" s="168" t="s">
        <v>56</v>
      </c>
      <c r="E80" s="168" t="s">
        <v>52</v>
      </c>
      <c r="F80" s="168" t="s">
        <v>149</v>
      </c>
      <c r="G80" s="168" t="s">
        <v>150</v>
      </c>
      <c r="H80" s="168" t="s">
        <v>151</v>
      </c>
      <c r="I80" s="169" t="s">
        <v>152</v>
      </c>
      <c r="J80" s="168" t="s">
        <v>134</v>
      </c>
      <c r="K80" s="170" t="s">
        <v>153</v>
      </c>
      <c r="L80" s="171"/>
      <c r="M80" s="80" t="s">
        <v>154</v>
      </c>
      <c r="N80" s="81" t="s">
        <v>41</v>
      </c>
      <c r="O80" s="81" t="s">
        <v>155</v>
      </c>
      <c r="P80" s="81" t="s">
        <v>156</v>
      </c>
      <c r="Q80" s="81" t="s">
        <v>157</v>
      </c>
      <c r="R80" s="81" t="s">
        <v>158</v>
      </c>
      <c r="S80" s="81" t="s">
        <v>159</v>
      </c>
      <c r="T80" s="82" t="s">
        <v>160</v>
      </c>
    </row>
    <row r="81" spans="2:65" s="1" customFormat="1" ht="29.25" customHeight="1">
      <c r="B81" s="40"/>
      <c r="C81" s="86" t="s">
        <v>135</v>
      </c>
      <c r="D81" s="62"/>
      <c r="E81" s="62"/>
      <c r="F81" s="62"/>
      <c r="G81" s="62"/>
      <c r="H81" s="62"/>
      <c r="I81" s="163"/>
      <c r="J81" s="172">
        <f>BK81</f>
        <v>0</v>
      </c>
      <c r="K81" s="62"/>
      <c r="L81" s="60"/>
      <c r="M81" s="83"/>
      <c r="N81" s="84"/>
      <c r="O81" s="84"/>
      <c r="P81" s="173">
        <f>P82</f>
        <v>0</v>
      </c>
      <c r="Q81" s="84"/>
      <c r="R81" s="173">
        <f>R82</f>
        <v>0</v>
      </c>
      <c r="S81" s="84"/>
      <c r="T81" s="174">
        <f>T82</f>
        <v>0</v>
      </c>
      <c r="AT81" s="23" t="s">
        <v>70</v>
      </c>
      <c r="AU81" s="23" t="s">
        <v>136</v>
      </c>
      <c r="BK81" s="175">
        <f>BK82</f>
        <v>0</v>
      </c>
    </row>
    <row r="82" spans="2:65" s="10" customFormat="1" ht="37.35" customHeight="1">
      <c r="B82" s="176"/>
      <c r="C82" s="177"/>
      <c r="D82" s="178" t="s">
        <v>70</v>
      </c>
      <c r="E82" s="179" t="s">
        <v>720</v>
      </c>
      <c r="F82" s="179" t="s">
        <v>499</v>
      </c>
      <c r="G82" s="177"/>
      <c r="H82" s="177"/>
      <c r="I82" s="180"/>
      <c r="J82" s="181">
        <f>BK82</f>
        <v>0</v>
      </c>
      <c r="K82" s="177"/>
      <c r="L82" s="182"/>
      <c r="M82" s="183"/>
      <c r="N82" s="184"/>
      <c r="O82" s="184"/>
      <c r="P82" s="185">
        <f>P83+P92+P101+P110</f>
        <v>0</v>
      </c>
      <c r="Q82" s="184"/>
      <c r="R82" s="185">
        <f>R83+R92+R101+R110</f>
        <v>0</v>
      </c>
      <c r="S82" s="184"/>
      <c r="T82" s="186">
        <f>T83+T92+T101+T110</f>
        <v>0</v>
      </c>
      <c r="AR82" s="187" t="s">
        <v>174</v>
      </c>
      <c r="AT82" s="188" t="s">
        <v>70</v>
      </c>
      <c r="AU82" s="188" t="s">
        <v>71</v>
      </c>
      <c r="AY82" s="187" t="s">
        <v>163</v>
      </c>
      <c r="BK82" s="189">
        <f>BK83+BK92+BK101+BK110</f>
        <v>0</v>
      </c>
    </row>
    <row r="83" spans="2:65" s="10" customFormat="1" ht="19.899999999999999" customHeight="1">
      <c r="B83" s="176"/>
      <c r="C83" s="177"/>
      <c r="D83" s="190" t="s">
        <v>70</v>
      </c>
      <c r="E83" s="191" t="s">
        <v>721</v>
      </c>
      <c r="F83" s="191" t="s">
        <v>76</v>
      </c>
      <c r="G83" s="177"/>
      <c r="H83" s="177"/>
      <c r="I83" s="180"/>
      <c r="J83" s="192">
        <f>BK83</f>
        <v>0</v>
      </c>
      <c r="K83" s="177"/>
      <c r="L83" s="182"/>
      <c r="M83" s="183"/>
      <c r="N83" s="184"/>
      <c r="O83" s="184"/>
      <c r="P83" s="185">
        <f>SUM(P84:P91)</f>
        <v>0</v>
      </c>
      <c r="Q83" s="184"/>
      <c r="R83" s="185">
        <f>SUM(R84:R91)</f>
        <v>0</v>
      </c>
      <c r="S83" s="184"/>
      <c r="T83" s="186">
        <f>SUM(T84:T91)</f>
        <v>0</v>
      </c>
      <c r="AR83" s="187" t="s">
        <v>174</v>
      </c>
      <c r="AT83" s="188" t="s">
        <v>70</v>
      </c>
      <c r="AU83" s="188" t="s">
        <v>79</v>
      </c>
      <c r="AY83" s="187" t="s">
        <v>163</v>
      </c>
      <c r="BK83" s="189">
        <f>SUM(BK84:BK91)</f>
        <v>0</v>
      </c>
    </row>
    <row r="84" spans="2:65" s="1" customFormat="1" ht="22.5" customHeight="1">
      <c r="B84" s="40"/>
      <c r="C84" s="193" t="s">
        <v>79</v>
      </c>
      <c r="D84" s="193" t="s">
        <v>165</v>
      </c>
      <c r="E84" s="194" t="s">
        <v>722</v>
      </c>
      <c r="F84" s="195" t="s">
        <v>723</v>
      </c>
      <c r="G84" s="196" t="s">
        <v>724</v>
      </c>
      <c r="H84" s="197">
        <v>8.8019999999999996</v>
      </c>
      <c r="I84" s="198"/>
      <c r="J84" s="199">
        <f>ROUND(I84*H84,2)</f>
        <v>0</v>
      </c>
      <c r="K84" s="195" t="s">
        <v>168</v>
      </c>
      <c r="L84" s="60"/>
      <c r="M84" s="200" t="s">
        <v>21</v>
      </c>
      <c r="N84" s="201" t="s">
        <v>42</v>
      </c>
      <c r="O84" s="41"/>
      <c r="P84" s="202">
        <f>O84*H84</f>
        <v>0</v>
      </c>
      <c r="Q84" s="202">
        <v>0</v>
      </c>
      <c r="R84" s="202">
        <f>Q84*H84</f>
        <v>0</v>
      </c>
      <c r="S84" s="202">
        <v>0</v>
      </c>
      <c r="T84" s="203">
        <f>S84*H84</f>
        <v>0</v>
      </c>
      <c r="AR84" s="23" t="s">
        <v>169</v>
      </c>
      <c r="AT84" s="23" t="s">
        <v>165</v>
      </c>
      <c r="AU84" s="23" t="s">
        <v>81</v>
      </c>
      <c r="AY84" s="23" t="s">
        <v>163</v>
      </c>
      <c r="BE84" s="204">
        <f>IF(N84="základní",J84,0)</f>
        <v>0</v>
      </c>
      <c r="BF84" s="204">
        <f>IF(N84="snížená",J84,0)</f>
        <v>0</v>
      </c>
      <c r="BG84" s="204">
        <f>IF(N84="zákl. přenesená",J84,0)</f>
        <v>0</v>
      </c>
      <c r="BH84" s="204">
        <f>IF(N84="sníž. přenesená",J84,0)</f>
        <v>0</v>
      </c>
      <c r="BI84" s="204">
        <f>IF(N84="nulová",J84,0)</f>
        <v>0</v>
      </c>
      <c r="BJ84" s="23" t="s">
        <v>79</v>
      </c>
      <c r="BK84" s="204">
        <f>ROUND(I84*H84,2)</f>
        <v>0</v>
      </c>
      <c r="BL84" s="23" t="s">
        <v>169</v>
      </c>
      <c r="BM84" s="23" t="s">
        <v>725</v>
      </c>
    </row>
    <row r="85" spans="2:65" s="11" customFormat="1" ht="13.5">
      <c r="B85" s="205"/>
      <c r="C85" s="206"/>
      <c r="D85" s="207" t="s">
        <v>171</v>
      </c>
      <c r="E85" s="208" t="s">
        <v>21</v>
      </c>
      <c r="F85" s="209" t="s">
        <v>726</v>
      </c>
      <c r="G85" s="206"/>
      <c r="H85" s="210">
        <v>8.8019999999999996</v>
      </c>
      <c r="I85" s="211"/>
      <c r="J85" s="206"/>
      <c r="K85" s="206"/>
      <c r="L85" s="212"/>
      <c r="M85" s="213"/>
      <c r="N85" s="214"/>
      <c r="O85" s="214"/>
      <c r="P85" s="214"/>
      <c r="Q85" s="214"/>
      <c r="R85" s="214"/>
      <c r="S85" s="214"/>
      <c r="T85" s="215"/>
      <c r="AT85" s="216" t="s">
        <v>171</v>
      </c>
      <c r="AU85" s="216" t="s">
        <v>81</v>
      </c>
      <c r="AV85" s="11" t="s">
        <v>81</v>
      </c>
      <c r="AW85" s="11" t="s">
        <v>35</v>
      </c>
      <c r="AX85" s="11" t="s">
        <v>79</v>
      </c>
      <c r="AY85" s="216" t="s">
        <v>163</v>
      </c>
    </row>
    <row r="86" spans="2:65" s="1" customFormat="1" ht="22.5" customHeight="1">
      <c r="B86" s="40"/>
      <c r="C86" s="193" t="s">
        <v>81</v>
      </c>
      <c r="D86" s="193" t="s">
        <v>165</v>
      </c>
      <c r="E86" s="194" t="s">
        <v>727</v>
      </c>
      <c r="F86" s="195" t="s">
        <v>728</v>
      </c>
      <c r="G86" s="196" t="s">
        <v>102</v>
      </c>
      <c r="H86" s="197">
        <v>104965</v>
      </c>
      <c r="I86" s="198"/>
      <c r="J86" s="199">
        <f>ROUND(I86*H86,2)</f>
        <v>0</v>
      </c>
      <c r="K86" s="195" t="s">
        <v>168</v>
      </c>
      <c r="L86" s="60"/>
      <c r="M86" s="200" t="s">
        <v>21</v>
      </c>
      <c r="N86" s="201" t="s">
        <v>42</v>
      </c>
      <c r="O86" s="41"/>
      <c r="P86" s="202">
        <f>O86*H86</f>
        <v>0</v>
      </c>
      <c r="Q86" s="202">
        <v>0</v>
      </c>
      <c r="R86" s="202">
        <f>Q86*H86</f>
        <v>0</v>
      </c>
      <c r="S86" s="202">
        <v>0</v>
      </c>
      <c r="T86" s="203">
        <f>S86*H86</f>
        <v>0</v>
      </c>
      <c r="AR86" s="23" t="s">
        <v>169</v>
      </c>
      <c r="AT86" s="23" t="s">
        <v>165</v>
      </c>
      <c r="AU86" s="23" t="s">
        <v>81</v>
      </c>
      <c r="AY86" s="23" t="s">
        <v>163</v>
      </c>
      <c r="BE86" s="204">
        <f>IF(N86="základní",J86,0)</f>
        <v>0</v>
      </c>
      <c r="BF86" s="204">
        <f>IF(N86="snížená",J86,0)</f>
        <v>0</v>
      </c>
      <c r="BG86" s="204">
        <f>IF(N86="zákl. přenesená",J86,0)</f>
        <v>0</v>
      </c>
      <c r="BH86" s="204">
        <f>IF(N86="sníž. přenesená",J86,0)</f>
        <v>0</v>
      </c>
      <c r="BI86" s="204">
        <f>IF(N86="nulová",J86,0)</f>
        <v>0</v>
      </c>
      <c r="BJ86" s="23" t="s">
        <v>79</v>
      </c>
      <c r="BK86" s="204">
        <f>ROUND(I86*H86,2)</f>
        <v>0</v>
      </c>
      <c r="BL86" s="23" t="s">
        <v>169</v>
      </c>
      <c r="BM86" s="23" t="s">
        <v>729</v>
      </c>
    </row>
    <row r="87" spans="2:65" s="11" customFormat="1" ht="13.5">
      <c r="B87" s="205"/>
      <c r="C87" s="206"/>
      <c r="D87" s="207" t="s">
        <v>171</v>
      </c>
      <c r="E87" s="208" t="s">
        <v>21</v>
      </c>
      <c r="F87" s="209" t="s">
        <v>730</v>
      </c>
      <c r="G87" s="206"/>
      <c r="H87" s="210">
        <v>104965</v>
      </c>
      <c r="I87" s="211"/>
      <c r="J87" s="206"/>
      <c r="K87" s="206"/>
      <c r="L87" s="212"/>
      <c r="M87" s="213"/>
      <c r="N87" s="214"/>
      <c r="O87" s="214"/>
      <c r="P87" s="214"/>
      <c r="Q87" s="214"/>
      <c r="R87" s="214"/>
      <c r="S87" s="214"/>
      <c r="T87" s="215"/>
      <c r="AT87" s="216" t="s">
        <v>171</v>
      </c>
      <c r="AU87" s="216" t="s">
        <v>81</v>
      </c>
      <c r="AV87" s="11" t="s">
        <v>81</v>
      </c>
      <c r="AW87" s="11" t="s">
        <v>35</v>
      </c>
      <c r="AX87" s="11" t="s">
        <v>79</v>
      </c>
      <c r="AY87" s="216" t="s">
        <v>163</v>
      </c>
    </row>
    <row r="88" spans="2:65" s="1" customFormat="1" ht="22.5" customHeight="1">
      <c r="B88" s="40"/>
      <c r="C88" s="193" t="s">
        <v>104</v>
      </c>
      <c r="D88" s="193" t="s">
        <v>165</v>
      </c>
      <c r="E88" s="194" t="s">
        <v>189</v>
      </c>
      <c r="F88" s="195" t="s">
        <v>190</v>
      </c>
      <c r="G88" s="196" t="s">
        <v>130</v>
      </c>
      <c r="H88" s="197">
        <v>5248.25</v>
      </c>
      <c r="I88" s="198"/>
      <c r="J88" s="199">
        <f>ROUND(I88*H88,2)</f>
        <v>0</v>
      </c>
      <c r="K88" s="195" t="s">
        <v>168</v>
      </c>
      <c r="L88" s="60"/>
      <c r="M88" s="200" t="s">
        <v>21</v>
      </c>
      <c r="N88" s="201" t="s">
        <v>42</v>
      </c>
      <c r="O88" s="41"/>
      <c r="P88" s="202">
        <f>O88*H88</f>
        <v>0</v>
      </c>
      <c r="Q88" s="202">
        <v>0</v>
      </c>
      <c r="R88" s="202">
        <f>Q88*H88</f>
        <v>0</v>
      </c>
      <c r="S88" s="202">
        <v>0</v>
      </c>
      <c r="T88" s="203">
        <f>S88*H88</f>
        <v>0</v>
      </c>
      <c r="AR88" s="23" t="s">
        <v>169</v>
      </c>
      <c r="AT88" s="23" t="s">
        <v>165</v>
      </c>
      <c r="AU88" s="23" t="s">
        <v>81</v>
      </c>
      <c r="AY88" s="23" t="s">
        <v>163</v>
      </c>
      <c r="BE88" s="204">
        <f>IF(N88="základní",J88,0)</f>
        <v>0</v>
      </c>
      <c r="BF88" s="204">
        <f>IF(N88="snížená",J88,0)</f>
        <v>0</v>
      </c>
      <c r="BG88" s="204">
        <f>IF(N88="zákl. přenesená",J88,0)</f>
        <v>0</v>
      </c>
      <c r="BH88" s="204">
        <f>IF(N88="sníž. přenesená",J88,0)</f>
        <v>0</v>
      </c>
      <c r="BI88" s="204">
        <f>IF(N88="nulová",J88,0)</f>
        <v>0</v>
      </c>
      <c r="BJ88" s="23" t="s">
        <v>79</v>
      </c>
      <c r="BK88" s="204">
        <f>ROUND(I88*H88,2)</f>
        <v>0</v>
      </c>
      <c r="BL88" s="23" t="s">
        <v>169</v>
      </c>
      <c r="BM88" s="23" t="s">
        <v>731</v>
      </c>
    </row>
    <row r="89" spans="2:65" s="11" customFormat="1" ht="13.5">
      <c r="B89" s="205"/>
      <c r="C89" s="206"/>
      <c r="D89" s="207" t="s">
        <v>171</v>
      </c>
      <c r="E89" s="208" t="s">
        <v>732</v>
      </c>
      <c r="F89" s="209" t="s">
        <v>733</v>
      </c>
      <c r="G89" s="206"/>
      <c r="H89" s="210">
        <v>5248.25</v>
      </c>
      <c r="I89" s="211"/>
      <c r="J89" s="206"/>
      <c r="K89" s="206"/>
      <c r="L89" s="212"/>
      <c r="M89" s="213"/>
      <c r="N89" s="214"/>
      <c r="O89" s="214"/>
      <c r="P89" s="214"/>
      <c r="Q89" s="214"/>
      <c r="R89" s="214"/>
      <c r="S89" s="214"/>
      <c r="T89" s="215"/>
      <c r="AT89" s="216" t="s">
        <v>171</v>
      </c>
      <c r="AU89" s="216" t="s">
        <v>81</v>
      </c>
      <c r="AV89" s="11" t="s">
        <v>81</v>
      </c>
      <c r="AW89" s="11" t="s">
        <v>35</v>
      </c>
      <c r="AX89" s="11" t="s">
        <v>79</v>
      </c>
      <c r="AY89" s="216" t="s">
        <v>163</v>
      </c>
    </row>
    <row r="90" spans="2:65" s="1" customFormat="1" ht="22.5" customHeight="1">
      <c r="B90" s="40"/>
      <c r="C90" s="193" t="s">
        <v>174</v>
      </c>
      <c r="D90" s="193" t="s">
        <v>165</v>
      </c>
      <c r="E90" s="194" t="s">
        <v>195</v>
      </c>
      <c r="F90" s="195" t="s">
        <v>196</v>
      </c>
      <c r="G90" s="196" t="s">
        <v>197</v>
      </c>
      <c r="H90" s="197">
        <v>2624.125</v>
      </c>
      <c r="I90" s="198"/>
      <c r="J90" s="199">
        <f>ROUND(I90*H90,2)</f>
        <v>0</v>
      </c>
      <c r="K90" s="195" t="s">
        <v>198</v>
      </c>
      <c r="L90" s="60"/>
      <c r="M90" s="200" t="s">
        <v>21</v>
      </c>
      <c r="N90" s="201" t="s">
        <v>42</v>
      </c>
      <c r="O90" s="41"/>
      <c r="P90" s="202">
        <f>O90*H90</f>
        <v>0</v>
      </c>
      <c r="Q90" s="202">
        <v>0</v>
      </c>
      <c r="R90" s="202">
        <f>Q90*H90</f>
        <v>0</v>
      </c>
      <c r="S90" s="202">
        <v>0</v>
      </c>
      <c r="T90" s="203">
        <f>S90*H90</f>
        <v>0</v>
      </c>
      <c r="AR90" s="23" t="s">
        <v>169</v>
      </c>
      <c r="AT90" s="23" t="s">
        <v>165</v>
      </c>
      <c r="AU90" s="23" t="s">
        <v>81</v>
      </c>
      <c r="AY90" s="23" t="s">
        <v>163</v>
      </c>
      <c r="BE90" s="204">
        <f>IF(N90="základní",J90,0)</f>
        <v>0</v>
      </c>
      <c r="BF90" s="204">
        <f>IF(N90="snížená",J90,0)</f>
        <v>0</v>
      </c>
      <c r="BG90" s="204">
        <f>IF(N90="zákl. přenesená",J90,0)</f>
        <v>0</v>
      </c>
      <c r="BH90" s="204">
        <f>IF(N90="sníž. přenesená",J90,0)</f>
        <v>0</v>
      </c>
      <c r="BI90" s="204">
        <f>IF(N90="nulová",J90,0)</f>
        <v>0</v>
      </c>
      <c r="BJ90" s="23" t="s">
        <v>79</v>
      </c>
      <c r="BK90" s="204">
        <f>ROUND(I90*H90,2)</f>
        <v>0</v>
      </c>
      <c r="BL90" s="23" t="s">
        <v>169</v>
      </c>
      <c r="BM90" s="23" t="s">
        <v>734</v>
      </c>
    </row>
    <row r="91" spans="2:65" s="11" customFormat="1" ht="13.5">
      <c r="B91" s="205"/>
      <c r="C91" s="206"/>
      <c r="D91" s="217" t="s">
        <v>171</v>
      </c>
      <c r="E91" s="218" t="s">
        <v>21</v>
      </c>
      <c r="F91" s="219" t="s">
        <v>735</v>
      </c>
      <c r="G91" s="206"/>
      <c r="H91" s="220">
        <v>2624.125</v>
      </c>
      <c r="I91" s="211"/>
      <c r="J91" s="206"/>
      <c r="K91" s="206"/>
      <c r="L91" s="212"/>
      <c r="M91" s="213"/>
      <c r="N91" s="214"/>
      <c r="O91" s="214"/>
      <c r="P91" s="214"/>
      <c r="Q91" s="214"/>
      <c r="R91" s="214"/>
      <c r="S91" s="214"/>
      <c r="T91" s="215"/>
      <c r="AT91" s="216" t="s">
        <v>171</v>
      </c>
      <c r="AU91" s="216" t="s">
        <v>81</v>
      </c>
      <c r="AV91" s="11" t="s">
        <v>81</v>
      </c>
      <c r="AW91" s="11" t="s">
        <v>35</v>
      </c>
      <c r="AX91" s="11" t="s">
        <v>79</v>
      </c>
      <c r="AY91" s="216" t="s">
        <v>163</v>
      </c>
    </row>
    <row r="92" spans="2:65" s="10" customFormat="1" ht="29.85" customHeight="1">
      <c r="B92" s="176"/>
      <c r="C92" s="177"/>
      <c r="D92" s="190" t="s">
        <v>70</v>
      </c>
      <c r="E92" s="191" t="s">
        <v>736</v>
      </c>
      <c r="F92" s="191" t="s">
        <v>82</v>
      </c>
      <c r="G92" s="177"/>
      <c r="H92" s="177"/>
      <c r="I92" s="180"/>
      <c r="J92" s="192">
        <f>BK92</f>
        <v>0</v>
      </c>
      <c r="K92" s="177"/>
      <c r="L92" s="182"/>
      <c r="M92" s="183"/>
      <c r="N92" s="184"/>
      <c r="O92" s="184"/>
      <c r="P92" s="185">
        <f>SUM(P93:P100)</f>
        <v>0</v>
      </c>
      <c r="Q92" s="184"/>
      <c r="R92" s="185">
        <f>SUM(R93:R100)</f>
        <v>0</v>
      </c>
      <c r="S92" s="184"/>
      <c r="T92" s="186">
        <f>SUM(T93:T100)</f>
        <v>0</v>
      </c>
      <c r="AR92" s="187" t="s">
        <v>174</v>
      </c>
      <c r="AT92" s="188" t="s">
        <v>70</v>
      </c>
      <c r="AU92" s="188" t="s">
        <v>79</v>
      </c>
      <c r="AY92" s="187" t="s">
        <v>163</v>
      </c>
      <c r="BK92" s="189">
        <f>SUM(BK93:BK100)</f>
        <v>0</v>
      </c>
    </row>
    <row r="93" spans="2:65" s="1" customFormat="1" ht="22.5" customHeight="1">
      <c r="B93" s="40"/>
      <c r="C93" s="193" t="s">
        <v>184</v>
      </c>
      <c r="D93" s="193" t="s">
        <v>165</v>
      </c>
      <c r="E93" s="194" t="s">
        <v>722</v>
      </c>
      <c r="F93" s="195" t="s">
        <v>723</v>
      </c>
      <c r="G93" s="196" t="s">
        <v>724</v>
      </c>
      <c r="H93" s="197">
        <v>1.758</v>
      </c>
      <c r="I93" s="198"/>
      <c r="J93" s="199">
        <f>ROUND(I93*H93,2)</f>
        <v>0</v>
      </c>
      <c r="K93" s="195" t="s">
        <v>168</v>
      </c>
      <c r="L93" s="60"/>
      <c r="M93" s="200" t="s">
        <v>21</v>
      </c>
      <c r="N93" s="201" t="s">
        <v>42</v>
      </c>
      <c r="O93" s="41"/>
      <c r="P93" s="202">
        <f>O93*H93</f>
        <v>0</v>
      </c>
      <c r="Q93" s="202">
        <v>0</v>
      </c>
      <c r="R93" s="202">
        <f>Q93*H93</f>
        <v>0</v>
      </c>
      <c r="S93" s="202">
        <v>0</v>
      </c>
      <c r="T93" s="203">
        <f>S93*H93</f>
        <v>0</v>
      </c>
      <c r="AR93" s="23" t="s">
        <v>169</v>
      </c>
      <c r="AT93" s="23" t="s">
        <v>165</v>
      </c>
      <c r="AU93" s="23" t="s">
        <v>81</v>
      </c>
      <c r="AY93" s="23" t="s">
        <v>163</v>
      </c>
      <c r="BE93" s="204">
        <f>IF(N93="základní",J93,0)</f>
        <v>0</v>
      </c>
      <c r="BF93" s="204">
        <f>IF(N93="snížená",J93,0)</f>
        <v>0</v>
      </c>
      <c r="BG93" s="204">
        <f>IF(N93="zákl. přenesená",J93,0)</f>
        <v>0</v>
      </c>
      <c r="BH93" s="204">
        <f>IF(N93="sníž. přenesená",J93,0)</f>
        <v>0</v>
      </c>
      <c r="BI93" s="204">
        <f>IF(N93="nulová",J93,0)</f>
        <v>0</v>
      </c>
      <c r="BJ93" s="23" t="s">
        <v>79</v>
      </c>
      <c r="BK93" s="204">
        <f>ROUND(I93*H93,2)</f>
        <v>0</v>
      </c>
      <c r="BL93" s="23" t="s">
        <v>169</v>
      </c>
      <c r="BM93" s="23" t="s">
        <v>737</v>
      </c>
    </row>
    <row r="94" spans="2:65" s="11" customFormat="1" ht="13.5">
      <c r="B94" s="205"/>
      <c r="C94" s="206"/>
      <c r="D94" s="207" t="s">
        <v>171</v>
      </c>
      <c r="E94" s="208" t="s">
        <v>21</v>
      </c>
      <c r="F94" s="209" t="s">
        <v>738</v>
      </c>
      <c r="G94" s="206"/>
      <c r="H94" s="210">
        <v>1.758</v>
      </c>
      <c r="I94" s="211"/>
      <c r="J94" s="206"/>
      <c r="K94" s="206"/>
      <c r="L94" s="212"/>
      <c r="M94" s="213"/>
      <c r="N94" s="214"/>
      <c r="O94" s="214"/>
      <c r="P94" s="214"/>
      <c r="Q94" s="214"/>
      <c r="R94" s="214"/>
      <c r="S94" s="214"/>
      <c r="T94" s="215"/>
      <c r="AT94" s="216" t="s">
        <v>171</v>
      </c>
      <c r="AU94" s="216" t="s">
        <v>81</v>
      </c>
      <c r="AV94" s="11" t="s">
        <v>81</v>
      </c>
      <c r="AW94" s="11" t="s">
        <v>35</v>
      </c>
      <c r="AX94" s="11" t="s">
        <v>79</v>
      </c>
      <c r="AY94" s="216" t="s">
        <v>163</v>
      </c>
    </row>
    <row r="95" spans="2:65" s="1" customFormat="1" ht="22.5" customHeight="1">
      <c r="B95" s="40"/>
      <c r="C95" s="193" t="s">
        <v>119</v>
      </c>
      <c r="D95" s="193" t="s">
        <v>165</v>
      </c>
      <c r="E95" s="194" t="s">
        <v>727</v>
      </c>
      <c r="F95" s="195" t="s">
        <v>728</v>
      </c>
      <c r="G95" s="196" t="s">
        <v>102</v>
      </c>
      <c r="H95" s="197">
        <v>12740</v>
      </c>
      <c r="I95" s="198"/>
      <c r="J95" s="199">
        <f>ROUND(I95*H95,2)</f>
        <v>0</v>
      </c>
      <c r="K95" s="195" t="s">
        <v>168</v>
      </c>
      <c r="L95" s="60"/>
      <c r="M95" s="200" t="s">
        <v>21</v>
      </c>
      <c r="N95" s="201" t="s">
        <v>42</v>
      </c>
      <c r="O95" s="41"/>
      <c r="P95" s="202">
        <f>O95*H95</f>
        <v>0</v>
      </c>
      <c r="Q95" s="202">
        <v>0</v>
      </c>
      <c r="R95" s="202">
        <f>Q95*H95</f>
        <v>0</v>
      </c>
      <c r="S95" s="202">
        <v>0</v>
      </c>
      <c r="T95" s="203">
        <f>S95*H95</f>
        <v>0</v>
      </c>
      <c r="AR95" s="23" t="s">
        <v>169</v>
      </c>
      <c r="AT95" s="23" t="s">
        <v>165</v>
      </c>
      <c r="AU95" s="23" t="s">
        <v>81</v>
      </c>
      <c r="AY95" s="23" t="s">
        <v>163</v>
      </c>
      <c r="BE95" s="204">
        <f>IF(N95="základní",J95,0)</f>
        <v>0</v>
      </c>
      <c r="BF95" s="204">
        <f>IF(N95="snížená",J95,0)</f>
        <v>0</v>
      </c>
      <c r="BG95" s="204">
        <f>IF(N95="zákl. přenesená",J95,0)</f>
        <v>0</v>
      </c>
      <c r="BH95" s="204">
        <f>IF(N95="sníž. přenesená",J95,0)</f>
        <v>0</v>
      </c>
      <c r="BI95" s="204">
        <f>IF(N95="nulová",J95,0)</f>
        <v>0</v>
      </c>
      <c r="BJ95" s="23" t="s">
        <v>79</v>
      </c>
      <c r="BK95" s="204">
        <f>ROUND(I95*H95,2)</f>
        <v>0</v>
      </c>
      <c r="BL95" s="23" t="s">
        <v>169</v>
      </c>
      <c r="BM95" s="23" t="s">
        <v>739</v>
      </c>
    </row>
    <row r="96" spans="2:65" s="11" customFormat="1" ht="13.5">
      <c r="B96" s="205"/>
      <c r="C96" s="206"/>
      <c r="D96" s="207" t="s">
        <v>171</v>
      </c>
      <c r="E96" s="208" t="s">
        <v>21</v>
      </c>
      <c r="F96" s="209" t="s">
        <v>740</v>
      </c>
      <c r="G96" s="206"/>
      <c r="H96" s="210">
        <v>12740</v>
      </c>
      <c r="I96" s="211"/>
      <c r="J96" s="206"/>
      <c r="K96" s="206"/>
      <c r="L96" s="212"/>
      <c r="M96" s="213"/>
      <c r="N96" s="214"/>
      <c r="O96" s="214"/>
      <c r="P96" s="214"/>
      <c r="Q96" s="214"/>
      <c r="R96" s="214"/>
      <c r="S96" s="214"/>
      <c r="T96" s="215"/>
      <c r="AT96" s="216" t="s">
        <v>171</v>
      </c>
      <c r="AU96" s="216" t="s">
        <v>81</v>
      </c>
      <c r="AV96" s="11" t="s">
        <v>81</v>
      </c>
      <c r="AW96" s="11" t="s">
        <v>35</v>
      </c>
      <c r="AX96" s="11" t="s">
        <v>79</v>
      </c>
      <c r="AY96" s="216" t="s">
        <v>163</v>
      </c>
    </row>
    <row r="97" spans="2:65" s="1" customFormat="1" ht="22.5" customHeight="1">
      <c r="B97" s="40"/>
      <c r="C97" s="193" t="s">
        <v>194</v>
      </c>
      <c r="D97" s="193" t="s">
        <v>165</v>
      </c>
      <c r="E97" s="194" t="s">
        <v>189</v>
      </c>
      <c r="F97" s="195" t="s">
        <v>190</v>
      </c>
      <c r="G97" s="196" t="s">
        <v>130</v>
      </c>
      <c r="H97" s="197">
        <v>637</v>
      </c>
      <c r="I97" s="198"/>
      <c r="J97" s="199">
        <f>ROUND(I97*H97,2)</f>
        <v>0</v>
      </c>
      <c r="K97" s="195" t="s">
        <v>168</v>
      </c>
      <c r="L97" s="60"/>
      <c r="M97" s="200" t="s">
        <v>21</v>
      </c>
      <c r="N97" s="201" t="s">
        <v>42</v>
      </c>
      <c r="O97" s="41"/>
      <c r="P97" s="202">
        <f>O97*H97</f>
        <v>0</v>
      </c>
      <c r="Q97" s="202">
        <v>0</v>
      </c>
      <c r="R97" s="202">
        <f>Q97*H97</f>
        <v>0</v>
      </c>
      <c r="S97" s="202">
        <v>0</v>
      </c>
      <c r="T97" s="203">
        <f>S97*H97</f>
        <v>0</v>
      </c>
      <c r="AR97" s="23" t="s">
        <v>169</v>
      </c>
      <c r="AT97" s="23" t="s">
        <v>165</v>
      </c>
      <c r="AU97" s="23" t="s">
        <v>81</v>
      </c>
      <c r="AY97" s="23" t="s">
        <v>163</v>
      </c>
      <c r="BE97" s="204">
        <f>IF(N97="základní",J97,0)</f>
        <v>0</v>
      </c>
      <c r="BF97" s="204">
        <f>IF(N97="snížená",J97,0)</f>
        <v>0</v>
      </c>
      <c r="BG97" s="204">
        <f>IF(N97="zákl. přenesená",J97,0)</f>
        <v>0</v>
      </c>
      <c r="BH97" s="204">
        <f>IF(N97="sníž. přenesená",J97,0)</f>
        <v>0</v>
      </c>
      <c r="BI97" s="204">
        <f>IF(N97="nulová",J97,0)</f>
        <v>0</v>
      </c>
      <c r="BJ97" s="23" t="s">
        <v>79</v>
      </c>
      <c r="BK97" s="204">
        <f>ROUND(I97*H97,2)</f>
        <v>0</v>
      </c>
      <c r="BL97" s="23" t="s">
        <v>169</v>
      </c>
      <c r="BM97" s="23" t="s">
        <v>741</v>
      </c>
    </row>
    <row r="98" spans="2:65" s="11" customFormat="1" ht="13.5">
      <c r="B98" s="205"/>
      <c r="C98" s="206"/>
      <c r="D98" s="207" t="s">
        <v>171</v>
      </c>
      <c r="E98" s="208" t="s">
        <v>742</v>
      </c>
      <c r="F98" s="209" t="s">
        <v>743</v>
      </c>
      <c r="G98" s="206"/>
      <c r="H98" s="210">
        <v>637</v>
      </c>
      <c r="I98" s="211"/>
      <c r="J98" s="206"/>
      <c r="K98" s="206"/>
      <c r="L98" s="212"/>
      <c r="M98" s="213"/>
      <c r="N98" s="214"/>
      <c r="O98" s="214"/>
      <c r="P98" s="214"/>
      <c r="Q98" s="214"/>
      <c r="R98" s="214"/>
      <c r="S98" s="214"/>
      <c r="T98" s="215"/>
      <c r="AT98" s="216" t="s">
        <v>171</v>
      </c>
      <c r="AU98" s="216" t="s">
        <v>81</v>
      </c>
      <c r="AV98" s="11" t="s">
        <v>81</v>
      </c>
      <c r="AW98" s="11" t="s">
        <v>35</v>
      </c>
      <c r="AX98" s="11" t="s">
        <v>79</v>
      </c>
      <c r="AY98" s="216" t="s">
        <v>163</v>
      </c>
    </row>
    <row r="99" spans="2:65" s="1" customFormat="1" ht="22.5" customHeight="1">
      <c r="B99" s="40"/>
      <c r="C99" s="193" t="s">
        <v>201</v>
      </c>
      <c r="D99" s="193" t="s">
        <v>165</v>
      </c>
      <c r="E99" s="194" t="s">
        <v>195</v>
      </c>
      <c r="F99" s="195" t="s">
        <v>196</v>
      </c>
      <c r="G99" s="196" t="s">
        <v>197</v>
      </c>
      <c r="H99" s="197">
        <v>318.5</v>
      </c>
      <c r="I99" s="198"/>
      <c r="J99" s="199">
        <f>ROUND(I99*H99,2)</f>
        <v>0</v>
      </c>
      <c r="K99" s="195" t="s">
        <v>198</v>
      </c>
      <c r="L99" s="60"/>
      <c r="M99" s="200" t="s">
        <v>21</v>
      </c>
      <c r="N99" s="201" t="s">
        <v>42</v>
      </c>
      <c r="O99" s="41"/>
      <c r="P99" s="202">
        <f>O99*H99</f>
        <v>0</v>
      </c>
      <c r="Q99" s="202">
        <v>0</v>
      </c>
      <c r="R99" s="202">
        <f>Q99*H99</f>
        <v>0</v>
      </c>
      <c r="S99" s="202">
        <v>0</v>
      </c>
      <c r="T99" s="203">
        <f>S99*H99</f>
        <v>0</v>
      </c>
      <c r="AR99" s="23" t="s">
        <v>169</v>
      </c>
      <c r="AT99" s="23" t="s">
        <v>165</v>
      </c>
      <c r="AU99" s="23" t="s">
        <v>81</v>
      </c>
      <c r="AY99" s="23" t="s">
        <v>163</v>
      </c>
      <c r="BE99" s="204">
        <f>IF(N99="základní",J99,0)</f>
        <v>0</v>
      </c>
      <c r="BF99" s="204">
        <f>IF(N99="snížená",J99,0)</f>
        <v>0</v>
      </c>
      <c r="BG99" s="204">
        <f>IF(N99="zákl. přenesená",J99,0)</f>
        <v>0</v>
      </c>
      <c r="BH99" s="204">
        <f>IF(N99="sníž. přenesená",J99,0)</f>
        <v>0</v>
      </c>
      <c r="BI99" s="204">
        <f>IF(N99="nulová",J99,0)</f>
        <v>0</v>
      </c>
      <c r="BJ99" s="23" t="s">
        <v>79</v>
      </c>
      <c r="BK99" s="204">
        <f>ROUND(I99*H99,2)</f>
        <v>0</v>
      </c>
      <c r="BL99" s="23" t="s">
        <v>169</v>
      </c>
      <c r="BM99" s="23" t="s">
        <v>744</v>
      </c>
    </row>
    <row r="100" spans="2:65" s="11" customFormat="1" ht="13.5">
      <c r="B100" s="205"/>
      <c r="C100" s="206"/>
      <c r="D100" s="217" t="s">
        <v>171</v>
      </c>
      <c r="E100" s="218" t="s">
        <v>21</v>
      </c>
      <c r="F100" s="219" t="s">
        <v>745</v>
      </c>
      <c r="G100" s="206"/>
      <c r="H100" s="220">
        <v>318.5</v>
      </c>
      <c r="I100" s="211"/>
      <c r="J100" s="206"/>
      <c r="K100" s="206"/>
      <c r="L100" s="212"/>
      <c r="M100" s="213"/>
      <c r="N100" s="214"/>
      <c r="O100" s="214"/>
      <c r="P100" s="214"/>
      <c r="Q100" s="214"/>
      <c r="R100" s="214"/>
      <c r="S100" s="214"/>
      <c r="T100" s="215"/>
      <c r="AT100" s="216" t="s">
        <v>171</v>
      </c>
      <c r="AU100" s="216" t="s">
        <v>81</v>
      </c>
      <c r="AV100" s="11" t="s">
        <v>81</v>
      </c>
      <c r="AW100" s="11" t="s">
        <v>35</v>
      </c>
      <c r="AX100" s="11" t="s">
        <v>79</v>
      </c>
      <c r="AY100" s="216" t="s">
        <v>163</v>
      </c>
    </row>
    <row r="101" spans="2:65" s="10" customFormat="1" ht="29.85" customHeight="1">
      <c r="B101" s="176"/>
      <c r="C101" s="177"/>
      <c r="D101" s="190" t="s">
        <v>70</v>
      </c>
      <c r="E101" s="191" t="s">
        <v>746</v>
      </c>
      <c r="F101" s="191" t="s">
        <v>85</v>
      </c>
      <c r="G101" s="177"/>
      <c r="H101" s="177"/>
      <c r="I101" s="180"/>
      <c r="J101" s="192">
        <f>BK101</f>
        <v>0</v>
      </c>
      <c r="K101" s="177"/>
      <c r="L101" s="182"/>
      <c r="M101" s="183"/>
      <c r="N101" s="184"/>
      <c r="O101" s="184"/>
      <c r="P101" s="185">
        <f>SUM(P102:P109)</f>
        <v>0</v>
      </c>
      <c r="Q101" s="184"/>
      <c r="R101" s="185">
        <f>SUM(R102:R109)</f>
        <v>0</v>
      </c>
      <c r="S101" s="184"/>
      <c r="T101" s="186">
        <f>SUM(T102:T109)</f>
        <v>0</v>
      </c>
      <c r="AR101" s="187" t="s">
        <v>174</v>
      </c>
      <c r="AT101" s="188" t="s">
        <v>70</v>
      </c>
      <c r="AU101" s="188" t="s">
        <v>79</v>
      </c>
      <c r="AY101" s="187" t="s">
        <v>163</v>
      </c>
      <c r="BK101" s="189">
        <f>SUM(BK102:BK109)</f>
        <v>0</v>
      </c>
    </row>
    <row r="102" spans="2:65" s="1" customFormat="1" ht="22.5" customHeight="1">
      <c r="B102" s="40"/>
      <c r="C102" s="193" t="s">
        <v>205</v>
      </c>
      <c r="D102" s="193" t="s">
        <v>165</v>
      </c>
      <c r="E102" s="194" t="s">
        <v>722</v>
      </c>
      <c r="F102" s="195" t="s">
        <v>723</v>
      </c>
      <c r="G102" s="196" t="s">
        <v>724</v>
      </c>
      <c r="H102" s="197">
        <v>5.7240000000000002</v>
      </c>
      <c r="I102" s="198"/>
      <c r="J102" s="199">
        <f>ROUND(I102*H102,2)</f>
        <v>0</v>
      </c>
      <c r="K102" s="195" t="s">
        <v>168</v>
      </c>
      <c r="L102" s="60"/>
      <c r="M102" s="200" t="s">
        <v>21</v>
      </c>
      <c r="N102" s="201" t="s">
        <v>42</v>
      </c>
      <c r="O102" s="41"/>
      <c r="P102" s="202">
        <f>O102*H102</f>
        <v>0</v>
      </c>
      <c r="Q102" s="202">
        <v>0</v>
      </c>
      <c r="R102" s="202">
        <f>Q102*H102</f>
        <v>0</v>
      </c>
      <c r="S102" s="202">
        <v>0</v>
      </c>
      <c r="T102" s="203">
        <f>S102*H102</f>
        <v>0</v>
      </c>
      <c r="AR102" s="23" t="s">
        <v>174</v>
      </c>
      <c r="AT102" s="23" t="s">
        <v>165</v>
      </c>
      <c r="AU102" s="23" t="s">
        <v>81</v>
      </c>
      <c r="AY102" s="23" t="s">
        <v>163</v>
      </c>
      <c r="BE102" s="204">
        <f>IF(N102="základní",J102,0)</f>
        <v>0</v>
      </c>
      <c r="BF102" s="204">
        <f>IF(N102="snížená",J102,0)</f>
        <v>0</v>
      </c>
      <c r="BG102" s="204">
        <f>IF(N102="zákl. přenesená",J102,0)</f>
        <v>0</v>
      </c>
      <c r="BH102" s="204">
        <f>IF(N102="sníž. přenesená",J102,0)</f>
        <v>0</v>
      </c>
      <c r="BI102" s="204">
        <f>IF(N102="nulová",J102,0)</f>
        <v>0</v>
      </c>
      <c r="BJ102" s="23" t="s">
        <v>79</v>
      </c>
      <c r="BK102" s="204">
        <f>ROUND(I102*H102,2)</f>
        <v>0</v>
      </c>
      <c r="BL102" s="23" t="s">
        <v>174</v>
      </c>
      <c r="BM102" s="23" t="s">
        <v>747</v>
      </c>
    </row>
    <row r="103" spans="2:65" s="11" customFormat="1" ht="13.5">
      <c r="B103" s="205"/>
      <c r="C103" s="206"/>
      <c r="D103" s="207" t="s">
        <v>171</v>
      </c>
      <c r="E103" s="208" t="s">
        <v>21</v>
      </c>
      <c r="F103" s="209" t="s">
        <v>748</v>
      </c>
      <c r="G103" s="206"/>
      <c r="H103" s="210">
        <v>5.7240000000000002</v>
      </c>
      <c r="I103" s="211"/>
      <c r="J103" s="206"/>
      <c r="K103" s="206"/>
      <c r="L103" s="212"/>
      <c r="M103" s="213"/>
      <c r="N103" s="214"/>
      <c r="O103" s="214"/>
      <c r="P103" s="214"/>
      <c r="Q103" s="214"/>
      <c r="R103" s="214"/>
      <c r="S103" s="214"/>
      <c r="T103" s="215"/>
      <c r="AT103" s="216" t="s">
        <v>171</v>
      </c>
      <c r="AU103" s="216" t="s">
        <v>81</v>
      </c>
      <c r="AV103" s="11" t="s">
        <v>81</v>
      </c>
      <c r="AW103" s="11" t="s">
        <v>35</v>
      </c>
      <c r="AX103" s="11" t="s">
        <v>79</v>
      </c>
      <c r="AY103" s="216" t="s">
        <v>163</v>
      </c>
    </row>
    <row r="104" spans="2:65" s="1" customFormat="1" ht="22.5" customHeight="1">
      <c r="B104" s="40"/>
      <c r="C104" s="193" t="s">
        <v>209</v>
      </c>
      <c r="D104" s="193" t="s">
        <v>165</v>
      </c>
      <c r="E104" s="194" t="s">
        <v>727</v>
      </c>
      <c r="F104" s="195" t="s">
        <v>728</v>
      </c>
      <c r="G104" s="196" t="s">
        <v>102</v>
      </c>
      <c r="H104" s="197">
        <v>10710</v>
      </c>
      <c r="I104" s="198"/>
      <c r="J104" s="199">
        <f>ROUND(I104*H104,2)</f>
        <v>0</v>
      </c>
      <c r="K104" s="195" t="s">
        <v>168</v>
      </c>
      <c r="L104" s="60"/>
      <c r="M104" s="200" t="s">
        <v>21</v>
      </c>
      <c r="N104" s="201" t="s">
        <v>42</v>
      </c>
      <c r="O104" s="41"/>
      <c r="P104" s="202">
        <f>O104*H104</f>
        <v>0</v>
      </c>
      <c r="Q104" s="202">
        <v>0</v>
      </c>
      <c r="R104" s="202">
        <f>Q104*H104</f>
        <v>0</v>
      </c>
      <c r="S104" s="202">
        <v>0</v>
      </c>
      <c r="T104" s="203">
        <f>S104*H104</f>
        <v>0</v>
      </c>
      <c r="AR104" s="23" t="s">
        <v>174</v>
      </c>
      <c r="AT104" s="23" t="s">
        <v>165</v>
      </c>
      <c r="AU104" s="23" t="s">
        <v>81</v>
      </c>
      <c r="AY104" s="23" t="s">
        <v>163</v>
      </c>
      <c r="BE104" s="204">
        <f>IF(N104="základní",J104,0)</f>
        <v>0</v>
      </c>
      <c r="BF104" s="204">
        <f>IF(N104="snížená",J104,0)</f>
        <v>0</v>
      </c>
      <c r="BG104" s="204">
        <f>IF(N104="zákl. přenesená",J104,0)</f>
        <v>0</v>
      </c>
      <c r="BH104" s="204">
        <f>IF(N104="sníž. přenesená",J104,0)</f>
        <v>0</v>
      </c>
      <c r="BI104" s="204">
        <f>IF(N104="nulová",J104,0)</f>
        <v>0</v>
      </c>
      <c r="BJ104" s="23" t="s">
        <v>79</v>
      </c>
      <c r="BK104" s="204">
        <f>ROUND(I104*H104,2)</f>
        <v>0</v>
      </c>
      <c r="BL104" s="23" t="s">
        <v>174</v>
      </c>
      <c r="BM104" s="23" t="s">
        <v>749</v>
      </c>
    </row>
    <row r="105" spans="2:65" s="11" customFormat="1" ht="13.5">
      <c r="B105" s="205"/>
      <c r="C105" s="206"/>
      <c r="D105" s="207" t="s">
        <v>171</v>
      </c>
      <c r="E105" s="208" t="s">
        <v>21</v>
      </c>
      <c r="F105" s="209" t="s">
        <v>750</v>
      </c>
      <c r="G105" s="206"/>
      <c r="H105" s="210">
        <v>10710</v>
      </c>
      <c r="I105" s="211"/>
      <c r="J105" s="206"/>
      <c r="K105" s="206"/>
      <c r="L105" s="212"/>
      <c r="M105" s="213"/>
      <c r="N105" s="214"/>
      <c r="O105" s="214"/>
      <c r="P105" s="214"/>
      <c r="Q105" s="214"/>
      <c r="R105" s="214"/>
      <c r="S105" s="214"/>
      <c r="T105" s="215"/>
      <c r="AT105" s="216" t="s">
        <v>171</v>
      </c>
      <c r="AU105" s="216" t="s">
        <v>81</v>
      </c>
      <c r="AV105" s="11" t="s">
        <v>81</v>
      </c>
      <c r="AW105" s="11" t="s">
        <v>35</v>
      </c>
      <c r="AX105" s="11" t="s">
        <v>79</v>
      </c>
      <c r="AY105" s="216" t="s">
        <v>163</v>
      </c>
    </row>
    <row r="106" spans="2:65" s="1" customFormat="1" ht="22.5" customHeight="1">
      <c r="B106" s="40"/>
      <c r="C106" s="193" t="s">
        <v>213</v>
      </c>
      <c r="D106" s="193" t="s">
        <v>165</v>
      </c>
      <c r="E106" s="194" t="s">
        <v>189</v>
      </c>
      <c r="F106" s="195" t="s">
        <v>190</v>
      </c>
      <c r="G106" s="196" t="s">
        <v>130</v>
      </c>
      <c r="H106" s="197">
        <v>535.5</v>
      </c>
      <c r="I106" s="198"/>
      <c r="J106" s="199">
        <f>ROUND(I106*H106,2)</f>
        <v>0</v>
      </c>
      <c r="K106" s="195" t="s">
        <v>168</v>
      </c>
      <c r="L106" s="60"/>
      <c r="M106" s="200" t="s">
        <v>21</v>
      </c>
      <c r="N106" s="201" t="s">
        <v>42</v>
      </c>
      <c r="O106" s="41"/>
      <c r="P106" s="202">
        <f>O106*H106</f>
        <v>0</v>
      </c>
      <c r="Q106" s="202">
        <v>0</v>
      </c>
      <c r="R106" s="202">
        <f>Q106*H106</f>
        <v>0</v>
      </c>
      <c r="S106" s="202">
        <v>0</v>
      </c>
      <c r="T106" s="203">
        <f>S106*H106</f>
        <v>0</v>
      </c>
      <c r="AR106" s="23" t="s">
        <v>174</v>
      </c>
      <c r="AT106" s="23" t="s">
        <v>165</v>
      </c>
      <c r="AU106" s="23" t="s">
        <v>81</v>
      </c>
      <c r="AY106" s="23" t="s">
        <v>163</v>
      </c>
      <c r="BE106" s="204">
        <f>IF(N106="základní",J106,0)</f>
        <v>0</v>
      </c>
      <c r="BF106" s="204">
        <f>IF(N106="snížená",J106,0)</f>
        <v>0</v>
      </c>
      <c r="BG106" s="204">
        <f>IF(N106="zákl. přenesená",J106,0)</f>
        <v>0</v>
      </c>
      <c r="BH106" s="204">
        <f>IF(N106="sníž. přenesená",J106,0)</f>
        <v>0</v>
      </c>
      <c r="BI106" s="204">
        <f>IF(N106="nulová",J106,0)</f>
        <v>0</v>
      </c>
      <c r="BJ106" s="23" t="s">
        <v>79</v>
      </c>
      <c r="BK106" s="204">
        <f>ROUND(I106*H106,2)</f>
        <v>0</v>
      </c>
      <c r="BL106" s="23" t="s">
        <v>174</v>
      </c>
      <c r="BM106" s="23" t="s">
        <v>751</v>
      </c>
    </row>
    <row r="107" spans="2:65" s="11" customFormat="1" ht="13.5">
      <c r="B107" s="205"/>
      <c r="C107" s="206"/>
      <c r="D107" s="207" t="s">
        <v>171</v>
      </c>
      <c r="E107" s="208" t="s">
        <v>752</v>
      </c>
      <c r="F107" s="209" t="s">
        <v>753</v>
      </c>
      <c r="G107" s="206"/>
      <c r="H107" s="210">
        <v>535.5</v>
      </c>
      <c r="I107" s="211"/>
      <c r="J107" s="206"/>
      <c r="K107" s="206"/>
      <c r="L107" s="212"/>
      <c r="M107" s="213"/>
      <c r="N107" s="214"/>
      <c r="O107" s="214"/>
      <c r="P107" s="214"/>
      <c r="Q107" s="214"/>
      <c r="R107" s="214"/>
      <c r="S107" s="214"/>
      <c r="T107" s="215"/>
      <c r="AT107" s="216" t="s">
        <v>171</v>
      </c>
      <c r="AU107" s="216" t="s">
        <v>81</v>
      </c>
      <c r="AV107" s="11" t="s">
        <v>81</v>
      </c>
      <c r="AW107" s="11" t="s">
        <v>35</v>
      </c>
      <c r="AX107" s="11" t="s">
        <v>79</v>
      </c>
      <c r="AY107" s="216" t="s">
        <v>163</v>
      </c>
    </row>
    <row r="108" spans="2:65" s="1" customFormat="1" ht="22.5" customHeight="1">
      <c r="B108" s="40"/>
      <c r="C108" s="193" t="s">
        <v>221</v>
      </c>
      <c r="D108" s="193" t="s">
        <v>165</v>
      </c>
      <c r="E108" s="194" t="s">
        <v>195</v>
      </c>
      <c r="F108" s="195" t="s">
        <v>196</v>
      </c>
      <c r="G108" s="196" t="s">
        <v>197</v>
      </c>
      <c r="H108" s="197">
        <v>267.75</v>
      </c>
      <c r="I108" s="198"/>
      <c r="J108" s="199">
        <f>ROUND(I108*H108,2)</f>
        <v>0</v>
      </c>
      <c r="K108" s="195" t="s">
        <v>198</v>
      </c>
      <c r="L108" s="60"/>
      <c r="M108" s="200" t="s">
        <v>21</v>
      </c>
      <c r="N108" s="201" t="s">
        <v>42</v>
      </c>
      <c r="O108" s="41"/>
      <c r="P108" s="202">
        <f>O108*H108</f>
        <v>0</v>
      </c>
      <c r="Q108" s="202">
        <v>0</v>
      </c>
      <c r="R108" s="202">
        <f>Q108*H108</f>
        <v>0</v>
      </c>
      <c r="S108" s="202">
        <v>0</v>
      </c>
      <c r="T108" s="203">
        <f>S108*H108</f>
        <v>0</v>
      </c>
      <c r="AR108" s="23" t="s">
        <v>174</v>
      </c>
      <c r="AT108" s="23" t="s">
        <v>165</v>
      </c>
      <c r="AU108" s="23" t="s">
        <v>81</v>
      </c>
      <c r="AY108" s="23" t="s">
        <v>163</v>
      </c>
      <c r="BE108" s="204">
        <f>IF(N108="základní",J108,0)</f>
        <v>0</v>
      </c>
      <c r="BF108" s="204">
        <f>IF(N108="snížená",J108,0)</f>
        <v>0</v>
      </c>
      <c r="BG108" s="204">
        <f>IF(N108="zákl. přenesená",J108,0)</f>
        <v>0</v>
      </c>
      <c r="BH108" s="204">
        <f>IF(N108="sníž. přenesená",J108,0)</f>
        <v>0</v>
      </c>
      <c r="BI108" s="204">
        <f>IF(N108="nulová",J108,0)</f>
        <v>0</v>
      </c>
      <c r="BJ108" s="23" t="s">
        <v>79</v>
      </c>
      <c r="BK108" s="204">
        <f>ROUND(I108*H108,2)</f>
        <v>0</v>
      </c>
      <c r="BL108" s="23" t="s">
        <v>174</v>
      </c>
      <c r="BM108" s="23" t="s">
        <v>754</v>
      </c>
    </row>
    <row r="109" spans="2:65" s="11" customFormat="1" ht="13.5">
      <c r="B109" s="205"/>
      <c r="C109" s="206"/>
      <c r="D109" s="217" t="s">
        <v>171</v>
      </c>
      <c r="E109" s="218" t="s">
        <v>21</v>
      </c>
      <c r="F109" s="219" t="s">
        <v>755</v>
      </c>
      <c r="G109" s="206"/>
      <c r="H109" s="220">
        <v>267.75</v>
      </c>
      <c r="I109" s="211"/>
      <c r="J109" s="206"/>
      <c r="K109" s="206"/>
      <c r="L109" s="212"/>
      <c r="M109" s="213"/>
      <c r="N109" s="214"/>
      <c r="O109" s="214"/>
      <c r="P109" s="214"/>
      <c r="Q109" s="214"/>
      <c r="R109" s="214"/>
      <c r="S109" s="214"/>
      <c r="T109" s="215"/>
      <c r="AT109" s="216" t="s">
        <v>171</v>
      </c>
      <c r="AU109" s="216" t="s">
        <v>81</v>
      </c>
      <c r="AV109" s="11" t="s">
        <v>81</v>
      </c>
      <c r="AW109" s="11" t="s">
        <v>35</v>
      </c>
      <c r="AX109" s="11" t="s">
        <v>79</v>
      </c>
      <c r="AY109" s="216" t="s">
        <v>163</v>
      </c>
    </row>
    <row r="110" spans="2:65" s="10" customFormat="1" ht="29.85" customHeight="1">
      <c r="B110" s="176"/>
      <c r="C110" s="177"/>
      <c r="D110" s="190" t="s">
        <v>70</v>
      </c>
      <c r="E110" s="191" t="s">
        <v>756</v>
      </c>
      <c r="F110" s="191" t="s">
        <v>87</v>
      </c>
      <c r="G110" s="177"/>
      <c r="H110" s="177"/>
      <c r="I110" s="180"/>
      <c r="J110" s="192">
        <f>BK110</f>
        <v>0</v>
      </c>
      <c r="K110" s="177"/>
      <c r="L110" s="182"/>
      <c r="M110" s="183"/>
      <c r="N110" s="184"/>
      <c r="O110" s="184"/>
      <c r="P110" s="185">
        <f>SUM(P111:P118)</f>
        <v>0</v>
      </c>
      <c r="Q110" s="184"/>
      <c r="R110" s="185">
        <f>SUM(R111:R118)</f>
        <v>0</v>
      </c>
      <c r="S110" s="184"/>
      <c r="T110" s="186">
        <f>SUM(T111:T118)</f>
        <v>0</v>
      </c>
      <c r="AR110" s="187" t="s">
        <v>174</v>
      </c>
      <c r="AT110" s="188" t="s">
        <v>70</v>
      </c>
      <c r="AU110" s="188" t="s">
        <v>79</v>
      </c>
      <c r="AY110" s="187" t="s">
        <v>163</v>
      </c>
      <c r="BK110" s="189">
        <f>SUM(BK111:BK118)</f>
        <v>0</v>
      </c>
    </row>
    <row r="111" spans="2:65" s="1" customFormat="1" ht="22.5" customHeight="1">
      <c r="B111" s="40"/>
      <c r="C111" s="193" t="s">
        <v>226</v>
      </c>
      <c r="D111" s="193" t="s">
        <v>165</v>
      </c>
      <c r="E111" s="194" t="s">
        <v>722</v>
      </c>
      <c r="F111" s="195" t="s">
        <v>723</v>
      </c>
      <c r="G111" s="196" t="s">
        <v>724</v>
      </c>
      <c r="H111" s="197">
        <v>6.3360000000000003</v>
      </c>
      <c r="I111" s="198"/>
      <c r="J111" s="199">
        <f>ROUND(I111*H111,2)</f>
        <v>0</v>
      </c>
      <c r="K111" s="195" t="s">
        <v>168</v>
      </c>
      <c r="L111" s="60"/>
      <c r="M111" s="200" t="s">
        <v>21</v>
      </c>
      <c r="N111" s="201" t="s">
        <v>42</v>
      </c>
      <c r="O111" s="41"/>
      <c r="P111" s="202">
        <f>O111*H111</f>
        <v>0</v>
      </c>
      <c r="Q111" s="202">
        <v>0</v>
      </c>
      <c r="R111" s="202">
        <f>Q111*H111</f>
        <v>0</v>
      </c>
      <c r="S111" s="202">
        <v>0</v>
      </c>
      <c r="T111" s="203">
        <f>S111*H111</f>
        <v>0</v>
      </c>
      <c r="AR111" s="23" t="s">
        <v>757</v>
      </c>
      <c r="AT111" s="23" t="s">
        <v>165</v>
      </c>
      <c r="AU111" s="23" t="s">
        <v>81</v>
      </c>
      <c r="AY111" s="23" t="s">
        <v>163</v>
      </c>
      <c r="BE111" s="204">
        <f>IF(N111="základní",J111,0)</f>
        <v>0</v>
      </c>
      <c r="BF111" s="204">
        <f>IF(N111="snížená",J111,0)</f>
        <v>0</v>
      </c>
      <c r="BG111" s="204">
        <f>IF(N111="zákl. přenesená",J111,0)</f>
        <v>0</v>
      </c>
      <c r="BH111" s="204">
        <f>IF(N111="sníž. přenesená",J111,0)</f>
        <v>0</v>
      </c>
      <c r="BI111" s="204">
        <f>IF(N111="nulová",J111,0)</f>
        <v>0</v>
      </c>
      <c r="BJ111" s="23" t="s">
        <v>79</v>
      </c>
      <c r="BK111" s="204">
        <f>ROUND(I111*H111,2)</f>
        <v>0</v>
      </c>
      <c r="BL111" s="23" t="s">
        <v>757</v>
      </c>
      <c r="BM111" s="23" t="s">
        <v>758</v>
      </c>
    </row>
    <row r="112" spans="2:65" s="11" customFormat="1" ht="13.5">
      <c r="B112" s="205"/>
      <c r="C112" s="206"/>
      <c r="D112" s="207" t="s">
        <v>171</v>
      </c>
      <c r="E112" s="208" t="s">
        <v>21</v>
      </c>
      <c r="F112" s="209" t="s">
        <v>759</v>
      </c>
      <c r="G112" s="206"/>
      <c r="H112" s="210">
        <v>6.3360000000000003</v>
      </c>
      <c r="I112" s="211"/>
      <c r="J112" s="206"/>
      <c r="K112" s="206"/>
      <c r="L112" s="212"/>
      <c r="M112" s="213"/>
      <c r="N112" s="214"/>
      <c r="O112" s="214"/>
      <c r="P112" s="214"/>
      <c r="Q112" s="214"/>
      <c r="R112" s="214"/>
      <c r="S112" s="214"/>
      <c r="T112" s="215"/>
      <c r="AT112" s="216" t="s">
        <v>171</v>
      </c>
      <c r="AU112" s="216" t="s">
        <v>81</v>
      </c>
      <c r="AV112" s="11" t="s">
        <v>81</v>
      </c>
      <c r="AW112" s="11" t="s">
        <v>35</v>
      </c>
      <c r="AX112" s="11" t="s">
        <v>79</v>
      </c>
      <c r="AY112" s="216" t="s">
        <v>163</v>
      </c>
    </row>
    <row r="113" spans="2:65" s="1" customFormat="1" ht="22.5" customHeight="1">
      <c r="B113" s="40"/>
      <c r="C113" s="193" t="s">
        <v>230</v>
      </c>
      <c r="D113" s="193" t="s">
        <v>165</v>
      </c>
      <c r="E113" s="194" t="s">
        <v>727</v>
      </c>
      <c r="F113" s="195" t="s">
        <v>728</v>
      </c>
      <c r="G113" s="196" t="s">
        <v>102</v>
      </c>
      <c r="H113" s="197">
        <v>70840</v>
      </c>
      <c r="I113" s="198"/>
      <c r="J113" s="199">
        <f>ROUND(I113*H113,2)</f>
        <v>0</v>
      </c>
      <c r="K113" s="195" t="s">
        <v>168</v>
      </c>
      <c r="L113" s="60"/>
      <c r="M113" s="200" t="s">
        <v>21</v>
      </c>
      <c r="N113" s="201" t="s">
        <v>42</v>
      </c>
      <c r="O113" s="41"/>
      <c r="P113" s="202">
        <f>O113*H113</f>
        <v>0</v>
      </c>
      <c r="Q113" s="202">
        <v>0</v>
      </c>
      <c r="R113" s="202">
        <f>Q113*H113</f>
        <v>0</v>
      </c>
      <c r="S113" s="202">
        <v>0</v>
      </c>
      <c r="T113" s="203">
        <f>S113*H113</f>
        <v>0</v>
      </c>
      <c r="AR113" s="23" t="s">
        <v>757</v>
      </c>
      <c r="AT113" s="23" t="s">
        <v>165</v>
      </c>
      <c r="AU113" s="23" t="s">
        <v>81</v>
      </c>
      <c r="AY113" s="23" t="s">
        <v>163</v>
      </c>
      <c r="BE113" s="204">
        <f>IF(N113="základní",J113,0)</f>
        <v>0</v>
      </c>
      <c r="BF113" s="204">
        <f>IF(N113="snížená",J113,0)</f>
        <v>0</v>
      </c>
      <c r="BG113" s="204">
        <f>IF(N113="zákl. přenesená",J113,0)</f>
        <v>0</v>
      </c>
      <c r="BH113" s="204">
        <f>IF(N113="sníž. přenesená",J113,0)</f>
        <v>0</v>
      </c>
      <c r="BI113" s="204">
        <f>IF(N113="nulová",J113,0)</f>
        <v>0</v>
      </c>
      <c r="BJ113" s="23" t="s">
        <v>79</v>
      </c>
      <c r="BK113" s="204">
        <f>ROUND(I113*H113,2)</f>
        <v>0</v>
      </c>
      <c r="BL113" s="23" t="s">
        <v>757</v>
      </c>
      <c r="BM113" s="23" t="s">
        <v>760</v>
      </c>
    </row>
    <row r="114" spans="2:65" s="11" customFormat="1" ht="13.5">
      <c r="B114" s="205"/>
      <c r="C114" s="206"/>
      <c r="D114" s="207" t="s">
        <v>171</v>
      </c>
      <c r="E114" s="208" t="s">
        <v>21</v>
      </c>
      <c r="F114" s="209" t="s">
        <v>761</v>
      </c>
      <c r="G114" s="206"/>
      <c r="H114" s="210">
        <v>70840</v>
      </c>
      <c r="I114" s="211"/>
      <c r="J114" s="206"/>
      <c r="K114" s="206"/>
      <c r="L114" s="212"/>
      <c r="M114" s="213"/>
      <c r="N114" s="214"/>
      <c r="O114" s="214"/>
      <c r="P114" s="214"/>
      <c r="Q114" s="214"/>
      <c r="R114" s="214"/>
      <c r="S114" s="214"/>
      <c r="T114" s="215"/>
      <c r="AT114" s="216" t="s">
        <v>171</v>
      </c>
      <c r="AU114" s="216" t="s">
        <v>81</v>
      </c>
      <c r="AV114" s="11" t="s">
        <v>81</v>
      </c>
      <c r="AW114" s="11" t="s">
        <v>35</v>
      </c>
      <c r="AX114" s="11" t="s">
        <v>79</v>
      </c>
      <c r="AY114" s="216" t="s">
        <v>163</v>
      </c>
    </row>
    <row r="115" spans="2:65" s="1" customFormat="1" ht="22.5" customHeight="1">
      <c r="B115" s="40"/>
      <c r="C115" s="193" t="s">
        <v>10</v>
      </c>
      <c r="D115" s="193" t="s">
        <v>165</v>
      </c>
      <c r="E115" s="194" t="s">
        <v>189</v>
      </c>
      <c r="F115" s="195" t="s">
        <v>190</v>
      </c>
      <c r="G115" s="196" t="s">
        <v>130</v>
      </c>
      <c r="H115" s="197">
        <v>3542</v>
      </c>
      <c r="I115" s="198"/>
      <c r="J115" s="199">
        <f>ROUND(I115*H115,2)</f>
        <v>0</v>
      </c>
      <c r="K115" s="195" t="s">
        <v>168</v>
      </c>
      <c r="L115" s="60"/>
      <c r="M115" s="200" t="s">
        <v>21</v>
      </c>
      <c r="N115" s="201" t="s">
        <v>42</v>
      </c>
      <c r="O115" s="41"/>
      <c r="P115" s="202">
        <f>O115*H115</f>
        <v>0</v>
      </c>
      <c r="Q115" s="202">
        <v>0</v>
      </c>
      <c r="R115" s="202">
        <f>Q115*H115</f>
        <v>0</v>
      </c>
      <c r="S115" s="202">
        <v>0</v>
      </c>
      <c r="T115" s="203">
        <f>S115*H115</f>
        <v>0</v>
      </c>
      <c r="AR115" s="23" t="s">
        <v>757</v>
      </c>
      <c r="AT115" s="23" t="s">
        <v>165</v>
      </c>
      <c r="AU115" s="23" t="s">
        <v>81</v>
      </c>
      <c r="AY115" s="23" t="s">
        <v>163</v>
      </c>
      <c r="BE115" s="204">
        <f>IF(N115="základní",J115,0)</f>
        <v>0</v>
      </c>
      <c r="BF115" s="204">
        <f>IF(N115="snížená",J115,0)</f>
        <v>0</v>
      </c>
      <c r="BG115" s="204">
        <f>IF(N115="zákl. přenesená",J115,0)</f>
        <v>0</v>
      </c>
      <c r="BH115" s="204">
        <f>IF(N115="sníž. přenesená",J115,0)</f>
        <v>0</v>
      </c>
      <c r="BI115" s="204">
        <f>IF(N115="nulová",J115,0)</f>
        <v>0</v>
      </c>
      <c r="BJ115" s="23" t="s">
        <v>79</v>
      </c>
      <c r="BK115" s="204">
        <f>ROUND(I115*H115,2)</f>
        <v>0</v>
      </c>
      <c r="BL115" s="23" t="s">
        <v>757</v>
      </c>
      <c r="BM115" s="23" t="s">
        <v>762</v>
      </c>
    </row>
    <row r="116" spans="2:65" s="11" customFormat="1" ht="13.5">
      <c r="B116" s="205"/>
      <c r="C116" s="206"/>
      <c r="D116" s="207" t="s">
        <v>171</v>
      </c>
      <c r="E116" s="208" t="s">
        <v>763</v>
      </c>
      <c r="F116" s="209" t="s">
        <v>764</v>
      </c>
      <c r="G116" s="206"/>
      <c r="H116" s="210">
        <v>3542</v>
      </c>
      <c r="I116" s="211"/>
      <c r="J116" s="206"/>
      <c r="K116" s="206"/>
      <c r="L116" s="212"/>
      <c r="M116" s="213"/>
      <c r="N116" s="214"/>
      <c r="O116" s="214"/>
      <c r="P116" s="214"/>
      <c r="Q116" s="214"/>
      <c r="R116" s="214"/>
      <c r="S116" s="214"/>
      <c r="T116" s="215"/>
      <c r="AT116" s="216" t="s">
        <v>171</v>
      </c>
      <c r="AU116" s="216" t="s">
        <v>81</v>
      </c>
      <c r="AV116" s="11" t="s">
        <v>81</v>
      </c>
      <c r="AW116" s="11" t="s">
        <v>35</v>
      </c>
      <c r="AX116" s="11" t="s">
        <v>79</v>
      </c>
      <c r="AY116" s="216" t="s">
        <v>163</v>
      </c>
    </row>
    <row r="117" spans="2:65" s="1" customFormat="1" ht="22.5" customHeight="1">
      <c r="B117" s="40"/>
      <c r="C117" s="193" t="s">
        <v>237</v>
      </c>
      <c r="D117" s="193" t="s">
        <v>165</v>
      </c>
      <c r="E117" s="194" t="s">
        <v>195</v>
      </c>
      <c r="F117" s="195" t="s">
        <v>196</v>
      </c>
      <c r="G117" s="196" t="s">
        <v>197</v>
      </c>
      <c r="H117" s="197">
        <v>1771</v>
      </c>
      <c r="I117" s="198"/>
      <c r="J117" s="199">
        <f>ROUND(I117*H117,2)</f>
        <v>0</v>
      </c>
      <c r="K117" s="195" t="s">
        <v>198</v>
      </c>
      <c r="L117" s="60"/>
      <c r="M117" s="200" t="s">
        <v>21</v>
      </c>
      <c r="N117" s="201" t="s">
        <v>42</v>
      </c>
      <c r="O117" s="41"/>
      <c r="P117" s="202">
        <f>O117*H117</f>
        <v>0</v>
      </c>
      <c r="Q117" s="202">
        <v>0</v>
      </c>
      <c r="R117" s="202">
        <f>Q117*H117</f>
        <v>0</v>
      </c>
      <c r="S117" s="202">
        <v>0</v>
      </c>
      <c r="T117" s="203">
        <f>S117*H117</f>
        <v>0</v>
      </c>
      <c r="AR117" s="23" t="s">
        <v>757</v>
      </c>
      <c r="AT117" s="23" t="s">
        <v>165</v>
      </c>
      <c r="AU117" s="23" t="s">
        <v>81</v>
      </c>
      <c r="AY117" s="23" t="s">
        <v>163</v>
      </c>
      <c r="BE117" s="204">
        <f>IF(N117="základní",J117,0)</f>
        <v>0</v>
      </c>
      <c r="BF117" s="204">
        <f>IF(N117="snížená",J117,0)</f>
        <v>0</v>
      </c>
      <c r="BG117" s="204">
        <f>IF(N117="zákl. přenesená",J117,0)</f>
        <v>0</v>
      </c>
      <c r="BH117" s="204">
        <f>IF(N117="sníž. přenesená",J117,0)</f>
        <v>0</v>
      </c>
      <c r="BI117" s="204">
        <f>IF(N117="nulová",J117,0)</f>
        <v>0</v>
      </c>
      <c r="BJ117" s="23" t="s">
        <v>79</v>
      </c>
      <c r="BK117" s="204">
        <f>ROUND(I117*H117,2)</f>
        <v>0</v>
      </c>
      <c r="BL117" s="23" t="s">
        <v>757</v>
      </c>
      <c r="BM117" s="23" t="s">
        <v>765</v>
      </c>
    </row>
    <row r="118" spans="2:65" s="11" customFormat="1" ht="13.5">
      <c r="B118" s="205"/>
      <c r="C118" s="206"/>
      <c r="D118" s="217" t="s">
        <v>171</v>
      </c>
      <c r="E118" s="218" t="s">
        <v>21</v>
      </c>
      <c r="F118" s="219" t="s">
        <v>766</v>
      </c>
      <c r="G118" s="206"/>
      <c r="H118" s="220">
        <v>1771</v>
      </c>
      <c r="I118" s="211"/>
      <c r="J118" s="206"/>
      <c r="K118" s="206"/>
      <c r="L118" s="212"/>
      <c r="M118" s="259"/>
      <c r="N118" s="260"/>
      <c r="O118" s="260"/>
      <c r="P118" s="260"/>
      <c r="Q118" s="260"/>
      <c r="R118" s="260"/>
      <c r="S118" s="260"/>
      <c r="T118" s="261"/>
      <c r="AT118" s="216" t="s">
        <v>171</v>
      </c>
      <c r="AU118" s="216" t="s">
        <v>81</v>
      </c>
      <c r="AV118" s="11" t="s">
        <v>81</v>
      </c>
      <c r="AW118" s="11" t="s">
        <v>35</v>
      </c>
      <c r="AX118" s="11" t="s">
        <v>79</v>
      </c>
      <c r="AY118" s="216" t="s">
        <v>163</v>
      </c>
    </row>
    <row r="119" spans="2:65" s="1" customFormat="1" ht="6.95" customHeight="1">
      <c r="B119" s="55"/>
      <c r="C119" s="56"/>
      <c r="D119" s="56"/>
      <c r="E119" s="56"/>
      <c r="F119" s="56"/>
      <c r="G119" s="56"/>
      <c r="H119" s="56"/>
      <c r="I119" s="139"/>
      <c r="J119" s="56"/>
      <c r="K119" s="56"/>
      <c r="L119" s="60"/>
    </row>
  </sheetData>
  <sheetProtection password="CC35" sheet="1" objects="1" scenarios="1" formatCells="0" formatColumns="0" formatRows="0" sort="0" autoFilter="0"/>
  <autoFilter ref="C80:K118"/>
  <mergeCells count="9">
    <mergeCell ref="E71:H71"/>
    <mergeCell ref="E73:H73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80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01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0"/>
      <c r="B1" s="111"/>
      <c r="C1" s="111"/>
      <c r="D1" s="112" t="s">
        <v>1</v>
      </c>
      <c r="E1" s="111"/>
      <c r="F1" s="113" t="s">
        <v>95</v>
      </c>
      <c r="G1" s="385" t="s">
        <v>96</v>
      </c>
      <c r="H1" s="385"/>
      <c r="I1" s="114"/>
      <c r="J1" s="113" t="s">
        <v>97</v>
      </c>
      <c r="K1" s="112" t="s">
        <v>98</v>
      </c>
      <c r="L1" s="113" t="s">
        <v>99</v>
      </c>
      <c r="M1" s="113"/>
      <c r="N1" s="113"/>
      <c r="O1" s="113"/>
      <c r="P1" s="113"/>
      <c r="Q1" s="113"/>
      <c r="R1" s="113"/>
      <c r="S1" s="113"/>
      <c r="T1" s="113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6.950000000000003" customHeight="1"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AT2" s="23" t="s">
        <v>94</v>
      </c>
    </row>
    <row r="3" spans="1:70" ht="6.95" customHeight="1">
      <c r="B3" s="24"/>
      <c r="C3" s="25"/>
      <c r="D3" s="25"/>
      <c r="E3" s="25"/>
      <c r="F3" s="25"/>
      <c r="G3" s="25"/>
      <c r="H3" s="25"/>
      <c r="I3" s="116"/>
      <c r="J3" s="25"/>
      <c r="K3" s="26"/>
      <c r="AT3" s="23" t="s">
        <v>81</v>
      </c>
    </row>
    <row r="4" spans="1:70" ht="36.950000000000003" customHeight="1">
      <c r="B4" s="27"/>
      <c r="C4" s="28"/>
      <c r="D4" s="29" t="s">
        <v>109</v>
      </c>
      <c r="E4" s="28"/>
      <c r="F4" s="28"/>
      <c r="G4" s="28"/>
      <c r="H4" s="28"/>
      <c r="I4" s="117"/>
      <c r="J4" s="28"/>
      <c r="K4" s="30"/>
      <c r="M4" s="31" t="s">
        <v>12</v>
      </c>
      <c r="AT4" s="23" t="s">
        <v>6</v>
      </c>
    </row>
    <row r="5" spans="1:70" ht="6.95" customHeight="1">
      <c r="B5" s="27"/>
      <c r="C5" s="28"/>
      <c r="D5" s="28"/>
      <c r="E5" s="28"/>
      <c r="F5" s="28"/>
      <c r="G5" s="28"/>
      <c r="H5" s="28"/>
      <c r="I5" s="117"/>
      <c r="J5" s="28"/>
      <c r="K5" s="30"/>
    </row>
    <row r="6" spans="1:70">
      <c r="B6" s="27"/>
      <c r="C6" s="28"/>
      <c r="D6" s="36" t="s">
        <v>18</v>
      </c>
      <c r="E6" s="28"/>
      <c r="F6" s="28"/>
      <c r="G6" s="28"/>
      <c r="H6" s="28"/>
      <c r="I6" s="117"/>
      <c r="J6" s="28"/>
      <c r="K6" s="30"/>
    </row>
    <row r="7" spans="1:70" ht="22.5" customHeight="1">
      <c r="B7" s="27"/>
      <c r="C7" s="28"/>
      <c r="D7" s="28"/>
      <c r="E7" s="378" t="str">
        <f>'Rekapitulace stavby'!K6</f>
        <v>Realizace prvků ÚSES v k.ú. Vedrovice</v>
      </c>
      <c r="F7" s="379"/>
      <c r="G7" s="379"/>
      <c r="H7" s="379"/>
      <c r="I7" s="117"/>
      <c r="J7" s="28"/>
      <c r="K7" s="30"/>
    </row>
    <row r="8" spans="1:70" s="1" customFormat="1">
      <c r="B8" s="40"/>
      <c r="C8" s="41"/>
      <c r="D8" s="36" t="s">
        <v>123</v>
      </c>
      <c r="E8" s="41"/>
      <c r="F8" s="41"/>
      <c r="G8" s="41"/>
      <c r="H8" s="41"/>
      <c r="I8" s="118"/>
      <c r="J8" s="41"/>
      <c r="K8" s="44"/>
    </row>
    <row r="9" spans="1:70" s="1" customFormat="1" ht="36.950000000000003" customHeight="1">
      <c r="B9" s="40"/>
      <c r="C9" s="41"/>
      <c r="D9" s="41"/>
      <c r="E9" s="380" t="s">
        <v>767</v>
      </c>
      <c r="F9" s="381"/>
      <c r="G9" s="381"/>
      <c r="H9" s="381"/>
      <c r="I9" s="118"/>
      <c r="J9" s="41"/>
      <c r="K9" s="44"/>
    </row>
    <row r="10" spans="1:70" s="1" customFormat="1" ht="13.5">
      <c r="B10" s="40"/>
      <c r="C10" s="41"/>
      <c r="D10" s="41"/>
      <c r="E10" s="41"/>
      <c r="F10" s="41"/>
      <c r="G10" s="41"/>
      <c r="H10" s="41"/>
      <c r="I10" s="118"/>
      <c r="J10" s="41"/>
      <c r="K10" s="44"/>
    </row>
    <row r="11" spans="1:70" s="1" customFormat="1" ht="14.45" customHeight="1">
      <c r="B11" s="40"/>
      <c r="C11" s="41"/>
      <c r="D11" s="36" t="s">
        <v>20</v>
      </c>
      <c r="E11" s="41"/>
      <c r="F11" s="34" t="s">
        <v>21</v>
      </c>
      <c r="G11" s="41"/>
      <c r="H11" s="41"/>
      <c r="I11" s="119" t="s">
        <v>22</v>
      </c>
      <c r="J11" s="34" t="s">
        <v>21</v>
      </c>
      <c r="K11" s="44"/>
    </row>
    <row r="12" spans="1:70" s="1" customFormat="1" ht="14.45" customHeight="1">
      <c r="B12" s="40"/>
      <c r="C12" s="41"/>
      <c r="D12" s="36" t="s">
        <v>23</v>
      </c>
      <c r="E12" s="41"/>
      <c r="F12" s="34" t="s">
        <v>24</v>
      </c>
      <c r="G12" s="41"/>
      <c r="H12" s="41"/>
      <c r="I12" s="119" t="s">
        <v>25</v>
      </c>
      <c r="J12" s="120" t="str">
        <f>'Rekapitulace stavby'!AN8</f>
        <v>19. 7. 2017</v>
      </c>
      <c r="K12" s="44"/>
    </row>
    <row r="13" spans="1:70" s="1" customFormat="1" ht="10.9" customHeight="1">
      <c r="B13" s="40"/>
      <c r="C13" s="41"/>
      <c r="D13" s="41"/>
      <c r="E13" s="41"/>
      <c r="F13" s="41"/>
      <c r="G13" s="41"/>
      <c r="H13" s="41"/>
      <c r="I13" s="118"/>
      <c r="J13" s="41"/>
      <c r="K13" s="44"/>
    </row>
    <row r="14" spans="1:70" s="1" customFormat="1" ht="14.45" customHeight="1">
      <c r="B14" s="40"/>
      <c r="C14" s="41"/>
      <c r="D14" s="36" t="s">
        <v>27</v>
      </c>
      <c r="E14" s="41"/>
      <c r="F14" s="41"/>
      <c r="G14" s="41"/>
      <c r="H14" s="41"/>
      <c r="I14" s="119" t="s">
        <v>28</v>
      </c>
      <c r="J14" s="34" t="s">
        <v>21</v>
      </c>
      <c r="K14" s="44"/>
    </row>
    <row r="15" spans="1:70" s="1" customFormat="1" ht="18" customHeight="1">
      <c r="B15" s="40"/>
      <c r="C15" s="41"/>
      <c r="D15" s="41"/>
      <c r="E15" s="34" t="s">
        <v>29</v>
      </c>
      <c r="F15" s="41"/>
      <c r="G15" s="41"/>
      <c r="H15" s="41"/>
      <c r="I15" s="119" t="s">
        <v>30</v>
      </c>
      <c r="J15" s="34" t="s">
        <v>21</v>
      </c>
      <c r="K15" s="44"/>
    </row>
    <row r="16" spans="1:70" s="1" customFormat="1" ht="6.95" customHeight="1">
      <c r="B16" s="40"/>
      <c r="C16" s="41"/>
      <c r="D16" s="41"/>
      <c r="E16" s="41"/>
      <c r="F16" s="41"/>
      <c r="G16" s="41"/>
      <c r="H16" s="41"/>
      <c r="I16" s="118"/>
      <c r="J16" s="41"/>
      <c r="K16" s="44"/>
    </row>
    <row r="17" spans="2:11" s="1" customFormat="1" ht="14.45" customHeight="1">
      <c r="B17" s="40"/>
      <c r="C17" s="41"/>
      <c r="D17" s="36" t="s">
        <v>31</v>
      </c>
      <c r="E17" s="41"/>
      <c r="F17" s="41"/>
      <c r="G17" s="41"/>
      <c r="H17" s="41"/>
      <c r="I17" s="119" t="s">
        <v>28</v>
      </c>
      <c r="J17" s="34" t="str">
        <f>IF('Rekapitulace stavby'!AN13="Vyplň údaj","",IF('Rekapitulace stavby'!AN13="","",'Rekapitulace stavby'!AN13))</f>
        <v/>
      </c>
      <c r="K17" s="44"/>
    </row>
    <row r="18" spans="2:11" s="1" customFormat="1" ht="18" customHeight="1">
      <c r="B18" s="40"/>
      <c r="C18" s="41"/>
      <c r="D18" s="41"/>
      <c r="E18" s="34" t="str">
        <f>IF('Rekapitulace stavby'!E14="Vyplň údaj","",IF('Rekapitulace stavby'!E14="","",'Rekapitulace stavby'!E14))</f>
        <v/>
      </c>
      <c r="F18" s="41"/>
      <c r="G18" s="41"/>
      <c r="H18" s="41"/>
      <c r="I18" s="119" t="s">
        <v>30</v>
      </c>
      <c r="J18" s="34" t="str">
        <f>IF('Rekapitulace stavby'!AN14="Vyplň údaj","",IF('Rekapitulace stavby'!AN14="","",'Rekapitulace stavby'!AN14))</f>
        <v/>
      </c>
      <c r="K18" s="44"/>
    </row>
    <row r="19" spans="2:11" s="1" customFormat="1" ht="6.95" customHeight="1">
      <c r="B19" s="40"/>
      <c r="C19" s="41"/>
      <c r="D19" s="41"/>
      <c r="E19" s="41"/>
      <c r="F19" s="41"/>
      <c r="G19" s="41"/>
      <c r="H19" s="41"/>
      <c r="I19" s="118"/>
      <c r="J19" s="41"/>
      <c r="K19" s="44"/>
    </row>
    <row r="20" spans="2:11" s="1" customFormat="1" ht="14.45" customHeight="1">
      <c r="B20" s="40"/>
      <c r="C20" s="41"/>
      <c r="D20" s="36" t="s">
        <v>33</v>
      </c>
      <c r="E20" s="41"/>
      <c r="F20" s="41"/>
      <c r="G20" s="41"/>
      <c r="H20" s="41"/>
      <c r="I20" s="119" t="s">
        <v>28</v>
      </c>
      <c r="J20" s="34" t="s">
        <v>21</v>
      </c>
      <c r="K20" s="44"/>
    </row>
    <row r="21" spans="2:11" s="1" customFormat="1" ht="18" customHeight="1">
      <c r="B21" s="40"/>
      <c r="C21" s="41"/>
      <c r="D21" s="41"/>
      <c r="E21" s="34" t="s">
        <v>34</v>
      </c>
      <c r="F21" s="41"/>
      <c r="G21" s="41"/>
      <c r="H21" s="41"/>
      <c r="I21" s="119" t="s">
        <v>30</v>
      </c>
      <c r="J21" s="34" t="s">
        <v>21</v>
      </c>
      <c r="K21" s="44"/>
    </row>
    <row r="22" spans="2:11" s="1" customFormat="1" ht="6.95" customHeight="1">
      <c r="B22" s="40"/>
      <c r="C22" s="41"/>
      <c r="D22" s="41"/>
      <c r="E22" s="41"/>
      <c r="F22" s="41"/>
      <c r="G22" s="41"/>
      <c r="H22" s="41"/>
      <c r="I22" s="118"/>
      <c r="J22" s="41"/>
      <c r="K22" s="44"/>
    </row>
    <row r="23" spans="2:11" s="1" customFormat="1" ht="14.45" customHeight="1">
      <c r="B23" s="40"/>
      <c r="C23" s="41"/>
      <c r="D23" s="36" t="s">
        <v>36</v>
      </c>
      <c r="E23" s="41"/>
      <c r="F23" s="41"/>
      <c r="G23" s="41"/>
      <c r="H23" s="41"/>
      <c r="I23" s="118"/>
      <c r="J23" s="41"/>
      <c r="K23" s="44"/>
    </row>
    <row r="24" spans="2:11" s="6" customFormat="1" ht="22.5" customHeight="1">
      <c r="B24" s="121"/>
      <c r="C24" s="122"/>
      <c r="D24" s="122"/>
      <c r="E24" s="347" t="s">
        <v>21</v>
      </c>
      <c r="F24" s="347"/>
      <c r="G24" s="347"/>
      <c r="H24" s="347"/>
      <c r="I24" s="123"/>
      <c r="J24" s="122"/>
      <c r="K24" s="124"/>
    </row>
    <row r="25" spans="2:11" s="1" customFormat="1" ht="6.95" customHeight="1">
      <c r="B25" s="40"/>
      <c r="C25" s="41"/>
      <c r="D25" s="41"/>
      <c r="E25" s="41"/>
      <c r="F25" s="41"/>
      <c r="G25" s="41"/>
      <c r="H25" s="41"/>
      <c r="I25" s="118"/>
      <c r="J25" s="41"/>
      <c r="K25" s="44"/>
    </row>
    <row r="26" spans="2:11" s="1" customFormat="1" ht="6.95" customHeight="1">
      <c r="B26" s="40"/>
      <c r="C26" s="41"/>
      <c r="D26" s="84"/>
      <c r="E26" s="84"/>
      <c r="F26" s="84"/>
      <c r="G26" s="84"/>
      <c r="H26" s="84"/>
      <c r="I26" s="125"/>
      <c r="J26" s="84"/>
      <c r="K26" s="126"/>
    </row>
    <row r="27" spans="2:11" s="1" customFormat="1" ht="25.35" customHeight="1">
      <c r="B27" s="40"/>
      <c r="C27" s="41"/>
      <c r="D27" s="127" t="s">
        <v>37</v>
      </c>
      <c r="E27" s="41"/>
      <c r="F27" s="41"/>
      <c r="G27" s="41"/>
      <c r="H27" s="41"/>
      <c r="I27" s="118"/>
      <c r="J27" s="128">
        <f>ROUND(J81,2)</f>
        <v>0</v>
      </c>
      <c r="K27" s="44"/>
    </row>
    <row r="28" spans="2:11" s="1" customFormat="1" ht="6.95" customHeight="1">
      <c r="B28" s="40"/>
      <c r="C28" s="41"/>
      <c r="D28" s="84"/>
      <c r="E28" s="84"/>
      <c r="F28" s="84"/>
      <c r="G28" s="84"/>
      <c r="H28" s="84"/>
      <c r="I28" s="125"/>
      <c r="J28" s="84"/>
      <c r="K28" s="126"/>
    </row>
    <row r="29" spans="2:11" s="1" customFormat="1" ht="14.45" customHeight="1">
      <c r="B29" s="40"/>
      <c r="C29" s="41"/>
      <c r="D29" s="41"/>
      <c r="E29" s="41"/>
      <c r="F29" s="45" t="s">
        <v>39</v>
      </c>
      <c r="G29" s="41"/>
      <c r="H29" s="41"/>
      <c r="I29" s="129" t="s">
        <v>38</v>
      </c>
      <c r="J29" s="45" t="s">
        <v>40</v>
      </c>
      <c r="K29" s="44"/>
    </row>
    <row r="30" spans="2:11" s="1" customFormat="1" ht="14.45" customHeight="1">
      <c r="B30" s="40"/>
      <c r="C30" s="41"/>
      <c r="D30" s="48" t="s">
        <v>41</v>
      </c>
      <c r="E30" s="48" t="s">
        <v>42</v>
      </c>
      <c r="F30" s="130">
        <f>ROUND(SUM(BE81:BE100), 2)</f>
        <v>0</v>
      </c>
      <c r="G30" s="41"/>
      <c r="H30" s="41"/>
      <c r="I30" s="131">
        <v>0.21</v>
      </c>
      <c r="J30" s="130">
        <f>ROUND(ROUND((SUM(BE81:BE100)), 2)*I30, 2)</f>
        <v>0</v>
      </c>
      <c r="K30" s="44"/>
    </row>
    <row r="31" spans="2:11" s="1" customFormat="1" ht="14.45" customHeight="1">
      <c r="B31" s="40"/>
      <c r="C31" s="41"/>
      <c r="D31" s="41"/>
      <c r="E31" s="48" t="s">
        <v>43</v>
      </c>
      <c r="F31" s="130">
        <f>ROUND(SUM(BF81:BF100), 2)</f>
        <v>0</v>
      </c>
      <c r="G31" s="41"/>
      <c r="H31" s="41"/>
      <c r="I31" s="131">
        <v>0.15</v>
      </c>
      <c r="J31" s="130">
        <f>ROUND(ROUND((SUM(BF81:BF100)), 2)*I31, 2)</f>
        <v>0</v>
      </c>
      <c r="K31" s="44"/>
    </row>
    <row r="32" spans="2:11" s="1" customFormat="1" ht="14.45" hidden="1" customHeight="1">
      <c r="B32" s="40"/>
      <c r="C32" s="41"/>
      <c r="D32" s="41"/>
      <c r="E32" s="48" t="s">
        <v>44</v>
      </c>
      <c r="F32" s="130">
        <f>ROUND(SUM(BG81:BG100), 2)</f>
        <v>0</v>
      </c>
      <c r="G32" s="41"/>
      <c r="H32" s="41"/>
      <c r="I32" s="131">
        <v>0.21</v>
      </c>
      <c r="J32" s="130">
        <v>0</v>
      </c>
      <c r="K32" s="44"/>
    </row>
    <row r="33" spans="2:11" s="1" customFormat="1" ht="14.45" hidden="1" customHeight="1">
      <c r="B33" s="40"/>
      <c r="C33" s="41"/>
      <c r="D33" s="41"/>
      <c r="E33" s="48" t="s">
        <v>45</v>
      </c>
      <c r="F33" s="130">
        <f>ROUND(SUM(BH81:BH100), 2)</f>
        <v>0</v>
      </c>
      <c r="G33" s="41"/>
      <c r="H33" s="41"/>
      <c r="I33" s="131">
        <v>0.15</v>
      </c>
      <c r="J33" s="130">
        <v>0</v>
      </c>
      <c r="K33" s="44"/>
    </row>
    <row r="34" spans="2:11" s="1" customFormat="1" ht="14.45" hidden="1" customHeight="1">
      <c r="B34" s="40"/>
      <c r="C34" s="41"/>
      <c r="D34" s="41"/>
      <c r="E34" s="48" t="s">
        <v>46</v>
      </c>
      <c r="F34" s="130">
        <f>ROUND(SUM(BI81:BI100), 2)</f>
        <v>0</v>
      </c>
      <c r="G34" s="41"/>
      <c r="H34" s="41"/>
      <c r="I34" s="131">
        <v>0</v>
      </c>
      <c r="J34" s="130">
        <v>0</v>
      </c>
      <c r="K34" s="44"/>
    </row>
    <row r="35" spans="2:11" s="1" customFormat="1" ht="6.95" customHeight="1">
      <c r="B35" s="40"/>
      <c r="C35" s="41"/>
      <c r="D35" s="41"/>
      <c r="E35" s="41"/>
      <c r="F35" s="41"/>
      <c r="G35" s="41"/>
      <c r="H35" s="41"/>
      <c r="I35" s="118"/>
      <c r="J35" s="41"/>
      <c r="K35" s="44"/>
    </row>
    <row r="36" spans="2:11" s="1" customFormat="1" ht="25.35" customHeight="1">
      <c r="B36" s="40"/>
      <c r="C36" s="132"/>
      <c r="D36" s="133" t="s">
        <v>47</v>
      </c>
      <c r="E36" s="78"/>
      <c r="F36" s="78"/>
      <c r="G36" s="134" t="s">
        <v>48</v>
      </c>
      <c r="H36" s="135" t="s">
        <v>49</v>
      </c>
      <c r="I36" s="136"/>
      <c r="J36" s="137">
        <f>SUM(J27:J34)</f>
        <v>0</v>
      </c>
      <c r="K36" s="138"/>
    </row>
    <row r="37" spans="2:11" s="1" customFormat="1" ht="14.45" customHeight="1">
      <c r="B37" s="55"/>
      <c r="C37" s="56"/>
      <c r="D37" s="56"/>
      <c r="E37" s="56"/>
      <c r="F37" s="56"/>
      <c r="G37" s="56"/>
      <c r="H37" s="56"/>
      <c r="I37" s="139"/>
      <c r="J37" s="56"/>
      <c r="K37" s="57"/>
    </row>
    <row r="41" spans="2:11" s="1" customFormat="1" ht="6.95" customHeight="1">
      <c r="B41" s="140"/>
      <c r="C41" s="141"/>
      <c r="D41" s="141"/>
      <c r="E41" s="141"/>
      <c r="F41" s="141"/>
      <c r="G41" s="141"/>
      <c r="H41" s="141"/>
      <c r="I41" s="142"/>
      <c r="J41" s="141"/>
      <c r="K41" s="143"/>
    </row>
    <row r="42" spans="2:11" s="1" customFormat="1" ht="36.950000000000003" customHeight="1">
      <c r="B42" s="40"/>
      <c r="C42" s="29" t="s">
        <v>132</v>
      </c>
      <c r="D42" s="41"/>
      <c r="E42" s="41"/>
      <c r="F42" s="41"/>
      <c r="G42" s="41"/>
      <c r="H42" s="41"/>
      <c r="I42" s="118"/>
      <c r="J42" s="41"/>
      <c r="K42" s="44"/>
    </row>
    <row r="43" spans="2:11" s="1" customFormat="1" ht="6.95" customHeight="1">
      <c r="B43" s="40"/>
      <c r="C43" s="41"/>
      <c r="D43" s="41"/>
      <c r="E43" s="41"/>
      <c r="F43" s="41"/>
      <c r="G43" s="41"/>
      <c r="H43" s="41"/>
      <c r="I43" s="118"/>
      <c r="J43" s="41"/>
      <c r="K43" s="44"/>
    </row>
    <row r="44" spans="2:11" s="1" customFormat="1" ht="14.45" customHeight="1">
      <c r="B44" s="40"/>
      <c r="C44" s="36" t="s">
        <v>18</v>
      </c>
      <c r="D44" s="41"/>
      <c r="E44" s="41"/>
      <c r="F44" s="41"/>
      <c r="G44" s="41"/>
      <c r="H44" s="41"/>
      <c r="I44" s="118"/>
      <c r="J44" s="41"/>
      <c r="K44" s="44"/>
    </row>
    <row r="45" spans="2:11" s="1" customFormat="1" ht="22.5" customHeight="1">
      <c r="B45" s="40"/>
      <c r="C45" s="41"/>
      <c r="D45" s="41"/>
      <c r="E45" s="378" t="str">
        <f>E7</f>
        <v>Realizace prvků ÚSES v k.ú. Vedrovice</v>
      </c>
      <c r="F45" s="379"/>
      <c r="G45" s="379"/>
      <c r="H45" s="379"/>
      <c r="I45" s="118"/>
      <c r="J45" s="41"/>
      <c r="K45" s="44"/>
    </row>
    <row r="46" spans="2:11" s="1" customFormat="1" ht="14.45" customHeight="1">
      <c r="B46" s="40"/>
      <c r="C46" s="36" t="s">
        <v>123</v>
      </c>
      <c r="D46" s="41"/>
      <c r="E46" s="41"/>
      <c r="F46" s="41"/>
      <c r="G46" s="41"/>
      <c r="H46" s="41"/>
      <c r="I46" s="118"/>
      <c r="J46" s="41"/>
      <c r="K46" s="44"/>
    </row>
    <row r="47" spans="2:11" s="1" customFormat="1" ht="23.25" customHeight="1">
      <c r="B47" s="40"/>
      <c r="C47" s="41"/>
      <c r="D47" s="41"/>
      <c r="E47" s="380" t="str">
        <f>E9</f>
        <v>VRN - Vedlejší rozpočtové náklady</v>
      </c>
      <c r="F47" s="381"/>
      <c r="G47" s="381"/>
      <c r="H47" s="381"/>
      <c r="I47" s="118"/>
      <c r="J47" s="41"/>
      <c r="K47" s="44"/>
    </row>
    <row r="48" spans="2:11" s="1" customFormat="1" ht="6.95" customHeight="1">
      <c r="B48" s="40"/>
      <c r="C48" s="41"/>
      <c r="D48" s="41"/>
      <c r="E48" s="41"/>
      <c r="F48" s="41"/>
      <c r="G48" s="41"/>
      <c r="H48" s="41"/>
      <c r="I48" s="118"/>
      <c r="J48" s="41"/>
      <c r="K48" s="44"/>
    </row>
    <row r="49" spans="2:47" s="1" customFormat="1" ht="18" customHeight="1">
      <c r="B49" s="40"/>
      <c r="C49" s="36" t="s">
        <v>23</v>
      </c>
      <c r="D49" s="41"/>
      <c r="E49" s="41"/>
      <c r="F49" s="34" t="str">
        <f>F12</f>
        <v>k.ú. Vedrovice</v>
      </c>
      <c r="G49" s="41"/>
      <c r="H49" s="41"/>
      <c r="I49" s="119" t="s">
        <v>25</v>
      </c>
      <c r="J49" s="120" t="str">
        <f>IF(J12="","",J12)</f>
        <v>19. 7. 2017</v>
      </c>
      <c r="K49" s="44"/>
    </row>
    <row r="50" spans="2:47" s="1" customFormat="1" ht="6.95" customHeight="1">
      <c r="B50" s="40"/>
      <c r="C50" s="41"/>
      <c r="D50" s="41"/>
      <c r="E50" s="41"/>
      <c r="F50" s="41"/>
      <c r="G50" s="41"/>
      <c r="H50" s="41"/>
      <c r="I50" s="118"/>
      <c r="J50" s="41"/>
      <c r="K50" s="44"/>
    </row>
    <row r="51" spans="2:47" s="1" customFormat="1">
      <c r="B51" s="40"/>
      <c r="C51" s="36" t="s">
        <v>27</v>
      </c>
      <c r="D51" s="41"/>
      <c r="E51" s="41"/>
      <c r="F51" s="34" t="str">
        <f>E15</f>
        <v>Obec Vedrovice, 671 75 Loděnice u Mor.Krumluva</v>
      </c>
      <c r="G51" s="41"/>
      <c r="H51" s="41"/>
      <c r="I51" s="119" t="s">
        <v>33</v>
      </c>
      <c r="J51" s="34" t="str">
        <f>E21</f>
        <v>Atregia, s.r.o., Šebrov 215, 679 22</v>
      </c>
      <c r="K51" s="44"/>
    </row>
    <row r="52" spans="2:47" s="1" customFormat="1" ht="14.45" customHeight="1">
      <c r="B52" s="40"/>
      <c r="C52" s="36" t="s">
        <v>31</v>
      </c>
      <c r="D52" s="41"/>
      <c r="E52" s="41"/>
      <c r="F52" s="34" t="str">
        <f>IF(E18="","",E18)</f>
        <v/>
      </c>
      <c r="G52" s="41"/>
      <c r="H52" s="41"/>
      <c r="I52" s="118"/>
      <c r="J52" s="41"/>
      <c r="K52" s="44"/>
    </row>
    <row r="53" spans="2:47" s="1" customFormat="1" ht="10.35" customHeight="1">
      <c r="B53" s="40"/>
      <c r="C53" s="41"/>
      <c r="D53" s="41"/>
      <c r="E53" s="41"/>
      <c r="F53" s="41"/>
      <c r="G53" s="41"/>
      <c r="H53" s="41"/>
      <c r="I53" s="118"/>
      <c r="J53" s="41"/>
      <c r="K53" s="44"/>
    </row>
    <row r="54" spans="2:47" s="1" customFormat="1" ht="29.25" customHeight="1">
      <c r="B54" s="40"/>
      <c r="C54" s="144" t="s">
        <v>133</v>
      </c>
      <c r="D54" s="132"/>
      <c r="E54" s="132"/>
      <c r="F54" s="132"/>
      <c r="G54" s="132"/>
      <c r="H54" s="132"/>
      <c r="I54" s="145"/>
      <c r="J54" s="146" t="s">
        <v>134</v>
      </c>
      <c r="K54" s="147"/>
    </row>
    <row r="55" spans="2:47" s="1" customFormat="1" ht="10.35" customHeight="1">
      <c r="B55" s="40"/>
      <c r="C55" s="41"/>
      <c r="D55" s="41"/>
      <c r="E55" s="41"/>
      <c r="F55" s="41"/>
      <c r="G55" s="41"/>
      <c r="H55" s="41"/>
      <c r="I55" s="118"/>
      <c r="J55" s="41"/>
      <c r="K55" s="44"/>
    </row>
    <row r="56" spans="2:47" s="1" customFormat="1" ht="29.25" customHeight="1">
      <c r="B56" s="40"/>
      <c r="C56" s="148" t="s">
        <v>135</v>
      </c>
      <c r="D56" s="41"/>
      <c r="E56" s="41"/>
      <c r="F56" s="41"/>
      <c r="G56" s="41"/>
      <c r="H56" s="41"/>
      <c r="I56" s="118"/>
      <c r="J56" s="128">
        <f>J81</f>
        <v>0</v>
      </c>
      <c r="K56" s="44"/>
      <c r="AU56" s="23" t="s">
        <v>136</v>
      </c>
    </row>
    <row r="57" spans="2:47" s="7" customFormat="1" ht="24.95" customHeight="1">
      <c r="B57" s="149"/>
      <c r="C57" s="150"/>
      <c r="D57" s="151" t="s">
        <v>715</v>
      </c>
      <c r="E57" s="152"/>
      <c r="F57" s="152"/>
      <c r="G57" s="152"/>
      <c r="H57" s="152"/>
      <c r="I57" s="153"/>
      <c r="J57" s="154">
        <f>J82</f>
        <v>0</v>
      </c>
      <c r="K57" s="155"/>
    </row>
    <row r="58" spans="2:47" s="8" customFormat="1" ht="19.899999999999999" customHeight="1">
      <c r="B58" s="156"/>
      <c r="C58" s="157"/>
      <c r="D58" s="158" t="s">
        <v>716</v>
      </c>
      <c r="E58" s="159"/>
      <c r="F58" s="159"/>
      <c r="G58" s="159"/>
      <c r="H58" s="159"/>
      <c r="I58" s="160"/>
      <c r="J58" s="161">
        <f>J83</f>
        <v>0</v>
      </c>
      <c r="K58" s="162"/>
    </row>
    <row r="59" spans="2:47" s="8" customFormat="1" ht="19.899999999999999" customHeight="1">
      <c r="B59" s="156"/>
      <c r="C59" s="157"/>
      <c r="D59" s="158" t="s">
        <v>717</v>
      </c>
      <c r="E59" s="159"/>
      <c r="F59" s="159"/>
      <c r="G59" s="159"/>
      <c r="H59" s="159"/>
      <c r="I59" s="160"/>
      <c r="J59" s="161">
        <f>J88</f>
        <v>0</v>
      </c>
      <c r="K59" s="162"/>
    </row>
    <row r="60" spans="2:47" s="8" customFormat="1" ht="19.899999999999999" customHeight="1">
      <c r="B60" s="156"/>
      <c r="C60" s="157"/>
      <c r="D60" s="158" t="s">
        <v>718</v>
      </c>
      <c r="E60" s="159"/>
      <c r="F60" s="159"/>
      <c r="G60" s="159"/>
      <c r="H60" s="159"/>
      <c r="I60" s="160"/>
      <c r="J60" s="161">
        <f>J93</f>
        <v>0</v>
      </c>
      <c r="K60" s="162"/>
    </row>
    <row r="61" spans="2:47" s="8" customFormat="1" ht="19.899999999999999" customHeight="1">
      <c r="B61" s="156"/>
      <c r="C61" s="157"/>
      <c r="D61" s="158" t="s">
        <v>719</v>
      </c>
      <c r="E61" s="159"/>
      <c r="F61" s="159"/>
      <c r="G61" s="159"/>
      <c r="H61" s="159"/>
      <c r="I61" s="160"/>
      <c r="J61" s="161">
        <f>J98</f>
        <v>0</v>
      </c>
      <c r="K61" s="162"/>
    </row>
    <row r="62" spans="2:47" s="1" customFormat="1" ht="21.75" customHeight="1">
      <c r="B62" s="40"/>
      <c r="C62" s="41"/>
      <c r="D62" s="41"/>
      <c r="E62" s="41"/>
      <c r="F62" s="41"/>
      <c r="G62" s="41"/>
      <c r="H62" s="41"/>
      <c r="I62" s="118"/>
      <c r="J62" s="41"/>
      <c r="K62" s="44"/>
    </row>
    <row r="63" spans="2:47" s="1" customFormat="1" ht="6.95" customHeight="1">
      <c r="B63" s="55"/>
      <c r="C63" s="56"/>
      <c r="D63" s="56"/>
      <c r="E63" s="56"/>
      <c r="F63" s="56"/>
      <c r="G63" s="56"/>
      <c r="H63" s="56"/>
      <c r="I63" s="139"/>
      <c r="J63" s="56"/>
      <c r="K63" s="57"/>
    </row>
    <row r="67" spans="2:20" s="1" customFormat="1" ht="6.95" customHeight="1">
      <c r="B67" s="58"/>
      <c r="C67" s="59"/>
      <c r="D67" s="59"/>
      <c r="E67" s="59"/>
      <c r="F67" s="59"/>
      <c r="G67" s="59"/>
      <c r="H67" s="59"/>
      <c r="I67" s="142"/>
      <c r="J67" s="59"/>
      <c r="K67" s="59"/>
      <c r="L67" s="60"/>
    </row>
    <row r="68" spans="2:20" s="1" customFormat="1" ht="36.950000000000003" customHeight="1">
      <c r="B68" s="40"/>
      <c r="C68" s="61" t="s">
        <v>147</v>
      </c>
      <c r="D68" s="62"/>
      <c r="E68" s="62"/>
      <c r="F68" s="62"/>
      <c r="G68" s="62"/>
      <c r="H68" s="62"/>
      <c r="I68" s="163"/>
      <c r="J68" s="62"/>
      <c r="K68" s="62"/>
      <c r="L68" s="60"/>
    </row>
    <row r="69" spans="2:20" s="1" customFormat="1" ht="6.95" customHeight="1">
      <c r="B69" s="40"/>
      <c r="C69" s="62"/>
      <c r="D69" s="62"/>
      <c r="E69" s="62"/>
      <c r="F69" s="62"/>
      <c r="G69" s="62"/>
      <c r="H69" s="62"/>
      <c r="I69" s="163"/>
      <c r="J69" s="62"/>
      <c r="K69" s="62"/>
      <c r="L69" s="60"/>
    </row>
    <row r="70" spans="2:20" s="1" customFormat="1" ht="14.45" customHeight="1">
      <c r="B70" s="40"/>
      <c r="C70" s="64" t="s">
        <v>18</v>
      </c>
      <c r="D70" s="62"/>
      <c r="E70" s="62"/>
      <c r="F70" s="62"/>
      <c r="G70" s="62"/>
      <c r="H70" s="62"/>
      <c r="I70" s="163"/>
      <c r="J70" s="62"/>
      <c r="K70" s="62"/>
      <c r="L70" s="60"/>
    </row>
    <row r="71" spans="2:20" s="1" customFormat="1" ht="22.5" customHeight="1">
      <c r="B71" s="40"/>
      <c r="C71" s="62"/>
      <c r="D71" s="62"/>
      <c r="E71" s="382" t="str">
        <f>E7</f>
        <v>Realizace prvků ÚSES v k.ú. Vedrovice</v>
      </c>
      <c r="F71" s="383"/>
      <c r="G71" s="383"/>
      <c r="H71" s="383"/>
      <c r="I71" s="163"/>
      <c r="J71" s="62"/>
      <c r="K71" s="62"/>
      <c r="L71" s="60"/>
    </row>
    <row r="72" spans="2:20" s="1" customFormat="1" ht="14.45" customHeight="1">
      <c r="B72" s="40"/>
      <c r="C72" s="64" t="s">
        <v>123</v>
      </c>
      <c r="D72" s="62"/>
      <c r="E72" s="62"/>
      <c r="F72" s="62"/>
      <c r="G72" s="62"/>
      <c r="H72" s="62"/>
      <c r="I72" s="163"/>
      <c r="J72" s="62"/>
      <c r="K72" s="62"/>
      <c r="L72" s="60"/>
    </row>
    <row r="73" spans="2:20" s="1" customFormat="1" ht="23.25" customHeight="1">
      <c r="B73" s="40"/>
      <c r="C73" s="62"/>
      <c r="D73" s="62"/>
      <c r="E73" s="358" t="str">
        <f>E9</f>
        <v>VRN - Vedlejší rozpočtové náklady</v>
      </c>
      <c r="F73" s="384"/>
      <c r="G73" s="384"/>
      <c r="H73" s="384"/>
      <c r="I73" s="163"/>
      <c r="J73" s="62"/>
      <c r="K73" s="62"/>
      <c r="L73" s="60"/>
    </row>
    <row r="74" spans="2:20" s="1" customFormat="1" ht="6.95" customHeight="1">
      <c r="B74" s="40"/>
      <c r="C74" s="62"/>
      <c r="D74" s="62"/>
      <c r="E74" s="62"/>
      <c r="F74" s="62"/>
      <c r="G74" s="62"/>
      <c r="H74" s="62"/>
      <c r="I74" s="163"/>
      <c r="J74" s="62"/>
      <c r="K74" s="62"/>
      <c r="L74" s="60"/>
    </row>
    <row r="75" spans="2:20" s="1" customFormat="1" ht="18" customHeight="1">
      <c r="B75" s="40"/>
      <c r="C75" s="64" t="s">
        <v>23</v>
      </c>
      <c r="D75" s="62"/>
      <c r="E75" s="62"/>
      <c r="F75" s="164" t="str">
        <f>F12</f>
        <v>k.ú. Vedrovice</v>
      </c>
      <c r="G75" s="62"/>
      <c r="H75" s="62"/>
      <c r="I75" s="165" t="s">
        <v>25</v>
      </c>
      <c r="J75" s="72" t="str">
        <f>IF(J12="","",J12)</f>
        <v>19. 7. 2017</v>
      </c>
      <c r="K75" s="62"/>
      <c r="L75" s="60"/>
    </row>
    <row r="76" spans="2:20" s="1" customFormat="1" ht="6.95" customHeight="1">
      <c r="B76" s="40"/>
      <c r="C76" s="62"/>
      <c r="D76" s="62"/>
      <c r="E76" s="62"/>
      <c r="F76" s="62"/>
      <c r="G76" s="62"/>
      <c r="H76" s="62"/>
      <c r="I76" s="163"/>
      <c r="J76" s="62"/>
      <c r="K76" s="62"/>
      <c r="L76" s="60"/>
    </row>
    <row r="77" spans="2:20" s="1" customFormat="1">
      <c r="B77" s="40"/>
      <c r="C77" s="64" t="s">
        <v>27</v>
      </c>
      <c r="D77" s="62"/>
      <c r="E77" s="62"/>
      <c r="F77" s="164" t="str">
        <f>E15</f>
        <v>Obec Vedrovice, 671 75 Loděnice u Mor.Krumluva</v>
      </c>
      <c r="G77" s="62"/>
      <c r="H77" s="62"/>
      <c r="I77" s="165" t="s">
        <v>33</v>
      </c>
      <c r="J77" s="164" t="str">
        <f>E21</f>
        <v>Atregia, s.r.o., Šebrov 215, 679 22</v>
      </c>
      <c r="K77" s="62"/>
      <c r="L77" s="60"/>
    </row>
    <row r="78" spans="2:20" s="1" customFormat="1" ht="14.45" customHeight="1">
      <c r="B78" s="40"/>
      <c r="C78" s="64" t="s">
        <v>31</v>
      </c>
      <c r="D78" s="62"/>
      <c r="E78" s="62"/>
      <c r="F78" s="164" t="str">
        <f>IF(E18="","",E18)</f>
        <v/>
      </c>
      <c r="G78" s="62"/>
      <c r="H78" s="62"/>
      <c r="I78" s="163"/>
      <c r="J78" s="62"/>
      <c r="K78" s="62"/>
      <c r="L78" s="60"/>
    </row>
    <row r="79" spans="2:20" s="1" customFormat="1" ht="10.35" customHeight="1">
      <c r="B79" s="40"/>
      <c r="C79" s="62"/>
      <c r="D79" s="62"/>
      <c r="E79" s="62"/>
      <c r="F79" s="62"/>
      <c r="G79" s="62"/>
      <c r="H79" s="62"/>
      <c r="I79" s="163"/>
      <c r="J79" s="62"/>
      <c r="K79" s="62"/>
      <c r="L79" s="60"/>
    </row>
    <row r="80" spans="2:20" s="9" customFormat="1" ht="29.25" customHeight="1">
      <c r="B80" s="166"/>
      <c r="C80" s="167" t="s">
        <v>148</v>
      </c>
      <c r="D80" s="168" t="s">
        <v>56</v>
      </c>
      <c r="E80" s="168" t="s">
        <v>52</v>
      </c>
      <c r="F80" s="168" t="s">
        <v>149</v>
      </c>
      <c r="G80" s="168" t="s">
        <v>150</v>
      </c>
      <c r="H80" s="168" t="s">
        <v>151</v>
      </c>
      <c r="I80" s="169" t="s">
        <v>152</v>
      </c>
      <c r="J80" s="168" t="s">
        <v>134</v>
      </c>
      <c r="K80" s="170" t="s">
        <v>153</v>
      </c>
      <c r="L80" s="171"/>
      <c r="M80" s="80" t="s">
        <v>154</v>
      </c>
      <c r="N80" s="81" t="s">
        <v>41</v>
      </c>
      <c r="O80" s="81" t="s">
        <v>155</v>
      </c>
      <c r="P80" s="81" t="s">
        <v>156</v>
      </c>
      <c r="Q80" s="81" t="s">
        <v>157</v>
      </c>
      <c r="R80" s="81" t="s">
        <v>158</v>
      </c>
      <c r="S80" s="81" t="s">
        <v>159</v>
      </c>
      <c r="T80" s="82" t="s">
        <v>160</v>
      </c>
    </row>
    <row r="81" spans="2:65" s="1" customFormat="1" ht="29.25" customHeight="1">
      <c r="B81" s="40"/>
      <c r="C81" s="86" t="s">
        <v>135</v>
      </c>
      <c r="D81" s="62"/>
      <c r="E81" s="62"/>
      <c r="F81" s="62"/>
      <c r="G81" s="62"/>
      <c r="H81" s="62"/>
      <c r="I81" s="163"/>
      <c r="J81" s="172">
        <f>BK81</f>
        <v>0</v>
      </c>
      <c r="K81" s="62"/>
      <c r="L81" s="60"/>
      <c r="M81" s="83"/>
      <c r="N81" s="84"/>
      <c r="O81" s="84"/>
      <c r="P81" s="173">
        <f>P82</f>
        <v>0</v>
      </c>
      <c r="Q81" s="84"/>
      <c r="R81" s="173">
        <f>R82</f>
        <v>0.40500000000000003</v>
      </c>
      <c r="S81" s="84"/>
      <c r="T81" s="174">
        <f>T82</f>
        <v>0</v>
      </c>
      <c r="AT81" s="23" t="s">
        <v>70</v>
      </c>
      <c r="AU81" s="23" t="s">
        <v>136</v>
      </c>
      <c r="BK81" s="175">
        <f>BK82</f>
        <v>0</v>
      </c>
    </row>
    <row r="82" spans="2:65" s="10" customFormat="1" ht="37.35" customHeight="1">
      <c r="B82" s="176"/>
      <c r="C82" s="177"/>
      <c r="D82" s="178" t="s">
        <v>70</v>
      </c>
      <c r="E82" s="179" t="s">
        <v>720</v>
      </c>
      <c r="F82" s="179" t="s">
        <v>499</v>
      </c>
      <c r="G82" s="177"/>
      <c r="H82" s="177"/>
      <c r="I82" s="180"/>
      <c r="J82" s="181">
        <f>BK82</f>
        <v>0</v>
      </c>
      <c r="K82" s="177"/>
      <c r="L82" s="182"/>
      <c r="M82" s="183"/>
      <c r="N82" s="184"/>
      <c r="O82" s="184"/>
      <c r="P82" s="185">
        <f>P83+P88+P93+P98</f>
        <v>0</v>
      </c>
      <c r="Q82" s="184"/>
      <c r="R82" s="185">
        <f>R83+R88+R93+R98</f>
        <v>0.40500000000000003</v>
      </c>
      <c r="S82" s="184"/>
      <c r="T82" s="186">
        <f>T83+T88+T93+T98</f>
        <v>0</v>
      </c>
      <c r="AR82" s="187" t="s">
        <v>174</v>
      </c>
      <c r="AT82" s="188" t="s">
        <v>70</v>
      </c>
      <c r="AU82" s="188" t="s">
        <v>71</v>
      </c>
      <c r="AY82" s="187" t="s">
        <v>163</v>
      </c>
      <c r="BK82" s="189">
        <f>BK83+BK88+BK93+BK98</f>
        <v>0</v>
      </c>
    </row>
    <row r="83" spans="2:65" s="10" customFormat="1" ht="19.899999999999999" customHeight="1">
      <c r="B83" s="176"/>
      <c r="C83" s="177"/>
      <c r="D83" s="190" t="s">
        <v>70</v>
      </c>
      <c r="E83" s="191" t="s">
        <v>721</v>
      </c>
      <c r="F83" s="191" t="s">
        <v>76</v>
      </c>
      <c r="G83" s="177"/>
      <c r="H83" s="177"/>
      <c r="I83" s="180"/>
      <c r="J83" s="192">
        <f>BK83</f>
        <v>0</v>
      </c>
      <c r="K83" s="177"/>
      <c r="L83" s="182"/>
      <c r="M83" s="183"/>
      <c r="N83" s="184"/>
      <c r="O83" s="184"/>
      <c r="P83" s="185">
        <f>SUM(P84:P87)</f>
        <v>0</v>
      </c>
      <c r="Q83" s="184"/>
      <c r="R83" s="185">
        <f>SUM(R84:R87)</f>
        <v>0.13500000000000001</v>
      </c>
      <c r="S83" s="184"/>
      <c r="T83" s="186">
        <f>SUM(T84:T87)</f>
        <v>0</v>
      </c>
      <c r="AR83" s="187" t="s">
        <v>174</v>
      </c>
      <c r="AT83" s="188" t="s">
        <v>70</v>
      </c>
      <c r="AU83" s="188" t="s">
        <v>79</v>
      </c>
      <c r="AY83" s="187" t="s">
        <v>163</v>
      </c>
      <c r="BK83" s="189">
        <f>SUM(BK84:BK87)</f>
        <v>0</v>
      </c>
    </row>
    <row r="84" spans="2:65" s="1" customFormat="1" ht="31.5" customHeight="1">
      <c r="B84" s="40"/>
      <c r="C84" s="193" t="s">
        <v>79</v>
      </c>
      <c r="D84" s="193" t="s">
        <v>165</v>
      </c>
      <c r="E84" s="194" t="s">
        <v>768</v>
      </c>
      <c r="F84" s="195" t="s">
        <v>769</v>
      </c>
      <c r="G84" s="196" t="s">
        <v>115</v>
      </c>
      <c r="H84" s="197">
        <v>1900</v>
      </c>
      <c r="I84" s="198"/>
      <c r="J84" s="199">
        <f>ROUND(I84*H84,2)</f>
        <v>0</v>
      </c>
      <c r="K84" s="195" t="s">
        <v>198</v>
      </c>
      <c r="L84" s="60"/>
      <c r="M84" s="200" t="s">
        <v>21</v>
      </c>
      <c r="N84" s="201" t="s">
        <v>42</v>
      </c>
      <c r="O84" s="41"/>
      <c r="P84" s="202">
        <f>O84*H84</f>
        <v>0</v>
      </c>
      <c r="Q84" s="202">
        <v>0</v>
      </c>
      <c r="R84" s="202">
        <f>Q84*H84</f>
        <v>0</v>
      </c>
      <c r="S84" s="202">
        <v>0</v>
      </c>
      <c r="T84" s="203">
        <f>S84*H84</f>
        <v>0</v>
      </c>
      <c r="AR84" s="23" t="s">
        <v>757</v>
      </c>
      <c r="AT84" s="23" t="s">
        <v>165</v>
      </c>
      <c r="AU84" s="23" t="s">
        <v>81</v>
      </c>
      <c r="AY84" s="23" t="s">
        <v>163</v>
      </c>
      <c r="BE84" s="204">
        <f>IF(N84="základní",J84,0)</f>
        <v>0</v>
      </c>
      <c r="BF84" s="204">
        <f>IF(N84="snížená",J84,0)</f>
        <v>0</v>
      </c>
      <c r="BG84" s="204">
        <f>IF(N84="zákl. přenesená",J84,0)</f>
        <v>0</v>
      </c>
      <c r="BH84" s="204">
        <f>IF(N84="sníž. přenesená",J84,0)</f>
        <v>0</v>
      </c>
      <c r="BI84" s="204">
        <f>IF(N84="nulová",J84,0)</f>
        <v>0</v>
      </c>
      <c r="BJ84" s="23" t="s">
        <v>79</v>
      </c>
      <c r="BK84" s="204">
        <f>ROUND(I84*H84,2)</f>
        <v>0</v>
      </c>
      <c r="BL84" s="23" t="s">
        <v>757</v>
      </c>
      <c r="BM84" s="23" t="s">
        <v>770</v>
      </c>
    </row>
    <row r="85" spans="2:65" s="11" customFormat="1" ht="13.5">
      <c r="B85" s="205"/>
      <c r="C85" s="206"/>
      <c r="D85" s="207" t="s">
        <v>171</v>
      </c>
      <c r="E85" s="208" t="s">
        <v>21</v>
      </c>
      <c r="F85" s="209" t="s">
        <v>771</v>
      </c>
      <c r="G85" s="206"/>
      <c r="H85" s="210">
        <v>1900</v>
      </c>
      <c r="I85" s="211"/>
      <c r="J85" s="206"/>
      <c r="K85" s="206"/>
      <c r="L85" s="212"/>
      <c r="M85" s="213"/>
      <c r="N85" s="214"/>
      <c r="O85" s="214"/>
      <c r="P85" s="214"/>
      <c r="Q85" s="214"/>
      <c r="R85" s="214"/>
      <c r="S85" s="214"/>
      <c r="T85" s="215"/>
      <c r="AT85" s="216" t="s">
        <v>171</v>
      </c>
      <c r="AU85" s="216" t="s">
        <v>81</v>
      </c>
      <c r="AV85" s="11" t="s">
        <v>81</v>
      </c>
      <c r="AW85" s="11" t="s">
        <v>35</v>
      </c>
      <c r="AX85" s="11" t="s">
        <v>79</v>
      </c>
      <c r="AY85" s="216" t="s">
        <v>163</v>
      </c>
    </row>
    <row r="86" spans="2:65" s="1" customFormat="1" ht="22.5" customHeight="1">
      <c r="B86" s="40"/>
      <c r="C86" s="223" t="s">
        <v>81</v>
      </c>
      <c r="D86" s="223" t="s">
        <v>250</v>
      </c>
      <c r="E86" s="224" t="s">
        <v>772</v>
      </c>
      <c r="F86" s="225" t="s">
        <v>773</v>
      </c>
      <c r="G86" s="226" t="s">
        <v>224</v>
      </c>
      <c r="H86" s="227">
        <v>3</v>
      </c>
      <c r="I86" s="228"/>
      <c r="J86" s="229">
        <f>ROUND(I86*H86,2)</f>
        <v>0</v>
      </c>
      <c r="K86" s="225" t="s">
        <v>168</v>
      </c>
      <c r="L86" s="230"/>
      <c r="M86" s="231" t="s">
        <v>21</v>
      </c>
      <c r="N86" s="232" t="s">
        <v>42</v>
      </c>
      <c r="O86" s="41"/>
      <c r="P86" s="202">
        <f>O86*H86</f>
        <v>0</v>
      </c>
      <c r="Q86" s="202">
        <v>4.4999999999999998E-2</v>
      </c>
      <c r="R86" s="202">
        <f>Q86*H86</f>
        <v>0.13500000000000001</v>
      </c>
      <c r="S86" s="202">
        <v>0</v>
      </c>
      <c r="T86" s="203">
        <f>S86*H86</f>
        <v>0</v>
      </c>
      <c r="AR86" s="23" t="s">
        <v>757</v>
      </c>
      <c r="AT86" s="23" t="s">
        <v>250</v>
      </c>
      <c r="AU86" s="23" t="s">
        <v>81</v>
      </c>
      <c r="AY86" s="23" t="s">
        <v>163</v>
      </c>
      <c r="BE86" s="204">
        <f>IF(N86="základní",J86,0)</f>
        <v>0</v>
      </c>
      <c r="BF86" s="204">
        <f>IF(N86="snížená",J86,0)</f>
        <v>0</v>
      </c>
      <c r="BG86" s="204">
        <f>IF(N86="zákl. přenesená",J86,0)</f>
        <v>0</v>
      </c>
      <c r="BH86" s="204">
        <f>IF(N86="sníž. přenesená",J86,0)</f>
        <v>0</v>
      </c>
      <c r="BI86" s="204">
        <f>IF(N86="nulová",J86,0)</f>
        <v>0</v>
      </c>
      <c r="BJ86" s="23" t="s">
        <v>79</v>
      </c>
      <c r="BK86" s="204">
        <f>ROUND(I86*H86,2)</f>
        <v>0</v>
      </c>
      <c r="BL86" s="23" t="s">
        <v>757</v>
      </c>
      <c r="BM86" s="23" t="s">
        <v>774</v>
      </c>
    </row>
    <row r="87" spans="2:65" s="11" customFormat="1" ht="13.5">
      <c r="B87" s="205"/>
      <c r="C87" s="206"/>
      <c r="D87" s="217" t="s">
        <v>171</v>
      </c>
      <c r="E87" s="218" t="s">
        <v>21</v>
      </c>
      <c r="F87" s="219" t="s">
        <v>775</v>
      </c>
      <c r="G87" s="206"/>
      <c r="H87" s="220">
        <v>3</v>
      </c>
      <c r="I87" s="211"/>
      <c r="J87" s="206"/>
      <c r="K87" s="206"/>
      <c r="L87" s="212"/>
      <c r="M87" s="213"/>
      <c r="N87" s="214"/>
      <c r="O87" s="214"/>
      <c r="P87" s="214"/>
      <c r="Q87" s="214"/>
      <c r="R87" s="214"/>
      <c r="S87" s="214"/>
      <c r="T87" s="215"/>
      <c r="AT87" s="216" t="s">
        <v>171</v>
      </c>
      <c r="AU87" s="216" t="s">
        <v>81</v>
      </c>
      <c r="AV87" s="11" t="s">
        <v>81</v>
      </c>
      <c r="AW87" s="11" t="s">
        <v>35</v>
      </c>
      <c r="AX87" s="11" t="s">
        <v>79</v>
      </c>
      <c r="AY87" s="216" t="s">
        <v>163</v>
      </c>
    </row>
    <row r="88" spans="2:65" s="10" customFormat="1" ht="29.85" customHeight="1">
      <c r="B88" s="176"/>
      <c r="C88" s="177"/>
      <c r="D88" s="190" t="s">
        <v>70</v>
      </c>
      <c r="E88" s="191" t="s">
        <v>736</v>
      </c>
      <c r="F88" s="191" t="s">
        <v>82</v>
      </c>
      <c r="G88" s="177"/>
      <c r="H88" s="177"/>
      <c r="I88" s="180"/>
      <c r="J88" s="192">
        <f>BK88</f>
        <v>0</v>
      </c>
      <c r="K88" s="177"/>
      <c r="L88" s="182"/>
      <c r="M88" s="183"/>
      <c r="N88" s="184"/>
      <c r="O88" s="184"/>
      <c r="P88" s="185">
        <f>SUM(P89:P92)</f>
        <v>0</v>
      </c>
      <c r="Q88" s="184"/>
      <c r="R88" s="185">
        <f>SUM(R89:R92)</f>
        <v>0.13500000000000001</v>
      </c>
      <c r="S88" s="184"/>
      <c r="T88" s="186">
        <f>SUM(T89:T92)</f>
        <v>0</v>
      </c>
      <c r="AR88" s="187" t="s">
        <v>174</v>
      </c>
      <c r="AT88" s="188" t="s">
        <v>70</v>
      </c>
      <c r="AU88" s="188" t="s">
        <v>79</v>
      </c>
      <c r="AY88" s="187" t="s">
        <v>163</v>
      </c>
      <c r="BK88" s="189">
        <f>SUM(BK89:BK92)</f>
        <v>0</v>
      </c>
    </row>
    <row r="89" spans="2:65" s="1" customFormat="1" ht="31.5" customHeight="1">
      <c r="B89" s="40"/>
      <c r="C89" s="193" t="s">
        <v>104</v>
      </c>
      <c r="D89" s="193" t="s">
        <v>165</v>
      </c>
      <c r="E89" s="194" t="s">
        <v>768</v>
      </c>
      <c r="F89" s="195" t="s">
        <v>769</v>
      </c>
      <c r="G89" s="196" t="s">
        <v>115</v>
      </c>
      <c r="H89" s="197">
        <v>900</v>
      </c>
      <c r="I89" s="198"/>
      <c r="J89" s="199">
        <f>ROUND(I89*H89,2)</f>
        <v>0</v>
      </c>
      <c r="K89" s="195" t="s">
        <v>198</v>
      </c>
      <c r="L89" s="60"/>
      <c r="M89" s="200" t="s">
        <v>21</v>
      </c>
      <c r="N89" s="201" t="s">
        <v>42</v>
      </c>
      <c r="O89" s="41"/>
      <c r="P89" s="202">
        <f>O89*H89</f>
        <v>0</v>
      </c>
      <c r="Q89" s="202">
        <v>0</v>
      </c>
      <c r="R89" s="202">
        <f>Q89*H89</f>
        <v>0</v>
      </c>
      <c r="S89" s="202">
        <v>0</v>
      </c>
      <c r="T89" s="203">
        <f>S89*H89</f>
        <v>0</v>
      </c>
      <c r="AR89" s="23" t="s">
        <v>757</v>
      </c>
      <c r="AT89" s="23" t="s">
        <v>165</v>
      </c>
      <c r="AU89" s="23" t="s">
        <v>81</v>
      </c>
      <c r="AY89" s="23" t="s">
        <v>163</v>
      </c>
      <c r="BE89" s="204">
        <f>IF(N89="základní",J89,0)</f>
        <v>0</v>
      </c>
      <c r="BF89" s="204">
        <f>IF(N89="snížená",J89,0)</f>
        <v>0</v>
      </c>
      <c r="BG89" s="204">
        <f>IF(N89="zákl. přenesená",J89,0)</f>
        <v>0</v>
      </c>
      <c r="BH89" s="204">
        <f>IF(N89="sníž. přenesená",J89,0)</f>
        <v>0</v>
      </c>
      <c r="BI89" s="204">
        <f>IF(N89="nulová",J89,0)</f>
        <v>0</v>
      </c>
      <c r="BJ89" s="23" t="s">
        <v>79</v>
      </c>
      <c r="BK89" s="204">
        <f>ROUND(I89*H89,2)</f>
        <v>0</v>
      </c>
      <c r="BL89" s="23" t="s">
        <v>757</v>
      </c>
      <c r="BM89" s="23" t="s">
        <v>776</v>
      </c>
    </row>
    <row r="90" spans="2:65" s="11" customFormat="1" ht="13.5">
      <c r="B90" s="205"/>
      <c r="C90" s="206"/>
      <c r="D90" s="207" t="s">
        <v>171</v>
      </c>
      <c r="E90" s="208" t="s">
        <v>21</v>
      </c>
      <c r="F90" s="209" t="s">
        <v>777</v>
      </c>
      <c r="G90" s="206"/>
      <c r="H90" s="210">
        <v>900</v>
      </c>
      <c r="I90" s="211"/>
      <c r="J90" s="206"/>
      <c r="K90" s="206"/>
      <c r="L90" s="212"/>
      <c r="M90" s="213"/>
      <c r="N90" s="214"/>
      <c r="O90" s="214"/>
      <c r="P90" s="214"/>
      <c r="Q90" s="214"/>
      <c r="R90" s="214"/>
      <c r="S90" s="214"/>
      <c r="T90" s="215"/>
      <c r="AT90" s="216" t="s">
        <v>171</v>
      </c>
      <c r="AU90" s="216" t="s">
        <v>81</v>
      </c>
      <c r="AV90" s="11" t="s">
        <v>81</v>
      </c>
      <c r="AW90" s="11" t="s">
        <v>35</v>
      </c>
      <c r="AX90" s="11" t="s">
        <v>79</v>
      </c>
      <c r="AY90" s="216" t="s">
        <v>163</v>
      </c>
    </row>
    <row r="91" spans="2:65" s="1" customFormat="1" ht="22.5" customHeight="1">
      <c r="B91" s="40"/>
      <c r="C91" s="223" t="s">
        <v>174</v>
      </c>
      <c r="D91" s="223" t="s">
        <v>250</v>
      </c>
      <c r="E91" s="224" t="s">
        <v>772</v>
      </c>
      <c r="F91" s="225" t="s">
        <v>773</v>
      </c>
      <c r="G91" s="226" t="s">
        <v>224</v>
      </c>
      <c r="H91" s="227">
        <v>3</v>
      </c>
      <c r="I91" s="228"/>
      <c r="J91" s="229">
        <f>ROUND(I91*H91,2)</f>
        <v>0</v>
      </c>
      <c r="K91" s="225" t="s">
        <v>168</v>
      </c>
      <c r="L91" s="230"/>
      <c r="M91" s="231" t="s">
        <v>21</v>
      </c>
      <c r="N91" s="232" t="s">
        <v>42</v>
      </c>
      <c r="O91" s="41"/>
      <c r="P91" s="202">
        <f>O91*H91</f>
        <v>0</v>
      </c>
      <c r="Q91" s="202">
        <v>4.4999999999999998E-2</v>
      </c>
      <c r="R91" s="202">
        <f>Q91*H91</f>
        <v>0.13500000000000001</v>
      </c>
      <c r="S91" s="202">
        <v>0</v>
      </c>
      <c r="T91" s="203">
        <f>S91*H91</f>
        <v>0</v>
      </c>
      <c r="AR91" s="23" t="s">
        <v>169</v>
      </c>
      <c r="AT91" s="23" t="s">
        <v>250</v>
      </c>
      <c r="AU91" s="23" t="s">
        <v>81</v>
      </c>
      <c r="AY91" s="23" t="s">
        <v>163</v>
      </c>
      <c r="BE91" s="204">
        <f>IF(N91="základní",J91,0)</f>
        <v>0</v>
      </c>
      <c r="BF91" s="204">
        <f>IF(N91="snížená",J91,0)</f>
        <v>0</v>
      </c>
      <c r="BG91" s="204">
        <f>IF(N91="zákl. přenesená",J91,0)</f>
        <v>0</v>
      </c>
      <c r="BH91" s="204">
        <f>IF(N91="sníž. přenesená",J91,0)</f>
        <v>0</v>
      </c>
      <c r="BI91" s="204">
        <f>IF(N91="nulová",J91,0)</f>
        <v>0</v>
      </c>
      <c r="BJ91" s="23" t="s">
        <v>79</v>
      </c>
      <c r="BK91" s="204">
        <f>ROUND(I91*H91,2)</f>
        <v>0</v>
      </c>
      <c r="BL91" s="23" t="s">
        <v>169</v>
      </c>
      <c r="BM91" s="23" t="s">
        <v>778</v>
      </c>
    </row>
    <row r="92" spans="2:65" s="11" customFormat="1" ht="13.5">
      <c r="B92" s="205"/>
      <c r="C92" s="206"/>
      <c r="D92" s="217" t="s">
        <v>171</v>
      </c>
      <c r="E92" s="218" t="s">
        <v>21</v>
      </c>
      <c r="F92" s="219" t="s">
        <v>779</v>
      </c>
      <c r="G92" s="206"/>
      <c r="H92" s="220">
        <v>3</v>
      </c>
      <c r="I92" s="211"/>
      <c r="J92" s="206"/>
      <c r="K92" s="206"/>
      <c r="L92" s="212"/>
      <c r="M92" s="213"/>
      <c r="N92" s="214"/>
      <c r="O92" s="214"/>
      <c r="P92" s="214"/>
      <c r="Q92" s="214"/>
      <c r="R92" s="214"/>
      <c r="S92" s="214"/>
      <c r="T92" s="215"/>
      <c r="AT92" s="216" t="s">
        <v>171</v>
      </c>
      <c r="AU92" s="216" t="s">
        <v>81</v>
      </c>
      <c r="AV92" s="11" t="s">
        <v>81</v>
      </c>
      <c r="AW92" s="11" t="s">
        <v>35</v>
      </c>
      <c r="AX92" s="11" t="s">
        <v>79</v>
      </c>
      <c r="AY92" s="216" t="s">
        <v>163</v>
      </c>
    </row>
    <row r="93" spans="2:65" s="10" customFormat="1" ht="29.85" customHeight="1">
      <c r="B93" s="176"/>
      <c r="C93" s="177"/>
      <c r="D93" s="190" t="s">
        <v>70</v>
      </c>
      <c r="E93" s="191" t="s">
        <v>746</v>
      </c>
      <c r="F93" s="191" t="s">
        <v>85</v>
      </c>
      <c r="G93" s="177"/>
      <c r="H93" s="177"/>
      <c r="I93" s="180"/>
      <c r="J93" s="192">
        <f>BK93</f>
        <v>0</v>
      </c>
      <c r="K93" s="177"/>
      <c r="L93" s="182"/>
      <c r="M93" s="183"/>
      <c r="N93" s="184"/>
      <c r="O93" s="184"/>
      <c r="P93" s="185">
        <f>SUM(P94:P97)</f>
        <v>0</v>
      </c>
      <c r="Q93" s="184"/>
      <c r="R93" s="185">
        <f>SUM(R94:R97)</f>
        <v>0.13500000000000001</v>
      </c>
      <c r="S93" s="184"/>
      <c r="T93" s="186">
        <f>SUM(T94:T97)</f>
        <v>0</v>
      </c>
      <c r="AR93" s="187" t="s">
        <v>174</v>
      </c>
      <c r="AT93" s="188" t="s">
        <v>70</v>
      </c>
      <c r="AU93" s="188" t="s">
        <v>79</v>
      </c>
      <c r="AY93" s="187" t="s">
        <v>163</v>
      </c>
      <c r="BK93" s="189">
        <f>SUM(BK94:BK97)</f>
        <v>0</v>
      </c>
    </row>
    <row r="94" spans="2:65" s="1" customFormat="1" ht="31.5" customHeight="1">
      <c r="B94" s="40"/>
      <c r="C94" s="193" t="s">
        <v>184</v>
      </c>
      <c r="D94" s="193" t="s">
        <v>165</v>
      </c>
      <c r="E94" s="194" t="s">
        <v>780</v>
      </c>
      <c r="F94" s="195" t="s">
        <v>781</v>
      </c>
      <c r="G94" s="196" t="s">
        <v>115</v>
      </c>
      <c r="H94" s="197">
        <v>1590</v>
      </c>
      <c r="I94" s="198"/>
      <c r="J94" s="199">
        <f>ROUND(I94*H94,2)</f>
        <v>0</v>
      </c>
      <c r="K94" s="195" t="s">
        <v>198</v>
      </c>
      <c r="L94" s="60"/>
      <c r="M94" s="200" t="s">
        <v>21</v>
      </c>
      <c r="N94" s="201" t="s">
        <v>42</v>
      </c>
      <c r="O94" s="41"/>
      <c r="P94" s="202">
        <f>O94*H94</f>
        <v>0</v>
      </c>
      <c r="Q94" s="202">
        <v>0</v>
      </c>
      <c r="R94" s="202">
        <f>Q94*H94</f>
        <v>0</v>
      </c>
      <c r="S94" s="202">
        <v>0</v>
      </c>
      <c r="T94" s="203">
        <f>S94*H94</f>
        <v>0</v>
      </c>
      <c r="AR94" s="23" t="s">
        <v>757</v>
      </c>
      <c r="AT94" s="23" t="s">
        <v>165</v>
      </c>
      <c r="AU94" s="23" t="s">
        <v>81</v>
      </c>
      <c r="AY94" s="23" t="s">
        <v>163</v>
      </c>
      <c r="BE94" s="204">
        <f>IF(N94="základní",J94,0)</f>
        <v>0</v>
      </c>
      <c r="BF94" s="204">
        <f>IF(N94="snížená",J94,0)</f>
        <v>0</v>
      </c>
      <c r="BG94" s="204">
        <f>IF(N94="zákl. přenesená",J94,0)</f>
        <v>0</v>
      </c>
      <c r="BH94" s="204">
        <f>IF(N94="sníž. přenesená",J94,0)</f>
        <v>0</v>
      </c>
      <c r="BI94" s="204">
        <f>IF(N94="nulová",J94,0)</f>
        <v>0</v>
      </c>
      <c r="BJ94" s="23" t="s">
        <v>79</v>
      </c>
      <c r="BK94" s="204">
        <f>ROUND(I94*H94,2)</f>
        <v>0</v>
      </c>
      <c r="BL94" s="23" t="s">
        <v>757</v>
      </c>
      <c r="BM94" s="23" t="s">
        <v>782</v>
      </c>
    </row>
    <row r="95" spans="2:65" s="11" customFormat="1" ht="13.5">
      <c r="B95" s="205"/>
      <c r="C95" s="206"/>
      <c r="D95" s="207" t="s">
        <v>171</v>
      </c>
      <c r="E95" s="208" t="s">
        <v>21</v>
      </c>
      <c r="F95" s="209" t="s">
        <v>783</v>
      </c>
      <c r="G95" s="206"/>
      <c r="H95" s="210">
        <v>1590</v>
      </c>
      <c r="I95" s="211"/>
      <c r="J95" s="206"/>
      <c r="K95" s="206"/>
      <c r="L95" s="212"/>
      <c r="M95" s="213"/>
      <c r="N95" s="214"/>
      <c r="O95" s="214"/>
      <c r="P95" s="214"/>
      <c r="Q95" s="214"/>
      <c r="R95" s="214"/>
      <c r="S95" s="214"/>
      <c r="T95" s="215"/>
      <c r="AT95" s="216" t="s">
        <v>171</v>
      </c>
      <c r="AU95" s="216" t="s">
        <v>81</v>
      </c>
      <c r="AV95" s="11" t="s">
        <v>81</v>
      </c>
      <c r="AW95" s="11" t="s">
        <v>35</v>
      </c>
      <c r="AX95" s="11" t="s">
        <v>79</v>
      </c>
      <c r="AY95" s="216" t="s">
        <v>163</v>
      </c>
    </row>
    <row r="96" spans="2:65" s="1" customFormat="1" ht="22.5" customHeight="1">
      <c r="B96" s="40"/>
      <c r="C96" s="223" t="s">
        <v>119</v>
      </c>
      <c r="D96" s="223" t="s">
        <v>250</v>
      </c>
      <c r="E96" s="224" t="s">
        <v>772</v>
      </c>
      <c r="F96" s="225" t="s">
        <v>773</v>
      </c>
      <c r="G96" s="226" t="s">
        <v>224</v>
      </c>
      <c r="H96" s="227">
        <v>3</v>
      </c>
      <c r="I96" s="228"/>
      <c r="J96" s="229">
        <f>ROUND(I96*H96,2)</f>
        <v>0</v>
      </c>
      <c r="K96" s="225" t="s">
        <v>168</v>
      </c>
      <c r="L96" s="230"/>
      <c r="M96" s="231" t="s">
        <v>21</v>
      </c>
      <c r="N96" s="232" t="s">
        <v>42</v>
      </c>
      <c r="O96" s="41"/>
      <c r="P96" s="202">
        <f>O96*H96</f>
        <v>0</v>
      </c>
      <c r="Q96" s="202">
        <v>4.4999999999999998E-2</v>
      </c>
      <c r="R96" s="202">
        <f>Q96*H96</f>
        <v>0.13500000000000001</v>
      </c>
      <c r="S96" s="202">
        <v>0</v>
      </c>
      <c r="T96" s="203">
        <f>S96*H96</f>
        <v>0</v>
      </c>
      <c r="AR96" s="23" t="s">
        <v>757</v>
      </c>
      <c r="AT96" s="23" t="s">
        <v>250</v>
      </c>
      <c r="AU96" s="23" t="s">
        <v>81</v>
      </c>
      <c r="AY96" s="23" t="s">
        <v>163</v>
      </c>
      <c r="BE96" s="204">
        <f>IF(N96="základní",J96,0)</f>
        <v>0</v>
      </c>
      <c r="BF96" s="204">
        <f>IF(N96="snížená",J96,0)</f>
        <v>0</v>
      </c>
      <c r="BG96" s="204">
        <f>IF(N96="zákl. přenesená",J96,0)</f>
        <v>0</v>
      </c>
      <c r="BH96" s="204">
        <f>IF(N96="sníž. přenesená",J96,0)</f>
        <v>0</v>
      </c>
      <c r="BI96" s="204">
        <f>IF(N96="nulová",J96,0)</f>
        <v>0</v>
      </c>
      <c r="BJ96" s="23" t="s">
        <v>79</v>
      </c>
      <c r="BK96" s="204">
        <f>ROUND(I96*H96,2)</f>
        <v>0</v>
      </c>
      <c r="BL96" s="23" t="s">
        <v>757</v>
      </c>
      <c r="BM96" s="23" t="s">
        <v>784</v>
      </c>
    </row>
    <row r="97" spans="2:65" s="11" customFormat="1" ht="13.5">
      <c r="B97" s="205"/>
      <c r="C97" s="206"/>
      <c r="D97" s="217" t="s">
        <v>171</v>
      </c>
      <c r="E97" s="218" t="s">
        <v>21</v>
      </c>
      <c r="F97" s="219" t="s">
        <v>785</v>
      </c>
      <c r="G97" s="206"/>
      <c r="H97" s="220">
        <v>3</v>
      </c>
      <c r="I97" s="211"/>
      <c r="J97" s="206"/>
      <c r="K97" s="206"/>
      <c r="L97" s="212"/>
      <c r="M97" s="213"/>
      <c r="N97" s="214"/>
      <c r="O97" s="214"/>
      <c r="P97" s="214"/>
      <c r="Q97" s="214"/>
      <c r="R97" s="214"/>
      <c r="S97" s="214"/>
      <c r="T97" s="215"/>
      <c r="AT97" s="216" t="s">
        <v>171</v>
      </c>
      <c r="AU97" s="216" t="s">
        <v>81</v>
      </c>
      <c r="AV97" s="11" t="s">
        <v>81</v>
      </c>
      <c r="AW97" s="11" t="s">
        <v>35</v>
      </c>
      <c r="AX97" s="11" t="s">
        <v>79</v>
      </c>
      <c r="AY97" s="216" t="s">
        <v>163</v>
      </c>
    </row>
    <row r="98" spans="2:65" s="10" customFormat="1" ht="29.85" customHeight="1">
      <c r="B98" s="176"/>
      <c r="C98" s="177"/>
      <c r="D98" s="190" t="s">
        <v>70</v>
      </c>
      <c r="E98" s="191" t="s">
        <v>756</v>
      </c>
      <c r="F98" s="191" t="s">
        <v>87</v>
      </c>
      <c r="G98" s="177"/>
      <c r="H98" s="177"/>
      <c r="I98" s="180"/>
      <c r="J98" s="192">
        <f>BK98</f>
        <v>0</v>
      </c>
      <c r="K98" s="177"/>
      <c r="L98" s="182"/>
      <c r="M98" s="183"/>
      <c r="N98" s="184"/>
      <c r="O98" s="184"/>
      <c r="P98" s="185">
        <f>SUM(P99:P100)</f>
        <v>0</v>
      </c>
      <c r="Q98" s="184"/>
      <c r="R98" s="185">
        <f>SUM(R99:R100)</f>
        <v>0</v>
      </c>
      <c r="S98" s="184"/>
      <c r="T98" s="186">
        <f>SUM(T99:T100)</f>
        <v>0</v>
      </c>
      <c r="AR98" s="187" t="s">
        <v>174</v>
      </c>
      <c r="AT98" s="188" t="s">
        <v>70</v>
      </c>
      <c r="AU98" s="188" t="s">
        <v>79</v>
      </c>
      <c r="AY98" s="187" t="s">
        <v>163</v>
      </c>
      <c r="BK98" s="189">
        <f>SUM(BK99:BK100)</f>
        <v>0</v>
      </c>
    </row>
    <row r="99" spans="2:65" s="1" customFormat="1" ht="31.5" customHeight="1">
      <c r="B99" s="40"/>
      <c r="C99" s="193" t="s">
        <v>194</v>
      </c>
      <c r="D99" s="193" t="s">
        <v>165</v>
      </c>
      <c r="E99" s="194" t="s">
        <v>786</v>
      </c>
      <c r="F99" s="195" t="s">
        <v>787</v>
      </c>
      <c r="G99" s="196" t="s">
        <v>115</v>
      </c>
      <c r="H99" s="197">
        <v>1620</v>
      </c>
      <c r="I99" s="198"/>
      <c r="J99" s="199">
        <f>ROUND(I99*H99,2)</f>
        <v>0</v>
      </c>
      <c r="K99" s="195" t="s">
        <v>198</v>
      </c>
      <c r="L99" s="60"/>
      <c r="M99" s="200" t="s">
        <v>21</v>
      </c>
      <c r="N99" s="201" t="s">
        <v>42</v>
      </c>
      <c r="O99" s="41"/>
      <c r="P99" s="202">
        <f>O99*H99</f>
        <v>0</v>
      </c>
      <c r="Q99" s="202">
        <v>0</v>
      </c>
      <c r="R99" s="202">
        <f>Q99*H99</f>
        <v>0</v>
      </c>
      <c r="S99" s="202">
        <v>0</v>
      </c>
      <c r="T99" s="203">
        <f>S99*H99</f>
        <v>0</v>
      </c>
      <c r="AR99" s="23" t="s">
        <v>757</v>
      </c>
      <c r="AT99" s="23" t="s">
        <v>165</v>
      </c>
      <c r="AU99" s="23" t="s">
        <v>81</v>
      </c>
      <c r="AY99" s="23" t="s">
        <v>163</v>
      </c>
      <c r="BE99" s="204">
        <f>IF(N99="základní",J99,0)</f>
        <v>0</v>
      </c>
      <c r="BF99" s="204">
        <f>IF(N99="snížená",J99,0)</f>
        <v>0</v>
      </c>
      <c r="BG99" s="204">
        <f>IF(N99="zákl. přenesená",J99,0)</f>
        <v>0</v>
      </c>
      <c r="BH99" s="204">
        <f>IF(N99="sníž. přenesená",J99,0)</f>
        <v>0</v>
      </c>
      <c r="BI99" s="204">
        <f>IF(N99="nulová",J99,0)</f>
        <v>0</v>
      </c>
      <c r="BJ99" s="23" t="s">
        <v>79</v>
      </c>
      <c r="BK99" s="204">
        <f>ROUND(I99*H99,2)</f>
        <v>0</v>
      </c>
      <c r="BL99" s="23" t="s">
        <v>757</v>
      </c>
      <c r="BM99" s="23" t="s">
        <v>788</v>
      </c>
    </row>
    <row r="100" spans="2:65" s="11" customFormat="1" ht="13.5">
      <c r="B100" s="205"/>
      <c r="C100" s="206"/>
      <c r="D100" s="217" t="s">
        <v>171</v>
      </c>
      <c r="E100" s="218" t="s">
        <v>21</v>
      </c>
      <c r="F100" s="219" t="s">
        <v>789</v>
      </c>
      <c r="G100" s="206"/>
      <c r="H100" s="220">
        <v>1620</v>
      </c>
      <c r="I100" s="211"/>
      <c r="J100" s="206"/>
      <c r="K100" s="206"/>
      <c r="L100" s="212"/>
      <c r="M100" s="259"/>
      <c r="N100" s="260"/>
      <c r="O100" s="260"/>
      <c r="P100" s="260"/>
      <c r="Q100" s="260"/>
      <c r="R100" s="260"/>
      <c r="S100" s="260"/>
      <c r="T100" s="261"/>
      <c r="AT100" s="216" t="s">
        <v>171</v>
      </c>
      <c r="AU100" s="216" t="s">
        <v>81</v>
      </c>
      <c r="AV100" s="11" t="s">
        <v>81</v>
      </c>
      <c r="AW100" s="11" t="s">
        <v>35</v>
      </c>
      <c r="AX100" s="11" t="s">
        <v>79</v>
      </c>
      <c r="AY100" s="216" t="s">
        <v>163</v>
      </c>
    </row>
    <row r="101" spans="2:65" s="1" customFormat="1" ht="6.95" customHeight="1">
      <c r="B101" s="55"/>
      <c r="C101" s="56"/>
      <c r="D101" s="56"/>
      <c r="E101" s="56"/>
      <c r="F101" s="56"/>
      <c r="G101" s="56"/>
      <c r="H101" s="56"/>
      <c r="I101" s="139"/>
      <c r="J101" s="56"/>
      <c r="K101" s="56"/>
      <c r="L101" s="60"/>
    </row>
  </sheetData>
  <sheetProtection password="CC35" sheet="1" objects="1" scenarios="1" formatCells="0" formatColumns="0" formatRows="0" sort="0" autoFilter="0"/>
  <autoFilter ref="C80:K100"/>
  <mergeCells count="9">
    <mergeCell ref="E71:H71"/>
    <mergeCell ref="E73:H73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80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6"/>
  <sheetViews>
    <sheetView showGridLines="0" zoomScaleNormal="100" workbookViewId="0"/>
  </sheetViews>
  <sheetFormatPr defaultRowHeight="13.5"/>
  <cols>
    <col min="1" max="1" width="8.33203125" style="262" customWidth="1"/>
    <col min="2" max="2" width="1.6640625" style="262" customWidth="1"/>
    <col min="3" max="4" width="5" style="262" customWidth="1"/>
    <col min="5" max="5" width="11.6640625" style="262" customWidth="1"/>
    <col min="6" max="6" width="9.1640625" style="262" customWidth="1"/>
    <col min="7" max="7" width="5" style="262" customWidth="1"/>
    <col min="8" max="8" width="77.83203125" style="262" customWidth="1"/>
    <col min="9" max="10" width="20" style="262" customWidth="1"/>
    <col min="11" max="11" width="1.6640625" style="262" customWidth="1"/>
  </cols>
  <sheetData>
    <row r="1" spans="2:11" ht="37.5" customHeight="1"/>
    <row r="2" spans="2:11" ht="7.5" customHeight="1">
      <c r="B2" s="263"/>
      <c r="C2" s="264"/>
      <c r="D2" s="264"/>
      <c r="E2" s="264"/>
      <c r="F2" s="264"/>
      <c r="G2" s="264"/>
      <c r="H2" s="264"/>
      <c r="I2" s="264"/>
      <c r="J2" s="264"/>
      <c r="K2" s="265"/>
    </row>
    <row r="3" spans="2:11" s="14" customFormat="1" ht="45" customHeight="1">
      <c r="B3" s="266"/>
      <c r="C3" s="389" t="s">
        <v>790</v>
      </c>
      <c r="D3" s="389"/>
      <c r="E3" s="389"/>
      <c r="F3" s="389"/>
      <c r="G3" s="389"/>
      <c r="H3" s="389"/>
      <c r="I3" s="389"/>
      <c r="J3" s="389"/>
      <c r="K3" s="267"/>
    </row>
    <row r="4" spans="2:11" ht="25.5" customHeight="1">
      <c r="B4" s="268"/>
      <c r="C4" s="393" t="s">
        <v>791</v>
      </c>
      <c r="D4" s="393"/>
      <c r="E4" s="393"/>
      <c r="F4" s="393"/>
      <c r="G4" s="393"/>
      <c r="H4" s="393"/>
      <c r="I4" s="393"/>
      <c r="J4" s="393"/>
      <c r="K4" s="269"/>
    </row>
    <row r="5" spans="2:11" ht="5.25" customHeight="1">
      <c r="B5" s="268"/>
      <c r="C5" s="270"/>
      <c r="D5" s="270"/>
      <c r="E5" s="270"/>
      <c r="F5" s="270"/>
      <c r="G5" s="270"/>
      <c r="H5" s="270"/>
      <c r="I5" s="270"/>
      <c r="J5" s="270"/>
      <c r="K5" s="269"/>
    </row>
    <row r="6" spans="2:11" ht="15" customHeight="1">
      <c r="B6" s="268"/>
      <c r="C6" s="392" t="s">
        <v>792</v>
      </c>
      <c r="D6" s="392"/>
      <c r="E6" s="392"/>
      <c r="F6" s="392"/>
      <c r="G6" s="392"/>
      <c r="H6" s="392"/>
      <c r="I6" s="392"/>
      <c r="J6" s="392"/>
      <c r="K6" s="269"/>
    </row>
    <row r="7" spans="2:11" ht="15" customHeight="1">
      <c r="B7" s="272"/>
      <c r="C7" s="392" t="s">
        <v>793</v>
      </c>
      <c r="D7" s="392"/>
      <c r="E7" s="392"/>
      <c r="F7" s="392"/>
      <c r="G7" s="392"/>
      <c r="H7" s="392"/>
      <c r="I7" s="392"/>
      <c r="J7" s="392"/>
      <c r="K7" s="269"/>
    </row>
    <row r="8" spans="2:11" ht="12.75" customHeight="1">
      <c r="B8" s="272"/>
      <c r="C8" s="271"/>
      <c r="D8" s="271"/>
      <c r="E8" s="271"/>
      <c r="F8" s="271"/>
      <c r="G8" s="271"/>
      <c r="H8" s="271"/>
      <c r="I8" s="271"/>
      <c r="J8" s="271"/>
      <c r="K8" s="269"/>
    </row>
    <row r="9" spans="2:11" ht="15" customHeight="1">
      <c r="B9" s="272"/>
      <c r="C9" s="392" t="s">
        <v>794</v>
      </c>
      <c r="D9" s="392"/>
      <c r="E9" s="392"/>
      <c r="F9" s="392"/>
      <c r="G9" s="392"/>
      <c r="H9" s="392"/>
      <c r="I9" s="392"/>
      <c r="J9" s="392"/>
      <c r="K9" s="269"/>
    </row>
    <row r="10" spans="2:11" ht="15" customHeight="1">
      <c r="B10" s="272"/>
      <c r="C10" s="271"/>
      <c r="D10" s="392" t="s">
        <v>795</v>
      </c>
      <c r="E10" s="392"/>
      <c r="F10" s="392"/>
      <c r="G10" s="392"/>
      <c r="H10" s="392"/>
      <c r="I10" s="392"/>
      <c r="J10" s="392"/>
      <c r="K10" s="269"/>
    </row>
    <row r="11" spans="2:11" ht="15" customHeight="1">
      <c r="B11" s="272"/>
      <c r="C11" s="273"/>
      <c r="D11" s="392" t="s">
        <v>796</v>
      </c>
      <c r="E11" s="392"/>
      <c r="F11" s="392"/>
      <c r="G11" s="392"/>
      <c r="H11" s="392"/>
      <c r="I11" s="392"/>
      <c r="J11" s="392"/>
      <c r="K11" s="269"/>
    </row>
    <row r="12" spans="2:11" ht="12.75" customHeight="1">
      <c r="B12" s="272"/>
      <c r="C12" s="273"/>
      <c r="D12" s="273"/>
      <c r="E12" s="273"/>
      <c r="F12" s="273"/>
      <c r="G12" s="273"/>
      <c r="H12" s="273"/>
      <c r="I12" s="273"/>
      <c r="J12" s="273"/>
      <c r="K12" s="269"/>
    </row>
    <row r="13" spans="2:11" ht="15" customHeight="1">
      <c r="B13" s="272"/>
      <c r="C13" s="273"/>
      <c r="D13" s="392" t="s">
        <v>797</v>
      </c>
      <c r="E13" s="392"/>
      <c r="F13" s="392"/>
      <c r="G13" s="392"/>
      <c r="H13" s="392"/>
      <c r="I13" s="392"/>
      <c r="J13" s="392"/>
      <c r="K13" s="269"/>
    </row>
    <row r="14" spans="2:11" ht="15" customHeight="1">
      <c r="B14" s="272"/>
      <c r="C14" s="273"/>
      <c r="D14" s="392" t="s">
        <v>798</v>
      </c>
      <c r="E14" s="392"/>
      <c r="F14" s="392"/>
      <c r="G14" s="392"/>
      <c r="H14" s="392"/>
      <c r="I14" s="392"/>
      <c r="J14" s="392"/>
      <c r="K14" s="269"/>
    </row>
    <row r="15" spans="2:11" ht="15" customHeight="1">
      <c r="B15" s="272"/>
      <c r="C15" s="273"/>
      <c r="D15" s="392" t="s">
        <v>799</v>
      </c>
      <c r="E15" s="392"/>
      <c r="F15" s="392"/>
      <c r="G15" s="392"/>
      <c r="H15" s="392"/>
      <c r="I15" s="392"/>
      <c r="J15" s="392"/>
      <c r="K15" s="269"/>
    </row>
    <row r="16" spans="2:11" ht="15" customHeight="1">
      <c r="B16" s="272"/>
      <c r="C16" s="273"/>
      <c r="D16" s="273"/>
      <c r="E16" s="274" t="s">
        <v>78</v>
      </c>
      <c r="F16" s="392" t="s">
        <v>800</v>
      </c>
      <c r="G16" s="392"/>
      <c r="H16" s="392"/>
      <c r="I16" s="392"/>
      <c r="J16" s="392"/>
      <c r="K16" s="269"/>
    </row>
    <row r="17" spans="2:11" ht="15" customHeight="1">
      <c r="B17" s="272"/>
      <c r="C17" s="273"/>
      <c r="D17" s="273"/>
      <c r="E17" s="274" t="s">
        <v>801</v>
      </c>
      <c r="F17" s="392" t="s">
        <v>802</v>
      </c>
      <c r="G17" s="392"/>
      <c r="H17" s="392"/>
      <c r="I17" s="392"/>
      <c r="J17" s="392"/>
      <c r="K17" s="269"/>
    </row>
    <row r="18" spans="2:11" ht="15" customHeight="1">
      <c r="B18" s="272"/>
      <c r="C18" s="273"/>
      <c r="D18" s="273"/>
      <c r="E18" s="274" t="s">
        <v>803</v>
      </c>
      <c r="F18" s="392" t="s">
        <v>804</v>
      </c>
      <c r="G18" s="392"/>
      <c r="H18" s="392"/>
      <c r="I18" s="392"/>
      <c r="J18" s="392"/>
      <c r="K18" s="269"/>
    </row>
    <row r="19" spans="2:11" ht="15" customHeight="1">
      <c r="B19" s="272"/>
      <c r="C19" s="273"/>
      <c r="D19" s="273"/>
      <c r="E19" s="274" t="s">
        <v>805</v>
      </c>
      <c r="F19" s="392" t="s">
        <v>806</v>
      </c>
      <c r="G19" s="392"/>
      <c r="H19" s="392"/>
      <c r="I19" s="392"/>
      <c r="J19" s="392"/>
      <c r="K19" s="269"/>
    </row>
    <row r="20" spans="2:11" ht="15" customHeight="1">
      <c r="B20" s="272"/>
      <c r="C20" s="273"/>
      <c r="D20" s="273"/>
      <c r="E20" s="274" t="s">
        <v>807</v>
      </c>
      <c r="F20" s="392" t="s">
        <v>808</v>
      </c>
      <c r="G20" s="392"/>
      <c r="H20" s="392"/>
      <c r="I20" s="392"/>
      <c r="J20" s="392"/>
      <c r="K20" s="269"/>
    </row>
    <row r="21" spans="2:11" ht="15" customHeight="1">
      <c r="B21" s="272"/>
      <c r="C21" s="273"/>
      <c r="D21" s="273"/>
      <c r="E21" s="274" t="s">
        <v>809</v>
      </c>
      <c r="F21" s="392" t="s">
        <v>810</v>
      </c>
      <c r="G21" s="392"/>
      <c r="H21" s="392"/>
      <c r="I21" s="392"/>
      <c r="J21" s="392"/>
      <c r="K21" s="269"/>
    </row>
    <row r="22" spans="2:11" ht="12.75" customHeight="1">
      <c r="B22" s="272"/>
      <c r="C22" s="273"/>
      <c r="D22" s="273"/>
      <c r="E22" s="273"/>
      <c r="F22" s="273"/>
      <c r="G22" s="273"/>
      <c r="H22" s="273"/>
      <c r="I22" s="273"/>
      <c r="J22" s="273"/>
      <c r="K22" s="269"/>
    </row>
    <row r="23" spans="2:11" ht="15" customHeight="1">
      <c r="B23" s="272"/>
      <c r="C23" s="392" t="s">
        <v>811</v>
      </c>
      <c r="D23" s="392"/>
      <c r="E23" s="392"/>
      <c r="F23" s="392"/>
      <c r="G23" s="392"/>
      <c r="H23" s="392"/>
      <c r="I23" s="392"/>
      <c r="J23" s="392"/>
      <c r="K23" s="269"/>
    </row>
    <row r="24" spans="2:11" ht="15" customHeight="1">
      <c r="B24" s="272"/>
      <c r="C24" s="392" t="s">
        <v>812</v>
      </c>
      <c r="D24" s="392"/>
      <c r="E24" s="392"/>
      <c r="F24" s="392"/>
      <c r="G24" s="392"/>
      <c r="H24" s="392"/>
      <c r="I24" s="392"/>
      <c r="J24" s="392"/>
      <c r="K24" s="269"/>
    </row>
    <row r="25" spans="2:11" ht="15" customHeight="1">
      <c r="B25" s="272"/>
      <c r="C25" s="271"/>
      <c r="D25" s="392" t="s">
        <v>813</v>
      </c>
      <c r="E25" s="392"/>
      <c r="F25" s="392"/>
      <c r="G25" s="392"/>
      <c r="H25" s="392"/>
      <c r="I25" s="392"/>
      <c r="J25" s="392"/>
      <c r="K25" s="269"/>
    </row>
    <row r="26" spans="2:11" ht="15" customHeight="1">
      <c r="B26" s="272"/>
      <c r="C26" s="273"/>
      <c r="D26" s="392" t="s">
        <v>814</v>
      </c>
      <c r="E26" s="392"/>
      <c r="F26" s="392"/>
      <c r="G26" s="392"/>
      <c r="H26" s="392"/>
      <c r="I26" s="392"/>
      <c r="J26" s="392"/>
      <c r="K26" s="269"/>
    </row>
    <row r="27" spans="2:11" ht="12.75" customHeight="1">
      <c r="B27" s="272"/>
      <c r="C27" s="273"/>
      <c r="D27" s="273"/>
      <c r="E27" s="273"/>
      <c r="F27" s="273"/>
      <c r="G27" s="273"/>
      <c r="H27" s="273"/>
      <c r="I27" s="273"/>
      <c r="J27" s="273"/>
      <c r="K27" s="269"/>
    </row>
    <row r="28" spans="2:11" ht="15" customHeight="1">
      <c r="B28" s="272"/>
      <c r="C28" s="273"/>
      <c r="D28" s="392" t="s">
        <v>815</v>
      </c>
      <c r="E28" s="392"/>
      <c r="F28" s="392"/>
      <c r="G28" s="392"/>
      <c r="H28" s="392"/>
      <c r="I28" s="392"/>
      <c r="J28" s="392"/>
      <c r="K28" s="269"/>
    </row>
    <row r="29" spans="2:11" ht="15" customHeight="1">
      <c r="B29" s="272"/>
      <c r="C29" s="273"/>
      <c r="D29" s="392" t="s">
        <v>816</v>
      </c>
      <c r="E29" s="392"/>
      <c r="F29" s="392"/>
      <c r="G29" s="392"/>
      <c r="H29" s="392"/>
      <c r="I29" s="392"/>
      <c r="J29" s="392"/>
      <c r="K29" s="269"/>
    </row>
    <row r="30" spans="2:11" ht="12.75" customHeight="1">
      <c r="B30" s="272"/>
      <c r="C30" s="273"/>
      <c r="D30" s="273"/>
      <c r="E30" s="273"/>
      <c r="F30" s="273"/>
      <c r="G30" s="273"/>
      <c r="H30" s="273"/>
      <c r="I30" s="273"/>
      <c r="J30" s="273"/>
      <c r="K30" s="269"/>
    </row>
    <row r="31" spans="2:11" ht="15" customHeight="1">
      <c r="B31" s="272"/>
      <c r="C31" s="273"/>
      <c r="D31" s="392" t="s">
        <v>817</v>
      </c>
      <c r="E31" s="392"/>
      <c r="F31" s="392"/>
      <c r="G31" s="392"/>
      <c r="H31" s="392"/>
      <c r="I31" s="392"/>
      <c r="J31" s="392"/>
      <c r="K31" s="269"/>
    </row>
    <row r="32" spans="2:11" ht="15" customHeight="1">
      <c r="B32" s="272"/>
      <c r="C32" s="273"/>
      <c r="D32" s="392" t="s">
        <v>818</v>
      </c>
      <c r="E32" s="392"/>
      <c r="F32" s="392"/>
      <c r="G32" s="392"/>
      <c r="H32" s="392"/>
      <c r="I32" s="392"/>
      <c r="J32" s="392"/>
      <c r="K32" s="269"/>
    </row>
    <row r="33" spans="2:11" ht="15" customHeight="1">
      <c r="B33" s="272"/>
      <c r="C33" s="273"/>
      <c r="D33" s="392" t="s">
        <v>819</v>
      </c>
      <c r="E33" s="392"/>
      <c r="F33" s="392"/>
      <c r="G33" s="392"/>
      <c r="H33" s="392"/>
      <c r="I33" s="392"/>
      <c r="J33" s="392"/>
      <c r="K33" s="269"/>
    </row>
    <row r="34" spans="2:11" ht="15" customHeight="1">
      <c r="B34" s="272"/>
      <c r="C34" s="273"/>
      <c r="D34" s="271"/>
      <c r="E34" s="275" t="s">
        <v>148</v>
      </c>
      <c r="F34" s="271"/>
      <c r="G34" s="392" t="s">
        <v>820</v>
      </c>
      <c r="H34" s="392"/>
      <c r="I34" s="392"/>
      <c r="J34" s="392"/>
      <c r="K34" s="269"/>
    </row>
    <row r="35" spans="2:11" ht="30.75" customHeight="1">
      <c r="B35" s="272"/>
      <c r="C35" s="273"/>
      <c r="D35" s="271"/>
      <c r="E35" s="275" t="s">
        <v>821</v>
      </c>
      <c r="F35" s="271"/>
      <c r="G35" s="392" t="s">
        <v>822</v>
      </c>
      <c r="H35" s="392"/>
      <c r="I35" s="392"/>
      <c r="J35" s="392"/>
      <c r="K35" s="269"/>
    </row>
    <row r="36" spans="2:11" ht="15" customHeight="1">
      <c r="B36" s="272"/>
      <c r="C36" s="273"/>
      <c r="D36" s="271"/>
      <c r="E36" s="275" t="s">
        <v>52</v>
      </c>
      <c r="F36" s="271"/>
      <c r="G36" s="392" t="s">
        <v>823</v>
      </c>
      <c r="H36" s="392"/>
      <c r="I36" s="392"/>
      <c r="J36" s="392"/>
      <c r="K36" s="269"/>
    </row>
    <row r="37" spans="2:11" ht="15" customHeight="1">
      <c r="B37" s="272"/>
      <c r="C37" s="273"/>
      <c r="D37" s="271"/>
      <c r="E37" s="275" t="s">
        <v>149</v>
      </c>
      <c r="F37" s="271"/>
      <c r="G37" s="392" t="s">
        <v>824</v>
      </c>
      <c r="H37" s="392"/>
      <c r="I37" s="392"/>
      <c r="J37" s="392"/>
      <c r="K37" s="269"/>
    </row>
    <row r="38" spans="2:11" ht="15" customHeight="1">
      <c r="B38" s="272"/>
      <c r="C38" s="273"/>
      <c r="D38" s="271"/>
      <c r="E38" s="275" t="s">
        <v>150</v>
      </c>
      <c r="F38" s="271"/>
      <c r="G38" s="392" t="s">
        <v>825</v>
      </c>
      <c r="H38" s="392"/>
      <c r="I38" s="392"/>
      <c r="J38" s="392"/>
      <c r="K38" s="269"/>
    </row>
    <row r="39" spans="2:11" ht="15" customHeight="1">
      <c r="B39" s="272"/>
      <c r="C39" s="273"/>
      <c r="D39" s="271"/>
      <c r="E39" s="275" t="s">
        <v>151</v>
      </c>
      <c r="F39" s="271"/>
      <c r="G39" s="392" t="s">
        <v>826</v>
      </c>
      <c r="H39" s="392"/>
      <c r="I39" s="392"/>
      <c r="J39" s="392"/>
      <c r="K39" s="269"/>
    </row>
    <row r="40" spans="2:11" ht="15" customHeight="1">
      <c r="B40" s="272"/>
      <c r="C40" s="273"/>
      <c r="D40" s="271"/>
      <c r="E40" s="275" t="s">
        <v>827</v>
      </c>
      <c r="F40" s="271"/>
      <c r="G40" s="392" t="s">
        <v>828</v>
      </c>
      <c r="H40" s="392"/>
      <c r="I40" s="392"/>
      <c r="J40" s="392"/>
      <c r="K40" s="269"/>
    </row>
    <row r="41" spans="2:11" ht="15" customHeight="1">
      <c r="B41" s="272"/>
      <c r="C41" s="273"/>
      <c r="D41" s="271"/>
      <c r="E41" s="275"/>
      <c r="F41" s="271"/>
      <c r="G41" s="392" t="s">
        <v>829</v>
      </c>
      <c r="H41" s="392"/>
      <c r="I41" s="392"/>
      <c r="J41" s="392"/>
      <c r="K41" s="269"/>
    </row>
    <row r="42" spans="2:11" ht="15" customHeight="1">
      <c r="B42" s="272"/>
      <c r="C42" s="273"/>
      <c r="D42" s="271"/>
      <c r="E42" s="275" t="s">
        <v>830</v>
      </c>
      <c r="F42" s="271"/>
      <c r="G42" s="392" t="s">
        <v>831</v>
      </c>
      <c r="H42" s="392"/>
      <c r="I42" s="392"/>
      <c r="J42" s="392"/>
      <c r="K42" s="269"/>
    </row>
    <row r="43" spans="2:11" ht="15" customHeight="1">
      <c r="B43" s="272"/>
      <c r="C43" s="273"/>
      <c r="D43" s="271"/>
      <c r="E43" s="275" t="s">
        <v>153</v>
      </c>
      <c r="F43" s="271"/>
      <c r="G43" s="392" t="s">
        <v>832</v>
      </c>
      <c r="H43" s="392"/>
      <c r="I43" s="392"/>
      <c r="J43" s="392"/>
      <c r="K43" s="269"/>
    </row>
    <row r="44" spans="2:11" ht="12.75" customHeight="1">
      <c r="B44" s="272"/>
      <c r="C44" s="273"/>
      <c r="D44" s="271"/>
      <c r="E44" s="271"/>
      <c r="F44" s="271"/>
      <c r="G44" s="271"/>
      <c r="H44" s="271"/>
      <c r="I44" s="271"/>
      <c r="J44" s="271"/>
      <c r="K44" s="269"/>
    </row>
    <row r="45" spans="2:11" ht="15" customHeight="1">
      <c r="B45" s="272"/>
      <c r="C45" s="273"/>
      <c r="D45" s="392" t="s">
        <v>833</v>
      </c>
      <c r="E45" s="392"/>
      <c r="F45" s="392"/>
      <c r="G45" s="392"/>
      <c r="H45" s="392"/>
      <c r="I45" s="392"/>
      <c r="J45" s="392"/>
      <c r="K45" s="269"/>
    </row>
    <row r="46" spans="2:11" ht="15" customHeight="1">
      <c r="B46" s="272"/>
      <c r="C46" s="273"/>
      <c r="D46" s="273"/>
      <c r="E46" s="392" t="s">
        <v>834</v>
      </c>
      <c r="F46" s="392"/>
      <c r="G46" s="392"/>
      <c r="H46" s="392"/>
      <c r="I46" s="392"/>
      <c r="J46" s="392"/>
      <c r="K46" s="269"/>
    </row>
    <row r="47" spans="2:11" ht="15" customHeight="1">
      <c r="B47" s="272"/>
      <c r="C47" s="273"/>
      <c r="D47" s="273"/>
      <c r="E47" s="392" t="s">
        <v>835</v>
      </c>
      <c r="F47" s="392"/>
      <c r="G47" s="392"/>
      <c r="H47" s="392"/>
      <c r="I47" s="392"/>
      <c r="J47" s="392"/>
      <c r="K47" s="269"/>
    </row>
    <row r="48" spans="2:11" ht="15" customHeight="1">
      <c r="B48" s="272"/>
      <c r="C48" s="273"/>
      <c r="D48" s="273"/>
      <c r="E48" s="392" t="s">
        <v>836</v>
      </c>
      <c r="F48" s="392"/>
      <c r="G48" s="392"/>
      <c r="H48" s="392"/>
      <c r="I48" s="392"/>
      <c r="J48" s="392"/>
      <c r="K48" s="269"/>
    </row>
    <row r="49" spans="2:11" ht="15" customHeight="1">
      <c r="B49" s="272"/>
      <c r="C49" s="273"/>
      <c r="D49" s="392" t="s">
        <v>837</v>
      </c>
      <c r="E49" s="392"/>
      <c r="F49" s="392"/>
      <c r="G49" s="392"/>
      <c r="H49" s="392"/>
      <c r="I49" s="392"/>
      <c r="J49" s="392"/>
      <c r="K49" s="269"/>
    </row>
    <row r="50" spans="2:11" ht="25.5" customHeight="1">
      <c r="B50" s="268"/>
      <c r="C50" s="393" t="s">
        <v>838</v>
      </c>
      <c r="D50" s="393"/>
      <c r="E50" s="393"/>
      <c r="F50" s="393"/>
      <c r="G50" s="393"/>
      <c r="H50" s="393"/>
      <c r="I50" s="393"/>
      <c r="J50" s="393"/>
      <c r="K50" s="269"/>
    </row>
    <row r="51" spans="2:11" ht="5.25" customHeight="1">
      <c r="B51" s="268"/>
      <c r="C51" s="270"/>
      <c r="D51" s="270"/>
      <c r="E51" s="270"/>
      <c r="F51" s="270"/>
      <c r="G51" s="270"/>
      <c r="H51" s="270"/>
      <c r="I51" s="270"/>
      <c r="J51" s="270"/>
      <c r="K51" s="269"/>
    </row>
    <row r="52" spans="2:11" ht="15" customHeight="1">
      <c r="B52" s="268"/>
      <c r="C52" s="392" t="s">
        <v>839</v>
      </c>
      <c r="D52" s="392"/>
      <c r="E52" s="392"/>
      <c r="F52" s="392"/>
      <c r="G52" s="392"/>
      <c r="H52" s="392"/>
      <c r="I52" s="392"/>
      <c r="J52" s="392"/>
      <c r="K52" s="269"/>
    </row>
    <row r="53" spans="2:11" ht="15" customHeight="1">
      <c r="B53" s="268"/>
      <c r="C53" s="392" t="s">
        <v>840</v>
      </c>
      <c r="D53" s="392"/>
      <c r="E53" s="392"/>
      <c r="F53" s="392"/>
      <c r="G53" s="392"/>
      <c r="H53" s="392"/>
      <c r="I53" s="392"/>
      <c r="J53" s="392"/>
      <c r="K53" s="269"/>
    </row>
    <row r="54" spans="2:11" ht="12.75" customHeight="1">
      <c r="B54" s="268"/>
      <c r="C54" s="271"/>
      <c r="D54" s="271"/>
      <c r="E54" s="271"/>
      <c r="F54" s="271"/>
      <c r="G54" s="271"/>
      <c r="H54" s="271"/>
      <c r="I54" s="271"/>
      <c r="J54" s="271"/>
      <c r="K54" s="269"/>
    </row>
    <row r="55" spans="2:11" ht="15" customHeight="1">
      <c r="B55" s="268"/>
      <c r="C55" s="392" t="s">
        <v>841</v>
      </c>
      <c r="D55" s="392"/>
      <c r="E55" s="392"/>
      <c r="F55" s="392"/>
      <c r="G55" s="392"/>
      <c r="H55" s="392"/>
      <c r="I55" s="392"/>
      <c r="J55" s="392"/>
      <c r="K55" s="269"/>
    </row>
    <row r="56" spans="2:11" ht="15" customHeight="1">
      <c r="B56" s="268"/>
      <c r="C56" s="273"/>
      <c r="D56" s="392" t="s">
        <v>842</v>
      </c>
      <c r="E56" s="392"/>
      <c r="F56" s="392"/>
      <c r="G56" s="392"/>
      <c r="H56" s="392"/>
      <c r="I56" s="392"/>
      <c r="J56" s="392"/>
      <c r="K56" s="269"/>
    </row>
    <row r="57" spans="2:11" ht="15" customHeight="1">
      <c r="B57" s="268"/>
      <c r="C57" s="273"/>
      <c r="D57" s="392" t="s">
        <v>843</v>
      </c>
      <c r="E57" s="392"/>
      <c r="F57" s="392"/>
      <c r="G57" s="392"/>
      <c r="H57" s="392"/>
      <c r="I57" s="392"/>
      <c r="J57" s="392"/>
      <c r="K57" s="269"/>
    </row>
    <row r="58" spans="2:11" ht="15" customHeight="1">
      <c r="B58" s="268"/>
      <c r="C58" s="273"/>
      <c r="D58" s="392" t="s">
        <v>844</v>
      </c>
      <c r="E58" s="392"/>
      <c r="F58" s="392"/>
      <c r="G58" s="392"/>
      <c r="H58" s="392"/>
      <c r="I58" s="392"/>
      <c r="J58" s="392"/>
      <c r="K58" s="269"/>
    </row>
    <row r="59" spans="2:11" ht="15" customHeight="1">
      <c r="B59" s="268"/>
      <c r="C59" s="273"/>
      <c r="D59" s="392" t="s">
        <v>845</v>
      </c>
      <c r="E59" s="392"/>
      <c r="F59" s="392"/>
      <c r="G59" s="392"/>
      <c r="H59" s="392"/>
      <c r="I59" s="392"/>
      <c r="J59" s="392"/>
      <c r="K59" s="269"/>
    </row>
    <row r="60" spans="2:11" ht="15" customHeight="1">
      <c r="B60" s="268"/>
      <c r="C60" s="273"/>
      <c r="D60" s="391" t="s">
        <v>846</v>
      </c>
      <c r="E60" s="391"/>
      <c r="F60" s="391"/>
      <c r="G60" s="391"/>
      <c r="H60" s="391"/>
      <c r="I60" s="391"/>
      <c r="J60" s="391"/>
      <c r="K60" s="269"/>
    </row>
    <row r="61" spans="2:11" ht="15" customHeight="1">
      <c r="B61" s="268"/>
      <c r="C61" s="273"/>
      <c r="D61" s="392" t="s">
        <v>847</v>
      </c>
      <c r="E61" s="392"/>
      <c r="F61" s="392"/>
      <c r="G61" s="392"/>
      <c r="H61" s="392"/>
      <c r="I61" s="392"/>
      <c r="J61" s="392"/>
      <c r="K61" s="269"/>
    </row>
    <row r="62" spans="2:11" ht="12.75" customHeight="1">
      <c r="B62" s="268"/>
      <c r="C62" s="273"/>
      <c r="D62" s="273"/>
      <c r="E62" s="276"/>
      <c r="F62" s="273"/>
      <c r="G62" s="273"/>
      <c r="H62" s="273"/>
      <c r="I62" s="273"/>
      <c r="J62" s="273"/>
      <c r="K62" s="269"/>
    </row>
    <row r="63" spans="2:11" ht="15" customHeight="1">
      <c r="B63" s="268"/>
      <c r="C63" s="273"/>
      <c r="D63" s="392" t="s">
        <v>848</v>
      </c>
      <c r="E63" s="392"/>
      <c r="F63" s="392"/>
      <c r="G63" s="392"/>
      <c r="H63" s="392"/>
      <c r="I63" s="392"/>
      <c r="J63" s="392"/>
      <c r="K63" s="269"/>
    </row>
    <row r="64" spans="2:11" ht="15" customHeight="1">
      <c r="B64" s="268"/>
      <c r="C64" s="273"/>
      <c r="D64" s="391" t="s">
        <v>849</v>
      </c>
      <c r="E64" s="391"/>
      <c r="F64" s="391"/>
      <c r="G64" s="391"/>
      <c r="H64" s="391"/>
      <c r="I64" s="391"/>
      <c r="J64" s="391"/>
      <c r="K64" s="269"/>
    </row>
    <row r="65" spans="2:11" ht="15" customHeight="1">
      <c r="B65" s="268"/>
      <c r="C65" s="273"/>
      <c r="D65" s="392" t="s">
        <v>850</v>
      </c>
      <c r="E65" s="392"/>
      <c r="F65" s="392"/>
      <c r="G65" s="392"/>
      <c r="H65" s="392"/>
      <c r="I65" s="392"/>
      <c r="J65" s="392"/>
      <c r="K65" s="269"/>
    </row>
    <row r="66" spans="2:11" ht="15" customHeight="1">
      <c r="B66" s="268"/>
      <c r="C66" s="273"/>
      <c r="D66" s="392" t="s">
        <v>851</v>
      </c>
      <c r="E66" s="392"/>
      <c r="F66" s="392"/>
      <c r="G66" s="392"/>
      <c r="H66" s="392"/>
      <c r="I66" s="392"/>
      <c r="J66" s="392"/>
      <c r="K66" s="269"/>
    </row>
    <row r="67" spans="2:11" ht="15" customHeight="1">
      <c r="B67" s="268"/>
      <c r="C67" s="273"/>
      <c r="D67" s="392" t="s">
        <v>852</v>
      </c>
      <c r="E67" s="392"/>
      <c r="F67" s="392"/>
      <c r="G67" s="392"/>
      <c r="H67" s="392"/>
      <c r="I67" s="392"/>
      <c r="J67" s="392"/>
      <c r="K67" s="269"/>
    </row>
    <row r="68" spans="2:11" ht="15" customHeight="1">
      <c r="B68" s="268"/>
      <c r="C68" s="273"/>
      <c r="D68" s="392" t="s">
        <v>853</v>
      </c>
      <c r="E68" s="392"/>
      <c r="F68" s="392"/>
      <c r="G68" s="392"/>
      <c r="H68" s="392"/>
      <c r="I68" s="392"/>
      <c r="J68" s="392"/>
      <c r="K68" s="269"/>
    </row>
    <row r="69" spans="2:11" ht="12.75" customHeight="1">
      <c r="B69" s="277"/>
      <c r="C69" s="278"/>
      <c r="D69" s="278"/>
      <c r="E69" s="278"/>
      <c r="F69" s="278"/>
      <c r="G69" s="278"/>
      <c r="H69" s="278"/>
      <c r="I69" s="278"/>
      <c r="J69" s="278"/>
      <c r="K69" s="279"/>
    </row>
    <row r="70" spans="2:11" ht="18.75" customHeight="1">
      <c r="B70" s="280"/>
      <c r="C70" s="280"/>
      <c r="D70" s="280"/>
      <c r="E70" s="280"/>
      <c r="F70" s="280"/>
      <c r="G70" s="280"/>
      <c r="H70" s="280"/>
      <c r="I70" s="280"/>
      <c r="J70" s="280"/>
      <c r="K70" s="281"/>
    </row>
    <row r="71" spans="2:11" ht="18.75" customHeight="1">
      <c r="B71" s="281"/>
      <c r="C71" s="281"/>
      <c r="D71" s="281"/>
      <c r="E71" s="281"/>
      <c r="F71" s="281"/>
      <c r="G71" s="281"/>
      <c r="H71" s="281"/>
      <c r="I71" s="281"/>
      <c r="J71" s="281"/>
      <c r="K71" s="281"/>
    </row>
    <row r="72" spans="2:11" ht="7.5" customHeight="1">
      <c r="B72" s="282"/>
      <c r="C72" s="283"/>
      <c r="D72" s="283"/>
      <c r="E72" s="283"/>
      <c r="F72" s="283"/>
      <c r="G72" s="283"/>
      <c r="H72" s="283"/>
      <c r="I72" s="283"/>
      <c r="J72" s="283"/>
      <c r="K72" s="284"/>
    </row>
    <row r="73" spans="2:11" ht="45" customHeight="1">
      <c r="B73" s="285"/>
      <c r="C73" s="390" t="s">
        <v>99</v>
      </c>
      <c r="D73" s="390"/>
      <c r="E73" s="390"/>
      <c r="F73" s="390"/>
      <c r="G73" s="390"/>
      <c r="H73" s="390"/>
      <c r="I73" s="390"/>
      <c r="J73" s="390"/>
      <c r="K73" s="286"/>
    </row>
    <row r="74" spans="2:11" ht="17.25" customHeight="1">
      <c r="B74" s="285"/>
      <c r="C74" s="287" t="s">
        <v>854</v>
      </c>
      <c r="D74" s="287"/>
      <c r="E74" s="287"/>
      <c r="F74" s="287" t="s">
        <v>855</v>
      </c>
      <c r="G74" s="288"/>
      <c r="H74" s="287" t="s">
        <v>149</v>
      </c>
      <c r="I74" s="287" t="s">
        <v>56</v>
      </c>
      <c r="J74" s="287" t="s">
        <v>856</v>
      </c>
      <c r="K74" s="286"/>
    </row>
    <row r="75" spans="2:11" ht="17.25" customHeight="1">
      <c r="B75" s="285"/>
      <c r="C75" s="289" t="s">
        <v>857</v>
      </c>
      <c r="D75" s="289"/>
      <c r="E75" s="289"/>
      <c r="F75" s="290" t="s">
        <v>858</v>
      </c>
      <c r="G75" s="291"/>
      <c r="H75" s="289"/>
      <c r="I75" s="289"/>
      <c r="J75" s="289" t="s">
        <v>859</v>
      </c>
      <c r="K75" s="286"/>
    </row>
    <row r="76" spans="2:11" ht="5.25" customHeight="1">
      <c r="B76" s="285"/>
      <c r="C76" s="292"/>
      <c r="D76" s="292"/>
      <c r="E76" s="292"/>
      <c r="F76" s="292"/>
      <c r="G76" s="293"/>
      <c r="H76" s="292"/>
      <c r="I76" s="292"/>
      <c r="J76" s="292"/>
      <c r="K76" s="286"/>
    </row>
    <row r="77" spans="2:11" ht="15" customHeight="1">
      <c r="B77" s="285"/>
      <c r="C77" s="275" t="s">
        <v>52</v>
      </c>
      <c r="D77" s="292"/>
      <c r="E77" s="292"/>
      <c r="F77" s="294" t="s">
        <v>860</v>
      </c>
      <c r="G77" s="293"/>
      <c r="H77" s="275" t="s">
        <v>861</v>
      </c>
      <c r="I77" s="275" t="s">
        <v>862</v>
      </c>
      <c r="J77" s="275">
        <v>20</v>
      </c>
      <c r="K77" s="286"/>
    </row>
    <row r="78" spans="2:11" ht="15" customHeight="1">
      <c r="B78" s="285"/>
      <c r="C78" s="275" t="s">
        <v>863</v>
      </c>
      <c r="D78" s="275"/>
      <c r="E78" s="275"/>
      <c r="F78" s="294" t="s">
        <v>860</v>
      </c>
      <c r="G78" s="293"/>
      <c r="H78" s="275" t="s">
        <v>864</v>
      </c>
      <c r="I78" s="275" t="s">
        <v>862</v>
      </c>
      <c r="J78" s="275">
        <v>120</v>
      </c>
      <c r="K78" s="286"/>
    </row>
    <row r="79" spans="2:11" ht="15" customHeight="1">
      <c r="B79" s="295"/>
      <c r="C79" s="275" t="s">
        <v>865</v>
      </c>
      <c r="D79" s="275"/>
      <c r="E79" s="275"/>
      <c r="F79" s="294" t="s">
        <v>866</v>
      </c>
      <c r="G79" s="293"/>
      <c r="H79" s="275" t="s">
        <v>867</v>
      </c>
      <c r="I79" s="275" t="s">
        <v>862</v>
      </c>
      <c r="J79" s="275">
        <v>50</v>
      </c>
      <c r="K79" s="286"/>
    </row>
    <row r="80" spans="2:11" ht="15" customHeight="1">
      <c r="B80" s="295"/>
      <c r="C80" s="275" t="s">
        <v>868</v>
      </c>
      <c r="D80" s="275"/>
      <c r="E80" s="275"/>
      <c r="F80" s="294" t="s">
        <v>860</v>
      </c>
      <c r="G80" s="293"/>
      <c r="H80" s="275" t="s">
        <v>869</v>
      </c>
      <c r="I80" s="275" t="s">
        <v>870</v>
      </c>
      <c r="J80" s="275"/>
      <c r="K80" s="286"/>
    </row>
    <row r="81" spans="2:11" ht="15" customHeight="1">
      <c r="B81" s="295"/>
      <c r="C81" s="296" t="s">
        <v>871</v>
      </c>
      <c r="D81" s="296"/>
      <c r="E81" s="296"/>
      <c r="F81" s="297" t="s">
        <v>866</v>
      </c>
      <c r="G81" s="296"/>
      <c r="H81" s="296" t="s">
        <v>872</v>
      </c>
      <c r="I81" s="296" t="s">
        <v>862</v>
      </c>
      <c r="J81" s="296">
        <v>15</v>
      </c>
      <c r="K81" s="286"/>
    </row>
    <row r="82" spans="2:11" ht="15" customHeight="1">
      <c r="B82" s="295"/>
      <c r="C82" s="296" t="s">
        <v>873</v>
      </c>
      <c r="D82" s="296"/>
      <c r="E82" s="296"/>
      <c r="F82" s="297" t="s">
        <v>866</v>
      </c>
      <c r="G82" s="296"/>
      <c r="H82" s="296" t="s">
        <v>874</v>
      </c>
      <c r="I82" s="296" t="s">
        <v>862</v>
      </c>
      <c r="J82" s="296">
        <v>15</v>
      </c>
      <c r="K82" s="286"/>
    </row>
    <row r="83" spans="2:11" ht="15" customHeight="1">
      <c r="B83" s="295"/>
      <c r="C83" s="296" t="s">
        <v>875</v>
      </c>
      <c r="D83" s="296"/>
      <c r="E83" s="296"/>
      <c r="F83" s="297" t="s">
        <v>866</v>
      </c>
      <c r="G83" s="296"/>
      <c r="H83" s="296" t="s">
        <v>876</v>
      </c>
      <c r="I83" s="296" t="s">
        <v>862</v>
      </c>
      <c r="J83" s="296">
        <v>20</v>
      </c>
      <c r="K83" s="286"/>
    </row>
    <row r="84" spans="2:11" ht="15" customHeight="1">
      <c r="B84" s="295"/>
      <c r="C84" s="296" t="s">
        <v>877</v>
      </c>
      <c r="D84" s="296"/>
      <c r="E84" s="296"/>
      <c r="F84" s="297" t="s">
        <v>866</v>
      </c>
      <c r="G84" s="296"/>
      <c r="H84" s="296" t="s">
        <v>878</v>
      </c>
      <c r="I84" s="296" t="s">
        <v>862</v>
      </c>
      <c r="J84" s="296">
        <v>20</v>
      </c>
      <c r="K84" s="286"/>
    </row>
    <row r="85" spans="2:11" ht="15" customHeight="1">
      <c r="B85" s="295"/>
      <c r="C85" s="275" t="s">
        <v>879</v>
      </c>
      <c r="D85" s="275"/>
      <c r="E85" s="275"/>
      <c r="F85" s="294" t="s">
        <v>866</v>
      </c>
      <c r="G85" s="293"/>
      <c r="H85" s="275" t="s">
        <v>880</v>
      </c>
      <c r="I85" s="275" t="s">
        <v>862</v>
      </c>
      <c r="J85" s="275">
        <v>50</v>
      </c>
      <c r="K85" s="286"/>
    </row>
    <row r="86" spans="2:11" ht="15" customHeight="1">
      <c r="B86" s="295"/>
      <c r="C86" s="275" t="s">
        <v>881</v>
      </c>
      <c r="D86" s="275"/>
      <c r="E86" s="275"/>
      <c r="F86" s="294" t="s">
        <v>866</v>
      </c>
      <c r="G86" s="293"/>
      <c r="H86" s="275" t="s">
        <v>882</v>
      </c>
      <c r="I86" s="275" t="s">
        <v>862</v>
      </c>
      <c r="J86" s="275">
        <v>20</v>
      </c>
      <c r="K86" s="286"/>
    </row>
    <row r="87" spans="2:11" ht="15" customHeight="1">
      <c r="B87" s="295"/>
      <c r="C87" s="275" t="s">
        <v>883</v>
      </c>
      <c r="D87" s="275"/>
      <c r="E87" s="275"/>
      <c r="F87" s="294" t="s">
        <v>866</v>
      </c>
      <c r="G87" s="293"/>
      <c r="H87" s="275" t="s">
        <v>884</v>
      </c>
      <c r="I87" s="275" t="s">
        <v>862</v>
      </c>
      <c r="J87" s="275">
        <v>20</v>
      </c>
      <c r="K87" s="286"/>
    </row>
    <row r="88" spans="2:11" ht="15" customHeight="1">
      <c r="B88" s="295"/>
      <c r="C88" s="275" t="s">
        <v>885</v>
      </c>
      <c r="D88" s="275"/>
      <c r="E88" s="275"/>
      <c r="F88" s="294" t="s">
        <v>866</v>
      </c>
      <c r="G88" s="293"/>
      <c r="H88" s="275" t="s">
        <v>886</v>
      </c>
      <c r="I88" s="275" t="s">
        <v>862</v>
      </c>
      <c r="J88" s="275">
        <v>50</v>
      </c>
      <c r="K88" s="286"/>
    </row>
    <row r="89" spans="2:11" ht="15" customHeight="1">
      <c r="B89" s="295"/>
      <c r="C89" s="275" t="s">
        <v>887</v>
      </c>
      <c r="D89" s="275"/>
      <c r="E89" s="275"/>
      <c r="F89" s="294" t="s">
        <v>866</v>
      </c>
      <c r="G89" s="293"/>
      <c r="H89" s="275" t="s">
        <v>887</v>
      </c>
      <c r="I89" s="275" t="s">
        <v>862</v>
      </c>
      <c r="J89" s="275">
        <v>50</v>
      </c>
      <c r="K89" s="286"/>
    </row>
    <row r="90" spans="2:11" ht="15" customHeight="1">
      <c r="B90" s="295"/>
      <c r="C90" s="275" t="s">
        <v>154</v>
      </c>
      <c r="D90" s="275"/>
      <c r="E90" s="275"/>
      <c r="F90" s="294" t="s">
        <v>866</v>
      </c>
      <c r="G90" s="293"/>
      <c r="H90" s="275" t="s">
        <v>888</v>
      </c>
      <c r="I90" s="275" t="s">
        <v>862</v>
      </c>
      <c r="J90" s="275">
        <v>255</v>
      </c>
      <c r="K90" s="286"/>
    </row>
    <row r="91" spans="2:11" ht="15" customHeight="1">
      <c r="B91" s="295"/>
      <c r="C91" s="275" t="s">
        <v>889</v>
      </c>
      <c r="D91" s="275"/>
      <c r="E91" s="275"/>
      <c r="F91" s="294" t="s">
        <v>860</v>
      </c>
      <c r="G91" s="293"/>
      <c r="H91" s="275" t="s">
        <v>890</v>
      </c>
      <c r="I91" s="275" t="s">
        <v>891</v>
      </c>
      <c r="J91" s="275"/>
      <c r="K91" s="286"/>
    </row>
    <row r="92" spans="2:11" ht="15" customHeight="1">
      <c r="B92" s="295"/>
      <c r="C92" s="275" t="s">
        <v>892</v>
      </c>
      <c r="D92" s="275"/>
      <c r="E92" s="275"/>
      <c r="F92" s="294" t="s">
        <v>860</v>
      </c>
      <c r="G92" s="293"/>
      <c r="H92" s="275" t="s">
        <v>893</v>
      </c>
      <c r="I92" s="275" t="s">
        <v>894</v>
      </c>
      <c r="J92" s="275"/>
      <c r="K92" s="286"/>
    </row>
    <row r="93" spans="2:11" ht="15" customHeight="1">
      <c r="B93" s="295"/>
      <c r="C93" s="275" t="s">
        <v>895</v>
      </c>
      <c r="D93" s="275"/>
      <c r="E93" s="275"/>
      <c r="F93" s="294" t="s">
        <v>860</v>
      </c>
      <c r="G93" s="293"/>
      <c r="H93" s="275" t="s">
        <v>895</v>
      </c>
      <c r="I93" s="275" t="s">
        <v>894</v>
      </c>
      <c r="J93" s="275"/>
      <c r="K93" s="286"/>
    </row>
    <row r="94" spans="2:11" ht="15" customHeight="1">
      <c r="B94" s="295"/>
      <c r="C94" s="275" t="s">
        <v>37</v>
      </c>
      <c r="D94" s="275"/>
      <c r="E94" s="275"/>
      <c r="F94" s="294" t="s">
        <v>860</v>
      </c>
      <c r="G94" s="293"/>
      <c r="H94" s="275" t="s">
        <v>896</v>
      </c>
      <c r="I94" s="275" t="s">
        <v>894</v>
      </c>
      <c r="J94" s="275"/>
      <c r="K94" s="286"/>
    </row>
    <row r="95" spans="2:11" ht="15" customHeight="1">
      <c r="B95" s="295"/>
      <c r="C95" s="275" t="s">
        <v>47</v>
      </c>
      <c r="D95" s="275"/>
      <c r="E95" s="275"/>
      <c r="F95" s="294" t="s">
        <v>860</v>
      </c>
      <c r="G95" s="293"/>
      <c r="H95" s="275" t="s">
        <v>897</v>
      </c>
      <c r="I95" s="275" t="s">
        <v>894</v>
      </c>
      <c r="J95" s="275"/>
      <c r="K95" s="286"/>
    </row>
    <row r="96" spans="2:11" ht="15" customHeight="1">
      <c r="B96" s="298"/>
      <c r="C96" s="299"/>
      <c r="D96" s="299"/>
      <c r="E96" s="299"/>
      <c r="F96" s="299"/>
      <c r="G96" s="299"/>
      <c r="H96" s="299"/>
      <c r="I96" s="299"/>
      <c r="J96" s="299"/>
      <c r="K96" s="300"/>
    </row>
    <row r="97" spans="2:11" ht="18.75" customHeight="1">
      <c r="B97" s="301"/>
      <c r="C97" s="302"/>
      <c r="D97" s="302"/>
      <c r="E97" s="302"/>
      <c r="F97" s="302"/>
      <c r="G97" s="302"/>
      <c r="H97" s="302"/>
      <c r="I97" s="302"/>
      <c r="J97" s="302"/>
      <c r="K97" s="301"/>
    </row>
    <row r="98" spans="2:11" ht="18.75" customHeight="1">
      <c r="B98" s="281"/>
      <c r="C98" s="281"/>
      <c r="D98" s="281"/>
      <c r="E98" s="281"/>
      <c r="F98" s="281"/>
      <c r="G98" s="281"/>
      <c r="H98" s="281"/>
      <c r="I98" s="281"/>
      <c r="J98" s="281"/>
      <c r="K98" s="281"/>
    </row>
    <row r="99" spans="2:11" ht="7.5" customHeight="1">
      <c r="B99" s="282"/>
      <c r="C99" s="283"/>
      <c r="D99" s="283"/>
      <c r="E99" s="283"/>
      <c r="F99" s="283"/>
      <c r="G99" s="283"/>
      <c r="H99" s="283"/>
      <c r="I99" s="283"/>
      <c r="J99" s="283"/>
      <c r="K99" s="284"/>
    </row>
    <row r="100" spans="2:11" ht="45" customHeight="1">
      <c r="B100" s="285"/>
      <c r="C100" s="390" t="s">
        <v>898</v>
      </c>
      <c r="D100" s="390"/>
      <c r="E100" s="390"/>
      <c r="F100" s="390"/>
      <c r="G100" s="390"/>
      <c r="H100" s="390"/>
      <c r="I100" s="390"/>
      <c r="J100" s="390"/>
      <c r="K100" s="286"/>
    </row>
    <row r="101" spans="2:11" ht="17.25" customHeight="1">
      <c r="B101" s="285"/>
      <c r="C101" s="287" t="s">
        <v>854</v>
      </c>
      <c r="D101" s="287"/>
      <c r="E101" s="287"/>
      <c r="F101" s="287" t="s">
        <v>855</v>
      </c>
      <c r="G101" s="288"/>
      <c r="H101" s="287" t="s">
        <v>149</v>
      </c>
      <c r="I101" s="287" t="s">
        <v>56</v>
      </c>
      <c r="J101" s="287" t="s">
        <v>856</v>
      </c>
      <c r="K101" s="286"/>
    </row>
    <row r="102" spans="2:11" ht="17.25" customHeight="1">
      <c r="B102" s="285"/>
      <c r="C102" s="289" t="s">
        <v>857</v>
      </c>
      <c r="D102" s="289"/>
      <c r="E102" s="289"/>
      <c r="F102" s="290" t="s">
        <v>858</v>
      </c>
      <c r="G102" s="291"/>
      <c r="H102" s="289"/>
      <c r="I102" s="289"/>
      <c r="J102" s="289" t="s">
        <v>859</v>
      </c>
      <c r="K102" s="286"/>
    </row>
    <row r="103" spans="2:11" ht="5.25" customHeight="1">
      <c r="B103" s="285"/>
      <c r="C103" s="287"/>
      <c r="D103" s="287"/>
      <c r="E103" s="287"/>
      <c r="F103" s="287"/>
      <c r="G103" s="303"/>
      <c r="H103" s="287"/>
      <c r="I103" s="287"/>
      <c r="J103" s="287"/>
      <c r="K103" s="286"/>
    </row>
    <row r="104" spans="2:11" ht="15" customHeight="1">
      <c r="B104" s="285"/>
      <c r="C104" s="275" t="s">
        <v>52</v>
      </c>
      <c r="D104" s="292"/>
      <c r="E104" s="292"/>
      <c r="F104" s="294" t="s">
        <v>860</v>
      </c>
      <c r="G104" s="303"/>
      <c r="H104" s="275" t="s">
        <v>899</v>
      </c>
      <c r="I104" s="275" t="s">
        <v>862</v>
      </c>
      <c r="J104" s="275">
        <v>20</v>
      </c>
      <c r="K104" s="286"/>
    </row>
    <row r="105" spans="2:11" ht="15" customHeight="1">
      <c r="B105" s="285"/>
      <c r="C105" s="275" t="s">
        <v>863</v>
      </c>
      <c r="D105" s="275"/>
      <c r="E105" s="275"/>
      <c r="F105" s="294" t="s">
        <v>860</v>
      </c>
      <c r="G105" s="275"/>
      <c r="H105" s="275" t="s">
        <v>899</v>
      </c>
      <c r="I105" s="275" t="s">
        <v>862</v>
      </c>
      <c r="J105" s="275">
        <v>120</v>
      </c>
      <c r="K105" s="286"/>
    </row>
    <row r="106" spans="2:11" ht="15" customHeight="1">
      <c r="B106" s="295"/>
      <c r="C106" s="275" t="s">
        <v>865</v>
      </c>
      <c r="D106" s="275"/>
      <c r="E106" s="275"/>
      <c r="F106" s="294" t="s">
        <v>866</v>
      </c>
      <c r="G106" s="275"/>
      <c r="H106" s="275" t="s">
        <v>899</v>
      </c>
      <c r="I106" s="275" t="s">
        <v>862</v>
      </c>
      <c r="J106" s="275">
        <v>50</v>
      </c>
      <c r="K106" s="286"/>
    </row>
    <row r="107" spans="2:11" ht="15" customHeight="1">
      <c r="B107" s="295"/>
      <c r="C107" s="275" t="s">
        <v>868</v>
      </c>
      <c r="D107" s="275"/>
      <c r="E107" s="275"/>
      <c r="F107" s="294" t="s">
        <v>860</v>
      </c>
      <c r="G107" s="275"/>
      <c r="H107" s="275" t="s">
        <v>899</v>
      </c>
      <c r="I107" s="275" t="s">
        <v>870</v>
      </c>
      <c r="J107" s="275"/>
      <c r="K107" s="286"/>
    </row>
    <row r="108" spans="2:11" ht="15" customHeight="1">
      <c r="B108" s="295"/>
      <c r="C108" s="275" t="s">
        <v>879</v>
      </c>
      <c r="D108" s="275"/>
      <c r="E108" s="275"/>
      <c r="F108" s="294" t="s">
        <v>866</v>
      </c>
      <c r="G108" s="275"/>
      <c r="H108" s="275" t="s">
        <v>899</v>
      </c>
      <c r="I108" s="275" t="s">
        <v>862</v>
      </c>
      <c r="J108" s="275">
        <v>50</v>
      </c>
      <c r="K108" s="286"/>
    </row>
    <row r="109" spans="2:11" ht="15" customHeight="1">
      <c r="B109" s="295"/>
      <c r="C109" s="275" t="s">
        <v>887</v>
      </c>
      <c r="D109" s="275"/>
      <c r="E109" s="275"/>
      <c r="F109" s="294" t="s">
        <v>866</v>
      </c>
      <c r="G109" s="275"/>
      <c r="H109" s="275" t="s">
        <v>899</v>
      </c>
      <c r="I109" s="275" t="s">
        <v>862</v>
      </c>
      <c r="J109" s="275">
        <v>50</v>
      </c>
      <c r="K109" s="286"/>
    </row>
    <row r="110" spans="2:11" ht="15" customHeight="1">
      <c r="B110" s="295"/>
      <c r="C110" s="275" t="s">
        <v>885</v>
      </c>
      <c r="D110" s="275"/>
      <c r="E110" s="275"/>
      <c r="F110" s="294" t="s">
        <v>866</v>
      </c>
      <c r="G110" s="275"/>
      <c r="H110" s="275" t="s">
        <v>899</v>
      </c>
      <c r="I110" s="275" t="s">
        <v>862</v>
      </c>
      <c r="J110" s="275">
        <v>50</v>
      </c>
      <c r="K110" s="286"/>
    </row>
    <row r="111" spans="2:11" ht="15" customHeight="1">
      <c r="B111" s="295"/>
      <c r="C111" s="275" t="s">
        <v>52</v>
      </c>
      <c r="D111" s="275"/>
      <c r="E111" s="275"/>
      <c r="F111" s="294" t="s">
        <v>860</v>
      </c>
      <c r="G111" s="275"/>
      <c r="H111" s="275" t="s">
        <v>900</v>
      </c>
      <c r="I111" s="275" t="s">
        <v>862</v>
      </c>
      <c r="J111" s="275">
        <v>20</v>
      </c>
      <c r="K111" s="286"/>
    </row>
    <row r="112" spans="2:11" ht="15" customHeight="1">
      <c r="B112" s="295"/>
      <c r="C112" s="275" t="s">
        <v>901</v>
      </c>
      <c r="D112" s="275"/>
      <c r="E112" s="275"/>
      <c r="F112" s="294" t="s">
        <v>860</v>
      </c>
      <c r="G112" s="275"/>
      <c r="H112" s="275" t="s">
        <v>902</v>
      </c>
      <c r="I112" s="275" t="s">
        <v>862</v>
      </c>
      <c r="J112" s="275">
        <v>120</v>
      </c>
      <c r="K112" s="286"/>
    </row>
    <row r="113" spans="2:11" ht="15" customHeight="1">
      <c r="B113" s="295"/>
      <c r="C113" s="275" t="s">
        <v>37</v>
      </c>
      <c r="D113" s="275"/>
      <c r="E113" s="275"/>
      <c r="F113" s="294" t="s">
        <v>860</v>
      </c>
      <c r="G113" s="275"/>
      <c r="H113" s="275" t="s">
        <v>903</v>
      </c>
      <c r="I113" s="275" t="s">
        <v>894</v>
      </c>
      <c r="J113" s="275"/>
      <c r="K113" s="286"/>
    </row>
    <row r="114" spans="2:11" ht="15" customHeight="1">
      <c r="B114" s="295"/>
      <c r="C114" s="275" t="s">
        <v>47</v>
      </c>
      <c r="D114" s="275"/>
      <c r="E114" s="275"/>
      <c r="F114" s="294" t="s">
        <v>860</v>
      </c>
      <c r="G114" s="275"/>
      <c r="H114" s="275" t="s">
        <v>904</v>
      </c>
      <c r="I114" s="275" t="s">
        <v>894</v>
      </c>
      <c r="J114" s="275"/>
      <c r="K114" s="286"/>
    </row>
    <row r="115" spans="2:11" ht="15" customHeight="1">
      <c r="B115" s="295"/>
      <c r="C115" s="275" t="s">
        <v>56</v>
      </c>
      <c r="D115" s="275"/>
      <c r="E115" s="275"/>
      <c r="F115" s="294" t="s">
        <v>860</v>
      </c>
      <c r="G115" s="275"/>
      <c r="H115" s="275" t="s">
        <v>905</v>
      </c>
      <c r="I115" s="275" t="s">
        <v>906</v>
      </c>
      <c r="J115" s="275"/>
      <c r="K115" s="286"/>
    </row>
    <row r="116" spans="2:11" ht="15" customHeight="1">
      <c r="B116" s="298"/>
      <c r="C116" s="304"/>
      <c r="D116" s="304"/>
      <c r="E116" s="304"/>
      <c r="F116" s="304"/>
      <c r="G116" s="304"/>
      <c r="H116" s="304"/>
      <c r="I116" s="304"/>
      <c r="J116" s="304"/>
      <c r="K116" s="300"/>
    </row>
    <row r="117" spans="2:11" ht="18.75" customHeight="1">
      <c r="B117" s="305"/>
      <c r="C117" s="271"/>
      <c r="D117" s="271"/>
      <c r="E117" s="271"/>
      <c r="F117" s="306"/>
      <c r="G117" s="271"/>
      <c r="H117" s="271"/>
      <c r="I117" s="271"/>
      <c r="J117" s="271"/>
      <c r="K117" s="305"/>
    </row>
    <row r="118" spans="2:11" ht="18.75" customHeight="1">
      <c r="B118" s="281"/>
      <c r="C118" s="281"/>
      <c r="D118" s="281"/>
      <c r="E118" s="281"/>
      <c r="F118" s="281"/>
      <c r="G118" s="281"/>
      <c r="H118" s="281"/>
      <c r="I118" s="281"/>
      <c r="J118" s="281"/>
      <c r="K118" s="281"/>
    </row>
    <row r="119" spans="2:11" ht="7.5" customHeight="1">
      <c r="B119" s="307"/>
      <c r="C119" s="308"/>
      <c r="D119" s="308"/>
      <c r="E119" s="308"/>
      <c r="F119" s="308"/>
      <c r="G119" s="308"/>
      <c r="H119" s="308"/>
      <c r="I119" s="308"/>
      <c r="J119" s="308"/>
      <c r="K119" s="309"/>
    </row>
    <row r="120" spans="2:11" ht="45" customHeight="1">
      <c r="B120" s="310"/>
      <c r="C120" s="389" t="s">
        <v>907</v>
      </c>
      <c r="D120" s="389"/>
      <c r="E120" s="389"/>
      <c r="F120" s="389"/>
      <c r="G120" s="389"/>
      <c r="H120" s="389"/>
      <c r="I120" s="389"/>
      <c r="J120" s="389"/>
      <c r="K120" s="311"/>
    </row>
    <row r="121" spans="2:11" ht="17.25" customHeight="1">
      <c r="B121" s="312"/>
      <c r="C121" s="287" t="s">
        <v>854</v>
      </c>
      <c r="D121" s="287"/>
      <c r="E121" s="287"/>
      <c r="F121" s="287" t="s">
        <v>855</v>
      </c>
      <c r="G121" s="288"/>
      <c r="H121" s="287" t="s">
        <v>149</v>
      </c>
      <c r="I121" s="287" t="s">
        <v>56</v>
      </c>
      <c r="J121" s="287" t="s">
        <v>856</v>
      </c>
      <c r="K121" s="313"/>
    </row>
    <row r="122" spans="2:11" ht="17.25" customHeight="1">
      <c r="B122" s="312"/>
      <c r="C122" s="289" t="s">
        <v>857</v>
      </c>
      <c r="D122" s="289"/>
      <c r="E122" s="289"/>
      <c r="F122" s="290" t="s">
        <v>858</v>
      </c>
      <c r="G122" s="291"/>
      <c r="H122" s="289"/>
      <c r="I122" s="289"/>
      <c r="J122" s="289" t="s">
        <v>859</v>
      </c>
      <c r="K122" s="313"/>
    </row>
    <row r="123" spans="2:11" ht="5.25" customHeight="1">
      <c r="B123" s="314"/>
      <c r="C123" s="292"/>
      <c r="D123" s="292"/>
      <c r="E123" s="292"/>
      <c r="F123" s="292"/>
      <c r="G123" s="275"/>
      <c r="H123" s="292"/>
      <c r="I123" s="292"/>
      <c r="J123" s="292"/>
      <c r="K123" s="315"/>
    </row>
    <row r="124" spans="2:11" ht="15" customHeight="1">
      <c r="B124" s="314"/>
      <c r="C124" s="275" t="s">
        <v>863</v>
      </c>
      <c r="D124" s="292"/>
      <c r="E124" s="292"/>
      <c r="F124" s="294" t="s">
        <v>860</v>
      </c>
      <c r="G124" s="275"/>
      <c r="H124" s="275" t="s">
        <v>899</v>
      </c>
      <c r="I124" s="275" t="s">
        <v>862</v>
      </c>
      <c r="J124" s="275">
        <v>120</v>
      </c>
      <c r="K124" s="316"/>
    </row>
    <row r="125" spans="2:11" ht="15" customHeight="1">
      <c r="B125" s="314"/>
      <c r="C125" s="275" t="s">
        <v>908</v>
      </c>
      <c r="D125" s="275"/>
      <c r="E125" s="275"/>
      <c r="F125" s="294" t="s">
        <v>860</v>
      </c>
      <c r="G125" s="275"/>
      <c r="H125" s="275" t="s">
        <v>909</v>
      </c>
      <c r="I125" s="275" t="s">
        <v>862</v>
      </c>
      <c r="J125" s="275" t="s">
        <v>910</v>
      </c>
      <c r="K125" s="316"/>
    </row>
    <row r="126" spans="2:11" ht="15" customHeight="1">
      <c r="B126" s="314"/>
      <c r="C126" s="275" t="s">
        <v>809</v>
      </c>
      <c r="D126" s="275"/>
      <c r="E126" s="275"/>
      <c r="F126" s="294" t="s">
        <v>860</v>
      </c>
      <c r="G126" s="275"/>
      <c r="H126" s="275" t="s">
        <v>911</v>
      </c>
      <c r="I126" s="275" t="s">
        <v>862</v>
      </c>
      <c r="J126" s="275" t="s">
        <v>910</v>
      </c>
      <c r="K126" s="316"/>
    </row>
    <row r="127" spans="2:11" ht="15" customHeight="1">
      <c r="B127" s="314"/>
      <c r="C127" s="275" t="s">
        <v>871</v>
      </c>
      <c r="D127" s="275"/>
      <c r="E127" s="275"/>
      <c r="F127" s="294" t="s">
        <v>866</v>
      </c>
      <c r="G127" s="275"/>
      <c r="H127" s="275" t="s">
        <v>872</v>
      </c>
      <c r="I127" s="275" t="s">
        <v>862</v>
      </c>
      <c r="J127" s="275">
        <v>15</v>
      </c>
      <c r="K127" s="316"/>
    </row>
    <row r="128" spans="2:11" ht="15" customHeight="1">
      <c r="B128" s="314"/>
      <c r="C128" s="296" t="s">
        <v>873</v>
      </c>
      <c r="D128" s="296"/>
      <c r="E128" s="296"/>
      <c r="F128" s="297" t="s">
        <v>866</v>
      </c>
      <c r="G128" s="296"/>
      <c r="H128" s="296" t="s">
        <v>874</v>
      </c>
      <c r="I128" s="296" t="s">
        <v>862</v>
      </c>
      <c r="J128" s="296">
        <v>15</v>
      </c>
      <c r="K128" s="316"/>
    </row>
    <row r="129" spans="2:11" ht="15" customHeight="1">
      <c r="B129" s="314"/>
      <c r="C129" s="296" t="s">
        <v>875</v>
      </c>
      <c r="D129" s="296"/>
      <c r="E129" s="296"/>
      <c r="F129" s="297" t="s">
        <v>866</v>
      </c>
      <c r="G129" s="296"/>
      <c r="H129" s="296" t="s">
        <v>876</v>
      </c>
      <c r="I129" s="296" t="s">
        <v>862</v>
      </c>
      <c r="J129" s="296">
        <v>20</v>
      </c>
      <c r="K129" s="316"/>
    </row>
    <row r="130" spans="2:11" ht="15" customHeight="1">
      <c r="B130" s="314"/>
      <c r="C130" s="296" t="s">
        <v>877</v>
      </c>
      <c r="D130" s="296"/>
      <c r="E130" s="296"/>
      <c r="F130" s="297" t="s">
        <v>866</v>
      </c>
      <c r="G130" s="296"/>
      <c r="H130" s="296" t="s">
        <v>878</v>
      </c>
      <c r="I130" s="296" t="s">
        <v>862</v>
      </c>
      <c r="J130" s="296">
        <v>20</v>
      </c>
      <c r="K130" s="316"/>
    </row>
    <row r="131" spans="2:11" ht="15" customHeight="1">
      <c r="B131" s="314"/>
      <c r="C131" s="275" t="s">
        <v>865</v>
      </c>
      <c r="D131" s="275"/>
      <c r="E131" s="275"/>
      <c r="F131" s="294" t="s">
        <v>866</v>
      </c>
      <c r="G131" s="275"/>
      <c r="H131" s="275" t="s">
        <v>899</v>
      </c>
      <c r="I131" s="275" t="s">
        <v>862</v>
      </c>
      <c r="J131" s="275">
        <v>50</v>
      </c>
      <c r="K131" s="316"/>
    </row>
    <row r="132" spans="2:11" ht="15" customHeight="1">
      <c r="B132" s="314"/>
      <c r="C132" s="275" t="s">
        <v>879</v>
      </c>
      <c r="D132" s="275"/>
      <c r="E132" s="275"/>
      <c r="F132" s="294" t="s">
        <v>866</v>
      </c>
      <c r="G132" s="275"/>
      <c r="H132" s="275" t="s">
        <v>899</v>
      </c>
      <c r="I132" s="275" t="s">
        <v>862</v>
      </c>
      <c r="J132" s="275">
        <v>50</v>
      </c>
      <c r="K132" s="316"/>
    </row>
    <row r="133" spans="2:11" ht="15" customHeight="1">
      <c r="B133" s="314"/>
      <c r="C133" s="275" t="s">
        <v>885</v>
      </c>
      <c r="D133" s="275"/>
      <c r="E133" s="275"/>
      <c r="F133" s="294" t="s">
        <v>866</v>
      </c>
      <c r="G133" s="275"/>
      <c r="H133" s="275" t="s">
        <v>899</v>
      </c>
      <c r="I133" s="275" t="s">
        <v>862</v>
      </c>
      <c r="J133" s="275">
        <v>50</v>
      </c>
      <c r="K133" s="316"/>
    </row>
    <row r="134" spans="2:11" ht="15" customHeight="1">
      <c r="B134" s="314"/>
      <c r="C134" s="275" t="s">
        <v>887</v>
      </c>
      <c r="D134" s="275"/>
      <c r="E134" s="275"/>
      <c r="F134" s="294" t="s">
        <v>866</v>
      </c>
      <c r="G134" s="275"/>
      <c r="H134" s="275" t="s">
        <v>899</v>
      </c>
      <c r="I134" s="275" t="s">
        <v>862</v>
      </c>
      <c r="J134" s="275">
        <v>50</v>
      </c>
      <c r="K134" s="316"/>
    </row>
    <row r="135" spans="2:11" ht="15" customHeight="1">
      <c r="B135" s="314"/>
      <c r="C135" s="275" t="s">
        <v>154</v>
      </c>
      <c r="D135" s="275"/>
      <c r="E135" s="275"/>
      <c r="F135" s="294" t="s">
        <v>866</v>
      </c>
      <c r="G135" s="275"/>
      <c r="H135" s="275" t="s">
        <v>912</v>
      </c>
      <c r="I135" s="275" t="s">
        <v>862</v>
      </c>
      <c r="J135" s="275">
        <v>255</v>
      </c>
      <c r="K135" s="316"/>
    </row>
    <row r="136" spans="2:11" ht="15" customHeight="1">
      <c r="B136" s="314"/>
      <c r="C136" s="275" t="s">
        <v>889</v>
      </c>
      <c r="D136" s="275"/>
      <c r="E136" s="275"/>
      <c r="F136" s="294" t="s">
        <v>860</v>
      </c>
      <c r="G136" s="275"/>
      <c r="H136" s="275" t="s">
        <v>913</v>
      </c>
      <c r="I136" s="275" t="s">
        <v>891</v>
      </c>
      <c r="J136" s="275"/>
      <c r="K136" s="316"/>
    </row>
    <row r="137" spans="2:11" ht="15" customHeight="1">
      <c r="B137" s="314"/>
      <c r="C137" s="275" t="s">
        <v>892</v>
      </c>
      <c r="D137" s="275"/>
      <c r="E137" s="275"/>
      <c r="F137" s="294" t="s">
        <v>860</v>
      </c>
      <c r="G137" s="275"/>
      <c r="H137" s="275" t="s">
        <v>914</v>
      </c>
      <c r="I137" s="275" t="s">
        <v>894</v>
      </c>
      <c r="J137" s="275"/>
      <c r="K137" s="316"/>
    </row>
    <row r="138" spans="2:11" ht="15" customHeight="1">
      <c r="B138" s="314"/>
      <c r="C138" s="275" t="s">
        <v>895</v>
      </c>
      <c r="D138" s="275"/>
      <c r="E138" s="275"/>
      <c r="F138" s="294" t="s">
        <v>860</v>
      </c>
      <c r="G138" s="275"/>
      <c r="H138" s="275" t="s">
        <v>895</v>
      </c>
      <c r="I138" s="275" t="s">
        <v>894</v>
      </c>
      <c r="J138" s="275"/>
      <c r="K138" s="316"/>
    </row>
    <row r="139" spans="2:11" ht="15" customHeight="1">
      <c r="B139" s="314"/>
      <c r="C139" s="275" t="s">
        <v>37</v>
      </c>
      <c r="D139" s="275"/>
      <c r="E139" s="275"/>
      <c r="F139" s="294" t="s">
        <v>860</v>
      </c>
      <c r="G139" s="275"/>
      <c r="H139" s="275" t="s">
        <v>915</v>
      </c>
      <c r="I139" s="275" t="s">
        <v>894</v>
      </c>
      <c r="J139" s="275"/>
      <c r="K139" s="316"/>
    </row>
    <row r="140" spans="2:11" ht="15" customHeight="1">
      <c r="B140" s="314"/>
      <c r="C140" s="275" t="s">
        <v>916</v>
      </c>
      <c r="D140" s="275"/>
      <c r="E140" s="275"/>
      <c r="F140" s="294" t="s">
        <v>860</v>
      </c>
      <c r="G140" s="275"/>
      <c r="H140" s="275" t="s">
        <v>917</v>
      </c>
      <c r="I140" s="275" t="s">
        <v>894</v>
      </c>
      <c r="J140" s="275"/>
      <c r="K140" s="316"/>
    </row>
    <row r="141" spans="2:11" ht="15" customHeight="1">
      <c r="B141" s="317"/>
      <c r="C141" s="318"/>
      <c r="D141" s="318"/>
      <c r="E141" s="318"/>
      <c r="F141" s="318"/>
      <c r="G141" s="318"/>
      <c r="H141" s="318"/>
      <c r="I141" s="318"/>
      <c r="J141" s="318"/>
      <c r="K141" s="319"/>
    </row>
    <row r="142" spans="2:11" ht="18.75" customHeight="1">
      <c r="B142" s="271"/>
      <c r="C142" s="271"/>
      <c r="D142" s="271"/>
      <c r="E142" s="271"/>
      <c r="F142" s="306"/>
      <c r="G142" s="271"/>
      <c r="H142" s="271"/>
      <c r="I142" s="271"/>
      <c r="J142" s="271"/>
      <c r="K142" s="271"/>
    </row>
    <row r="143" spans="2:11" ht="18.75" customHeight="1">
      <c r="B143" s="281"/>
      <c r="C143" s="281"/>
      <c r="D143" s="281"/>
      <c r="E143" s="281"/>
      <c r="F143" s="281"/>
      <c r="G143" s="281"/>
      <c r="H143" s="281"/>
      <c r="I143" s="281"/>
      <c r="J143" s="281"/>
      <c r="K143" s="281"/>
    </row>
    <row r="144" spans="2:11" ht="7.5" customHeight="1">
      <c r="B144" s="282"/>
      <c r="C144" s="283"/>
      <c r="D144" s="283"/>
      <c r="E144" s="283"/>
      <c r="F144" s="283"/>
      <c r="G144" s="283"/>
      <c r="H144" s="283"/>
      <c r="I144" s="283"/>
      <c r="J144" s="283"/>
      <c r="K144" s="284"/>
    </row>
    <row r="145" spans="2:11" ht="45" customHeight="1">
      <c r="B145" s="285"/>
      <c r="C145" s="390" t="s">
        <v>918</v>
      </c>
      <c r="D145" s="390"/>
      <c r="E145" s="390"/>
      <c r="F145" s="390"/>
      <c r="G145" s="390"/>
      <c r="H145" s="390"/>
      <c r="I145" s="390"/>
      <c r="J145" s="390"/>
      <c r="K145" s="286"/>
    </row>
    <row r="146" spans="2:11" ht="17.25" customHeight="1">
      <c r="B146" s="285"/>
      <c r="C146" s="287" t="s">
        <v>854</v>
      </c>
      <c r="D146" s="287"/>
      <c r="E146" s="287"/>
      <c r="F146" s="287" t="s">
        <v>855</v>
      </c>
      <c r="G146" s="288"/>
      <c r="H146" s="287" t="s">
        <v>149</v>
      </c>
      <c r="I146" s="287" t="s">
        <v>56</v>
      </c>
      <c r="J146" s="287" t="s">
        <v>856</v>
      </c>
      <c r="K146" s="286"/>
    </row>
    <row r="147" spans="2:11" ht="17.25" customHeight="1">
      <c r="B147" s="285"/>
      <c r="C147" s="289" t="s">
        <v>857</v>
      </c>
      <c r="D147" s="289"/>
      <c r="E147" s="289"/>
      <c r="F147" s="290" t="s">
        <v>858</v>
      </c>
      <c r="G147" s="291"/>
      <c r="H147" s="289"/>
      <c r="I147" s="289"/>
      <c r="J147" s="289" t="s">
        <v>859</v>
      </c>
      <c r="K147" s="286"/>
    </row>
    <row r="148" spans="2:11" ht="5.25" customHeight="1">
      <c r="B148" s="295"/>
      <c r="C148" s="292"/>
      <c r="D148" s="292"/>
      <c r="E148" s="292"/>
      <c r="F148" s="292"/>
      <c r="G148" s="293"/>
      <c r="H148" s="292"/>
      <c r="I148" s="292"/>
      <c r="J148" s="292"/>
      <c r="K148" s="316"/>
    </row>
    <row r="149" spans="2:11" ht="15" customHeight="1">
      <c r="B149" s="295"/>
      <c r="C149" s="320" t="s">
        <v>863</v>
      </c>
      <c r="D149" s="275"/>
      <c r="E149" s="275"/>
      <c r="F149" s="321" t="s">
        <v>860</v>
      </c>
      <c r="G149" s="275"/>
      <c r="H149" s="320" t="s">
        <v>899</v>
      </c>
      <c r="I149" s="320" t="s">
        <v>862</v>
      </c>
      <c r="J149" s="320">
        <v>120</v>
      </c>
      <c r="K149" s="316"/>
    </row>
    <row r="150" spans="2:11" ht="15" customHeight="1">
      <c r="B150" s="295"/>
      <c r="C150" s="320" t="s">
        <v>908</v>
      </c>
      <c r="D150" s="275"/>
      <c r="E150" s="275"/>
      <c r="F150" s="321" t="s">
        <v>860</v>
      </c>
      <c r="G150" s="275"/>
      <c r="H150" s="320" t="s">
        <v>919</v>
      </c>
      <c r="I150" s="320" t="s">
        <v>862</v>
      </c>
      <c r="J150" s="320" t="s">
        <v>910</v>
      </c>
      <c r="K150" s="316"/>
    </row>
    <row r="151" spans="2:11" ht="15" customHeight="1">
      <c r="B151" s="295"/>
      <c r="C151" s="320" t="s">
        <v>809</v>
      </c>
      <c r="D151" s="275"/>
      <c r="E151" s="275"/>
      <c r="F151" s="321" t="s">
        <v>860</v>
      </c>
      <c r="G151" s="275"/>
      <c r="H151" s="320" t="s">
        <v>920</v>
      </c>
      <c r="I151" s="320" t="s">
        <v>862</v>
      </c>
      <c r="J151" s="320" t="s">
        <v>910</v>
      </c>
      <c r="K151" s="316"/>
    </row>
    <row r="152" spans="2:11" ht="15" customHeight="1">
      <c r="B152" s="295"/>
      <c r="C152" s="320" t="s">
        <v>865</v>
      </c>
      <c r="D152" s="275"/>
      <c r="E152" s="275"/>
      <c r="F152" s="321" t="s">
        <v>866</v>
      </c>
      <c r="G152" s="275"/>
      <c r="H152" s="320" t="s">
        <v>899</v>
      </c>
      <c r="I152" s="320" t="s">
        <v>862</v>
      </c>
      <c r="J152" s="320">
        <v>50</v>
      </c>
      <c r="K152" s="316"/>
    </row>
    <row r="153" spans="2:11" ht="15" customHeight="1">
      <c r="B153" s="295"/>
      <c r="C153" s="320" t="s">
        <v>868</v>
      </c>
      <c r="D153" s="275"/>
      <c r="E153" s="275"/>
      <c r="F153" s="321" t="s">
        <v>860</v>
      </c>
      <c r="G153" s="275"/>
      <c r="H153" s="320" t="s">
        <v>899</v>
      </c>
      <c r="I153" s="320" t="s">
        <v>870</v>
      </c>
      <c r="J153" s="320"/>
      <c r="K153" s="316"/>
    </row>
    <row r="154" spans="2:11" ht="15" customHeight="1">
      <c r="B154" s="295"/>
      <c r="C154" s="320" t="s">
        <v>879</v>
      </c>
      <c r="D154" s="275"/>
      <c r="E154" s="275"/>
      <c r="F154" s="321" t="s">
        <v>866</v>
      </c>
      <c r="G154" s="275"/>
      <c r="H154" s="320" t="s">
        <v>899</v>
      </c>
      <c r="I154" s="320" t="s">
        <v>862</v>
      </c>
      <c r="J154" s="320">
        <v>50</v>
      </c>
      <c r="K154" s="316"/>
    </row>
    <row r="155" spans="2:11" ht="15" customHeight="1">
      <c r="B155" s="295"/>
      <c r="C155" s="320" t="s">
        <v>887</v>
      </c>
      <c r="D155" s="275"/>
      <c r="E155" s="275"/>
      <c r="F155" s="321" t="s">
        <v>866</v>
      </c>
      <c r="G155" s="275"/>
      <c r="H155" s="320" t="s">
        <v>899</v>
      </c>
      <c r="I155" s="320" t="s">
        <v>862</v>
      </c>
      <c r="J155" s="320">
        <v>50</v>
      </c>
      <c r="K155" s="316"/>
    </row>
    <row r="156" spans="2:11" ht="15" customHeight="1">
      <c r="B156" s="295"/>
      <c r="C156" s="320" t="s">
        <v>885</v>
      </c>
      <c r="D156" s="275"/>
      <c r="E156" s="275"/>
      <c r="F156" s="321" t="s">
        <v>866</v>
      </c>
      <c r="G156" s="275"/>
      <c r="H156" s="320" t="s">
        <v>899</v>
      </c>
      <c r="I156" s="320" t="s">
        <v>862</v>
      </c>
      <c r="J156" s="320">
        <v>50</v>
      </c>
      <c r="K156" s="316"/>
    </row>
    <row r="157" spans="2:11" ht="15" customHeight="1">
      <c r="B157" s="295"/>
      <c r="C157" s="320" t="s">
        <v>133</v>
      </c>
      <c r="D157" s="275"/>
      <c r="E157" s="275"/>
      <c r="F157" s="321" t="s">
        <v>860</v>
      </c>
      <c r="G157" s="275"/>
      <c r="H157" s="320" t="s">
        <v>921</v>
      </c>
      <c r="I157" s="320" t="s">
        <v>862</v>
      </c>
      <c r="J157" s="320" t="s">
        <v>922</v>
      </c>
      <c r="K157" s="316"/>
    </row>
    <row r="158" spans="2:11" ht="15" customHeight="1">
      <c r="B158" s="295"/>
      <c r="C158" s="320" t="s">
        <v>923</v>
      </c>
      <c r="D158" s="275"/>
      <c r="E158" s="275"/>
      <c r="F158" s="321" t="s">
        <v>860</v>
      </c>
      <c r="G158" s="275"/>
      <c r="H158" s="320" t="s">
        <v>924</v>
      </c>
      <c r="I158" s="320" t="s">
        <v>894</v>
      </c>
      <c r="J158" s="320"/>
      <c r="K158" s="316"/>
    </row>
    <row r="159" spans="2:11" ht="15" customHeight="1">
      <c r="B159" s="322"/>
      <c r="C159" s="304"/>
      <c r="D159" s="304"/>
      <c r="E159" s="304"/>
      <c r="F159" s="304"/>
      <c r="G159" s="304"/>
      <c r="H159" s="304"/>
      <c r="I159" s="304"/>
      <c r="J159" s="304"/>
      <c r="K159" s="323"/>
    </row>
    <row r="160" spans="2:11" ht="18.75" customHeight="1">
      <c r="B160" s="271"/>
      <c r="C160" s="275"/>
      <c r="D160" s="275"/>
      <c r="E160" s="275"/>
      <c r="F160" s="294"/>
      <c r="G160" s="275"/>
      <c r="H160" s="275"/>
      <c r="I160" s="275"/>
      <c r="J160" s="275"/>
      <c r="K160" s="271"/>
    </row>
    <row r="161" spans="2:11" ht="18.75" customHeight="1">
      <c r="B161" s="281"/>
      <c r="C161" s="281"/>
      <c r="D161" s="281"/>
      <c r="E161" s="281"/>
      <c r="F161" s="281"/>
      <c r="G161" s="281"/>
      <c r="H161" s="281"/>
      <c r="I161" s="281"/>
      <c r="J161" s="281"/>
      <c r="K161" s="281"/>
    </row>
    <row r="162" spans="2:11" ht="7.5" customHeight="1">
      <c r="B162" s="263"/>
      <c r="C162" s="264"/>
      <c r="D162" s="264"/>
      <c r="E162" s="264"/>
      <c r="F162" s="264"/>
      <c r="G162" s="264"/>
      <c r="H162" s="264"/>
      <c r="I162" s="264"/>
      <c r="J162" s="264"/>
      <c r="K162" s="265"/>
    </row>
    <row r="163" spans="2:11" ht="45" customHeight="1">
      <c r="B163" s="266"/>
      <c r="C163" s="389" t="s">
        <v>925</v>
      </c>
      <c r="D163" s="389"/>
      <c r="E163" s="389"/>
      <c r="F163" s="389"/>
      <c r="G163" s="389"/>
      <c r="H163" s="389"/>
      <c r="I163" s="389"/>
      <c r="J163" s="389"/>
      <c r="K163" s="267"/>
    </row>
    <row r="164" spans="2:11" ht="17.25" customHeight="1">
      <c r="B164" s="266"/>
      <c r="C164" s="287" t="s">
        <v>854</v>
      </c>
      <c r="D164" s="287"/>
      <c r="E164" s="287"/>
      <c r="F164" s="287" t="s">
        <v>855</v>
      </c>
      <c r="G164" s="324"/>
      <c r="H164" s="325" t="s">
        <v>149</v>
      </c>
      <c r="I164" s="325" t="s">
        <v>56</v>
      </c>
      <c r="J164" s="287" t="s">
        <v>856</v>
      </c>
      <c r="K164" s="267"/>
    </row>
    <row r="165" spans="2:11" ht="17.25" customHeight="1">
      <c r="B165" s="268"/>
      <c r="C165" s="289" t="s">
        <v>857</v>
      </c>
      <c r="D165" s="289"/>
      <c r="E165" s="289"/>
      <c r="F165" s="290" t="s">
        <v>858</v>
      </c>
      <c r="G165" s="326"/>
      <c r="H165" s="327"/>
      <c r="I165" s="327"/>
      <c r="J165" s="289" t="s">
        <v>859</v>
      </c>
      <c r="K165" s="269"/>
    </row>
    <row r="166" spans="2:11" ht="5.25" customHeight="1">
      <c r="B166" s="295"/>
      <c r="C166" s="292"/>
      <c r="D166" s="292"/>
      <c r="E166" s="292"/>
      <c r="F166" s="292"/>
      <c r="G166" s="293"/>
      <c r="H166" s="292"/>
      <c r="I166" s="292"/>
      <c r="J166" s="292"/>
      <c r="K166" s="316"/>
    </row>
    <row r="167" spans="2:11" ht="15" customHeight="1">
      <c r="B167" s="295"/>
      <c r="C167" s="275" t="s">
        <v>863</v>
      </c>
      <c r="D167" s="275"/>
      <c r="E167" s="275"/>
      <c r="F167" s="294" t="s">
        <v>860</v>
      </c>
      <c r="G167" s="275"/>
      <c r="H167" s="275" t="s">
        <v>899</v>
      </c>
      <c r="I167" s="275" t="s">
        <v>862</v>
      </c>
      <c r="J167" s="275">
        <v>120</v>
      </c>
      <c r="K167" s="316"/>
    </row>
    <row r="168" spans="2:11" ht="15" customHeight="1">
      <c r="B168" s="295"/>
      <c r="C168" s="275" t="s">
        <v>908</v>
      </c>
      <c r="D168" s="275"/>
      <c r="E168" s="275"/>
      <c r="F168" s="294" t="s">
        <v>860</v>
      </c>
      <c r="G168" s="275"/>
      <c r="H168" s="275" t="s">
        <v>909</v>
      </c>
      <c r="I168" s="275" t="s">
        <v>862</v>
      </c>
      <c r="J168" s="275" t="s">
        <v>910</v>
      </c>
      <c r="K168" s="316"/>
    </row>
    <row r="169" spans="2:11" ht="15" customHeight="1">
      <c r="B169" s="295"/>
      <c r="C169" s="275" t="s">
        <v>809</v>
      </c>
      <c r="D169" s="275"/>
      <c r="E169" s="275"/>
      <c r="F169" s="294" t="s">
        <v>860</v>
      </c>
      <c r="G169" s="275"/>
      <c r="H169" s="275" t="s">
        <v>926</v>
      </c>
      <c r="I169" s="275" t="s">
        <v>862</v>
      </c>
      <c r="J169" s="275" t="s">
        <v>910</v>
      </c>
      <c r="K169" s="316"/>
    </row>
    <row r="170" spans="2:11" ht="15" customHeight="1">
      <c r="B170" s="295"/>
      <c r="C170" s="275" t="s">
        <v>865</v>
      </c>
      <c r="D170" s="275"/>
      <c r="E170" s="275"/>
      <c r="F170" s="294" t="s">
        <v>866</v>
      </c>
      <c r="G170" s="275"/>
      <c r="H170" s="275" t="s">
        <v>926</v>
      </c>
      <c r="I170" s="275" t="s">
        <v>862</v>
      </c>
      <c r="J170" s="275">
        <v>50</v>
      </c>
      <c r="K170" s="316"/>
    </row>
    <row r="171" spans="2:11" ht="15" customHeight="1">
      <c r="B171" s="295"/>
      <c r="C171" s="275" t="s">
        <v>868</v>
      </c>
      <c r="D171" s="275"/>
      <c r="E171" s="275"/>
      <c r="F171" s="294" t="s">
        <v>860</v>
      </c>
      <c r="G171" s="275"/>
      <c r="H171" s="275" t="s">
        <v>926</v>
      </c>
      <c r="I171" s="275" t="s">
        <v>870</v>
      </c>
      <c r="J171" s="275"/>
      <c r="K171" s="316"/>
    </row>
    <row r="172" spans="2:11" ht="15" customHeight="1">
      <c r="B172" s="295"/>
      <c r="C172" s="275" t="s">
        <v>879</v>
      </c>
      <c r="D172" s="275"/>
      <c r="E172" s="275"/>
      <c r="F172" s="294" t="s">
        <v>866</v>
      </c>
      <c r="G172" s="275"/>
      <c r="H172" s="275" t="s">
        <v>926</v>
      </c>
      <c r="I172" s="275" t="s">
        <v>862</v>
      </c>
      <c r="J172" s="275">
        <v>50</v>
      </c>
      <c r="K172" s="316"/>
    </row>
    <row r="173" spans="2:11" ht="15" customHeight="1">
      <c r="B173" s="295"/>
      <c r="C173" s="275" t="s">
        <v>887</v>
      </c>
      <c r="D173" s="275"/>
      <c r="E173" s="275"/>
      <c r="F173" s="294" t="s">
        <v>866</v>
      </c>
      <c r="G173" s="275"/>
      <c r="H173" s="275" t="s">
        <v>926</v>
      </c>
      <c r="I173" s="275" t="s">
        <v>862</v>
      </c>
      <c r="J173" s="275">
        <v>50</v>
      </c>
      <c r="K173" s="316"/>
    </row>
    <row r="174" spans="2:11" ht="15" customHeight="1">
      <c r="B174" s="295"/>
      <c r="C174" s="275" t="s">
        <v>885</v>
      </c>
      <c r="D174" s="275"/>
      <c r="E174" s="275"/>
      <c r="F174" s="294" t="s">
        <v>866</v>
      </c>
      <c r="G174" s="275"/>
      <c r="H174" s="275" t="s">
        <v>926</v>
      </c>
      <c r="I174" s="275" t="s">
        <v>862</v>
      </c>
      <c r="J174" s="275">
        <v>50</v>
      </c>
      <c r="K174" s="316"/>
    </row>
    <row r="175" spans="2:11" ht="15" customHeight="1">
      <c r="B175" s="295"/>
      <c r="C175" s="275" t="s">
        <v>148</v>
      </c>
      <c r="D175" s="275"/>
      <c r="E175" s="275"/>
      <c r="F175" s="294" t="s">
        <v>860</v>
      </c>
      <c r="G175" s="275"/>
      <c r="H175" s="275" t="s">
        <v>927</v>
      </c>
      <c r="I175" s="275" t="s">
        <v>928</v>
      </c>
      <c r="J175" s="275"/>
      <c r="K175" s="316"/>
    </row>
    <row r="176" spans="2:11" ht="15" customHeight="1">
      <c r="B176" s="295"/>
      <c r="C176" s="275" t="s">
        <v>56</v>
      </c>
      <c r="D176" s="275"/>
      <c r="E176" s="275"/>
      <c r="F176" s="294" t="s">
        <v>860</v>
      </c>
      <c r="G176" s="275"/>
      <c r="H176" s="275" t="s">
        <v>929</v>
      </c>
      <c r="I176" s="275" t="s">
        <v>930</v>
      </c>
      <c r="J176" s="275">
        <v>1</v>
      </c>
      <c r="K176" s="316"/>
    </row>
    <row r="177" spans="2:11" ht="15" customHeight="1">
      <c r="B177" s="295"/>
      <c r="C177" s="275" t="s">
        <v>52</v>
      </c>
      <c r="D177" s="275"/>
      <c r="E177" s="275"/>
      <c r="F177" s="294" t="s">
        <v>860</v>
      </c>
      <c r="G177" s="275"/>
      <c r="H177" s="275" t="s">
        <v>931</v>
      </c>
      <c r="I177" s="275" t="s">
        <v>862</v>
      </c>
      <c r="J177" s="275">
        <v>20</v>
      </c>
      <c r="K177" s="316"/>
    </row>
    <row r="178" spans="2:11" ht="15" customHeight="1">
      <c r="B178" s="295"/>
      <c r="C178" s="275" t="s">
        <v>149</v>
      </c>
      <c r="D178" s="275"/>
      <c r="E178" s="275"/>
      <c r="F178" s="294" t="s">
        <v>860</v>
      </c>
      <c r="G178" s="275"/>
      <c r="H178" s="275" t="s">
        <v>932</v>
      </c>
      <c r="I178" s="275" t="s">
        <v>862</v>
      </c>
      <c r="J178" s="275">
        <v>255</v>
      </c>
      <c r="K178" s="316"/>
    </row>
    <row r="179" spans="2:11" ht="15" customHeight="1">
      <c r="B179" s="295"/>
      <c r="C179" s="275" t="s">
        <v>150</v>
      </c>
      <c r="D179" s="275"/>
      <c r="E179" s="275"/>
      <c r="F179" s="294" t="s">
        <v>860</v>
      </c>
      <c r="G179" s="275"/>
      <c r="H179" s="275" t="s">
        <v>825</v>
      </c>
      <c r="I179" s="275" t="s">
        <v>862</v>
      </c>
      <c r="J179" s="275">
        <v>10</v>
      </c>
      <c r="K179" s="316"/>
    </row>
    <row r="180" spans="2:11" ht="15" customHeight="1">
      <c r="B180" s="295"/>
      <c r="C180" s="275" t="s">
        <v>151</v>
      </c>
      <c r="D180" s="275"/>
      <c r="E180" s="275"/>
      <c r="F180" s="294" t="s">
        <v>860</v>
      </c>
      <c r="G180" s="275"/>
      <c r="H180" s="275" t="s">
        <v>933</v>
      </c>
      <c r="I180" s="275" t="s">
        <v>894</v>
      </c>
      <c r="J180" s="275"/>
      <c r="K180" s="316"/>
    </row>
    <row r="181" spans="2:11" ht="15" customHeight="1">
      <c r="B181" s="295"/>
      <c r="C181" s="275" t="s">
        <v>934</v>
      </c>
      <c r="D181" s="275"/>
      <c r="E181" s="275"/>
      <c r="F181" s="294" t="s">
        <v>860</v>
      </c>
      <c r="G181" s="275"/>
      <c r="H181" s="275" t="s">
        <v>935</v>
      </c>
      <c r="I181" s="275" t="s">
        <v>894</v>
      </c>
      <c r="J181" s="275"/>
      <c r="K181" s="316"/>
    </row>
    <row r="182" spans="2:11" ht="15" customHeight="1">
      <c r="B182" s="295"/>
      <c r="C182" s="275" t="s">
        <v>923</v>
      </c>
      <c r="D182" s="275"/>
      <c r="E182" s="275"/>
      <c r="F182" s="294" t="s">
        <v>860</v>
      </c>
      <c r="G182" s="275"/>
      <c r="H182" s="275" t="s">
        <v>936</v>
      </c>
      <c r="I182" s="275" t="s">
        <v>894</v>
      </c>
      <c r="J182" s="275"/>
      <c r="K182" s="316"/>
    </row>
    <row r="183" spans="2:11" ht="15" customHeight="1">
      <c r="B183" s="295"/>
      <c r="C183" s="275" t="s">
        <v>153</v>
      </c>
      <c r="D183" s="275"/>
      <c r="E183" s="275"/>
      <c r="F183" s="294" t="s">
        <v>866</v>
      </c>
      <c r="G183" s="275"/>
      <c r="H183" s="275" t="s">
        <v>937</v>
      </c>
      <c r="I183" s="275" t="s">
        <v>862</v>
      </c>
      <c r="J183" s="275">
        <v>50</v>
      </c>
      <c r="K183" s="316"/>
    </row>
    <row r="184" spans="2:11" ht="15" customHeight="1">
      <c r="B184" s="295"/>
      <c r="C184" s="275" t="s">
        <v>938</v>
      </c>
      <c r="D184" s="275"/>
      <c r="E184" s="275"/>
      <c r="F184" s="294" t="s">
        <v>866</v>
      </c>
      <c r="G184" s="275"/>
      <c r="H184" s="275" t="s">
        <v>939</v>
      </c>
      <c r="I184" s="275" t="s">
        <v>940</v>
      </c>
      <c r="J184" s="275"/>
      <c r="K184" s="316"/>
    </row>
    <row r="185" spans="2:11" ht="15" customHeight="1">
      <c r="B185" s="295"/>
      <c r="C185" s="275" t="s">
        <v>941</v>
      </c>
      <c r="D185" s="275"/>
      <c r="E185" s="275"/>
      <c r="F185" s="294" t="s">
        <v>866</v>
      </c>
      <c r="G185" s="275"/>
      <c r="H185" s="275" t="s">
        <v>942</v>
      </c>
      <c r="I185" s="275" t="s">
        <v>940</v>
      </c>
      <c r="J185" s="275"/>
      <c r="K185" s="316"/>
    </row>
    <row r="186" spans="2:11" ht="15" customHeight="1">
      <c r="B186" s="295"/>
      <c r="C186" s="275" t="s">
        <v>943</v>
      </c>
      <c r="D186" s="275"/>
      <c r="E186" s="275"/>
      <c r="F186" s="294" t="s">
        <v>866</v>
      </c>
      <c r="G186" s="275"/>
      <c r="H186" s="275" t="s">
        <v>944</v>
      </c>
      <c r="I186" s="275" t="s">
        <v>940</v>
      </c>
      <c r="J186" s="275"/>
      <c r="K186" s="316"/>
    </row>
    <row r="187" spans="2:11" ht="15" customHeight="1">
      <c r="B187" s="295"/>
      <c r="C187" s="328" t="s">
        <v>945</v>
      </c>
      <c r="D187" s="275"/>
      <c r="E187" s="275"/>
      <c r="F187" s="294" t="s">
        <v>866</v>
      </c>
      <c r="G187" s="275"/>
      <c r="H187" s="275" t="s">
        <v>946</v>
      </c>
      <c r="I187" s="275" t="s">
        <v>947</v>
      </c>
      <c r="J187" s="329" t="s">
        <v>948</v>
      </c>
      <c r="K187" s="316"/>
    </row>
    <row r="188" spans="2:11" ht="15" customHeight="1">
      <c r="B188" s="295"/>
      <c r="C188" s="280" t="s">
        <v>41</v>
      </c>
      <c r="D188" s="275"/>
      <c r="E188" s="275"/>
      <c r="F188" s="294" t="s">
        <v>860</v>
      </c>
      <c r="G188" s="275"/>
      <c r="H188" s="271" t="s">
        <v>949</v>
      </c>
      <c r="I188" s="275" t="s">
        <v>950</v>
      </c>
      <c r="J188" s="275"/>
      <c r="K188" s="316"/>
    </row>
    <row r="189" spans="2:11" ht="15" customHeight="1">
      <c r="B189" s="295"/>
      <c r="C189" s="280" t="s">
        <v>951</v>
      </c>
      <c r="D189" s="275"/>
      <c r="E189" s="275"/>
      <c r="F189" s="294" t="s">
        <v>860</v>
      </c>
      <c r="G189" s="275"/>
      <c r="H189" s="275" t="s">
        <v>952</v>
      </c>
      <c r="I189" s="275" t="s">
        <v>894</v>
      </c>
      <c r="J189" s="275"/>
      <c r="K189" s="316"/>
    </row>
    <row r="190" spans="2:11" ht="15" customHeight="1">
      <c r="B190" s="295"/>
      <c r="C190" s="280" t="s">
        <v>953</v>
      </c>
      <c r="D190" s="275"/>
      <c r="E190" s="275"/>
      <c r="F190" s="294" t="s">
        <v>860</v>
      </c>
      <c r="G190" s="275"/>
      <c r="H190" s="275" t="s">
        <v>954</v>
      </c>
      <c r="I190" s="275" t="s">
        <v>894</v>
      </c>
      <c r="J190" s="275"/>
      <c r="K190" s="316"/>
    </row>
    <row r="191" spans="2:11" ht="15" customHeight="1">
      <c r="B191" s="295"/>
      <c r="C191" s="280" t="s">
        <v>955</v>
      </c>
      <c r="D191" s="275"/>
      <c r="E191" s="275"/>
      <c r="F191" s="294" t="s">
        <v>866</v>
      </c>
      <c r="G191" s="275"/>
      <c r="H191" s="275" t="s">
        <v>956</v>
      </c>
      <c r="I191" s="275" t="s">
        <v>894</v>
      </c>
      <c r="J191" s="275"/>
      <c r="K191" s="316"/>
    </row>
    <row r="192" spans="2:11" ht="15" customHeight="1">
      <c r="B192" s="322"/>
      <c r="C192" s="330"/>
      <c r="D192" s="304"/>
      <c r="E192" s="304"/>
      <c r="F192" s="304"/>
      <c r="G192" s="304"/>
      <c r="H192" s="304"/>
      <c r="I192" s="304"/>
      <c r="J192" s="304"/>
      <c r="K192" s="323"/>
    </row>
    <row r="193" spans="2:11" ht="18.75" customHeight="1">
      <c r="B193" s="271"/>
      <c r="C193" s="275"/>
      <c r="D193" s="275"/>
      <c r="E193" s="275"/>
      <c r="F193" s="294"/>
      <c r="G193" s="275"/>
      <c r="H193" s="275"/>
      <c r="I193" s="275"/>
      <c r="J193" s="275"/>
      <c r="K193" s="271"/>
    </row>
    <row r="194" spans="2:11" ht="18.75" customHeight="1">
      <c r="B194" s="271"/>
      <c r="C194" s="275"/>
      <c r="D194" s="275"/>
      <c r="E194" s="275"/>
      <c r="F194" s="294"/>
      <c r="G194" s="275"/>
      <c r="H194" s="275"/>
      <c r="I194" s="275"/>
      <c r="J194" s="275"/>
      <c r="K194" s="271"/>
    </row>
    <row r="195" spans="2:11" ht="18.75" customHeight="1">
      <c r="B195" s="281"/>
      <c r="C195" s="281"/>
      <c r="D195" s="281"/>
      <c r="E195" s="281"/>
      <c r="F195" s="281"/>
      <c r="G195" s="281"/>
      <c r="H195" s="281"/>
      <c r="I195" s="281"/>
      <c r="J195" s="281"/>
      <c r="K195" s="281"/>
    </row>
    <row r="196" spans="2:11">
      <c r="B196" s="263"/>
      <c r="C196" s="264"/>
      <c r="D196" s="264"/>
      <c r="E196" s="264"/>
      <c r="F196" s="264"/>
      <c r="G196" s="264"/>
      <c r="H196" s="264"/>
      <c r="I196" s="264"/>
      <c r="J196" s="264"/>
      <c r="K196" s="265"/>
    </row>
    <row r="197" spans="2:11" ht="21">
      <c r="B197" s="266"/>
      <c r="C197" s="389" t="s">
        <v>957</v>
      </c>
      <c r="D197" s="389"/>
      <c r="E197" s="389"/>
      <c r="F197" s="389"/>
      <c r="G197" s="389"/>
      <c r="H197" s="389"/>
      <c r="I197" s="389"/>
      <c r="J197" s="389"/>
      <c r="K197" s="267"/>
    </row>
    <row r="198" spans="2:11" ht="25.5" customHeight="1">
      <c r="B198" s="266"/>
      <c r="C198" s="331" t="s">
        <v>958</v>
      </c>
      <c r="D198" s="331"/>
      <c r="E198" s="331"/>
      <c r="F198" s="331" t="s">
        <v>959</v>
      </c>
      <c r="G198" s="332"/>
      <c r="H198" s="388" t="s">
        <v>960</v>
      </c>
      <c r="I198" s="388"/>
      <c r="J198" s="388"/>
      <c r="K198" s="267"/>
    </row>
    <row r="199" spans="2:11" ht="5.25" customHeight="1">
      <c r="B199" s="295"/>
      <c r="C199" s="292"/>
      <c r="D199" s="292"/>
      <c r="E199" s="292"/>
      <c r="F199" s="292"/>
      <c r="G199" s="275"/>
      <c r="H199" s="292"/>
      <c r="I199" s="292"/>
      <c r="J199" s="292"/>
      <c r="K199" s="316"/>
    </row>
    <row r="200" spans="2:11" ht="15" customHeight="1">
      <c r="B200" s="295"/>
      <c r="C200" s="275" t="s">
        <v>950</v>
      </c>
      <c r="D200" s="275"/>
      <c r="E200" s="275"/>
      <c r="F200" s="294" t="s">
        <v>42</v>
      </c>
      <c r="G200" s="275"/>
      <c r="H200" s="386" t="s">
        <v>961</v>
      </c>
      <c r="I200" s="386"/>
      <c r="J200" s="386"/>
      <c r="K200" s="316"/>
    </row>
    <row r="201" spans="2:11" ht="15" customHeight="1">
      <c r="B201" s="295"/>
      <c r="C201" s="301"/>
      <c r="D201" s="275"/>
      <c r="E201" s="275"/>
      <c r="F201" s="294" t="s">
        <v>43</v>
      </c>
      <c r="G201" s="275"/>
      <c r="H201" s="386" t="s">
        <v>962</v>
      </c>
      <c r="I201" s="386"/>
      <c r="J201" s="386"/>
      <c r="K201" s="316"/>
    </row>
    <row r="202" spans="2:11" ht="15" customHeight="1">
      <c r="B202" s="295"/>
      <c r="C202" s="301"/>
      <c r="D202" s="275"/>
      <c r="E202" s="275"/>
      <c r="F202" s="294" t="s">
        <v>46</v>
      </c>
      <c r="G202" s="275"/>
      <c r="H202" s="386" t="s">
        <v>963</v>
      </c>
      <c r="I202" s="386"/>
      <c r="J202" s="386"/>
      <c r="K202" s="316"/>
    </row>
    <row r="203" spans="2:11" ht="15" customHeight="1">
      <c r="B203" s="295"/>
      <c r="C203" s="275"/>
      <c r="D203" s="275"/>
      <c r="E203" s="275"/>
      <c r="F203" s="294" t="s">
        <v>44</v>
      </c>
      <c r="G203" s="275"/>
      <c r="H203" s="386" t="s">
        <v>964</v>
      </c>
      <c r="I203" s="386"/>
      <c r="J203" s="386"/>
      <c r="K203" s="316"/>
    </row>
    <row r="204" spans="2:11" ht="15" customHeight="1">
      <c r="B204" s="295"/>
      <c r="C204" s="275"/>
      <c r="D204" s="275"/>
      <c r="E204" s="275"/>
      <c r="F204" s="294" t="s">
        <v>45</v>
      </c>
      <c r="G204" s="275"/>
      <c r="H204" s="386" t="s">
        <v>965</v>
      </c>
      <c r="I204" s="386"/>
      <c r="J204" s="386"/>
      <c r="K204" s="316"/>
    </row>
    <row r="205" spans="2:11" ht="15" customHeight="1">
      <c r="B205" s="295"/>
      <c r="C205" s="275"/>
      <c r="D205" s="275"/>
      <c r="E205" s="275"/>
      <c r="F205" s="294"/>
      <c r="G205" s="275"/>
      <c r="H205" s="275"/>
      <c r="I205" s="275"/>
      <c r="J205" s="275"/>
      <c r="K205" s="316"/>
    </row>
    <row r="206" spans="2:11" ht="15" customHeight="1">
      <c r="B206" s="295"/>
      <c r="C206" s="275" t="s">
        <v>906</v>
      </c>
      <c r="D206" s="275"/>
      <c r="E206" s="275"/>
      <c r="F206" s="294" t="s">
        <v>78</v>
      </c>
      <c r="G206" s="275"/>
      <c r="H206" s="386" t="s">
        <v>966</v>
      </c>
      <c r="I206" s="386"/>
      <c r="J206" s="386"/>
      <c r="K206" s="316"/>
    </row>
    <row r="207" spans="2:11" ht="15" customHeight="1">
      <c r="B207" s="295"/>
      <c r="C207" s="301"/>
      <c r="D207" s="275"/>
      <c r="E207" s="275"/>
      <c r="F207" s="294" t="s">
        <v>803</v>
      </c>
      <c r="G207" s="275"/>
      <c r="H207" s="386" t="s">
        <v>804</v>
      </c>
      <c r="I207" s="386"/>
      <c r="J207" s="386"/>
      <c r="K207" s="316"/>
    </row>
    <row r="208" spans="2:11" ht="15" customHeight="1">
      <c r="B208" s="295"/>
      <c r="C208" s="275"/>
      <c r="D208" s="275"/>
      <c r="E208" s="275"/>
      <c r="F208" s="294" t="s">
        <v>801</v>
      </c>
      <c r="G208" s="275"/>
      <c r="H208" s="386" t="s">
        <v>967</v>
      </c>
      <c r="I208" s="386"/>
      <c r="J208" s="386"/>
      <c r="K208" s="316"/>
    </row>
    <row r="209" spans="2:11" ht="15" customHeight="1">
      <c r="B209" s="333"/>
      <c r="C209" s="301"/>
      <c r="D209" s="301"/>
      <c r="E209" s="301"/>
      <c r="F209" s="294" t="s">
        <v>805</v>
      </c>
      <c r="G209" s="280"/>
      <c r="H209" s="387" t="s">
        <v>806</v>
      </c>
      <c r="I209" s="387"/>
      <c r="J209" s="387"/>
      <c r="K209" s="334"/>
    </row>
    <row r="210" spans="2:11" ht="15" customHeight="1">
      <c r="B210" s="333"/>
      <c r="C210" s="301"/>
      <c r="D210" s="301"/>
      <c r="E210" s="301"/>
      <c r="F210" s="294" t="s">
        <v>807</v>
      </c>
      <c r="G210" s="280"/>
      <c r="H210" s="387" t="s">
        <v>968</v>
      </c>
      <c r="I210" s="387"/>
      <c r="J210" s="387"/>
      <c r="K210" s="334"/>
    </row>
    <row r="211" spans="2:11" ht="15" customHeight="1">
      <c r="B211" s="333"/>
      <c r="C211" s="301"/>
      <c r="D211" s="301"/>
      <c r="E211" s="301"/>
      <c r="F211" s="335"/>
      <c r="G211" s="280"/>
      <c r="H211" s="336"/>
      <c r="I211" s="336"/>
      <c r="J211" s="336"/>
      <c r="K211" s="334"/>
    </row>
    <row r="212" spans="2:11" ht="15" customHeight="1">
      <c r="B212" s="333"/>
      <c r="C212" s="275" t="s">
        <v>930</v>
      </c>
      <c r="D212" s="301"/>
      <c r="E212" s="301"/>
      <c r="F212" s="294">
        <v>1</v>
      </c>
      <c r="G212" s="280"/>
      <c r="H212" s="387" t="s">
        <v>969</v>
      </c>
      <c r="I212" s="387"/>
      <c r="J212" s="387"/>
      <c r="K212" s="334"/>
    </row>
    <row r="213" spans="2:11" ht="15" customHeight="1">
      <c r="B213" s="333"/>
      <c r="C213" s="301"/>
      <c r="D213" s="301"/>
      <c r="E213" s="301"/>
      <c r="F213" s="294">
        <v>2</v>
      </c>
      <c r="G213" s="280"/>
      <c r="H213" s="387" t="s">
        <v>970</v>
      </c>
      <c r="I213" s="387"/>
      <c r="J213" s="387"/>
      <c r="K213" s="334"/>
    </row>
    <row r="214" spans="2:11" ht="15" customHeight="1">
      <c r="B214" s="333"/>
      <c r="C214" s="301"/>
      <c r="D214" s="301"/>
      <c r="E214" s="301"/>
      <c r="F214" s="294">
        <v>3</v>
      </c>
      <c r="G214" s="280"/>
      <c r="H214" s="387" t="s">
        <v>971</v>
      </c>
      <c r="I214" s="387"/>
      <c r="J214" s="387"/>
      <c r="K214" s="334"/>
    </row>
    <row r="215" spans="2:11" ht="15" customHeight="1">
      <c r="B215" s="333"/>
      <c r="C215" s="301"/>
      <c r="D215" s="301"/>
      <c r="E215" s="301"/>
      <c r="F215" s="294">
        <v>4</v>
      </c>
      <c r="G215" s="280"/>
      <c r="H215" s="387" t="s">
        <v>972</v>
      </c>
      <c r="I215" s="387"/>
      <c r="J215" s="387"/>
      <c r="K215" s="334"/>
    </row>
    <row r="216" spans="2:11" ht="12.75" customHeight="1">
      <c r="B216" s="337"/>
      <c r="C216" s="338"/>
      <c r="D216" s="338"/>
      <c r="E216" s="338"/>
      <c r="F216" s="338"/>
      <c r="G216" s="338"/>
      <c r="H216" s="338"/>
      <c r="I216" s="338"/>
      <c r="J216" s="338"/>
      <c r="K216" s="339"/>
    </row>
  </sheetData>
  <sheetProtection password="CC35" sheet="1" objects="1" scenarios="1" formatCells="0" formatColumns="0" formatRows="0" sort="0" autoFilter="0"/>
  <mergeCells count="77">
    <mergeCell ref="C9:J9"/>
    <mergeCell ref="D10:J10"/>
    <mergeCell ref="D13:J13"/>
    <mergeCell ref="C3:J3"/>
    <mergeCell ref="C4:J4"/>
    <mergeCell ref="C6:J6"/>
    <mergeCell ref="C7:J7"/>
    <mergeCell ref="D11:J11"/>
    <mergeCell ref="F19:J19"/>
    <mergeCell ref="F20:J20"/>
    <mergeCell ref="D14:J14"/>
    <mergeCell ref="D15:J15"/>
    <mergeCell ref="F16:J16"/>
    <mergeCell ref="F17:J17"/>
    <mergeCell ref="D31:J31"/>
    <mergeCell ref="C24:J24"/>
    <mergeCell ref="D32:J32"/>
    <mergeCell ref="F18:J18"/>
    <mergeCell ref="F21:J21"/>
    <mergeCell ref="C23:J23"/>
    <mergeCell ref="D25:J25"/>
    <mergeCell ref="D26:J26"/>
    <mergeCell ref="D28:J28"/>
    <mergeCell ref="D29:J29"/>
    <mergeCell ref="D33:J33"/>
    <mergeCell ref="G34:J34"/>
    <mergeCell ref="G35:J35"/>
    <mergeCell ref="D49:J49"/>
    <mergeCell ref="E48:J48"/>
    <mergeCell ref="G36:J36"/>
    <mergeCell ref="G37:J37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C52:J52"/>
    <mergeCell ref="C53:J53"/>
    <mergeCell ref="C55:J55"/>
    <mergeCell ref="D56:J56"/>
    <mergeCell ref="D57:J57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H198:J198"/>
    <mergeCell ref="C163:J163"/>
    <mergeCell ref="C120:J120"/>
    <mergeCell ref="C145:J145"/>
    <mergeCell ref="C197:J197"/>
    <mergeCell ref="H215:J215"/>
    <mergeCell ref="H213:J213"/>
    <mergeCell ref="H210:J210"/>
    <mergeCell ref="H209:J209"/>
    <mergeCell ref="H207:J207"/>
    <mergeCell ref="H208:J208"/>
    <mergeCell ref="H203:J203"/>
    <mergeCell ref="H201:J201"/>
    <mergeCell ref="H212:J212"/>
    <mergeCell ref="H214:J214"/>
    <mergeCell ref="H206:J206"/>
    <mergeCell ref="H204:J204"/>
    <mergeCell ref="H202:J202"/>
  </mergeCells>
  <pageMargins left="0.59027779999999996" right="0.59027779999999996" top="0.59027779999999996" bottom="0.59027779999999996" header="0" footer="0"/>
  <pageSetup paperSize="9" scale="7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15</vt:i4>
      </vt:variant>
    </vt:vector>
  </HeadingPairs>
  <TitlesOfParts>
    <vt:vector size="23" baseType="lpstr">
      <vt:lpstr>Rekapitulace stavby</vt:lpstr>
      <vt:lpstr>LBC 2 - ´Na Babách´</vt:lpstr>
      <vt:lpstr>LBK 2 - orná půda</vt:lpstr>
      <vt:lpstr>LBK 3 - orná půda</vt:lpstr>
      <vt:lpstr>LBK 4 - orná půda</vt:lpstr>
      <vt:lpstr>01 - Neuznatelné náklady</vt:lpstr>
      <vt:lpstr>VRN - Vedlejší rozpočtové...</vt:lpstr>
      <vt:lpstr>Pokyny pro vyplnění</vt:lpstr>
      <vt:lpstr>'01 - Neuznatelné náklady'!Názvy_tisku</vt:lpstr>
      <vt:lpstr>'LBC 2 - ´Na Babách´'!Názvy_tisku</vt:lpstr>
      <vt:lpstr>'LBK 2 - orná půda'!Názvy_tisku</vt:lpstr>
      <vt:lpstr>'LBK 3 - orná půda'!Názvy_tisku</vt:lpstr>
      <vt:lpstr>'LBK 4 - orná půda'!Názvy_tisku</vt:lpstr>
      <vt:lpstr>'Rekapitulace stavby'!Názvy_tisku</vt:lpstr>
      <vt:lpstr>'VRN - Vedlejší rozpočtové...'!Názvy_tisku</vt:lpstr>
      <vt:lpstr>'01 - Neuznatelné náklady'!Oblast_tisku</vt:lpstr>
      <vt:lpstr>'LBC 2 - ´Na Babách´'!Oblast_tisku</vt:lpstr>
      <vt:lpstr>'LBK 2 - orná půda'!Oblast_tisku</vt:lpstr>
      <vt:lpstr>'LBK 3 - orná půda'!Oblast_tisku</vt:lpstr>
      <vt:lpstr>'LBK 4 - orná půda'!Oblast_tisku</vt:lpstr>
      <vt:lpstr>'Pokyny pro vyplnění'!Oblast_tisku</vt:lpstr>
      <vt:lpstr>'Rekapitulace stavby'!Oblast_tisku</vt:lpstr>
      <vt:lpstr>'VRN - Vedlejší rozpočtové...'!Oblast_tisku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Požárová</dc:creator>
  <cp:lastModifiedBy>Lenka Požárová</cp:lastModifiedBy>
  <dcterms:created xsi:type="dcterms:W3CDTF">2017-09-19T08:53:03Z</dcterms:created>
  <dcterms:modified xsi:type="dcterms:W3CDTF">2017-09-19T08:53:20Z</dcterms:modified>
</cp:coreProperties>
</file>