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23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F:\Bpe_DOMA\ZŠ Vedrovice - úprava WC\"/>
    </mc:Choice>
  </mc:AlternateContent>
  <xr:revisionPtr revIDLastSave="0" documentId="13_ncr:1_{958B8522-13CC-45DD-946F-1FD461023EC5}" xr6:coauthVersionLast="40" xr6:coauthVersionMax="40" xr10:uidLastSave="{00000000-0000-0000-0000-000000000000}"/>
  <bookViews>
    <workbookView xWindow="-120" yWindow="-120" windowWidth="29040" windowHeight="15840" xr2:uid="{00000000-000D-0000-FFFF-FFFF00000000}"/>
  </bookViews>
  <sheets>
    <sheet name="Pokyny pro vyplnění" sheetId="11" r:id="rId1"/>
    <sheet name="Stavba" sheetId="1" r:id="rId2"/>
    <sheet name="VzorPolozky" sheetId="10" state="hidden" r:id="rId3"/>
    <sheet name="01 2019_05 Pol" sheetId="12" r:id="rId4"/>
    <sheet name="02 2019_03 Pol" sheetId="13" r:id="rId5"/>
    <sheet name="příloha č.1 -elektroinstalace" sheetId="15" r:id="rId6"/>
    <sheet name="03 2019_03 Pol" sheetId="14" r:id="rId7"/>
  </sheets>
  <externalReferences>
    <externalReference r:id="rId8"/>
  </externalReferences>
  <definedNames>
    <definedName name="CelkemDPHVypocet" localSheetId="1">Stavba!$H$46</definedName>
    <definedName name="CenaCelkem">Stavba!$G$29</definedName>
    <definedName name="CenaCelkemBezDPH">Stavba!$G$28</definedName>
    <definedName name="CenaCelkemVypocet" localSheetId="1">Stavba!$I$46</definedName>
    <definedName name="cisloobjektu">Stavba!$D$3</definedName>
    <definedName name="CisloRozpoctu">'[1]Krycí list'!$C$2</definedName>
    <definedName name="CisloStavby" localSheetId="1">Stavba!$D$2</definedName>
    <definedName name="cislostavby">'[1]Krycí list'!$A$7</definedName>
    <definedName name="CisloStavebnihoRozpoctu">Stavba!$D$4</definedName>
    <definedName name="dadresa">Stavba!$D$12:$G$12</definedName>
    <definedName name="DIČ" localSheetId="1">Stavba!$I$12</definedName>
    <definedName name="dmisto">Stavba!$E$13:$G$13</definedName>
    <definedName name="DPHSni">Stavba!$G$24</definedName>
    <definedName name="DPHZakl">Stavba!$G$26</definedName>
    <definedName name="dpsc" localSheetId="1">Stavba!$D$13</definedName>
    <definedName name="IČO" localSheetId="1">Stavba!$I$11</definedName>
    <definedName name="Mena">Stavba!$J$29</definedName>
    <definedName name="MistoStavby">Stavba!$D$4</definedName>
    <definedName name="nazevobjektu">Stavba!$E$3</definedName>
    <definedName name="NazevRozpoctu">'[1]Krycí list'!$D$2</definedName>
    <definedName name="NazevStavby" localSheetId="1">Stavba!$E$2</definedName>
    <definedName name="nazevstavby">'[1]Krycí list'!$C$7</definedName>
    <definedName name="NazevStavebnihoRozpoctu">Stavba!$E$4</definedName>
    <definedName name="_xlnm.Print_Titles" localSheetId="3">'01 2019_05 Pol'!$1:$7</definedName>
    <definedName name="_xlnm.Print_Titles" localSheetId="4">'02 2019_03 Pol'!$1:$7</definedName>
    <definedName name="_xlnm.Print_Titles" localSheetId="6">'03 2019_03 Pol'!$1:$7</definedName>
    <definedName name="oadresa">Stavba!$D$6</definedName>
    <definedName name="Objednatel" localSheetId="1">Stavba!$D$5</definedName>
    <definedName name="Objekt" localSheetId="1">Stavba!$B$38</definedName>
    <definedName name="_xlnm.Print_Area" localSheetId="3">'01 2019_05 Pol'!$A$1:$W$301</definedName>
    <definedName name="_xlnm.Print_Area" localSheetId="4">'02 2019_03 Pol'!$A$1:$W$12</definedName>
    <definedName name="_xlnm.Print_Area" localSheetId="6">'03 2019_03 Pol'!$A$1:$W$354</definedName>
    <definedName name="_xlnm.Print_Area" localSheetId="1">Stavba!$A$1:$J$78</definedName>
    <definedName name="odic" localSheetId="1">Stavba!$I$6</definedName>
    <definedName name="oico" localSheetId="1">Stavba!$I$5</definedName>
    <definedName name="omisto" localSheetId="1">Stavba!$E$7</definedName>
    <definedName name="onazev" localSheetId="1">Stavba!$D$6</definedName>
    <definedName name="opsc" localSheetId="1">Stavba!$D$7</definedName>
    <definedName name="padresa">Stavba!$D$9</definedName>
    <definedName name="pdic">Stavba!$I$9</definedName>
    <definedName name="pico">Stavba!$I$8</definedName>
    <definedName name="pmisto">Stavba!$E$10</definedName>
    <definedName name="PocetMJ">#REF!</definedName>
    <definedName name="PoptavkaID">Stavba!$A$1</definedName>
    <definedName name="pPSC">Stavba!$D$10</definedName>
    <definedName name="Projektant">Stavba!$D$8</definedName>
    <definedName name="SazbaDPH1" localSheetId="1">Stavba!$E$23</definedName>
    <definedName name="SazbaDPH1">'[1]Krycí list'!$C$30</definedName>
    <definedName name="SazbaDPH2" localSheetId="1">Stavba!$E$25</definedName>
    <definedName name="SazbaDPH2">'[1]Krycí list'!$C$32</definedName>
    <definedName name="SloupecCC">#REF!</definedName>
    <definedName name="SloupecCisloPol">#REF!</definedName>
    <definedName name="SloupecJC">#REF!</definedName>
    <definedName name="SloupecMJ">#REF!</definedName>
    <definedName name="SloupecMnozstvi">#REF!</definedName>
    <definedName name="SloupecNazPol">#REF!</definedName>
    <definedName name="SloupecPC">#REF!</definedName>
    <definedName name="Vypracoval">Stavba!$D$14</definedName>
    <definedName name="Z_B7E7C763_C459_487D_8ABA_5CFDDFBD5A84_.wvu.Cols" localSheetId="1" hidden="1">Stavba!$A:$A</definedName>
    <definedName name="Z_B7E7C763_C459_487D_8ABA_5CFDDFBD5A84_.wvu.PrintArea" localSheetId="1" hidden="1">Stavba!$B$1:$J$36</definedName>
    <definedName name="ZakladDPHSni">Stavba!$G$23</definedName>
    <definedName name="ZakladDPHSniVypocet" localSheetId="1">Stavba!$F$46</definedName>
    <definedName name="ZakladDPHZakl">Stavba!$G$25</definedName>
    <definedName name="ZakladDPHZaklVypocet" localSheetId="1">Stavba!$G$46</definedName>
    <definedName name="ZaObjednatele">Stavba!$G$34</definedName>
    <definedName name="Zaokrouhleni">Stavba!$G$27</definedName>
    <definedName name="ZaZhotovitele">Stavba!$D$34</definedName>
    <definedName name="Zhotovitel">Stavba!$D$11:$G$11</definedName>
  </definedNames>
  <calcPr calcId="181029"/>
  <customWorkbookViews>
    <customWorkbookView name="Radim" guid="{B7E7C763-C459-487D-8ABA-5CFDDFBD5A84}" maximized="1" xWindow="-8" yWindow="-8" windowWidth="1296" windowHeight="1040" activeSheetId="1"/>
  </customWorkbookViews>
</workbook>
</file>

<file path=xl/calcChain.xml><?xml version="1.0" encoding="utf-8"?>
<calcChain xmlns="http://schemas.openxmlformats.org/spreadsheetml/2006/main">
  <c r="I84" i="15" l="1"/>
  <c r="I70" i="15"/>
  <c r="I69" i="15"/>
  <c r="I68" i="15"/>
  <c r="I67" i="15"/>
  <c r="I66" i="15"/>
  <c r="I65" i="15"/>
  <c r="I64" i="15"/>
  <c r="A64" i="15"/>
  <c r="A65" i="15" s="1"/>
  <c r="A66" i="15" s="1"/>
  <c r="A67" i="15" s="1"/>
  <c r="A68" i="15" s="1"/>
  <c r="A69" i="15" s="1"/>
  <c r="A70" i="15" s="1"/>
  <c r="I63" i="15"/>
  <c r="A63" i="15"/>
  <c r="I62" i="15"/>
  <c r="I72" i="15" s="1"/>
  <c r="K51" i="15"/>
  <c r="K46" i="15"/>
  <c r="I46" i="15"/>
  <c r="I45" i="15"/>
  <c r="I44" i="15"/>
  <c r="I43" i="15"/>
  <c r="K42" i="15"/>
  <c r="I42" i="15"/>
  <c r="K41" i="15"/>
  <c r="I41" i="15"/>
  <c r="K40" i="15"/>
  <c r="I40" i="15"/>
  <c r="K39" i="15"/>
  <c r="I39" i="15"/>
  <c r="A39" i="15"/>
  <c r="A40" i="15" s="1"/>
  <c r="A41" i="15" s="1"/>
  <c r="A42" i="15" s="1"/>
  <c r="A43" i="15" s="1"/>
  <c r="A44" i="15" s="1"/>
  <c r="A45" i="15" s="1"/>
  <c r="A46" i="15" s="1"/>
  <c r="K38" i="15"/>
  <c r="K49" i="15" s="1"/>
  <c r="I38" i="15"/>
  <c r="I30" i="15"/>
  <c r="I32" i="15" s="1"/>
  <c r="K16" i="15" s="1"/>
  <c r="K22" i="15" s="1"/>
  <c r="G20" i="15"/>
  <c r="I48" i="15" l="1"/>
  <c r="G17" i="15" s="1"/>
  <c r="K52" i="15"/>
  <c r="K54" i="15" s="1"/>
  <c r="G18" i="15" s="1"/>
  <c r="G22" i="15" s="1"/>
  <c r="I74" i="15"/>
  <c r="I76" i="15" s="1"/>
  <c r="I19" i="15" s="1"/>
  <c r="I22" i="15" s="1"/>
  <c r="E25" i="15" l="1"/>
  <c r="F9" i="13" s="1"/>
  <c r="I77" i="1" l="1"/>
  <c r="I75" i="1"/>
  <c r="I74" i="1"/>
  <c r="I73" i="1"/>
  <c r="I72" i="1"/>
  <c r="I71" i="1"/>
  <c r="I70" i="1"/>
  <c r="I69" i="1"/>
  <c r="I68" i="1"/>
  <c r="I67" i="1"/>
  <c r="I66" i="1"/>
  <c r="I65" i="1"/>
  <c r="I64" i="1"/>
  <c r="I63" i="1"/>
  <c r="I62" i="1"/>
  <c r="I61" i="1"/>
  <c r="I60" i="1"/>
  <c r="I59" i="1"/>
  <c r="I58" i="1"/>
  <c r="I57" i="1"/>
  <c r="I56" i="1"/>
  <c r="I55" i="1"/>
  <c r="I54" i="1"/>
  <c r="I53" i="1"/>
  <c r="G45" i="1"/>
  <c r="H45" i="1" s="1"/>
  <c r="I45" i="1" s="1"/>
  <c r="F45" i="1"/>
  <c r="G44" i="1"/>
  <c r="F44" i="1"/>
  <c r="G41" i="1"/>
  <c r="F41" i="1"/>
  <c r="G40" i="1"/>
  <c r="F40" i="1"/>
  <c r="G353" i="14"/>
  <c r="BA324" i="14"/>
  <c r="BA66" i="14"/>
  <c r="BA40" i="14"/>
  <c r="BA29" i="14"/>
  <c r="G8" i="14"/>
  <c r="K8" i="14"/>
  <c r="O8" i="14"/>
  <c r="V8" i="14"/>
  <c r="G9" i="14"/>
  <c r="I9" i="14"/>
  <c r="I8" i="14" s="1"/>
  <c r="K9" i="14"/>
  <c r="M9" i="14"/>
  <c r="M8" i="14" s="1"/>
  <c r="O9" i="14"/>
  <c r="Q9" i="14"/>
  <c r="Q8" i="14" s="1"/>
  <c r="V9" i="14"/>
  <c r="G13" i="14"/>
  <c r="I13" i="14"/>
  <c r="I12" i="14" s="1"/>
  <c r="K13" i="14"/>
  <c r="M13" i="14"/>
  <c r="O13" i="14"/>
  <c r="Q13" i="14"/>
  <c r="Q12" i="14" s="1"/>
  <c r="V13" i="14"/>
  <c r="G16" i="14"/>
  <c r="G12" i="14" s="1"/>
  <c r="I16" i="14"/>
  <c r="K16" i="14"/>
  <c r="O16" i="14"/>
  <c r="O12" i="14" s="1"/>
  <c r="Q16" i="14"/>
  <c r="V16" i="14"/>
  <c r="V12" i="14" s="1"/>
  <c r="G22" i="14"/>
  <c r="I22" i="14"/>
  <c r="K22" i="14"/>
  <c r="M22" i="14"/>
  <c r="O22" i="14"/>
  <c r="Q22" i="14"/>
  <c r="V22" i="14"/>
  <c r="G25" i="14"/>
  <c r="M25" i="14" s="1"/>
  <c r="I25" i="14"/>
  <c r="K25" i="14"/>
  <c r="O25" i="14"/>
  <c r="Q25" i="14"/>
  <c r="V25" i="14"/>
  <c r="G28" i="14"/>
  <c r="I28" i="14"/>
  <c r="K28" i="14"/>
  <c r="M28" i="14"/>
  <c r="O28" i="14"/>
  <c r="Q28" i="14"/>
  <c r="V28" i="14"/>
  <c r="G31" i="14"/>
  <c r="M31" i="14" s="1"/>
  <c r="I31" i="14"/>
  <c r="K31" i="14"/>
  <c r="K12" i="14" s="1"/>
  <c r="O31" i="14"/>
  <c r="Q31" i="14"/>
  <c r="V31" i="14"/>
  <c r="G33" i="14"/>
  <c r="I33" i="14"/>
  <c r="K33" i="14"/>
  <c r="M33" i="14"/>
  <c r="O33" i="14"/>
  <c r="Q33" i="14"/>
  <c r="V33" i="14"/>
  <c r="G36" i="14"/>
  <c r="M36" i="14" s="1"/>
  <c r="I36" i="14"/>
  <c r="K36" i="14"/>
  <c r="O36" i="14"/>
  <c r="Q36" i="14"/>
  <c r="V36" i="14"/>
  <c r="G39" i="14"/>
  <c r="I39" i="14"/>
  <c r="K39" i="14"/>
  <c r="M39" i="14"/>
  <c r="O39" i="14"/>
  <c r="Q39" i="14"/>
  <c r="V39" i="14"/>
  <c r="G48" i="14"/>
  <c r="K48" i="14"/>
  <c r="O48" i="14"/>
  <c r="V48" i="14"/>
  <c r="G49" i="14"/>
  <c r="I49" i="14"/>
  <c r="I48" i="14" s="1"/>
  <c r="K49" i="14"/>
  <c r="M49" i="14"/>
  <c r="M48" i="14" s="1"/>
  <c r="O49" i="14"/>
  <c r="Q49" i="14"/>
  <c r="Q48" i="14" s="1"/>
  <c r="V49" i="14"/>
  <c r="G53" i="14"/>
  <c r="K53" i="14"/>
  <c r="O53" i="14"/>
  <c r="V53" i="14"/>
  <c r="G54" i="14"/>
  <c r="I54" i="14"/>
  <c r="I53" i="14" s="1"/>
  <c r="K54" i="14"/>
  <c r="M54" i="14"/>
  <c r="M53" i="14" s="1"/>
  <c r="O54" i="14"/>
  <c r="Q54" i="14"/>
  <c r="Q53" i="14" s="1"/>
  <c r="V54" i="14"/>
  <c r="G56" i="14"/>
  <c r="V56" i="14"/>
  <c r="G57" i="14"/>
  <c r="I57" i="14"/>
  <c r="I56" i="14" s="1"/>
  <c r="K57" i="14"/>
  <c r="M57" i="14"/>
  <c r="M56" i="14" s="1"/>
  <c r="O57" i="14"/>
  <c r="Q57" i="14"/>
  <c r="Q56" i="14" s="1"/>
  <c r="V57" i="14"/>
  <c r="G59" i="14"/>
  <c r="M59" i="14" s="1"/>
  <c r="I59" i="14"/>
  <c r="K59" i="14"/>
  <c r="K56" i="14" s="1"/>
  <c r="O59" i="14"/>
  <c r="O56" i="14" s="1"/>
  <c r="Q59" i="14"/>
  <c r="V59" i="14"/>
  <c r="G62" i="14"/>
  <c r="I62" i="14"/>
  <c r="K62" i="14"/>
  <c r="M62" i="14"/>
  <c r="O62" i="14"/>
  <c r="Q62" i="14"/>
  <c r="V62" i="14"/>
  <c r="G65" i="14"/>
  <c r="I65" i="14"/>
  <c r="I64" i="14" s="1"/>
  <c r="K65" i="14"/>
  <c r="M65" i="14"/>
  <c r="O65" i="14"/>
  <c r="Q65" i="14"/>
  <c r="Q64" i="14" s="1"/>
  <c r="V65" i="14"/>
  <c r="G69" i="14"/>
  <c r="G64" i="14" s="1"/>
  <c r="I69" i="14"/>
  <c r="K69" i="14"/>
  <c r="O69" i="14"/>
  <c r="O64" i="14" s="1"/>
  <c r="Q69" i="14"/>
  <c r="V69" i="14"/>
  <c r="V64" i="14" s="1"/>
  <c r="G72" i="14"/>
  <c r="I72" i="14"/>
  <c r="K72" i="14"/>
  <c r="M72" i="14"/>
  <c r="O72" i="14"/>
  <c r="Q72" i="14"/>
  <c r="V72" i="14"/>
  <c r="G80" i="14"/>
  <c r="M80" i="14" s="1"/>
  <c r="I80" i="14"/>
  <c r="K80" i="14"/>
  <c r="O80" i="14"/>
  <c r="Q80" i="14"/>
  <c r="V80" i="14"/>
  <c r="G83" i="14"/>
  <c r="I83" i="14"/>
  <c r="K83" i="14"/>
  <c r="M83" i="14"/>
  <c r="O83" i="14"/>
  <c r="Q83" i="14"/>
  <c r="V83" i="14"/>
  <c r="G86" i="14"/>
  <c r="M86" i="14" s="1"/>
  <c r="I86" i="14"/>
  <c r="K86" i="14"/>
  <c r="K64" i="14" s="1"/>
  <c r="O86" i="14"/>
  <c r="Q86" i="14"/>
  <c r="V86" i="14"/>
  <c r="G89" i="14"/>
  <c r="I89" i="14"/>
  <c r="K89" i="14"/>
  <c r="M89" i="14"/>
  <c r="O89" i="14"/>
  <c r="Q89" i="14"/>
  <c r="V89" i="14"/>
  <c r="G91" i="14"/>
  <c r="M91" i="14" s="1"/>
  <c r="I91" i="14"/>
  <c r="K91" i="14"/>
  <c r="O91" i="14"/>
  <c r="Q91" i="14"/>
  <c r="V91" i="14"/>
  <c r="Q94" i="14"/>
  <c r="G95" i="14"/>
  <c r="M95" i="14" s="1"/>
  <c r="I95" i="14"/>
  <c r="K95" i="14"/>
  <c r="K94" i="14" s="1"/>
  <c r="O95" i="14"/>
  <c r="O94" i="14" s="1"/>
  <c r="Q95" i="14"/>
  <c r="V95" i="14"/>
  <c r="V94" i="14" s="1"/>
  <c r="G98" i="14"/>
  <c r="I98" i="14"/>
  <c r="I94" i="14" s="1"/>
  <c r="K98" i="14"/>
  <c r="M98" i="14"/>
  <c r="O98" i="14"/>
  <c r="Q98" i="14"/>
  <c r="V98" i="14"/>
  <c r="G107" i="14"/>
  <c r="M107" i="14" s="1"/>
  <c r="I107" i="14"/>
  <c r="K107" i="14"/>
  <c r="O107" i="14"/>
  <c r="Q107" i="14"/>
  <c r="V107" i="14"/>
  <c r="I113" i="14"/>
  <c r="Q113" i="14"/>
  <c r="G114" i="14"/>
  <c r="G113" i="14" s="1"/>
  <c r="I114" i="14"/>
  <c r="K114" i="14"/>
  <c r="K113" i="14" s="1"/>
  <c r="O114" i="14"/>
  <c r="O113" i="14" s="1"/>
  <c r="Q114" i="14"/>
  <c r="V114" i="14"/>
  <c r="V113" i="14" s="1"/>
  <c r="G117" i="14"/>
  <c r="M117" i="14" s="1"/>
  <c r="I117" i="14"/>
  <c r="K117" i="14"/>
  <c r="K116" i="14" s="1"/>
  <c r="O117" i="14"/>
  <c r="O116" i="14" s="1"/>
  <c r="Q117" i="14"/>
  <c r="V117" i="14"/>
  <c r="V116" i="14" s="1"/>
  <c r="G119" i="14"/>
  <c r="I119" i="14"/>
  <c r="I116" i="14" s="1"/>
  <c r="K119" i="14"/>
  <c r="M119" i="14"/>
  <c r="O119" i="14"/>
  <c r="Q119" i="14"/>
  <c r="V119" i="14"/>
  <c r="G120" i="14"/>
  <c r="M120" i="14" s="1"/>
  <c r="I120" i="14"/>
  <c r="K120" i="14"/>
  <c r="O120" i="14"/>
  <c r="Q120" i="14"/>
  <c r="V120" i="14"/>
  <c r="G121" i="14"/>
  <c r="I121" i="14"/>
  <c r="K121" i="14"/>
  <c r="M121" i="14"/>
  <c r="O121" i="14"/>
  <c r="Q121" i="14"/>
  <c r="V121" i="14"/>
  <c r="G122" i="14"/>
  <c r="M122" i="14" s="1"/>
  <c r="I122" i="14"/>
  <c r="K122" i="14"/>
  <c r="O122" i="14"/>
  <c r="Q122" i="14"/>
  <c r="V122" i="14"/>
  <c r="G123" i="14"/>
  <c r="I123" i="14"/>
  <c r="K123" i="14"/>
  <c r="M123" i="14"/>
  <c r="O123" i="14"/>
  <c r="Q123" i="14"/>
  <c r="Q116" i="14" s="1"/>
  <c r="V123" i="14"/>
  <c r="G124" i="14"/>
  <c r="M124" i="14" s="1"/>
  <c r="I124" i="14"/>
  <c r="K124" i="14"/>
  <c r="O124" i="14"/>
  <c r="Q124" i="14"/>
  <c r="V124" i="14"/>
  <c r="G127" i="14"/>
  <c r="M127" i="14" s="1"/>
  <c r="I127" i="14"/>
  <c r="K127" i="14"/>
  <c r="K126" i="14" s="1"/>
  <c r="O127" i="14"/>
  <c r="O126" i="14" s="1"/>
  <c r="Q127" i="14"/>
  <c r="V127" i="14"/>
  <c r="V126" i="14" s="1"/>
  <c r="G129" i="14"/>
  <c r="I129" i="14"/>
  <c r="I126" i="14" s="1"/>
  <c r="K129" i="14"/>
  <c r="M129" i="14"/>
  <c r="O129" i="14"/>
  <c r="Q129" i="14"/>
  <c r="Q126" i="14" s="1"/>
  <c r="V129" i="14"/>
  <c r="G131" i="14"/>
  <c r="M131" i="14" s="1"/>
  <c r="I131" i="14"/>
  <c r="K131" i="14"/>
  <c r="O131" i="14"/>
  <c r="Q131" i="14"/>
  <c r="V131" i="14"/>
  <c r="G133" i="14"/>
  <c r="I133" i="14"/>
  <c r="K133" i="14"/>
  <c r="M133" i="14"/>
  <c r="O133" i="14"/>
  <c r="Q133" i="14"/>
  <c r="V133" i="14"/>
  <c r="G135" i="14"/>
  <c r="M135" i="14" s="1"/>
  <c r="I135" i="14"/>
  <c r="K135" i="14"/>
  <c r="O135" i="14"/>
  <c r="Q135" i="14"/>
  <c r="V135" i="14"/>
  <c r="G138" i="14"/>
  <c r="M138" i="14" s="1"/>
  <c r="I138" i="14"/>
  <c r="K138" i="14"/>
  <c r="K137" i="14" s="1"/>
  <c r="O138" i="14"/>
  <c r="O137" i="14" s="1"/>
  <c r="Q138" i="14"/>
  <c r="V138" i="14"/>
  <c r="V137" i="14" s="1"/>
  <c r="G141" i="14"/>
  <c r="I141" i="14"/>
  <c r="I137" i="14" s="1"/>
  <c r="K141" i="14"/>
  <c r="M141" i="14"/>
  <c r="O141" i="14"/>
  <c r="Q141" i="14"/>
  <c r="Q137" i="14" s="1"/>
  <c r="V141" i="14"/>
  <c r="G143" i="14"/>
  <c r="M143" i="14" s="1"/>
  <c r="I143" i="14"/>
  <c r="K143" i="14"/>
  <c r="O143" i="14"/>
  <c r="Q143" i="14"/>
  <c r="V143" i="14"/>
  <c r="G146" i="14"/>
  <c r="I146" i="14"/>
  <c r="K146" i="14"/>
  <c r="M146" i="14"/>
  <c r="O146" i="14"/>
  <c r="Q146" i="14"/>
  <c r="V146" i="14"/>
  <c r="G150" i="14"/>
  <c r="M150" i="14" s="1"/>
  <c r="I150" i="14"/>
  <c r="K150" i="14"/>
  <c r="O150" i="14"/>
  <c r="Q150" i="14"/>
  <c r="V150" i="14"/>
  <c r="G153" i="14"/>
  <c r="I153" i="14"/>
  <c r="K153" i="14"/>
  <c r="M153" i="14"/>
  <c r="O153" i="14"/>
  <c r="Q153" i="14"/>
  <c r="V153" i="14"/>
  <c r="G157" i="14"/>
  <c r="M157" i="14" s="1"/>
  <c r="I157" i="14"/>
  <c r="K157" i="14"/>
  <c r="O157" i="14"/>
  <c r="Q157" i="14"/>
  <c r="V157" i="14"/>
  <c r="G160" i="14"/>
  <c r="I160" i="14"/>
  <c r="K160" i="14"/>
  <c r="M160" i="14"/>
  <c r="O160" i="14"/>
  <c r="Q160" i="14"/>
  <c r="V160" i="14"/>
  <c r="G162" i="14"/>
  <c r="M162" i="14" s="1"/>
  <c r="I162" i="14"/>
  <c r="K162" i="14"/>
  <c r="O162" i="14"/>
  <c r="Q162" i="14"/>
  <c r="V162" i="14"/>
  <c r="G165" i="14"/>
  <c r="I165" i="14"/>
  <c r="K165" i="14"/>
  <c r="M165" i="14"/>
  <c r="O165" i="14"/>
  <c r="Q165" i="14"/>
  <c r="V165" i="14"/>
  <c r="G167" i="14"/>
  <c r="M167" i="14" s="1"/>
  <c r="I167" i="14"/>
  <c r="K167" i="14"/>
  <c r="O167" i="14"/>
  <c r="Q167" i="14"/>
  <c r="V167" i="14"/>
  <c r="G170" i="14"/>
  <c r="M170" i="14" s="1"/>
  <c r="I170" i="14"/>
  <c r="K170" i="14"/>
  <c r="K169" i="14" s="1"/>
  <c r="O170" i="14"/>
  <c r="O169" i="14" s="1"/>
  <c r="Q170" i="14"/>
  <c r="V170" i="14"/>
  <c r="V169" i="14" s="1"/>
  <c r="G172" i="14"/>
  <c r="I172" i="14"/>
  <c r="I169" i="14" s="1"/>
  <c r="K172" i="14"/>
  <c r="M172" i="14"/>
  <c r="O172" i="14"/>
  <c r="Q172" i="14"/>
  <c r="Q169" i="14" s="1"/>
  <c r="V172" i="14"/>
  <c r="G177" i="14"/>
  <c r="M177" i="14" s="1"/>
  <c r="I177" i="14"/>
  <c r="K177" i="14"/>
  <c r="O177" i="14"/>
  <c r="Q177" i="14"/>
  <c r="V177" i="14"/>
  <c r="G180" i="14"/>
  <c r="I180" i="14"/>
  <c r="K180" i="14"/>
  <c r="M180" i="14"/>
  <c r="O180" i="14"/>
  <c r="Q180" i="14"/>
  <c r="V180" i="14"/>
  <c r="G182" i="14"/>
  <c r="M182" i="14" s="1"/>
  <c r="I182" i="14"/>
  <c r="K182" i="14"/>
  <c r="O182" i="14"/>
  <c r="Q182" i="14"/>
  <c r="V182" i="14"/>
  <c r="G184" i="14"/>
  <c r="I184" i="14"/>
  <c r="K184" i="14"/>
  <c r="M184" i="14"/>
  <c r="O184" i="14"/>
  <c r="Q184" i="14"/>
  <c r="V184" i="14"/>
  <c r="G188" i="14"/>
  <c r="M188" i="14" s="1"/>
  <c r="I188" i="14"/>
  <c r="K188" i="14"/>
  <c r="O188" i="14"/>
  <c r="Q188" i="14"/>
  <c r="V188" i="14"/>
  <c r="G192" i="14"/>
  <c r="I192" i="14"/>
  <c r="K192" i="14"/>
  <c r="M192" i="14"/>
  <c r="O192" i="14"/>
  <c r="Q192" i="14"/>
  <c r="V192" i="14"/>
  <c r="G194" i="14"/>
  <c r="M194" i="14" s="1"/>
  <c r="I194" i="14"/>
  <c r="K194" i="14"/>
  <c r="O194" i="14"/>
  <c r="Q194" i="14"/>
  <c r="V194" i="14"/>
  <c r="G197" i="14"/>
  <c r="M197" i="14" s="1"/>
  <c r="I197" i="14"/>
  <c r="K197" i="14"/>
  <c r="K196" i="14" s="1"/>
  <c r="O197" i="14"/>
  <c r="O196" i="14" s="1"/>
  <c r="Q197" i="14"/>
  <c r="V197" i="14"/>
  <c r="V196" i="14" s="1"/>
  <c r="G198" i="14"/>
  <c r="I198" i="14"/>
  <c r="I196" i="14" s="1"/>
  <c r="K198" i="14"/>
  <c r="M198" i="14"/>
  <c r="O198" i="14"/>
  <c r="Q198" i="14"/>
  <c r="V198" i="14"/>
  <c r="G200" i="14"/>
  <c r="M200" i="14" s="1"/>
  <c r="I200" i="14"/>
  <c r="K200" i="14"/>
  <c r="O200" i="14"/>
  <c r="Q200" i="14"/>
  <c r="V200" i="14"/>
  <c r="G201" i="14"/>
  <c r="I201" i="14"/>
  <c r="K201" i="14"/>
  <c r="M201" i="14"/>
  <c r="O201" i="14"/>
  <c r="Q201" i="14"/>
  <c r="V201" i="14"/>
  <c r="G202" i="14"/>
  <c r="M202" i="14" s="1"/>
  <c r="I202" i="14"/>
  <c r="K202" i="14"/>
  <c r="O202" i="14"/>
  <c r="Q202" i="14"/>
  <c r="V202" i="14"/>
  <c r="G203" i="14"/>
  <c r="I203" i="14"/>
  <c r="K203" i="14"/>
  <c r="M203" i="14"/>
  <c r="O203" i="14"/>
  <c r="Q203" i="14"/>
  <c r="Q196" i="14" s="1"/>
  <c r="V203" i="14"/>
  <c r="G206" i="14"/>
  <c r="M206" i="14" s="1"/>
  <c r="I206" i="14"/>
  <c r="K206" i="14"/>
  <c r="O206" i="14"/>
  <c r="Q206" i="14"/>
  <c r="V206" i="14"/>
  <c r="G207" i="14"/>
  <c r="I207" i="14"/>
  <c r="K207" i="14"/>
  <c r="M207" i="14"/>
  <c r="O207" i="14"/>
  <c r="Q207" i="14"/>
  <c r="V207" i="14"/>
  <c r="G213" i="14"/>
  <c r="M213" i="14" s="1"/>
  <c r="I213" i="14"/>
  <c r="K213" i="14"/>
  <c r="O213" i="14"/>
  <c r="Q213" i="14"/>
  <c r="V213" i="14"/>
  <c r="G217" i="14"/>
  <c r="I217" i="14"/>
  <c r="K217" i="14"/>
  <c r="M217" i="14"/>
  <c r="O217" i="14"/>
  <c r="Q217" i="14"/>
  <c r="V217" i="14"/>
  <c r="G219" i="14"/>
  <c r="M219" i="14" s="1"/>
  <c r="I219" i="14"/>
  <c r="K219" i="14"/>
  <c r="O219" i="14"/>
  <c r="Q219" i="14"/>
  <c r="V219" i="14"/>
  <c r="G220" i="14"/>
  <c r="I220" i="14"/>
  <c r="K220" i="14"/>
  <c r="M220" i="14"/>
  <c r="O220" i="14"/>
  <c r="Q220" i="14"/>
  <c r="V220" i="14"/>
  <c r="G222" i="14"/>
  <c r="M222" i="14" s="1"/>
  <c r="I222" i="14"/>
  <c r="K222" i="14"/>
  <c r="O222" i="14"/>
  <c r="Q222" i="14"/>
  <c r="V222" i="14"/>
  <c r="G224" i="14"/>
  <c r="I224" i="14"/>
  <c r="K224" i="14"/>
  <c r="M224" i="14"/>
  <c r="O224" i="14"/>
  <c r="Q224" i="14"/>
  <c r="V224" i="14"/>
  <c r="G226" i="14"/>
  <c r="M226" i="14" s="1"/>
  <c r="I226" i="14"/>
  <c r="K226" i="14"/>
  <c r="O226" i="14"/>
  <c r="Q226" i="14"/>
  <c r="V226" i="14"/>
  <c r="G229" i="14"/>
  <c r="I229" i="14"/>
  <c r="K229" i="14"/>
  <c r="M229" i="14"/>
  <c r="O229" i="14"/>
  <c r="Q229" i="14"/>
  <c r="V229" i="14"/>
  <c r="G231" i="14"/>
  <c r="M231" i="14" s="1"/>
  <c r="I231" i="14"/>
  <c r="K231" i="14"/>
  <c r="O231" i="14"/>
  <c r="Q231" i="14"/>
  <c r="V231" i="14"/>
  <c r="G233" i="14"/>
  <c r="I233" i="14"/>
  <c r="K233" i="14"/>
  <c r="M233" i="14"/>
  <c r="O233" i="14"/>
  <c r="Q233" i="14"/>
  <c r="V233" i="14"/>
  <c r="G234" i="14"/>
  <c r="M234" i="14" s="1"/>
  <c r="I234" i="14"/>
  <c r="K234" i="14"/>
  <c r="O234" i="14"/>
  <c r="Q234" i="14"/>
  <c r="V234" i="14"/>
  <c r="G235" i="14"/>
  <c r="I235" i="14"/>
  <c r="K235" i="14"/>
  <c r="M235" i="14"/>
  <c r="O235" i="14"/>
  <c r="Q235" i="14"/>
  <c r="V235" i="14"/>
  <c r="G238" i="14"/>
  <c r="M238" i="14" s="1"/>
  <c r="I238" i="14"/>
  <c r="K238" i="14"/>
  <c r="O238" i="14"/>
  <c r="Q238" i="14"/>
  <c r="V238" i="14"/>
  <c r="G240" i="14"/>
  <c r="I240" i="14"/>
  <c r="K240" i="14"/>
  <c r="M240" i="14"/>
  <c r="O240" i="14"/>
  <c r="Q240" i="14"/>
  <c r="V240" i="14"/>
  <c r="G241" i="14"/>
  <c r="M241" i="14" s="1"/>
  <c r="I241" i="14"/>
  <c r="K241" i="14"/>
  <c r="O241" i="14"/>
  <c r="Q241" i="14"/>
  <c r="V241" i="14"/>
  <c r="Q243" i="14"/>
  <c r="G244" i="14"/>
  <c r="M244" i="14" s="1"/>
  <c r="I244" i="14"/>
  <c r="I243" i="14" s="1"/>
  <c r="K244" i="14"/>
  <c r="K243" i="14" s="1"/>
  <c r="O244" i="14"/>
  <c r="O243" i="14" s="1"/>
  <c r="Q244" i="14"/>
  <c r="V244" i="14"/>
  <c r="G249" i="14"/>
  <c r="I249" i="14"/>
  <c r="K249" i="14"/>
  <c r="M249" i="14"/>
  <c r="O249" i="14"/>
  <c r="Q249" i="14"/>
  <c r="V249" i="14"/>
  <c r="G254" i="14"/>
  <c r="G243" i="14" s="1"/>
  <c r="I254" i="14"/>
  <c r="K254" i="14"/>
  <c r="O254" i="14"/>
  <c r="Q254" i="14"/>
  <c r="V254" i="14"/>
  <c r="V243" i="14" s="1"/>
  <c r="G256" i="14"/>
  <c r="I256" i="14"/>
  <c r="K256" i="14"/>
  <c r="M256" i="14"/>
  <c r="O256" i="14"/>
  <c r="Q256" i="14"/>
  <c r="V256" i="14"/>
  <c r="G258" i="14"/>
  <c r="I258" i="14"/>
  <c r="K258" i="14"/>
  <c r="K257" i="14" s="1"/>
  <c r="M258" i="14"/>
  <c r="O258" i="14"/>
  <c r="Q258" i="14"/>
  <c r="Q257" i="14" s="1"/>
  <c r="V258" i="14"/>
  <c r="G262" i="14"/>
  <c r="M262" i="14" s="1"/>
  <c r="I262" i="14"/>
  <c r="K262" i="14"/>
  <c r="O262" i="14"/>
  <c r="O257" i="14" s="1"/>
  <c r="Q262" i="14"/>
  <c r="V262" i="14"/>
  <c r="G264" i="14"/>
  <c r="I264" i="14"/>
  <c r="I257" i="14" s="1"/>
  <c r="K264" i="14"/>
  <c r="M264" i="14"/>
  <c r="O264" i="14"/>
  <c r="Q264" i="14"/>
  <c r="V264" i="14"/>
  <c r="G265" i="14"/>
  <c r="M265" i="14" s="1"/>
  <c r="I265" i="14"/>
  <c r="K265" i="14"/>
  <c r="O265" i="14"/>
  <c r="Q265" i="14"/>
  <c r="V265" i="14"/>
  <c r="G267" i="14"/>
  <c r="I267" i="14"/>
  <c r="K267" i="14"/>
  <c r="M267" i="14"/>
  <c r="O267" i="14"/>
  <c r="Q267" i="14"/>
  <c r="V267" i="14"/>
  <c r="G270" i="14"/>
  <c r="G257" i="14" s="1"/>
  <c r="I270" i="14"/>
  <c r="K270" i="14"/>
  <c r="O270" i="14"/>
  <c r="Q270" i="14"/>
  <c r="V270" i="14"/>
  <c r="V257" i="14" s="1"/>
  <c r="G271" i="14"/>
  <c r="I271" i="14"/>
  <c r="K271" i="14"/>
  <c r="M271" i="14"/>
  <c r="O271" i="14"/>
  <c r="Q271" i="14"/>
  <c r="V271" i="14"/>
  <c r="G273" i="14"/>
  <c r="M273" i="14" s="1"/>
  <c r="I273" i="14"/>
  <c r="K273" i="14"/>
  <c r="O273" i="14"/>
  <c r="Q273" i="14"/>
  <c r="V273" i="14"/>
  <c r="G274" i="14"/>
  <c r="I274" i="14"/>
  <c r="K274" i="14"/>
  <c r="M274" i="14"/>
  <c r="O274" i="14"/>
  <c r="Q274" i="14"/>
  <c r="V274" i="14"/>
  <c r="G277" i="14"/>
  <c r="I277" i="14"/>
  <c r="I276" i="14" s="1"/>
  <c r="K277" i="14"/>
  <c r="M277" i="14"/>
  <c r="O277" i="14"/>
  <c r="O276" i="14" s="1"/>
  <c r="Q277" i="14"/>
  <c r="Q276" i="14" s="1"/>
  <c r="V277" i="14"/>
  <c r="G284" i="14"/>
  <c r="G276" i="14" s="1"/>
  <c r="I284" i="14"/>
  <c r="K284" i="14"/>
  <c r="O284" i="14"/>
  <c r="Q284" i="14"/>
  <c r="V284" i="14"/>
  <c r="V276" i="14" s="1"/>
  <c r="G286" i="14"/>
  <c r="I286" i="14"/>
  <c r="K286" i="14"/>
  <c r="M286" i="14"/>
  <c r="O286" i="14"/>
  <c r="Q286" i="14"/>
  <c r="V286" i="14"/>
  <c r="G288" i="14"/>
  <c r="I288" i="14"/>
  <c r="K288" i="14"/>
  <c r="M288" i="14"/>
  <c r="O288" i="14"/>
  <c r="Q288" i="14"/>
  <c r="V288" i="14"/>
  <c r="G290" i="14"/>
  <c r="I290" i="14"/>
  <c r="K290" i="14"/>
  <c r="M290" i="14"/>
  <c r="O290" i="14"/>
  <c r="Q290" i="14"/>
  <c r="V290" i="14"/>
  <c r="G292" i="14"/>
  <c r="M292" i="14" s="1"/>
  <c r="I292" i="14"/>
  <c r="K292" i="14"/>
  <c r="K276" i="14" s="1"/>
  <c r="O292" i="14"/>
  <c r="Q292" i="14"/>
  <c r="V292" i="14"/>
  <c r="G294" i="14"/>
  <c r="I294" i="14"/>
  <c r="K294" i="14"/>
  <c r="M294" i="14"/>
  <c r="O294" i="14"/>
  <c r="Q294" i="14"/>
  <c r="V294" i="14"/>
  <c r="G296" i="14"/>
  <c r="M296" i="14" s="1"/>
  <c r="I296" i="14"/>
  <c r="K296" i="14"/>
  <c r="O296" i="14"/>
  <c r="Q296" i="14"/>
  <c r="V296" i="14"/>
  <c r="G299" i="14"/>
  <c r="M299" i="14" s="1"/>
  <c r="I299" i="14"/>
  <c r="I298" i="14" s="1"/>
  <c r="K299" i="14"/>
  <c r="K298" i="14" s="1"/>
  <c r="O299" i="14"/>
  <c r="O298" i="14" s="1"/>
  <c r="Q299" i="14"/>
  <c r="V299" i="14"/>
  <c r="G303" i="14"/>
  <c r="I303" i="14"/>
  <c r="K303" i="14"/>
  <c r="M303" i="14"/>
  <c r="O303" i="14"/>
  <c r="Q303" i="14"/>
  <c r="V303" i="14"/>
  <c r="G305" i="14"/>
  <c r="G298" i="14" s="1"/>
  <c r="I305" i="14"/>
  <c r="K305" i="14"/>
  <c r="O305" i="14"/>
  <c r="Q305" i="14"/>
  <c r="V305" i="14"/>
  <c r="V298" i="14" s="1"/>
  <c r="G309" i="14"/>
  <c r="I309" i="14"/>
  <c r="K309" i="14"/>
  <c r="M309" i="14"/>
  <c r="O309" i="14"/>
  <c r="Q309" i="14"/>
  <c r="V309" i="14"/>
  <c r="G313" i="14"/>
  <c r="M313" i="14" s="1"/>
  <c r="I313" i="14"/>
  <c r="K313" i="14"/>
  <c r="O313" i="14"/>
  <c r="Q313" i="14"/>
  <c r="V313" i="14"/>
  <c r="G315" i="14"/>
  <c r="I315" i="14"/>
  <c r="K315" i="14"/>
  <c r="M315" i="14"/>
  <c r="O315" i="14"/>
  <c r="Q315" i="14"/>
  <c r="Q298" i="14" s="1"/>
  <c r="V315" i="14"/>
  <c r="O316" i="14"/>
  <c r="G317" i="14"/>
  <c r="I317" i="14"/>
  <c r="I316" i="14" s="1"/>
  <c r="K317" i="14"/>
  <c r="M317" i="14"/>
  <c r="O317" i="14"/>
  <c r="Q317" i="14"/>
  <c r="V317" i="14"/>
  <c r="G319" i="14"/>
  <c r="M319" i="14" s="1"/>
  <c r="I319" i="14"/>
  <c r="K319" i="14"/>
  <c r="K316" i="14" s="1"/>
  <c r="O319" i="14"/>
  <c r="Q319" i="14"/>
  <c r="V319" i="14"/>
  <c r="V316" i="14" s="1"/>
  <c r="G323" i="14"/>
  <c r="I323" i="14"/>
  <c r="K323" i="14"/>
  <c r="M323" i="14"/>
  <c r="O323" i="14"/>
  <c r="Q323" i="14"/>
  <c r="Q316" i="14" s="1"/>
  <c r="V323" i="14"/>
  <c r="G327" i="14"/>
  <c r="V327" i="14"/>
  <c r="G328" i="14"/>
  <c r="I328" i="14"/>
  <c r="K328" i="14"/>
  <c r="M328" i="14"/>
  <c r="M327" i="14" s="1"/>
  <c r="O328" i="14"/>
  <c r="Q328" i="14"/>
  <c r="Q327" i="14" s="1"/>
  <c r="V328" i="14"/>
  <c r="G337" i="14"/>
  <c r="M337" i="14" s="1"/>
  <c r="I337" i="14"/>
  <c r="K337" i="14"/>
  <c r="K327" i="14" s="1"/>
  <c r="O337" i="14"/>
  <c r="O327" i="14" s="1"/>
  <c r="Q337" i="14"/>
  <c r="V337" i="14"/>
  <c r="G339" i="14"/>
  <c r="I339" i="14"/>
  <c r="I327" i="14" s="1"/>
  <c r="K339" i="14"/>
  <c r="M339" i="14"/>
  <c r="O339" i="14"/>
  <c r="Q339" i="14"/>
  <c r="V339" i="14"/>
  <c r="G340" i="14"/>
  <c r="M340" i="14" s="1"/>
  <c r="I340" i="14"/>
  <c r="K340" i="14"/>
  <c r="O340" i="14"/>
  <c r="Q340" i="14"/>
  <c r="V340" i="14"/>
  <c r="I342" i="14"/>
  <c r="G343" i="14"/>
  <c r="G342" i="14" s="1"/>
  <c r="I343" i="14"/>
  <c r="K343" i="14"/>
  <c r="O343" i="14"/>
  <c r="O342" i="14" s="1"/>
  <c r="Q343" i="14"/>
  <c r="V343" i="14"/>
  <c r="V342" i="14" s="1"/>
  <c r="G345" i="14"/>
  <c r="I345" i="14"/>
  <c r="K345" i="14"/>
  <c r="M345" i="14"/>
  <c r="O345" i="14"/>
  <c r="Q345" i="14"/>
  <c r="Q342" i="14" s="1"/>
  <c r="V345" i="14"/>
  <c r="G346" i="14"/>
  <c r="M346" i="14" s="1"/>
  <c r="I346" i="14"/>
  <c r="K346" i="14"/>
  <c r="K342" i="14" s="1"/>
  <c r="O346" i="14"/>
  <c r="Q346" i="14"/>
  <c r="V346" i="14"/>
  <c r="I350" i="14"/>
  <c r="O350" i="14"/>
  <c r="Q350" i="14"/>
  <c r="G351" i="14"/>
  <c r="M351" i="14" s="1"/>
  <c r="M350" i="14" s="1"/>
  <c r="I351" i="14"/>
  <c r="K351" i="14"/>
  <c r="K350" i="14" s="1"/>
  <c r="O351" i="14"/>
  <c r="Q351" i="14"/>
  <c r="V351" i="14"/>
  <c r="V350" i="14" s="1"/>
  <c r="AE353" i="14"/>
  <c r="AF353" i="14"/>
  <c r="O8" i="13"/>
  <c r="V8" i="13"/>
  <c r="G9" i="13"/>
  <c r="AF11" i="13" s="1"/>
  <c r="G42" i="1" s="1"/>
  <c r="I9" i="13"/>
  <c r="I8" i="13" s="1"/>
  <c r="K9" i="13"/>
  <c r="K8" i="13" s="1"/>
  <c r="O9" i="13"/>
  <c r="Q9" i="13"/>
  <c r="Q8" i="13" s="1"/>
  <c r="V9" i="13"/>
  <c r="AE11" i="13"/>
  <c r="F43" i="1" s="1"/>
  <c r="G300" i="12"/>
  <c r="BA221" i="12"/>
  <c r="BA56" i="12"/>
  <c r="BA35" i="12"/>
  <c r="G9" i="12"/>
  <c r="I9" i="12"/>
  <c r="I8" i="12" s="1"/>
  <c r="K9" i="12"/>
  <c r="K8" i="12" s="1"/>
  <c r="M9" i="12"/>
  <c r="O9" i="12"/>
  <c r="O8" i="12" s="1"/>
  <c r="Q9" i="12"/>
  <c r="V9" i="12"/>
  <c r="G12" i="12"/>
  <c r="I12" i="12"/>
  <c r="K12" i="12"/>
  <c r="M12" i="12"/>
  <c r="O12" i="12"/>
  <c r="Q12" i="12"/>
  <c r="V12" i="12"/>
  <c r="G16" i="12"/>
  <c r="I16" i="12"/>
  <c r="K16" i="12"/>
  <c r="M16" i="12"/>
  <c r="O16" i="12"/>
  <c r="Q16" i="12"/>
  <c r="V16" i="12"/>
  <c r="G18" i="12"/>
  <c r="G8" i="12" s="1"/>
  <c r="I18" i="12"/>
  <c r="K18" i="12"/>
  <c r="O18" i="12"/>
  <c r="Q18" i="12"/>
  <c r="V18" i="12"/>
  <c r="V8" i="12" s="1"/>
  <c r="G21" i="12"/>
  <c r="M21" i="12" s="1"/>
  <c r="I21" i="12"/>
  <c r="K21" i="12"/>
  <c r="O21" i="12"/>
  <c r="Q21" i="12"/>
  <c r="V21" i="12"/>
  <c r="G24" i="12"/>
  <c r="M24" i="12" s="1"/>
  <c r="I24" i="12"/>
  <c r="K24" i="12"/>
  <c r="O24" i="12"/>
  <c r="Q24" i="12"/>
  <c r="Q8" i="12" s="1"/>
  <c r="V24" i="12"/>
  <c r="G27" i="12"/>
  <c r="I27" i="12"/>
  <c r="K27" i="12"/>
  <c r="M27" i="12"/>
  <c r="O27" i="12"/>
  <c r="Q27" i="12"/>
  <c r="V27" i="12"/>
  <c r="G29" i="12"/>
  <c r="I29" i="12"/>
  <c r="K29" i="12"/>
  <c r="M29" i="12"/>
  <c r="O29" i="12"/>
  <c r="Q29" i="12"/>
  <c r="V29" i="12"/>
  <c r="G30" i="12"/>
  <c r="I30" i="12"/>
  <c r="K30" i="12"/>
  <c r="M30" i="12"/>
  <c r="O30" i="12"/>
  <c r="Q30" i="12"/>
  <c r="V30" i="12"/>
  <c r="G34" i="12"/>
  <c r="M34" i="12" s="1"/>
  <c r="I34" i="12"/>
  <c r="K34" i="12"/>
  <c r="O34" i="12"/>
  <c r="Q34" i="12"/>
  <c r="V34" i="12"/>
  <c r="G38" i="12"/>
  <c r="M38" i="12" s="1"/>
  <c r="I38" i="12"/>
  <c r="K38" i="12"/>
  <c r="O38" i="12"/>
  <c r="Q38" i="12"/>
  <c r="V38" i="12"/>
  <c r="G41" i="12"/>
  <c r="M41" i="12" s="1"/>
  <c r="I41" i="12"/>
  <c r="K41" i="12"/>
  <c r="O41" i="12"/>
  <c r="Q41" i="12"/>
  <c r="V41" i="12"/>
  <c r="G42" i="12"/>
  <c r="I42" i="12"/>
  <c r="K42" i="12"/>
  <c r="M42" i="12"/>
  <c r="O42" i="12"/>
  <c r="Q42" i="12"/>
  <c r="V42" i="12"/>
  <c r="G44" i="12"/>
  <c r="I44" i="12"/>
  <c r="K44" i="12"/>
  <c r="M44" i="12"/>
  <c r="O44" i="12"/>
  <c r="Q44" i="12"/>
  <c r="V44" i="12"/>
  <c r="K46" i="12"/>
  <c r="G47" i="12"/>
  <c r="G46" i="12" s="1"/>
  <c r="I47" i="12"/>
  <c r="I46" i="12" s="1"/>
  <c r="K47" i="12"/>
  <c r="O47" i="12"/>
  <c r="O46" i="12" s="1"/>
  <c r="Q47" i="12"/>
  <c r="Q46" i="12" s="1"/>
  <c r="V47" i="12"/>
  <c r="V46" i="12" s="1"/>
  <c r="G51" i="12"/>
  <c r="I51" i="12"/>
  <c r="V51" i="12"/>
  <c r="G52" i="12"/>
  <c r="M52" i="12" s="1"/>
  <c r="M51" i="12" s="1"/>
  <c r="I52" i="12"/>
  <c r="K52" i="12"/>
  <c r="K51" i="12" s="1"/>
  <c r="O52" i="12"/>
  <c r="O51" i="12" s="1"/>
  <c r="Q52" i="12"/>
  <c r="Q51" i="12" s="1"/>
  <c r="V52" i="12"/>
  <c r="G55" i="12"/>
  <c r="I55" i="12"/>
  <c r="K55" i="12"/>
  <c r="M55" i="12"/>
  <c r="O55" i="12"/>
  <c r="Q55" i="12"/>
  <c r="V55" i="12"/>
  <c r="G59" i="12"/>
  <c r="G58" i="12" s="1"/>
  <c r="I59" i="12"/>
  <c r="I58" i="12" s="1"/>
  <c r="K59" i="12"/>
  <c r="K58" i="12" s="1"/>
  <c r="M59" i="12"/>
  <c r="O59" i="12"/>
  <c r="Q59" i="12"/>
  <c r="Q58" i="12" s="1"/>
  <c r="V59" i="12"/>
  <c r="V58" i="12" s="1"/>
  <c r="G69" i="12"/>
  <c r="M69" i="12" s="1"/>
  <c r="I69" i="12"/>
  <c r="K69" i="12"/>
  <c r="O69" i="12"/>
  <c r="Q69" i="12"/>
  <c r="V69" i="12"/>
  <c r="G72" i="12"/>
  <c r="M72" i="12" s="1"/>
  <c r="I72" i="12"/>
  <c r="K72" i="12"/>
  <c r="O72" i="12"/>
  <c r="Q72" i="12"/>
  <c r="V72" i="12"/>
  <c r="G75" i="12"/>
  <c r="M75" i="12" s="1"/>
  <c r="I75" i="12"/>
  <c r="K75" i="12"/>
  <c r="O75" i="12"/>
  <c r="O58" i="12" s="1"/>
  <c r="Q75" i="12"/>
  <c r="V75" i="12"/>
  <c r="G78" i="12"/>
  <c r="I78" i="12"/>
  <c r="K78" i="12"/>
  <c r="M78" i="12"/>
  <c r="O78" i="12"/>
  <c r="Q78" i="12"/>
  <c r="V78" i="12"/>
  <c r="G85" i="12"/>
  <c r="M85" i="12"/>
  <c r="O85" i="12"/>
  <c r="V85" i="12"/>
  <c r="G86" i="12"/>
  <c r="I86" i="12"/>
  <c r="I85" i="12" s="1"/>
  <c r="K86" i="12"/>
  <c r="K85" i="12" s="1"/>
  <c r="M86" i="12"/>
  <c r="O86" i="12"/>
  <c r="Q86" i="12"/>
  <c r="Q85" i="12" s="1"/>
  <c r="V86" i="12"/>
  <c r="I89" i="12"/>
  <c r="K89" i="12"/>
  <c r="G90" i="12"/>
  <c r="G89" i="12" s="1"/>
  <c r="I90" i="12"/>
  <c r="K90" i="12"/>
  <c r="O90" i="12"/>
  <c r="Q90" i="12"/>
  <c r="Q89" i="12" s="1"/>
  <c r="V90" i="12"/>
  <c r="V89" i="12" s="1"/>
  <c r="G91" i="12"/>
  <c r="M91" i="12" s="1"/>
  <c r="I91" i="12"/>
  <c r="K91" i="12"/>
  <c r="O91" i="12"/>
  <c r="O89" i="12" s="1"/>
  <c r="Q91" i="12"/>
  <c r="V91" i="12"/>
  <c r="G93" i="12"/>
  <c r="I93" i="12"/>
  <c r="K93" i="12"/>
  <c r="M93" i="12"/>
  <c r="O93" i="12"/>
  <c r="Q93" i="12"/>
  <c r="V93" i="12"/>
  <c r="G96" i="12"/>
  <c r="I96" i="12"/>
  <c r="I95" i="12" s="1"/>
  <c r="K96" i="12"/>
  <c r="K95" i="12" s="1"/>
  <c r="M96" i="12"/>
  <c r="O96" i="12"/>
  <c r="Q96" i="12"/>
  <c r="Q95" i="12" s="1"/>
  <c r="V96" i="12"/>
  <c r="G98" i="12"/>
  <c r="M98" i="12" s="1"/>
  <c r="I98" i="12"/>
  <c r="K98" i="12"/>
  <c r="O98" i="12"/>
  <c r="O95" i="12" s="1"/>
  <c r="Q98" i="12"/>
  <c r="V98" i="12"/>
  <c r="V95" i="12" s="1"/>
  <c r="G101" i="12"/>
  <c r="M101" i="12" s="1"/>
  <c r="I101" i="12"/>
  <c r="K101" i="12"/>
  <c r="O101" i="12"/>
  <c r="Q101" i="12"/>
  <c r="V101" i="12"/>
  <c r="G104" i="12"/>
  <c r="M104" i="12" s="1"/>
  <c r="I104" i="12"/>
  <c r="K104" i="12"/>
  <c r="O104" i="12"/>
  <c r="Q104" i="12"/>
  <c r="V104" i="12"/>
  <c r="G107" i="12"/>
  <c r="I107" i="12"/>
  <c r="K107" i="12"/>
  <c r="M107" i="12"/>
  <c r="O107" i="12"/>
  <c r="Q107" i="12"/>
  <c r="V107" i="12"/>
  <c r="G110" i="12"/>
  <c r="I110" i="12"/>
  <c r="K110" i="12"/>
  <c r="M110" i="12"/>
  <c r="O110" i="12"/>
  <c r="Q110" i="12"/>
  <c r="V110" i="12"/>
  <c r="G113" i="12"/>
  <c r="I113" i="12"/>
  <c r="K113" i="12"/>
  <c r="M113" i="12"/>
  <c r="O113" i="12"/>
  <c r="Q113" i="12"/>
  <c r="V113" i="12"/>
  <c r="G117" i="12"/>
  <c r="M117" i="12" s="1"/>
  <c r="I117" i="12"/>
  <c r="K117" i="12"/>
  <c r="O117" i="12"/>
  <c r="Q117" i="12"/>
  <c r="V117" i="12"/>
  <c r="G119" i="12"/>
  <c r="M119" i="12" s="1"/>
  <c r="I119" i="12"/>
  <c r="K119" i="12"/>
  <c r="O119" i="12"/>
  <c r="Q119" i="12"/>
  <c r="V119" i="12"/>
  <c r="G122" i="12"/>
  <c r="M122" i="12" s="1"/>
  <c r="I122" i="12"/>
  <c r="K122" i="12"/>
  <c r="O122" i="12"/>
  <c r="Q122" i="12"/>
  <c r="V122" i="12"/>
  <c r="G124" i="12"/>
  <c r="I124" i="12"/>
  <c r="K124" i="12"/>
  <c r="M124" i="12"/>
  <c r="O124" i="12"/>
  <c r="Q124" i="12"/>
  <c r="V124" i="12"/>
  <c r="G126" i="12"/>
  <c r="I126" i="12"/>
  <c r="K126" i="12"/>
  <c r="M126" i="12"/>
  <c r="O126" i="12"/>
  <c r="Q126" i="12"/>
  <c r="V126" i="12"/>
  <c r="G131" i="12"/>
  <c r="G130" i="12" s="1"/>
  <c r="I131" i="12"/>
  <c r="I130" i="12" s="1"/>
  <c r="K131" i="12"/>
  <c r="O131" i="12"/>
  <c r="O130" i="12" s="1"/>
  <c r="Q131" i="12"/>
  <c r="V131" i="12"/>
  <c r="V130" i="12" s="1"/>
  <c r="G132" i="12"/>
  <c r="M132" i="12" s="1"/>
  <c r="I132" i="12"/>
  <c r="K132" i="12"/>
  <c r="O132" i="12"/>
  <c r="Q132" i="12"/>
  <c r="Q130" i="12" s="1"/>
  <c r="V132" i="12"/>
  <c r="G133" i="12"/>
  <c r="M133" i="12" s="1"/>
  <c r="I133" i="12"/>
  <c r="K133" i="12"/>
  <c r="O133" i="12"/>
  <c r="Q133" i="12"/>
  <c r="V133" i="12"/>
  <c r="G137" i="12"/>
  <c r="I137" i="12"/>
  <c r="K137" i="12"/>
  <c r="M137" i="12"/>
  <c r="O137" i="12"/>
  <c r="Q137" i="12"/>
  <c r="V137" i="12"/>
  <c r="G140" i="12"/>
  <c r="I140" i="12"/>
  <c r="K140" i="12"/>
  <c r="M140" i="12"/>
  <c r="O140" i="12"/>
  <c r="Q140" i="12"/>
  <c r="V140" i="12"/>
  <c r="G143" i="12"/>
  <c r="I143" i="12"/>
  <c r="K143" i="12"/>
  <c r="K130" i="12" s="1"/>
  <c r="M143" i="12"/>
  <c r="O143" i="12"/>
  <c r="Q143" i="12"/>
  <c r="V143" i="12"/>
  <c r="G145" i="12"/>
  <c r="M145" i="12" s="1"/>
  <c r="I145" i="12"/>
  <c r="K145" i="12"/>
  <c r="O145" i="12"/>
  <c r="Q145" i="12"/>
  <c r="V145" i="12"/>
  <c r="G147" i="12"/>
  <c r="M147" i="12" s="1"/>
  <c r="I147" i="12"/>
  <c r="K147" i="12"/>
  <c r="O147" i="12"/>
  <c r="Q147" i="12"/>
  <c r="V147" i="12"/>
  <c r="G149" i="12"/>
  <c r="M149" i="12" s="1"/>
  <c r="I149" i="12"/>
  <c r="K149" i="12"/>
  <c r="O149" i="12"/>
  <c r="Q149" i="12"/>
  <c r="V149" i="12"/>
  <c r="G154" i="12"/>
  <c r="G153" i="12" s="1"/>
  <c r="I154" i="12"/>
  <c r="K154" i="12"/>
  <c r="K153" i="12" s="1"/>
  <c r="M154" i="12"/>
  <c r="M153" i="12" s="1"/>
  <c r="O154" i="12"/>
  <c r="Q154" i="12"/>
  <c r="V154" i="12"/>
  <c r="V153" i="12" s="1"/>
  <c r="G156" i="12"/>
  <c r="I156" i="12"/>
  <c r="I153" i="12" s="1"/>
  <c r="K156" i="12"/>
  <c r="M156" i="12"/>
  <c r="O156" i="12"/>
  <c r="Q156" i="12"/>
  <c r="Q153" i="12" s="1"/>
  <c r="V156" i="12"/>
  <c r="G158" i="12"/>
  <c r="M158" i="12" s="1"/>
  <c r="I158" i="12"/>
  <c r="K158" i="12"/>
  <c r="O158" i="12"/>
  <c r="Q158" i="12"/>
  <c r="V158" i="12"/>
  <c r="G159" i="12"/>
  <c r="M159" i="12" s="1"/>
  <c r="I159" i="12"/>
  <c r="K159" i="12"/>
  <c r="O159" i="12"/>
  <c r="Q159" i="12"/>
  <c r="V159" i="12"/>
  <c r="G160" i="12"/>
  <c r="M160" i="12" s="1"/>
  <c r="I160" i="12"/>
  <c r="K160" i="12"/>
  <c r="O160" i="12"/>
  <c r="Q160" i="12"/>
  <c r="V160" i="12"/>
  <c r="G161" i="12"/>
  <c r="I161" i="12"/>
  <c r="K161" i="12"/>
  <c r="M161" i="12"/>
  <c r="O161" i="12"/>
  <c r="O153" i="12" s="1"/>
  <c r="Q161" i="12"/>
  <c r="V161" i="12"/>
  <c r="G163" i="12"/>
  <c r="I163" i="12"/>
  <c r="K163" i="12"/>
  <c r="M163" i="12"/>
  <c r="O163" i="12"/>
  <c r="Q163" i="12"/>
  <c r="V163" i="12"/>
  <c r="G165" i="12"/>
  <c r="I165" i="12"/>
  <c r="K165" i="12"/>
  <c r="M165" i="12"/>
  <c r="O165" i="12"/>
  <c r="Q165" i="12"/>
  <c r="V165" i="12"/>
  <c r="G166" i="12"/>
  <c r="M166" i="12" s="1"/>
  <c r="I166" i="12"/>
  <c r="K166" i="12"/>
  <c r="O166" i="12"/>
  <c r="Q166" i="12"/>
  <c r="V166" i="12"/>
  <c r="G168" i="12"/>
  <c r="M168" i="12" s="1"/>
  <c r="I168" i="12"/>
  <c r="K168" i="12"/>
  <c r="O168" i="12"/>
  <c r="Q168" i="12"/>
  <c r="V168" i="12"/>
  <c r="G170" i="12"/>
  <c r="M170" i="12" s="1"/>
  <c r="I170" i="12"/>
  <c r="K170" i="12"/>
  <c r="O170" i="12"/>
  <c r="Q170" i="12"/>
  <c r="V170" i="12"/>
  <c r="G171" i="12"/>
  <c r="I171" i="12"/>
  <c r="K171" i="12"/>
  <c r="M171" i="12"/>
  <c r="O171" i="12"/>
  <c r="Q171" i="12"/>
  <c r="V171" i="12"/>
  <c r="G174" i="12"/>
  <c r="I174" i="12"/>
  <c r="I173" i="12" s="1"/>
  <c r="K174" i="12"/>
  <c r="K173" i="12" s="1"/>
  <c r="M174" i="12"/>
  <c r="O174" i="12"/>
  <c r="O173" i="12" s="1"/>
  <c r="Q174" i="12"/>
  <c r="Q173" i="12" s="1"/>
  <c r="V174" i="12"/>
  <c r="G176" i="12"/>
  <c r="M176" i="12" s="1"/>
  <c r="I176" i="12"/>
  <c r="K176" i="12"/>
  <c r="O176" i="12"/>
  <c r="Q176" i="12"/>
  <c r="V176" i="12"/>
  <c r="V173" i="12" s="1"/>
  <c r="G178" i="12"/>
  <c r="M178" i="12" s="1"/>
  <c r="I178" i="12"/>
  <c r="K178" i="12"/>
  <c r="O178" i="12"/>
  <c r="Q178" i="12"/>
  <c r="V178" i="12"/>
  <c r="G181" i="12"/>
  <c r="M181" i="12" s="1"/>
  <c r="I181" i="12"/>
  <c r="K181" i="12"/>
  <c r="O181" i="12"/>
  <c r="Q181" i="12"/>
  <c r="V181" i="12"/>
  <c r="G183" i="12"/>
  <c r="I183" i="12"/>
  <c r="K183" i="12"/>
  <c r="M183" i="12"/>
  <c r="O183" i="12"/>
  <c r="Q183" i="12"/>
  <c r="V183" i="12"/>
  <c r="G184" i="12"/>
  <c r="I184" i="12"/>
  <c r="K184" i="12"/>
  <c r="M184" i="12"/>
  <c r="O184" i="12"/>
  <c r="Q184" i="12"/>
  <c r="V184" i="12"/>
  <c r="G186" i="12"/>
  <c r="I186" i="12"/>
  <c r="K186" i="12"/>
  <c r="M186" i="12"/>
  <c r="O186" i="12"/>
  <c r="Q186" i="12"/>
  <c r="V186" i="12"/>
  <c r="G188" i="12"/>
  <c r="M188" i="12" s="1"/>
  <c r="I188" i="12"/>
  <c r="K188" i="12"/>
  <c r="O188" i="12"/>
  <c r="Q188" i="12"/>
  <c r="V188" i="12"/>
  <c r="G189" i="12"/>
  <c r="M189" i="12" s="1"/>
  <c r="I189" i="12"/>
  <c r="K189" i="12"/>
  <c r="O189" i="12"/>
  <c r="Q189" i="12"/>
  <c r="V189" i="12"/>
  <c r="G192" i="12"/>
  <c r="M192" i="12" s="1"/>
  <c r="I192" i="12"/>
  <c r="K192" i="12"/>
  <c r="O192" i="12"/>
  <c r="Q192" i="12"/>
  <c r="V192" i="12"/>
  <c r="G195" i="12"/>
  <c r="G194" i="12" s="1"/>
  <c r="I195" i="12"/>
  <c r="K195" i="12"/>
  <c r="K194" i="12" s="1"/>
  <c r="M195" i="12"/>
  <c r="M194" i="12" s="1"/>
  <c r="O195" i="12"/>
  <c r="Q195" i="12"/>
  <c r="Q194" i="12" s="1"/>
  <c r="V195" i="12"/>
  <c r="V194" i="12" s="1"/>
  <c r="G200" i="12"/>
  <c r="I200" i="12"/>
  <c r="I194" i="12" s="1"/>
  <c r="K200" i="12"/>
  <c r="M200" i="12"/>
  <c r="O200" i="12"/>
  <c r="Q200" i="12"/>
  <c r="V200" i="12"/>
  <c r="G206" i="12"/>
  <c r="M206" i="12" s="1"/>
  <c r="I206" i="12"/>
  <c r="K206" i="12"/>
  <c r="O206" i="12"/>
  <c r="Q206" i="12"/>
  <c r="V206" i="12"/>
  <c r="G212" i="12"/>
  <c r="M212" i="12" s="1"/>
  <c r="I212" i="12"/>
  <c r="K212" i="12"/>
  <c r="O212" i="12"/>
  <c r="Q212" i="12"/>
  <c r="V212" i="12"/>
  <c r="G214" i="12"/>
  <c r="M214" i="12" s="1"/>
  <c r="I214" i="12"/>
  <c r="K214" i="12"/>
  <c r="O214" i="12"/>
  <c r="Q214" i="12"/>
  <c r="V214" i="12"/>
  <c r="G216" i="12"/>
  <c r="I216" i="12"/>
  <c r="K216" i="12"/>
  <c r="M216" i="12"/>
  <c r="O216" i="12"/>
  <c r="O194" i="12" s="1"/>
  <c r="Q216" i="12"/>
  <c r="V216" i="12"/>
  <c r="G218" i="12"/>
  <c r="I218" i="12"/>
  <c r="I217" i="12" s="1"/>
  <c r="K218" i="12"/>
  <c r="K217" i="12" s="1"/>
  <c r="M218" i="12"/>
  <c r="O218" i="12"/>
  <c r="O217" i="12" s="1"/>
  <c r="Q218" i="12"/>
  <c r="Q217" i="12" s="1"/>
  <c r="V218" i="12"/>
  <c r="G220" i="12"/>
  <c r="M220" i="12" s="1"/>
  <c r="M217" i="12" s="1"/>
  <c r="I220" i="12"/>
  <c r="K220" i="12"/>
  <c r="O220" i="12"/>
  <c r="Q220" i="12"/>
  <c r="V220" i="12"/>
  <c r="V217" i="12" s="1"/>
  <c r="G223" i="12"/>
  <c r="V223" i="12"/>
  <c r="G224" i="12"/>
  <c r="M224" i="12" s="1"/>
  <c r="M223" i="12" s="1"/>
  <c r="I224" i="12"/>
  <c r="I223" i="12" s="1"/>
  <c r="K224" i="12"/>
  <c r="K223" i="12" s="1"/>
  <c r="O224" i="12"/>
  <c r="O223" i="12" s="1"/>
  <c r="Q224" i="12"/>
  <c r="Q223" i="12" s="1"/>
  <c r="V224" i="12"/>
  <c r="O230" i="12"/>
  <c r="G231" i="12"/>
  <c r="G230" i="12" s="1"/>
  <c r="I231" i="12"/>
  <c r="K231" i="12"/>
  <c r="K230" i="12" s="1"/>
  <c r="M231" i="12"/>
  <c r="M230" i="12" s="1"/>
  <c r="O231" i="12"/>
  <c r="Q231" i="12"/>
  <c r="Q230" i="12" s="1"/>
  <c r="V231" i="12"/>
  <c r="V230" i="12" s="1"/>
  <c r="G237" i="12"/>
  <c r="I237" i="12"/>
  <c r="I230" i="12" s="1"/>
  <c r="K237" i="12"/>
  <c r="M237" i="12"/>
  <c r="O237" i="12"/>
  <c r="Q237" i="12"/>
  <c r="V237" i="12"/>
  <c r="G239" i="12"/>
  <c r="M239" i="12" s="1"/>
  <c r="I239" i="12"/>
  <c r="K239" i="12"/>
  <c r="O239" i="12"/>
  <c r="Q239" i="12"/>
  <c r="V239" i="12"/>
  <c r="G242" i="12"/>
  <c r="V242" i="12"/>
  <c r="G243" i="12"/>
  <c r="M243" i="12" s="1"/>
  <c r="M242" i="12" s="1"/>
  <c r="I243" i="12"/>
  <c r="I242" i="12" s="1"/>
  <c r="K243" i="12"/>
  <c r="K242" i="12" s="1"/>
  <c r="O243" i="12"/>
  <c r="O242" i="12" s="1"/>
  <c r="Q243" i="12"/>
  <c r="Q242" i="12" s="1"/>
  <c r="V243" i="12"/>
  <c r="G245" i="12"/>
  <c r="I245" i="12"/>
  <c r="K245" i="12"/>
  <c r="M245" i="12"/>
  <c r="O245" i="12"/>
  <c r="Q245" i="12"/>
  <c r="V245" i="12"/>
  <c r="G248" i="12"/>
  <c r="I248" i="12"/>
  <c r="K248" i="12"/>
  <c r="M248" i="12"/>
  <c r="O248" i="12"/>
  <c r="Q248" i="12"/>
  <c r="V248" i="12"/>
  <c r="G252" i="12"/>
  <c r="G251" i="12" s="1"/>
  <c r="I252" i="12"/>
  <c r="I251" i="12" s="1"/>
  <c r="K252" i="12"/>
  <c r="O252" i="12"/>
  <c r="O251" i="12" s="1"/>
  <c r="Q252" i="12"/>
  <c r="V252" i="12"/>
  <c r="V251" i="12" s="1"/>
  <c r="G254" i="12"/>
  <c r="M254" i="12" s="1"/>
  <c r="I254" i="12"/>
  <c r="K254" i="12"/>
  <c r="O254" i="12"/>
  <c r="Q254" i="12"/>
  <c r="Q251" i="12" s="1"/>
  <c r="V254" i="12"/>
  <c r="G256" i="12"/>
  <c r="M256" i="12" s="1"/>
  <c r="I256" i="12"/>
  <c r="K256" i="12"/>
  <c r="O256" i="12"/>
  <c r="Q256" i="12"/>
  <c r="V256" i="12"/>
  <c r="G258" i="12"/>
  <c r="I258" i="12"/>
  <c r="K258" i="12"/>
  <c r="M258" i="12"/>
  <c r="O258" i="12"/>
  <c r="Q258" i="12"/>
  <c r="V258" i="12"/>
  <c r="G261" i="12"/>
  <c r="I261" i="12"/>
  <c r="K261" i="12"/>
  <c r="M261" i="12"/>
  <c r="O261" i="12"/>
  <c r="Q261" i="12"/>
  <c r="V261" i="12"/>
  <c r="G264" i="12"/>
  <c r="I264" i="12"/>
  <c r="K264" i="12"/>
  <c r="K251" i="12" s="1"/>
  <c r="M264" i="12"/>
  <c r="O264" i="12"/>
  <c r="Q264" i="12"/>
  <c r="V264" i="12"/>
  <c r="G266" i="12"/>
  <c r="M266" i="12" s="1"/>
  <c r="I266" i="12"/>
  <c r="K266" i="12"/>
  <c r="O266" i="12"/>
  <c r="Q266" i="12"/>
  <c r="V266" i="12"/>
  <c r="G268" i="12"/>
  <c r="M268" i="12" s="1"/>
  <c r="I268" i="12"/>
  <c r="K268" i="12"/>
  <c r="O268" i="12"/>
  <c r="Q268" i="12"/>
  <c r="V268" i="12"/>
  <c r="G277" i="12"/>
  <c r="M277" i="12" s="1"/>
  <c r="I277" i="12"/>
  <c r="K277" i="12"/>
  <c r="O277" i="12"/>
  <c r="Q277" i="12"/>
  <c r="V277" i="12"/>
  <c r="G282" i="12"/>
  <c r="I282" i="12"/>
  <c r="O282" i="12"/>
  <c r="V282" i="12"/>
  <c r="G283" i="12"/>
  <c r="I283" i="12"/>
  <c r="K283" i="12"/>
  <c r="K282" i="12" s="1"/>
  <c r="M283" i="12"/>
  <c r="M282" i="12" s="1"/>
  <c r="O283" i="12"/>
  <c r="Q283" i="12"/>
  <c r="Q282" i="12" s="1"/>
  <c r="V283" i="12"/>
  <c r="G286" i="12"/>
  <c r="G285" i="12" s="1"/>
  <c r="I286" i="12"/>
  <c r="I285" i="12" s="1"/>
  <c r="K286" i="12"/>
  <c r="O286" i="12"/>
  <c r="Q286" i="12"/>
  <c r="V286" i="12"/>
  <c r="V285" i="12" s="1"/>
  <c r="G287" i="12"/>
  <c r="M287" i="12" s="1"/>
  <c r="I287" i="12"/>
  <c r="K287" i="12"/>
  <c r="O287" i="12"/>
  <c r="Q287" i="12"/>
  <c r="Q285" i="12" s="1"/>
  <c r="V287" i="12"/>
  <c r="G288" i="12"/>
  <c r="I288" i="12"/>
  <c r="K288" i="12"/>
  <c r="M288" i="12"/>
  <c r="O288" i="12"/>
  <c r="O285" i="12" s="1"/>
  <c r="Q288" i="12"/>
  <c r="V288" i="12"/>
  <c r="G289" i="12"/>
  <c r="I289" i="12"/>
  <c r="K289" i="12"/>
  <c r="M289" i="12"/>
  <c r="O289" i="12"/>
  <c r="Q289" i="12"/>
  <c r="V289" i="12"/>
  <c r="G290" i="12"/>
  <c r="I290" i="12"/>
  <c r="K290" i="12"/>
  <c r="M290" i="12"/>
  <c r="O290" i="12"/>
  <c r="Q290" i="12"/>
  <c r="V290" i="12"/>
  <c r="G291" i="12"/>
  <c r="M291" i="12" s="1"/>
  <c r="I291" i="12"/>
  <c r="K291" i="12"/>
  <c r="K285" i="12" s="1"/>
  <c r="O291" i="12"/>
  <c r="Q291" i="12"/>
  <c r="V291" i="12"/>
  <c r="G292" i="12"/>
  <c r="M292" i="12" s="1"/>
  <c r="I292" i="12"/>
  <c r="K292" i="12"/>
  <c r="O292" i="12"/>
  <c r="Q292" i="12"/>
  <c r="V292" i="12"/>
  <c r="G294" i="12"/>
  <c r="M294" i="12" s="1"/>
  <c r="I294" i="12"/>
  <c r="K294" i="12"/>
  <c r="O294" i="12"/>
  <c r="Q294" i="12"/>
  <c r="V294" i="12"/>
  <c r="G296" i="12"/>
  <c r="I296" i="12"/>
  <c r="K296" i="12"/>
  <c r="M296" i="12"/>
  <c r="O296" i="12"/>
  <c r="Q296" i="12"/>
  <c r="V296" i="12"/>
  <c r="G297" i="12"/>
  <c r="O297" i="12"/>
  <c r="V297" i="12"/>
  <c r="G298" i="12"/>
  <c r="I298" i="12"/>
  <c r="I297" i="12" s="1"/>
  <c r="K298" i="12"/>
  <c r="K297" i="12" s="1"/>
  <c r="M298" i="12"/>
  <c r="M297" i="12" s="1"/>
  <c r="O298" i="12"/>
  <c r="Q298" i="12"/>
  <c r="Q297" i="12" s="1"/>
  <c r="V298" i="12"/>
  <c r="AE300" i="12"/>
  <c r="I20" i="1"/>
  <c r="I19" i="1"/>
  <c r="I17" i="1"/>
  <c r="H44" i="1"/>
  <c r="I44" i="1" s="1"/>
  <c r="H41" i="1"/>
  <c r="I41" i="1" s="1"/>
  <c r="H40" i="1"/>
  <c r="I40" i="1" s="1"/>
  <c r="M9" i="13" l="1"/>
  <c r="M8" i="13" s="1"/>
  <c r="G8" i="13"/>
  <c r="G43" i="1"/>
  <c r="H43" i="1" s="1"/>
  <c r="I43" i="1" s="1"/>
  <c r="F39" i="1"/>
  <c r="F42" i="1"/>
  <c r="H42" i="1" s="1"/>
  <c r="I42" i="1" s="1"/>
  <c r="G39" i="1"/>
  <c r="G46" i="1" s="1"/>
  <c r="G25" i="1" s="1"/>
  <c r="A25" i="1" s="1"/>
  <c r="A26" i="1" s="1"/>
  <c r="G26" i="1" s="1"/>
  <c r="I16" i="1"/>
  <c r="M137" i="14"/>
  <c r="M169" i="14"/>
  <c r="M316" i="14"/>
  <c r="M126" i="14"/>
  <c r="M94" i="14"/>
  <c r="M196" i="14"/>
  <c r="M257" i="14"/>
  <c r="M116" i="14"/>
  <c r="G350" i="14"/>
  <c r="M343" i="14"/>
  <c r="M342" i="14" s="1"/>
  <c r="M284" i="14"/>
  <c r="M276" i="14" s="1"/>
  <c r="M270" i="14"/>
  <c r="G169" i="14"/>
  <c r="G137" i="14"/>
  <c r="G126" i="14"/>
  <c r="M114" i="14"/>
  <c r="M113" i="14" s="1"/>
  <c r="M69" i="14"/>
  <c r="M64" i="14" s="1"/>
  <c r="M16" i="14"/>
  <c r="M12" i="14" s="1"/>
  <c r="G316" i="14"/>
  <c r="M305" i="14"/>
  <c r="M298" i="14" s="1"/>
  <c r="M254" i="14"/>
  <c r="M243" i="14" s="1"/>
  <c r="G196" i="14"/>
  <c r="G116" i="14"/>
  <c r="G94" i="14"/>
  <c r="M58" i="12"/>
  <c r="M173" i="12"/>
  <c r="M95" i="12"/>
  <c r="AF300" i="12"/>
  <c r="G217" i="12"/>
  <c r="G173" i="12"/>
  <c r="G95" i="12"/>
  <c r="M90" i="12"/>
  <c r="M89" i="12" s="1"/>
  <c r="M286" i="12"/>
  <c r="M285" i="12" s="1"/>
  <c r="M252" i="12"/>
  <c r="M251" i="12" s="1"/>
  <c r="M131" i="12"/>
  <c r="M130" i="12" s="1"/>
  <c r="M47" i="12"/>
  <c r="M46" i="12" s="1"/>
  <c r="M18" i="12"/>
  <c r="M8" i="12" s="1"/>
  <c r="J28" i="1"/>
  <c r="J26" i="1"/>
  <c r="G38" i="1"/>
  <c r="F38" i="1"/>
  <c r="H32" i="1"/>
  <c r="J23" i="1"/>
  <c r="J24" i="1"/>
  <c r="J25" i="1"/>
  <c r="J27" i="1"/>
  <c r="E24" i="1"/>
  <c r="E26" i="1"/>
  <c r="I76" i="1" l="1"/>
  <c r="G11" i="13"/>
  <c r="F46" i="1"/>
  <c r="H39" i="1"/>
  <c r="I18" i="1" l="1"/>
  <c r="I21" i="1" s="1"/>
  <c r="I78" i="1"/>
  <c r="I39" i="1"/>
  <c r="I46" i="1" s="1"/>
  <c r="H46" i="1"/>
  <c r="G28" i="1"/>
  <c r="G23" i="1"/>
  <c r="A23" i="1" s="1"/>
  <c r="A24" i="1" s="1"/>
  <c r="G24" i="1" s="1"/>
  <c r="A27" i="1" s="1"/>
  <c r="A29" i="1" s="1"/>
  <c r="G29" i="1" s="1"/>
  <c r="G27" i="1" s="1"/>
  <c r="J68" i="1" l="1"/>
  <c r="J67" i="1"/>
  <c r="J76" i="1"/>
  <c r="J55" i="1"/>
  <c r="J66" i="1"/>
  <c r="J65" i="1"/>
  <c r="J64" i="1"/>
  <c r="J58" i="1"/>
  <c r="J62" i="1"/>
  <c r="J56" i="1"/>
  <c r="J60" i="1"/>
  <c r="J71" i="1"/>
  <c r="J59" i="1"/>
  <c r="J77" i="1"/>
  <c r="J75" i="1"/>
  <c r="J72" i="1"/>
  <c r="J57" i="1"/>
  <c r="J53" i="1"/>
  <c r="J61" i="1"/>
  <c r="J74" i="1"/>
  <c r="J70" i="1"/>
  <c r="J63" i="1"/>
  <c r="J54" i="1"/>
  <c r="J73" i="1"/>
  <c r="J69" i="1"/>
  <c r="J44" i="1"/>
  <c r="J39" i="1"/>
  <c r="J46" i="1" s="1"/>
  <c r="J42" i="1"/>
  <c r="J40" i="1"/>
  <c r="J45" i="1"/>
  <c r="J43" i="1"/>
  <c r="J41" i="1"/>
  <c r="J78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Radim Štěpánek</author>
    <author>Pavel Veternik</author>
  </authors>
  <commentList>
    <comment ref="D11" authorId="0" shapeId="0" xr:uid="{00000000-0006-0000-0100-000001000000}">
      <text>
        <r>
          <rPr>
            <sz val="9"/>
            <color indexed="81"/>
            <rFont val="Tahoma"/>
            <family val="2"/>
            <charset val="238"/>
          </rPr>
          <t>Název</t>
        </r>
      </text>
    </comment>
    <comment ref="I11" authorId="0" shapeId="0" xr:uid="{00000000-0006-0000-0100-000002000000}">
      <text>
        <r>
          <rPr>
            <sz val="9"/>
            <color indexed="81"/>
            <rFont val="Tahoma"/>
            <family val="2"/>
            <charset val="238"/>
          </rPr>
          <t>IČO</t>
        </r>
      </text>
    </comment>
    <comment ref="D12" authorId="0" shapeId="0" xr:uid="{00000000-0006-0000-0100-000003000000}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  <comment ref="I12" authorId="0" shapeId="0" xr:uid="{00000000-0006-0000-0100-000004000000}">
      <text>
        <r>
          <rPr>
            <sz val="9"/>
            <color indexed="81"/>
            <rFont val="Tahoma"/>
            <family val="2"/>
            <charset val="238"/>
          </rPr>
          <t>DIČ</t>
        </r>
      </text>
    </comment>
    <comment ref="D13" authorId="0" shapeId="0" xr:uid="{00000000-0006-0000-0100-000005000000}">
      <text>
        <r>
          <rPr>
            <sz val="9"/>
            <color indexed="81"/>
            <rFont val="Tahoma"/>
            <family val="2"/>
            <charset val="238"/>
          </rPr>
          <t>PSČ</t>
        </r>
      </text>
    </comment>
    <comment ref="E13" authorId="1" shapeId="0" xr:uid="{00000000-0006-0000-0100-000006000000}">
      <text>
        <r>
          <rPr>
            <sz val="9"/>
            <color indexed="81"/>
            <rFont val="Tahoma"/>
            <family val="2"/>
            <charset val="238"/>
          </rPr>
          <t>Místo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Admin</author>
  </authors>
  <commentList>
    <comment ref="S6" authorId="0" shapeId="0" xr:uid="{79C7C60E-2B12-49A3-B434-7D505E9DA90E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FD912663-DB29-4F45-AB24-B6DA6D00FE7C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Admin</author>
  </authors>
  <commentList>
    <comment ref="S6" authorId="0" shapeId="0" xr:uid="{2EFBF85C-E398-4CA7-B9E1-86B1D2E8B9AB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D9B4D874-6334-4B33-A2EB-3007A495160A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Kosík</author>
  </authors>
  <commentList>
    <comment ref="E24" authorId="0" shapeId="0" xr:uid="{46129D5B-C694-4DE4-9601-E549C7074591}">
      <text>
        <r>
          <rPr>
            <b/>
            <sz val="9"/>
            <color indexed="81"/>
            <rFont val="Tahoma"/>
            <charset val="1"/>
          </rPr>
          <t>Kosík:</t>
        </r>
        <r>
          <rPr>
            <sz val="9"/>
            <color indexed="81"/>
            <rFont val="Tahoma"/>
            <charset val="1"/>
          </rPr>
          <t xml:space="preserve">
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Admin</author>
  </authors>
  <commentList>
    <comment ref="S6" authorId="0" shapeId="0" xr:uid="{B68AF8EC-A4B5-4053-9CC9-4FA76C175F0E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25848D62-8744-4AFB-A0CE-55B6A6FB7E6C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sharedStrings.xml><?xml version="1.0" encoding="utf-8"?>
<sst xmlns="http://schemas.openxmlformats.org/spreadsheetml/2006/main" count="2859" uniqueCount="843">
  <si>
    <t>%</t>
  </si>
  <si>
    <t>Cena celkem</t>
  </si>
  <si>
    <t>Za zhotovitele</t>
  </si>
  <si>
    <t>Za objednatele</t>
  </si>
  <si>
    <t>Zaokrouhlení</t>
  </si>
  <si>
    <t>Název</t>
  </si>
  <si>
    <t xml:space="preserve">Položkový rozpočet </t>
  </si>
  <si>
    <t>S:</t>
  </si>
  <si>
    <t>O:</t>
  </si>
  <si>
    <t>R:</t>
  </si>
  <si>
    <t>dne</t>
  </si>
  <si>
    <t>v</t>
  </si>
  <si>
    <t>Základ pro sníženou DPH</t>
  </si>
  <si>
    <t xml:space="preserve">Snížená DPH </t>
  </si>
  <si>
    <t>Základ pro základní DPH</t>
  </si>
  <si>
    <t xml:space="preserve">Základní DPH </t>
  </si>
  <si>
    <t>Rekapitulace dílčích částí</t>
  </si>
  <si>
    <t>Číslo</t>
  </si>
  <si>
    <t>DPH celkem</t>
  </si>
  <si>
    <t>Zhotovitel:</t>
  </si>
  <si>
    <t>Projektant:</t>
  </si>
  <si>
    <t>Vypracoval:</t>
  </si>
  <si>
    <t>Stavba:</t>
  </si>
  <si>
    <t>Cena celkem bez DPH</t>
  </si>
  <si>
    <t>HSV</t>
  </si>
  <si>
    <t>PSV</t>
  </si>
  <si>
    <t>MON</t>
  </si>
  <si>
    <t>Vedlejší náklady</t>
  </si>
  <si>
    <t>Ostatní náklady</t>
  </si>
  <si>
    <t>Celkem</t>
  </si>
  <si>
    <t>Dodávka</t>
  </si>
  <si>
    <t>Montáž</t>
  </si>
  <si>
    <t>Rozpis ceny</t>
  </si>
  <si>
    <t>Rekapitulace daní</t>
  </si>
  <si>
    <t>DIČ:</t>
  </si>
  <si>
    <t>Cena celkem s DPH</t>
  </si>
  <si>
    <t>#RTSROZP#</t>
  </si>
  <si>
    <t>#CASTI&gt;&gt;</t>
  </si>
  <si>
    <t>Pokyny pro vyplnění</t>
  </si>
  <si>
    <t>Ve všech listech tohoto souboru můžete měnit pouze buňky s modrým pozadím. Jedná se o tyto údaje : 
- údaje o firmě
- jednotkové ceny položek zadané na maximálně dvě desetinná místa</t>
  </si>
  <si>
    <t>IČO:</t>
  </si>
  <si>
    <t>Soupis stavebních prací, dodávek a služeb</t>
  </si>
  <si>
    <t>Zadavatel</t>
  </si>
  <si>
    <t>2019/03</t>
  </si>
  <si>
    <t>Obnova zdravotech.instalací ZŠ Vedrovice</t>
  </si>
  <si>
    <t>Obec Vedrovice</t>
  </si>
  <si>
    <t>326</t>
  </si>
  <si>
    <t>Vedrovice</t>
  </si>
  <si>
    <t>67175</t>
  </si>
  <si>
    <t>00293741</t>
  </si>
  <si>
    <t>Stavba</t>
  </si>
  <si>
    <t>01</t>
  </si>
  <si>
    <t>Obnova ZTI instalací</t>
  </si>
  <si>
    <t>2019/05</t>
  </si>
  <si>
    <t>02</t>
  </si>
  <si>
    <t xml:space="preserve">Vnitřní elektroinstalace </t>
  </si>
  <si>
    <t>03</t>
  </si>
  <si>
    <t>Stavební úpravy kabin</t>
  </si>
  <si>
    <t>rekonstrukce zbývajících prostor WC a šatny</t>
  </si>
  <si>
    <t>Celkem za stavbu</t>
  </si>
  <si>
    <t>CZK</t>
  </si>
  <si>
    <t>Rekapitulace dílů</t>
  </si>
  <si>
    <t>Typ dílu</t>
  </si>
  <si>
    <t>1</t>
  </si>
  <si>
    <t>Zemní práce</t>
  </si>
  <si>
    <t>3</t>
  </si>
  <si>
    <t>Svislé a kompletní konstrukce</t>
  </si>
  <si>
    <t>4</t>
  </si>
  <si>
    <t>Vodorovné konstrukce</t>
  </si>
  <si>
    <t>5</t>
  </si>
  <si>
    <t>Komunikace</t>
  </si>
  <si>
    <t>61</t>
  </si>
  <si>
    <t>Upravy povrchů vnitřní</t>
  </si>
  <si>
    <t>Úpravy povrchů vnitřní</t>
  </si>
  <si>
    <t>63</t>
  </si>
  <si>
    <t>Podlahy a podlahové konstrukce</t>
  </si>
  <si>
    <t>94</t>
  </si>
  <si>
    <t>Lešení a stavební výtahy</t>
  </si>
  <si>
    <t>95</t>
  </si>
  <si>
    <t>Dokončovací konstrukce na pozemních stavbách</t>
  </si>
  <si>
    <t>96</t>
  </si>
  <si>
    <t>Bourání konstrukcí</t>
  </si>
  <si>
    <t>97</t>
  </si>
  <si>
    <t>Prorážení otvorů</t>
  </si>
  <si>
    <t>99</t>
  </si>
  <si>
    <t>Staveništní přesun hmot</t>
  </si>
  <si>
    <t>D96</t>
  </si>
  <si>
    <t>Přesuny suti a vybouraných hmot</t>
  </si>
  <si>
    <t>711</t>
  </si>
  <si>
    <t>Izolace proti vodě</t>
  </si>
  <si>
    <t>721</t>
  </si>
  <si>
    <t>Vnitřní kanalizace</t>
  </si>
  <si>
    <t>722</t>
  </si>
  <si>
    <t>Vnitřní vodovod</t>
  </si>
  <si>
    <t>725</t>
  </si>
  <si>
    <t>Zařizovací předměty</t>
  </si>
  <si>
    <t>735</t>
  </si>
  <si>
    <t>Otopná tělesa</t>
  </si>
  <si>
    <t>766</t>
  </si>
  <si>
    <t>Konstrukce truhlářské</t>
  </si>
  <si>
    <t>771</t>
  </si>
  <si>
    <t>Podlahy z dlaždic a obklady</t>
  </si>
  <si>
    <t>781</t>
  </si>
  <si>
    <t>Obklady keramické</t>
  </si>
  <si>
    <t>783</t>
  </si>
  <si>
    <t>Nátěry</t>
  </si>
  <si>
    <t>784</t>
  </si>
  <si>
    <t>Malby</t>
  </si>
  <si>
    <t>M21</t>
  </si>
  <si>
    <t>Elektromontáže</t>
  </si>
  <si>
    <t>VN</t>
  </si>
  <si>
    <t>ON</t>
  </si>
  <si>
    <t>Položkový soupis prací a dodávek</t>
  </si>
  <si>
    <t>#TypZaznamu#</t>
  </si>
  <si>
    <t>STA</t>
  </si>
  <si>
    <t>OBJ</t>
  </si>
  <si>
    <t>ROZ</t>
  </si>
  <si>
    <t>P.č.</t>
  </si>
  <si>
    <t>Číslo položky</t>
  </si>
  <si>
    <t>Název položky</t>
  </si>
  <si>
    <t>MJ</t>
  </si>
  <si>
    <t>množství</t>
  </si>
  <si>
    <t>cena / MJ</t>
  </si>
  <si>
    <t>Dodávka celk.</t>
  </si>
  <si>
    <t>Montáž celk.</t>
  </si>
  <si>
    <t>DPH</t>
  </si>
  <si>
    <t>cena s DPH</t>
  </si>
  <si>
    <t>hmotnost / MJ</t>
  </si>
  <si>
    <t>hmotnost celk.(t)</t>
  </si>
  <si>
    <t>dem. hmotnost / MJ</t>
  </si>
  <si>
    <t>dem. hmotnost celk.(t)</t>
  </si>
  <si>
    <t>Ceník</t>
  </si>
  <si>
    <t>Cen. soustava / platnost</t>
  </si>
  <si>
    <t>Cenová úroveň</t>
  </si>
  <si>
    <t>Nhod / MJ</t>
  </si>
  <si>
    <t>Nhod celk.</t>
  </si>
  <si>
    <t>Dodavatel</t>
  </si>
  <si>
    <t>Díl:</t>
  </si>
  <si>
    <t>DIL</t>
  </si>
  <si>
    <t>113106121R00</t>
  </si>
  <si>
    <t>Rozebrání komunikací pro pěší s jakýmkoliv ložem a výplní spár_x000D_
 z betonových nebo kameninových dlaždic nebo tvarovek</t>
  </si>
  <si>
    <t>m2</t>
  </si>
  <si>
    <t>822-1</t>
  </si>
  <si>
    <t>RTS 19/ I</t>
  </si>
  <si>
    <t>POL1_0</t>
  </si>
  <si>
    <t>s přemístěním hmot na skládku na vzdálenost do 3 m nebo s naložením na dopravní prostředek</t>
  </si>
  <si>
    <t>SPI</t>
  </si>
  <si>
    <t>část chodníku: : 1,2*1,5</t>
  </si>
  <si>
    <t>VV</t>
  </si>
  <si>
    <t>139601103R00</t>
  </si>
  <si>
    <t>Ruční výkop jam, rýh a šachet v hornině 4</t>
  </si>
  <si>
    <t>m3</t>
  </si>
  <si>
    <t>800-1</t>
  </si>
  <si>
    <t>s přehozením na vzdálenost do 5 m nebo s naložením na ruční dopravní prostředek</t>
  </si>
  <si>
    <t>chodba - v místě vedení ZTI: : 0,6*0,8*(5,6+0,5+16+0,5*2+1,5*2)</t>
  </si>
  <si>
    <t>VENKOVNÍ: : 0,6*1*(8,5+6,5)</t>
  </si>
  <si>
    <t>162201203R00</t>
  </si>
  <si>
    <t>Vodorovné přemístění výkopku nošením z horniny 1 až 4, kolečkem, na vzdálenost do 10 m</t>
  </si>
  <si>
    <t>bez naložení, avšak s vyprázdněním nádoby na hromadu nebo do dopravního prostředku,</t>
  </si>
  <si>
    <t>162201210R00</t>
  </si>
  <si>
    <t>Vodorovné přemístění výkopku nošením příplatek za každých dalších 10 m_x000D_
 z horniny 1 až 4, kolečkem</t>
  </si>
  <si>
    <t>12,528*2</t>
  </si>
  <si>
    <t>162701105R00</t>
  </si>
  <si>
    <t>Vodorovné přemístění výkopku z horniny 1 až 4, na vzdálenost přes 9 000  do 10 000 m</t>
  </si>
  <si>
    <t>po suchu, bez naložení výkopku, avšak se složením bez rozhrnutí, zpáteční cesta vozidla.</t>
  </si>
  <si>
    <t>162701109R00</t>
  </si>
  <si>
    <t>Vodorovné přemístění výkopku příplatek k ceně za každých dalších i započatých 1 000 m přes 10 000 m_x000D_
 z horniny 1 až 4</t>
  </si>
  <si>
    <t>12,528*17</t>
  </si>
  <si>
    <t>167101101R00</t>
  </si>
  <si>
    <t>Nakládání, skládání, překládání neulehlého výkopku nakládání výkopku_x000D_
 do 100 m3, z horniny 1 až 4</t>
  </si>
  <si>
    <t>171201101R00</t>
  </si>
  <si>
    <t>Uložení sypaniny do násypů nezhutněných</t>
  </si>
  <si>
    <t>174101102R00</t>
  </si>
  <si>
    <t>Zásyp sypaninou se zhutněním v uzavřených prostorách s urovnáním povrchu zásypu s ručním zhutněním</t>
  </si>
  <si>
    <t>z jakékoliv horniny s uložením výkopku po vrstvách,</t>
  </si>
  <si>
    <t>chodba - v místě vedení ZTI: : 0,6*(0,8-0,1-0,2)*(5,6+0,5+16+0,5*2+1,5*2)</t>
  </si>
  <si>
    <t>VENKOVNÍ: : 0,6*(1-0,1-0,2)*(8,5+6,5)</t>
  </si>
  <si>
    <t>175101101RT2</t>
  </si>
  <si>
    <t>Obsyp potrubí bez prohození sypaniny, s dodáním štěrkopísku frakce 0 - 22 mm</t>
  </si>
  <si>
    <t>sypaninou z vhodných hornin tř. 1 - 4 nebo materiálem připraveným podél výkopu ve vzdálenosti do 3 m od jeho kraje, pro jakoukoliv hloubku výkopu a jakoukoliv míru zhutnění,</t>
  </si>
  <si>
    <t>chodba - v místě vedení ZTI: : 0,6*0,2*(5,6+0,5+16+0,5*2+1,5*2)</t>
  </si>
  <si>
    <t>VENKOVNÍ: : 0,6*0,2*(8,5+6,5)</t>
  </si>
  <si>
    <t>182001111R00</t>
  </si>
  <si>
    <t>Plošná úprava terénu při nerovnostech terénu přes 50 do 100 mm, v rovině nebo na svahu do 1:5</t>
  </si>
  <si>
    <t>823-1</t>
  </si>
  <si>
    <t>s urovnáním povrchu, bez doplnění ornice, v hornině 1 až 4,</t>
  </si>
  <si>
    <t>finální úprava terénu: : 14*1,5</t>
  </si>
  <si>
    <t>199000002R00</t>
  </si>
  <si>
    <t>Poplatky za skládku horniny 1- 4</t>
  </si>
  <si>
    <t>180400010RA0</t>
  </si>
  <si>
    <t>Založení trávníku s dodáním osiva lučního, v rovině</t>
  </si>
  <si>
    <t>AP-HSV</t>
  </si>
  <si>
    <t>POL2_0</t>
  </si>
  <si>
    <t>583314004R</t>
  </si>
  <si>
    <t>kamenivo přírodní těžené frakce 4,0 až 8,0 mm; třída B; Jihomoravský kraj</t>
  </si>
  <si>
    <t>t</t>
  </si>
  <si>
    <t>SPCM</t>
  </si>
  <si>
    <t>POL3_0</t>
  </si>
  <si>
    <t>chodba - v místě vedení ZTI: : 0,6*0,8*(5,6+0,5+16+0,5*2+1,5*2)*1,9</t>
  </si>
  <si>
    <t>451572111R00</t>
  </si>
  <si>
    <t>Lože pod potrubí, stoky a drobné objekty z kameniva drobného těženého 0÷4 mm</t>
  </si>
  <si>
    <t>827-1</t>
  </si>
  <si>
    <t>v otevřeném výkopu,</t>
  </si>
  <si>
    <t>chodba - v místě vedení ZTI: : 0,6*0,1*(5,6+0,5+16+0,5*2+1,5*2)</t>
  </si>
  <si>
    <t>VENKOVNÍ: : 0,6*0,1*(8,5+6,5)</t>
  </si>
  <si>
    <t>566901111R00</t>
  </si>
  <si>
    <t>Vyspravení podkladu po překopech kamenivem těženým nebo štěrkopískem</t>
  </si>
  <si>
    <t>pro inženýrské sítě, se zhutněním</t>
  </si>
  <si>
    <t>část chodníku: : 1,2*1,5*0,15</t>
  </si>
  <si>
    <t>596111111R00</t>
  </si>
  <si>
    <t>Kladení dlažby z mozaiky komunikací pro pěší do lože z kameniva těženého, 1barva</t>
  </si>
  <si>
    <t>s provedením lože tl. do 40 mm, s vyplněním spár, s dvojím beraněním a se smetením přebytečného materiálu na vzdálenost do 3 m</t>
  </si>
  <si>
    <t>602016101R00</t>
  </si>
  <si>
    <t xml:space="preserve">Omítka stěn z hotových směsí postřik, báze, cementová,  ,  ,  </t>
  </si>
  <si>
    <t>801-1</t>
  </si>
  <si>
    <t>po jednotlivých vrstvách</t>
  </si>
  <si>
    <t xml:space="preserve">pod odsek. obklady: : </t>
  </si>
  <si>
    <t>08: : 1,5*(0,85+2,5+1,7+1,5+0,35)</t>
  </si>
  <si>
    <t>-0,8*1,5</t>
  </si>
  <si>
    <t>10: : 1,5*(1,5*2+1,7)</t>
  </si>
  <si>
    <t>pod nové obklady: : 1*1,5*3</t>
  </si>
  <si>
    <t>1,5*(0,85+2,5+1,7+1,5+0,35)</t>
  </si>
  <si>
    <t>-0,8*0,5</t>
  </si>
  <si>
    <t>0,5*(1,5*2+1,7)</t>
  </si>
  <si>
    <t>602016113RT5</t>
  </si>
  <si>
    <t xml:space="preserve">Omítka stěn z hotových směsí vrstva jádrová, vápenocementová,  , tloušťka vrstvy 20 mm,  </t>
  </si>
  <si>
    <t>33</t>
  </si>
  <si>
    <t>612403386R00</t>
  </si>
  <si>
    <t>Hrubá výplň rýh ve stěnách, jakoukoliv maltou maltou ze suchých směsí_x000D_
 100 x 100 mm</t>
  </si>
  <si>
    <t>m</t>
  </si>
  <si>
    <t>801-4</t>
  </si>
  <si>
    <t>jakékoliv šířky rýhy,</t>
  </si>
  <si>
    <t>pro kanalizaci: : 3,3*2+1*3</t>
  </si>
  <si>
    <t>612403388R00</t>
  </si>
  <si>
    <t>Hrubá výplň rýh ve stěnách, jakoukoliv maltou maltou ze suchých směsí_x000D_
 150 x 150 mm</t>
  </si>
  <si>
    <t>pro kanalizaci: : 3,3*2</t>
  </si>
  <si>
    <t>612409991R00</t>
  </si>
  <si>
    <t>Začištění omítek kolem oken, dveří a obkladů apod. maltou vápenou</t>
  </si>
  <si>
    <t>okolo obkladů: : 2*10</t>
  </si>
  <si>
    <t>08: : (0,85+2,5+1,7+1,5+0,35)</t>
  </si>
  <si>
    <t>-0,8</t>
  </si>
  <si>
    <t>10: : (1,5*2+1,7)</t>
  </si>
  <si>
    <t>pod nové obklady: : 1*3</t>
  </si>
  <si>
    <t>ukončení soklíku: : 69,2</t>
  </si>
  <si>
    <t>631312141R00</t>
  </si>
  <si>
    <t>Doplnění mazanin betonem prostým rýh v dosavadních mazaninách</t>
  </si>
  <si>
    <t>prostým betonem (s dodáním hmot) bez potěru,</t>
  </si>
  <si>
    <t>chodba - v místě vedení ZTI: : 0,6*(0,15+0,03)*(5,6+0,5+16+0,5*2+1,5*2)</t>
  </si>
  <si>
    <t>711212000R00</t>
  </si>
  <si>
    <t>Izolace proti vodě nátěr podkladní pod hydroizolační stěrky</t>
  </si>
  <si>
    <t>800-711</t>
  </si>
  <si>
    <t>711212002RT1</t>
  </si>
  <si>
    <t>Izolace proti vodě stěrka hydroizolační  proti vlhkosti</t>
  </si>
  <si>
    <t>chodba - v místě vedení ZTI: : 0,9*(5,6+0,5+16+0,5*2+1,5*2)</t>
  </si>
  <si>
    <t>998711201R00</t>
  </si>
  <si>
    <t>Přesun hmot pro izolace proti vodě svisle do 6 m</t>
  </si>
  <si>
    <t>POL7_</t>
  </si>
  <si>
    <t>50 m vodorovně měřeno od těžiště půdorysné plochy skládky do těžiště půdorysné plochy objektu</t>
  </si>
  <si>
    <t>721170957R00</t>
  </si>
  <si>
    <t>Opravy odpadního potrubí novodurového vsazení odbočky do potrubí hrdlového, D 160 mm</t>
  </si>
  <si>
    <t>kus</t>
  </si>
  <si>
    <t>800-721</t>
  </si>
  <si>
    <t>napojení na šachtu: : 1</t>
  </si>
  <si>
    <t>721176103R00</t>
  </si>
  <si>
    <t>Potrubí HT připojovací vnější průměr D 50 mm, tloušťka stěny 1,8 mm, DN 50</t>
  </si>
  <si>
    <t>včetně tvarovek, objímek. Bez zednických výpomocí.</t>
  </si>
  <si>
    <t>1,5*3</t>
  </si>
  <si>
    <t>721176114R00</t>
  </si>
  <si>
    <t>Potrubí HT odpadní svislé vnější průměr D 75 mm, tloušťka stěny 1,9 mm, DN 70</t>
  </si>
  <si>
    <t>3,5*2</t>
  </si>
  <si>
    <t>721176116R00</t>
  </si>
  <si>
    <t>Potrubí HT odpadní svislé vnější průměr D 125 mm, tloušťka stěny 3,1 mm, DN 125</t>
  </si>
  <si>
    <t>721176124R00</t>
  </si>
  <si>
    <t>Potrubí HT svodné (ležaté) v zemi vnější průměr D 75 mm, tloušťka stěny 2,7 mm, DN 70</t>
  </si>
  <si>
    <t>9+2+1+1</t>
  </si>
  <si>
    <t>721176222R00</t>
  </si>
  <si>
    <t>Potrubí KG svodné (ležaté) v zemi vnější průměr D 110 mm, tloušťka stěny 3,2 mm, DN 100</t>
  </si>
  <si>
    <t>4,5+0,6+0,7+3</t>
  </si>
  <si>
    <t>721176223R00</t>
  </si>
  <si>
    <t>Potrubí KG svodné (ležaté) v zemi vnější průměr D 125 mm, tloušťka stěny 3,2 mm, DN 125</t>
  </si>
  <si>
    <t>venku: : 9,2+6,2</t>
  </si>
  <si>
    <t>vnitřmí: : 1+1,5+3,5</t>
  </si>
  <si>
    <t>721177126R00</t>
  </si>
  <si>
    <t>Čistící kus pro třívrstvé silně odhlučněné potrubí - odpadní svislé vnější vrstva z PP, střední vrstva z PP zesílená minerálními látkami, vnitřní vrstva z PP, hlasitost 17 dB, vnější průměr D 125 mm, DN 125, včetně dodávky materiálu</t>
  </si>
  <si>
    <t>2</t>
  </si>
  <si>
    <t>721194105R00</t>
  </si>
  <si>
    <t>Zřízení přípojek na potrubí D 50 mm, materiál ve specifikaci</t>
  </si>
  <si>
    <t>vyvedení a upevnění odpadních výpustek,</t>
  </si>
  <si>
    <t>721290111R00</t>
  </si>
  <si>
    <t>Zkouška těsnosti kanalizace v objektech vodou, DN 125</t>
  </si>
  <si>
    <t>13+8,8+21,4</t>
  </si>
  <si>
    <t>998721201R00</t>
  </si>
  <si>
    <t>Přesun hmot pro vnitřní kanalizaci v objektech výšky do 6 m</t>
  </si>
  <si>
    <t>50 m vodorovně, měřeno od těžiště půdorysné plochy skládky do těžiště půdorysné plochy objektu</t>
  </si>
  <si>
    <t>900      RT3</t>
  </si>
  <si>
    <t>HZS, Práce v tarifní třídě 6 (např. tesař)</t>
  </si>
  <si>
    <t>h</t>
  </si>
  <si>
    <t>Prav.M</t>
  </si>
  <si>
    <t>POL10_</t>
  </si>
  <si>
    <t xml:space="preserve">práce jinde nespecifikované: : </t>
  </si>
  <si>
    <t>napojení kanalizace na stáv. šachtu: : 5</t>
  </si>
  <si>
    <t>oststaní: : 10</t>
  </si>
  <si>
    <t>722131914R00</t>
  </si>
  <si>
    <t>Opravy vodovodního potrubí závitového vsazení odbočky do potrubí, DN 32</t>
  </si>
  <si>
    <t>soubor</t>
  </si>
  <si>
    <t>722131934R00</t>
  </si>
  <si>
    <t>Opravy vodovodního potrubí závitového propojení dosavadního potrubí, DN 32</t>
  </si>
  <si>
    <t>722172411R00</t>
  </si>
  <si>
    <t>Potrubí z plastických hmot polypropylenové potrubí PP-R, D 20 mm, s 2,8 mm, PN 16, polyfúzně svařované, včetně zednických výpomocí</t>
  </si>
  <si>
    <t>včetně tvarovek, bez zednických výpomocí</t>
  </si>
  <si>
    <t>08,10: : 2,5*2+3,2*2+1,2*2*2+0,5*2*8+1*2+1,5*2</t>
  </si>
  <si>
    <t>třídy: : 1,5*3+1*3</t>
  </si>
  <si>
    <t>722172412R00</t>
  </si>
  <si>
    <t>Potrubí z plastických hmot polypropylenové potrubí PP-R, D 25 mm, s 3,5 mm, PN 16, polyfúzně svařované, včetně zednických výpomocí</t>
  </si>
  <si>
    <t>14+1*2+4+1</t>
  </si>
  <si>
    <t>722172413R00</t>
  </si>
  <si>
    <t>Potrubí z plastických hmot polypropylenové potrubí PP-R, D 32 mm, s 4,4 mm, PN 16, polyfúzně svařované, včetně zednických výpomocí</t>
  </si>
  <si>
    <t>2+2+1,2+3,3</t>
  </si>
  <si>
    <t>722190402R00</t>
  </si>
  <si>
    <t>Vyvedení a upevnění výpustek DN 20</t>
  </si>
  <si>
    <t>umyvadla: : 2*8+2*3</t>
  </si>
  <si>
    <t>722191135R00</t>
  </si>
  <si>
    <t>Hadice flexibilní sanitární, DN 15, délky 800 mm</t>
  </si>
  <si>
    <t>nová umyvadla: : 3*2</t>
  </si>
  <si>
    <t>998722201R00</t>
  </si>
  <si>
    <t>Přesun hmot pro vnitřní vodovod v objektech výšky do 6 m</t>
  </si>
  <si>
    <t>vodorovně do 50 m</t>
  </si>
  <si>
    <t>napojení vodovodu na stáv. šachtu: : 5</t>
  </si>
  <si>
    <t>oststaní: : 15</t>
  </si>
  <si>
    <t>725037113R00</t>
  </si>
  <si>
    <t>Umyvadlo na šrouby, bílé, šířka 600 mm, hloubka 460 mm</t>
  </si>
  <si>
    <t>RTS 17/ I</t>
  </si>
  <si>
    <t>725210911R00</t>
  </si>
  <si>
    <t>Opravy umyvadel demontáž a zpět.montáž umyvadla bez výtokových armtur</t>
  </si>
  <si>
    <t>4+4</t>
  </si>
  <si>
    <t>725530823R00</t>
  </si>
  <si>
    <t>Demontáž elektrických zásobníkových ohřívačů vody tlakových, od 50 do 200 l</t>
  </si>
  <si>
    <t>725530921R00</t>
  </si>
  <si>
    <t>Opravy elektrických zásobníků zpětná montáž zásobníků tlakových ,  80 l</t>
  </si>
  <si>
    <t>725534112R00</t>
  </si>
  <si>
    <t>Elektrický ohřívač vody zásobníkový beztlakový, závěsný svislý, objem 10 l, příkon 2,0 kW, IP 24, včetně dodávky materiálu</t>
  </si>
  <si>
    <t>725810402R00</t>
  </si>
  <si>
    <t>Ventily ventil uzavírací pro do rozvodu vytápění a sanity; kulový, těleso mosaz.rohový, bez připojovací trubičky, DN 10 mm</t>
  </si>
  <si>
    <t>2*3</t>
  </si>
  <si>
    <t>725820801R00</t>
  </si>
  <si>
    <t>Demontáž baterií nástěnných do G 3/4"</t>
  </si>
  <si>
    <t>725823111RT1</t>
  </si>
  <si>
    <t>Baterie umyvadlové a dřezové umyvadlová, stojánková, ruční ovládání bez otvírání odpadu, standardní, včetně dodávky materiálu</t>
  </si>
  <si>
    <t>725825111RT1</t>
  </si>
  <si>
    <t>Baterie umyvadlové a dřezové umyvadlová, nástěnná, ruční ovládání, standardní, včetně dodávky materiálu</t>
  </si>
  <si>
    <t>k původním umyvadlům: : 8</t>
  </si>
  <si>
    <t>725860213R00</t>
  </si>
  <si>
    <t>Zápachová uzávěrka (sifon) pro zařizovací předměty D 32, 40 mm x 5/4"; pro umyvadla; PP; příslušenství krycí růžice odtoku, zpětný uzávěr, včetně dodávky materiálu</t>
  </si>
  <si>
    <t>pro původní umyvadla: : 4+4</t>
  </si>
  <si>
    <t>615290634R</t>
  </si>
  <si>
    <t>skříňka pod umyvadlo; š = 600 mm; h = 625,0 mm; hl = 325 mm; závěsná</t>
  </si>
  <si>
    <t>RTS 15/ II</t>
  </si>
  <si>
    <t>998725201R00</t>
  </si>
  <si>
    <t>Přesun hmot pro zařizovací předměty v objektech výšky do 6 m</t>
  </si>
  <si>
    <t>771101210RT1</t>
  </si>
  <si>
    <t>Příprava podkladu pod dlažby penetrace podkladu pod dlažby</t>
  </si>
  <si>
    <t>800-771</t>
  </si>
  <si>
    <t>54,2</t>
  </si>
  <si>
    <t>771275105RU7</t>
  </si>
  <si>
    <t>Montáž obkladů schodišť z dlaždic keramických hladkých, 150 x 150 mm, do flexibilního tmele, C2TS1, weber.for profiflex (lep),weber.color comfort (sp)</t>
  </si>
  <si>
    <t>RTS 18/ I</t>
  </si>
  <si>
    <t>1,7*(0,18*2+0,4)</t>
  </si>
  <si>
    <t>771277801R00</t>
  </si>
  <si>
    <t>Montáž obkladů schodišť z dlaždic keramických Profily na hrany stupňů kombinované z tvrdé a měkké plastické hmoty, výšky 8 mm</t>
  </si>
  <si>
    <t>RTS 15/ I</t>
  </si>
  <si>
    <t>protiskluzné profily na hrany stupňů</t>
  </si>
  <si>
    <t>1,7*2</t>
  </si>
  <si>
    <t>771475014RU7</t>
  </si>
  <si>
    <t>Montáž soklíků z dlaždic keramických výšky 100 mm, soklíků vodorovných, kladených do flexibilního tmele</t>
  </si>
  <si>
    <t>17,4+7+1,7+5,9+1,2+1,2+4+1,6+24,2+0,9*2+0,3*2*2+0,4*2+0,6*2</t>
  </si>
  <si>
    <t>771479001R00</t>
  </si>
  <si>
    <t>Montáž soklíků z dlaždic keramických Řezání dlaždic pro soklíky</t>
  </si>
  <si>
    <t>771575111RT6</t>
  </si>
  <si>
    <t>Montáž podlah z dlaždic keramických 450 x 450 mm, režných nebo glazovaných, hladkých, kladených do flexibilního tmele</t>
  </si>
  <si>
    <t>771577113RS3</t>
  </si>
  <si>
    <t>Hrany schodů, dilatační, koutové, ukončovací a přechodové profily profily přechodové eloxovaný hliník, dekorativní spojení dvou podlah stejné výšky, uložení do tmele, výška profilu 12,5 mm, šířka profilu 10 mm</t>
  </si>
  <si>
    <t>náhrada prahů dveří: : 0,9*6+1,25+1,3</t>
  </si>
  <si>
    <t>771578011R00</t>
  </si>
  <si>
    <t>Zvláštní úpravy spár spára podlaha-stěna silikonem</t>
  </si>
  <si>
    <t>597642031R</t>
  </si>
  <si>
    <t>dlažba keramická š = 300 mm; l = 300 mm; h = 9,0 mm; protiskluzová úprava; pro interiér i exteriér</t>
  </si>
  <si>
    <t>0,1*69,2*1,05</t>
  </si>
  <si>
    <t>54,2*1,05</t>
  </si>
  <si>
    <t>998771201R00</t>
  </si>
  <si>
    <t>Přesun hmot pro podlahy z dlaždic v objektech výšky do 6 m</t>
  </si>
  <si>
    <t>50 m vodorovně</t>
  </si>
  <si>
    <t xml:space="preserve">styk stáv. podlaha-nový obklad: : </t>
  </si>
  <si>
    <t>781415015RT1</t>
  </si>
  <si>
    <t>Montáž obkladů vnitřních z obkládaček pórovinových montáž obkladů vnitřních  z obkladaček pórovinových do tmele  , 200 x 200, nebo 300 x 150 mm, lepených do flexibilního tmele</t>
  </si>
  <si>
    <t/>
  </si>
  <si>
    <t>08: : 2*(0,85+2,5+1,7+1,5+0,35)</t>
  </si>
  <si>
    <t>-0,8*2</t>
  </si>
  <si>
    <t>10: : 2*(1,5*2+1,7)</t>
  </si>
  <si>
    <t>781491001RT1</t>
  </si>
  <si>
    <t>Lišty k obkladům bez dodávky materiálu</t>
  </si>
  <si>
    <t>08: : 2*2+(0,85+2,5+1,7+1,5+0,35)</t>
  </si>
  <si>
    <t>10: : 2*2+(1,5*2+1,7)</t>
  </si>
  <si>
    <t>pod nové obklady: : 2*2*3</t>
  </si>
  <si>
    <t>28342462R</t>
  </si>
  <si>
    <t>profil plastový na obklad ukončovací; rozměr 6,0 mm; s vymezovačem spáry</t>
  </si>
  <si>
    <t>30,8*1,1</t>
  </si>
  <si>
    <t>597813664R</t>
  </si>
  <si>
    <t>obklad keramický š = 198 mm; l = 248 mm; h = 6,8 mm; pro interiér; barva světle šedá; lesk</t>
  </si>
  <si>
    <t>26,1*1,05</t>
  </si>
  <si>
    <t>998781201R00</t>
  </si>
  <si>
    <t>Přesun hmot pro obklady keramické v objektech výšky do 6 m</t>
  </si>
  <si>
    <t>783212100R00</t>
  </si>
  <si>
    <t>Nátěry kov. stavebních doplňk. konstrukcí olejové dvojnásobné</t>
  </si>
  <si>
    <t>800-783</t>
  </si>
  <si>
    <t>zárubně dveří WC: : (0,8+1,97*2)*(0,15+0,05)*2</t>
  </si>
  <si>
    <t>783613920R00</t>
  </si>
  <si>
    <t>Údržba nátěrů truhlářských výrobků, olejové jednonásobné s 1x emailováním a 1x tmelením</t>
  </si>
  <si>
    <t>dveří vícevýplňových (profilovaných) a žaluziových nebo oken dvoudílných tříkřídlových a vícekřídlových a oken třídílných a vícedílných nebo vestavěného nábytku</t>
  </si>
  <si>
    <t>dveře na WC: : 0,8*2*2</t>
  </si>
  <si>
    <t>784452911R00</t>
  </si>
  <si>
    <t>Oprava maleby z malířských směsí se začištěním v místnostech do 3,8 m, z malířských směsí tekutých, dvojnásobné bez pačokování, jednobarevné, s obroušením a oprášením</t>
  </si>
  <si>
    <t>800-784</t>
  </si>
  <si>
    <t>02: : 45,5+3,17*(5,95*2+7,65*2)</t>
  </si>
  <si>
    <t>03: : 63,5+3,3*(7,1*2+8,95*2)</t>
  </si>
  <si>
    <t>04: : 53,6+3,3*(7,55*2+7,1*2)</t>
  </si>
  <si>
    <t>08: : 7,3+2,75*(2,6*2+2,9*2)</t>
  </si>
  <si>
    <t>10: : 4,6+2,75*(1,7*2+2,7*2)</t>
  </si>
  <si>
    <t>952901111R00</t>
  </si>
  <si>
    <t>Vyčištění budov a ostatních objektů budov bytové nebo občanské výstavby - zametení a umytí podlah, dlažeb, obkladů, schodů v místnostech, chodbách a schodištích, vyčištění a umytí oken, dveří s rámy, zárubněmi, umytí a vyčištění jiných zasklených a natíraných ploch a zařizovacích předmětů před předáním do užívání světlá výška podlaží do 4 m</t>
  </si>
  <si>
    <t>02: : 45,5</t>
  </si>
  <si>
    <t>03: : 63,5</t>
  </si>
  <si>
    <t>04: : 53,6</t>
  </si>
  <si>
    <t>08: : 7,3</t>
  </si>
  <si>
    <t>10: : 4,6</t>
  </si>
  <si>
    <t>952902110R00</t>
  </si>
  <si>
    <t>Čištění budov zametáním v místnostech, chodbách, na schodišti a na půdě</t>
  </si>
  <si>
    <t>v místě nové dlažby: : 54,20</t>
  </si>
  <si>
    <t>900      RT1</t>
  </si>
  <si>
    <t>HZS, Práce v tarifní třídě 4 (např. tesař)</t>
  </si>
  <si>
    <t>demontáž a zpětná montáž zařiz předmětů- mydlenky,zrcadla apod.: : 10</t>
  </si>
  <si>
    <t>montáž nových předmětů 3xzásob mýdly,3xzásob.ručník: : 6</t>
  </si>
  <si>
    <t>965042241R00</t>
  </si>
  <si>
    <t>Bourání podkladů pod dlažby nebo litých celistvých dlažeb a mazanin  betonových nebo z litého asfaltu, tloušťky přes 100 mm, plochy přes 4 m2</t>
  </si>
  <si>
    <t>801-3</t>
  </si>
  <si>
    <t>chodba - v místě vedení ZTI: : 0,6*0,15*(5,6+0,5+16+0,5*2+1,5*2)</t>
  </si>
  <si>
    <t>965081813RT1</t>
  </si>
  <si>
    <t>Bourání podlah z dlaždic teracových, tloušťky do 30 mm, plochy přes 1 m2</t>
  </si>
  <si>
    <t>bez podkladního lože, s jakoukoliv výplní spár</t>
  </si>
  <si>
    <t>chodba - v místě vedení ZTI: : 0,6*(5,6+0,5+16+0,5*2+1,5*2)</t>
  </si>
  <si>
    <t>969011121R00</t>
  </si>
  <si>
    <t>Vybourání vodovodního, plynového a podobného vedení DN do 52 mm</t>
  </si>
  <si>
    <t>včetně pomocného lešení o výšce podlahy do 1900 mm a pro zatížení do 1,5 kPa  (150 kg/m2),</t>
  </si>
  <si>
    <t>vodovod: : 15</t>
  </si>
  <si>
    <t>970031025R00</t>
  </si>
  <si>
    <t>Jádrové vrtání, kruhové prostupy v cihelném zdivu jádrové vrtání, d 25 mm</t>
  </si>
  <si>
    <t>prostup přes zeď k bojleru, 08: : 0,5*2</t>
  </si>
  <si>
    <t>970051035R00</t>
  </si>
  <si>
    <t>Jádrové vrtání, kruhové prostupy v železobetonu jádrové vrtání , d 35-39 mm</t>
  </si>
  <si>
    <t>prostup VŠ: : 0,3</t>
  </si>
  <si>
    <t>970241150R00</t>
  </si>
  <si>
    <t>Řezání prostého betonu hloubka řezu 150 mm</t>
  </si>
  <si>
    <t>chodba - v místě vedení ZTI: : 2*(5,6+0,5+16+0,5*2+1,5*2)</t>
  </si>
  <si>
    <t>971052451R00</t>
  </si>
  <si>
    <t>Vybourání a prorážení otvorů v železobetonových zdech a příčkách plochy do 0,25 m2, tloušťky do 450 mm</t>
  </si>
  <si>
    <t>základových nebo nadzákladových,</t>
  </si>
  <si>
    <t>kanalizace: : 3</t>
  </si>
  <si>
    <t>971052481R00</t>
  </si>
  <si>
    <t>Vybourání a prorážení otvorů v železobetonových zdech a příčkách plochy do 0,25 m2, tloušťky do 900 mm</t>
  </si>
  <si>
    <t>kanalizace základem: : 1</t>
  </si>
  <si>
    <t>974031153R00</t>
  </si>
  <si>
    <t>Vysekání rýh v jakémkoliv zdivu cihelném v ploše_x000D_
 do hloubky 100 mm, šířky do 100 mm</t>
  </si>
  <si>
    <t>974031164R00</t>
  </si>
  <si>
    <t>Vysekání rýh v jakémkoliv zdivu cihelném v ploše_x000D_
 do hloubky 150 mm, šířky do 150 mm</t>
  </si>
  <si>
    <t>978013191R00</t>
  </si>
  <si>
    <t>Otlučení omítek vápenných nebo vápenocementových vnitřních s vyškrabáním spár, s očištěním zdiva stěn, v rozsahu do 100 %</t>
  </si>
  <si>
    <t>978059531R00</t>
  </si>
  <si>
    <t>Odsekání a odebrání obkladů stěn z obkládaček vnitřních z jakýchkoliv materiálů, plochy přes 2 m2</t>
  </si>
  <si>
    <t>včetně otlučení podkladní omítky až na zdivo,</t>
  </si>
  <si>
    <t>999281105R00</t>
  </si>
  <si>
    <t xml:space="preserve">Přesun hmot pro opravy a údržbu objektů pro opravy a údržbu dosavadních objektů včetně vnějších plášťů_x000D_
 výšky do 6 m,  </t>
  </si>
  <si>
    <t>oborů 801, 803, 811 a 812</t>
  </si>
  <si>
    <t>55149010R</t>
  </si>
  <si>
    <t>zásobník na papírové ručníky; nerez</t>
  </si>
  <si>
    <t>55149020R</t>
  </si>
  <si>
    <t>dávkovač tekutého mýdla nerez; dvojdílný; obsah 1,00 l</t>
  </si>
  <si>
    <t>979081111R00</t>
  </si>
  <si>
    <t>Odvoz suti a vybouraných hmot na skládku do 1 km</t>
  </si>
  <si>
    <t>POL8_</t>
  </si>
  <si>
    <t>979081121R00</t>
  </si>
  <si>
    <t>Odvoz suti a vybouraných hmot na skládku příplatek za každý další 1 km</t>
  </si>
  <si>
    <t>979082111R00</t>
  </si>
  <si>
    <t>Vnitrostaveništní doprava suti a vybouraných hmot do 10 m</t>
  </si>
  <si>
    <t>979082121R00</t>
  </si>
  <si>
    <t>Vnitrostaveništní doprava suti a vybouraných hmot příplatek k ceně za každých dalších 5 m</t>
  </si>
  <si>
    <t>979086112R00</t>
  </si>
  <si>
    <t xml:space="preserve">Vodorovná doprava suti a vybouraných hmot nakládání nebo překládání suti a vybouraných hmot na dopravní prostředek při vodorovné dopravě,  ,  </t>
  </si>
  <si>
    <t>832-1</t>
  </si>
  <si>
    <t>bez naložení, s vyložením a hrubým urovnáním</t>
  </si>
  <si>
    <t>979093111R00</t>
  </si>
  <si>
    <t>Uložení suti na skládku bez zhutnění</t>
  </si>
  <si>
    <t>800-6</t>
  </si>
  <si>
    <t>s hrubým urovnáním,</t>
  </si>
  <si>
    <t>979990001R00</t>
  </si>
  <si>
    <t>Poplatek za skládku stavební suti</t>
  </si>
  <si>
    <t>RTS 18/ II</t>
  </si>
  <si>
    <t>005121 R</t>
  </si>
  <si>
    <t>Zařízení staveniště</t>
  </si>
  <si>
    <t>Soubor</t>
  </si>
  <si>
    <t>Indiv</t>
  </si>
  <si>
    <t>POL99_2</t>
  </si>
  <si>
    <t>SUM</t>
  </si>
  <si>
    <t>END</t>
  </si>
  <si>
    <t>21-100</t>
  </si>
  <si>
    <t>Elektroinstalace, podrobná specifikace viz samostatný list-příloha č.1</t>
  </si>
  <si>
    <t>kpl</t>
  </si>
  <si>
    <t>Vlastní</t>
  </si>
  <si>
    <t>POL1_</t>
  </si>
  <si>
    <t>346244313R00</t>
  </si>
  <si>
    <t>Obezdívka van a WC modulů z pórobetonu tloušťky 100 mm</t>
  </si>
  <si>
    <t>pro WC: : 1,2*2,7+2,7*0,15</t>
  </si>
  <si>
    <t>1,2*3,65+3,65*0,15</t>
  </si>
  <si>
    <t>601016193R00</t>
  </si>
  <si>
    <t>Omítka stropů a podhledů z hotových směsí Doplňkové práce pro omítky stropů z hotových směsí hloubková penetrace stropů akrylátová</t>
  </si>
  <si>
    <t>prostory WC, šatna ne!: : 7,3+9,3+4,6+9,3</t>
  </si>
  <si>
    <t>sprcha: : 2*(0,8*2+1,4*2)-0,6*2</t>
  </si>
  <si>
    <t>WC dívky: : 1,5*(1,5*2+3,5)</t>
  </si>
  <si>
    <t>WC chlapci: : 1,5*(1,45*2+2,7)</t>
  </si>
  <si>
    <t>1,5*(1,6+2)</t>
  </si>
  <si>
    <t>Položka pořadí 21: : 31,15000</t>
  </si>
  <si>
    <t>602016193R00</t>
  </si>
  <si>
    <t>Omítka stěn z hotových směsí Doplňkové práce pro omítky stěn z hotových směsí_x000D_
 hloubková penetrace stěn akrylátová</t>
  </si>
  <si>
    <t>Položka pořadí 124: : 102,69000</t>
  </si>
  <si>
    <t>611471411R00</t>
  </si>
  <si>
    <t>Tenkovrstvá úprava stropů aktivovaným štukem tloušťky 2÷3 mm, maltou vápenocementovou</t>
  </si>
  <si>
    <t>vodorovných, šikmých, žebrových a klenutých a schodišťových konstrukcí, s nejnutnějším obroušením podkladu (pemzou apod.) a oprášením, s pomocným lešením o výšce podlahy do 1900 mm a pro zatížení do 1,5 kPa,</t>
  </si>
  <si>
    <t>stropy-kromě šatny: : 7,3+9,3+4,6+9,3</t>
  </si>
  <si>
    <t>612403380R00</t>
  </si>
  <si>
    <t>Hrubá výplň rýh ve stěnách, jakoukoliv maltou maltou ze suchých směsí_x000D_
 30 x 30 mm</t>
  </si>
  <si>
    <t>2,75*9</t>
  </si>
  <si>
    <t>612471411RT2</t>
  </si>
  <si>
    <t>Tenkovrstvá úprava stěn aktivovaným štukem malta vápenná</t>
  </si>
  <si>
    <t>na rovném povrchu vnitřních stěn, pilířů, svislých panelových konstrukcí, s nejnutnějším obroušením podkladu (pemzou apod.) a oprášením,</t>
  </si>
  <si>
    <t>Hodnota: : 72,19</t>
  </si>
  <si>
    <t xml:space="preserve">08!(2,75-2)*(2,6+1,75+1,5+0,35+0,8*2+1,4*2)+2,75*(2,1+1+0,9)-1,35*1,3+0,8*2: : </t>
  </si>
  <si>
    <t xml:space="preserve">09!(2,75-1,5)*(1,4+3,65+1,4)+2,75*(1*2+3,65)-1,35*1,3-0,8*2: : </t>
  </si>
  <si>
    <t xml:space="preserve">10!(2,75-2)*(1,7+1,5*2)+2,75*(1,2*2+1,7)-1,35*1,3-0,8*2*2: : </t>
  </si>
  <si>
    <t xml:space="preserve">11!(2,75-1,5)*(1,5*2+2,7+2+1,5)+2,75*(1,2+2)-1,3*1,35+0,8*2: : </t>
  </si>
  <si>
    <t xml:space="preserve">ostění!0,2*(1,35+1,3*2)*4: : </t>
  </si>
  <si>
    <t>632415106RT2</t>
  </si>
  <si>
    <t>Potěr ze suchých směsí cementový samonivelační vyrovnávací, tloušťky 6 mm, včetně penetrace</t>
  </si>
  <si>
    <t>s rozprostřením a uhlazením</t>
  </si>
  <si>
    <t xml:space="preserve">plochy vybouraných dlažeb: : </t>
  </si>
  <si>
    <t>Položka pořadí 38: : 55,60000</t>
  </si>
  <si>
    <t>941955003R00</t>
  </si>
  <si>
    <t>Lešení lehké pracovní pomocné pomocné, o výšce lešeňové podlahy přes 1,9 do 2,5 m</t>
  </si>
  <si>
    <t>800-3</t>
  </si>
  <si>
    <t>7,3+9,3+4,6+9,3</t>
  </si>
  <si>
    <t>7,3+9,3+4,6+9,3+25,1</t>
  </si>
  <si>
    <t>demontáž doplňků-držáky papírů apod.: : 4</t>
  </si>
  <si>
    <t>962031113R00</t>
  </si>
  <si>
    <t>Bourání příček z cihel pálených plných, tloušťky 65 mm</t>
  </si>
  <si>
    <t>nebo vybourání otvorů průřezové plochy přes 4 m2 v příčkách, včetně pomocného lešení o výšce podlahy do 1900 mm a pro zatížení do 1,5 kPa  (150 kg/m2),</t>
  </si>
  <si>
    <t>09: : 2,75*(3,65+1,4*3)-0,6*2*4</t>
  </si>
  <si>
    <t>11: : 2,75*(2,7+1,35*3)-0,6*2*3</t>
  </si>
  <si>
    <t>965081713R00</t>
  </si>
  <si>
    <t>Bourání podlah z keramických dlaždic, tloušťky do 10 mm, plochy přes 1 m2</t>
  </si>
  <si>
    <t>25,1+7,3+9,3+4,6+9,3</t>
  </si>
  <si>
    <t>965081702R00</t>
  </si>
  <si>
    <t>Bourání podlah Soklíků z dlažeb keramických tloušťky do 10 mm, výšky do 100 mm</t>
  </si>
  <si>
    <t xml:space="preserve">soklíky: : </t>
  </si>
  <si>
    <t>07: : (5,35*2+5,3*2-0,8*2-1,25)</t>
  </si>
  <si>
    <t>10: : (1,15*2+1,7-0,8*2)</t>
  </si>
  <si>
    <t>11: : (1,2+2+2,7-0,6*3-0,8)</t>
  </si>
  <si>
    <t>08: : (0,9+1,1+2,1-0,8-0,7)</t>
  </si>
  <si>
    <t>09: : (1*2+3,65*2-0,8-0,6*4)</t>
  </si>
  <si>
    <t>968061125R00</t>
  </si>
  <si>
    <t>Vyvěšení nebo zavěšení dřevěných křídel dveří, plochy do 2 m2</t>
  </si>
  <si>
    <t>oken, dveří a vrat, s uložením a opětovným zavěšením po provedení stavebních změn,</t>
  </si>
  <si>
    <t>4+3+4</t>
  </si>
  <si>
    <t>968061126R00</t>
  </si>
  <si>
    <t>Vyvěšení nebo zavěšení dřevěných křídel dveří, plochy přes 2 m2</t>
  </si>
  <si>
    <t>968072455R00</t>
  </si>
  <si>
    <t>Vybourání a vyjmutí kovových rámů a rolet rámů, včetně pomocného lešení o výšce podlahy do 1900 mm a pro zatížení do 1,5 kPa  (150 kg/m2) dveřních zárubní, plochy do 2 m2</t>
  </si>
  <si>
    <t>09: : 0,6*2*4</t>
  </si>
  <si>
    <t>11: : 0,6*2*3</t>
  </si>
  <si>
    <t>969021111R00</t>
  </si>
  <si>
    <t>Vybourání kanalizačního potrubí DN do 100 mm</t>
  </si>
  <si>
    <t>10</t>
  </si>
  <si>
    <t>974082112R00</t>
  </si>
  <si>
    <t>Vysekání rýh pro vodiče v omítce stěn_x000D_
 z jakékoliv malty vápenné nebo vápenocementové, šířky do 30 mm</t>
  </si>
  <si>
    <t>elektro: : 25+15</t>
  </si>
  <si>
    <t xml:space="preserve">plochy s odsek obklady: : </t>
  </si>
  <si>
    <t>Položka pořadí 53: : 46,60000</t>
  </si>
  <si>
    <t>07: : 0,1*(5,35*2+5,3*2-0,8*2-1,25)</t>
  </si>
  <si>
    <t>10: : 0,1*(1,15*2+1,7-0,8*2)</t>
  </si>
  <si>
    <t>11: : 0,1*(1,2+2+2,7-0,6*3-0,8)</t>
  </si>
  <si>
    <t>08: : 0,1*(0,9+1,1+2,1-0,8-0,7)</t>
  </si>
  <si>
    <t>09: : 0,1*(1*2+3,65*2-0,8-0,6*4)</t>
  </si>
  <si>
    <t>WC dívky: : 1,5*(1,4*2+0,8*2-0,6*2)*4</t>
  </si>
  <si>
    <t>WC chlapci: : 1,5*(0,85*2+1,35*2-0,6*2)*3</t>
  </si>
  <si>
    <t>sprcha: : 2*(1,4*2+0,8*2)-0,7*2+0,8*1,4</t>
  </si>
  <si>
    <t>Položka pořadí 62: : 8,52000</t>
  </si>
  <si>
    <t>711212601RT1</t>
  </si>
  <si>
    <t>Izolace proti vodě doplňky_x000D_
 těsnicí pás š.120 mm do spoje podlaha-stěna</t>
  </si>
  <si>
    <t>sprcha: : 1,4*2+0,8*2</t>
  </si>
  <si>
    <t>711212611RT1</t>
  </si>
  <si>
    <t>Izolace proti vodě doplňky_x000D_
 těsnicí pás šířky 120 mm do svislých koutů</t>
  </si>
  <si>
    <t>sprcha: : 2*4</t>
  </si>
  <si>
    <t>721170952R00</t>
  </si>
  <si>
    <t>Opravy odpadního potrubí novodurového vsazení odbočky do potrubí hrdlového, D 63 mm</t>
  </si>
  <si>
    <t>pisoár: : 4</t>
  </si>
  <si>
    <t>umyvadla: : 8</t>
  </si>
  <si>
    <t>721170955R00</t>
  </si>
  <si>
    <t>Opravy odpadního potrubí novodurového vsazení odbočky do potrubí hrdlového, D 110 mm</t>
  </si>
  <si>
    <t>wc: : 7</t>
  </si>
  <si>
    <t>721171239R00</t>
  </si>
  <si>
    <t>Tvarovka k připojení závěsného WC potrubí polyetylenové, vnější průměr D 90/110 mm</t>
  </si>
  <si>
    <t>včetně tvarovek. Bez zednických výpomocí.</t>
  </si>
  <si>
    <t>pisoár: : 0,9*4</t>
  </si>
  <si>
    <t>umavadla: : 0,9*8</t>
  </si>
  <si>
    <t>721176115R00</t>
  </si>
  <si>
    <t>Potrubí HT odpadní svislé vnější průměr D 110 mm, tloušťka stěny 2,7 mm, DN 100</t>
  </si>
  <si>
    <t>721194109R00</t>
  </si>
  <si>
    <t>Zřízení přípojek na potrubí D 110  mm, materiál ve specifikaci</t>
  </si>
  <si>
    <t>721210817R00</t>
  </si>
  <si>
    <t>Demontáž vpusti vanové, DN 70</t>
  </si>
  <si>
    <t>sprcha: : 1</t>
  </si>
  <si>
    <t>721223420RT1</t>
  </si>
  <si>
    <t xml:space="preserve">Vpusť podlahová se zápachovou uzávěrkou průměr 50 mm, s vodorovným odtokem, přítokovou trubkou D 40/50 mm, 123x123mm/115x115mm, mřížka nerez, izolační souprava s fólií,  </t>
  </si>
  <si>
    <t>u pisoárů: : 1</t>
  </si>
  <si>
    <t>práce jinde nespecifikovaní-pracnost napojení na stáv. rozvody: : 10</t>
  </si>
  <si>
    <t>722131932R00</t>
  </si>
  <si>
    <t>Opravy vodovodního potrubí závitového propojení dosavadního potrubí, DN 20</t>
  </si>
  <si>
    <t>u umyvadel: : (4+4)*2</t>
  </si>
  <si>
    <t>pro umyvadla: : 0,8*2*8</t>
  </si>
  <si>
    <t>pro WC: : 1*7</t>
  </si>
  <si>
    <t>pro pisoáry: : 0,9*4</t>
  </si>
  <si>
    <t>722181211RT7</t>
  </si>
  <si>
    <t>Izolace vodovodního potrubí návleková z trubic z pěnového polyetylenu, tloušťka stěny 6 mm, d 22 mm</t>
  </si>
  <si>
    <t>Položka pořadí 85: : 23,40000</t>
  </si>
  <si>
    <t>pro potrubí rozpočt. objektu 01: : 36,7</t>
  </si>
  <si>
    <t>722181211RT8</t>
  </si>
  <si>
    <t>Izolace vodovodního potrubí návleková z trubic z pěnového polyetylenu, tloušťka stěny 6 mm, d 25 mm</t>
  </si>
  <si>
    <t>pro potrubí rozpočt. objektu 01: : 21</t>
  </si>
  <si>
    <t>722181211RU1</t>
  </si>
  <si>
    <t>Izolace vodovodního potrubí návleková z trubic z pěnového polyetylenu, tloušťka stěny 6 mm, d 32 mm</t>
  </si>
  <si>
    <t>pro potrubí rozpočt. objektu 01: : 8,5</t>
  </si>
  <si>
    <t>umyvadla: : 2*8</t>
  </si>
  <si>
    <t>WC: : 7</t>
  </si>
  <si>
    <t>pisoáry: : 4</t>
  </si>
  <si>
    <t>umyvadla: : 8*2</t>
  </si>
  <si>
    <t>725110814R00</t>
  </si>
  <si>
    <t>Demontáž klozetů kombinovaných</t>
  </si>
  <si>
    <t>725111263RT1</t>
  </si>
  <si>
    <t>Nádrže splachovací vestavěné</t>
  </si>
  <si>
    <t>7</t>
  </si>
  <si>
    <t>725014161R00</t>
  </si>
  <si>
    <t>Klozetové mísy závěsné, bilé, hluboké splachování, zadní, včetně sedátka, šířka 360 mm, hloubka 510 mm, výška 400 mm</t>
  </si>
  <si>
    <t>725122817R00</t>
  </si>
  <si>
    <t>Demontáž pisoárů bez nádrže + 1 záchodkem</t>
  </si>
  <si>
    <t>725016103R00</t>
  </si>
  <si>
    <t>Pisoár diturvitový, bílý, s otvorem pro ventil, s oplachovacím ventilem , včetně dodávky materiálu</t>
  </si>
  <si>
    <t>725017162R00</t>
  </si>
  <si>
    <t>Umyvadlo na šrouby, bílé, šířka 550 mm, hloubka 450 mm</t>
  </si>
  <si>
    <t>08: : 4</t>
  </si>
  <si>
    <t>10: : 4</t>
  </si>
  <si>
    <t>725017168R00</t>
  </si>
  <si>
    <t>Kryt sifonu keramický bílý</t>
  </si>
  <si>
    <t>725299101R00</t>
  </si>
  <si>
    <t>Montáž koupelnových doplňků mýdelníků, držáků apod.</t>
  </si>
  <si>
    <t>mýdelníky: : 8</t>
  </si>
  <si>
    <t>zásobník papírových utěrek: : 2</t>
  </si>
  <si>
    <t>držák štětky WC: : 7</t>
  </si>
  <si>
    <t>DRŽÁK TOALETNÍHO PAPÍRU: : 7</t>
  </si>
  <si>
    <t>zrcadlo: : 3</t>
  </si>
  <si>
    <t>725810811R00</t>
  </si>
  <si>
    <t>Demontáž výtokových ventilů nástěnných</t>
  </si>
  <si>
    <t>725823121RT1</t>
  </si>
  <si>
    <t>Baterie umyvadlové a dřezové umyvadlová, stojánková, ruční ovládání s otvíráním odpadu, standardní, včetně dodávky materiálu</t>
  </si>
  <si>
    <t>725845111RT1</t>
  </si>
  <si>
    <t>Baterie sprchová nástěnná, ruční ovládání bez příslušentsví, standardní, včetně dodávky materiálu</t>
  </si>
  <si>
    <t>POL1_7</t>
  </si>
  <si>
    <t>725849302R00</t>
  </si>
  <si>
    <t>Baterie sprchová Montáž baterie sprchové držáku sprchy</t>
  </si>
  <si>
    <t>787911111R00</t>
  </si>
  <si>
    <t>Montáž zrcadla na stěnu, lepidlem, plochy do 2 m2</t>
  </si>
  <si>
    <t>800-787</t>
  </si>
  <si>
    <t>nad umyvadly: : 0,8*2,5</t>
  </si>
  <si>
    <t>0,8*1,5*2</t>
  </si>
  <si>
    <t>55145356R</t>
  </si>
  <si>
    <t>tyč sprchová l = 60 cm; příslušenství posuvný držák; chrom</t>
  </si>
  <si>
    <t>POL3_7</t>
  </si>
  <si>
    <t>55149002R</t>
  </si>
  <si>
    <t>držák toaletního papíru nerez; se zámkem a klíčem</t>
  </si>
  <si>
    <t>POL3_</t>
  </si>
  <si>
    <t>55149031R</t>
  </si>
  <si>
    <t>koš odpadkový nerez; obsah 5,0 l</t>
  </si>
  <si>
    <t>wc dívky: : 4</t>
  </si>
  <si>
    <t>u umyvadel: : 2</t>
  </si>
  <si>
    <t>55149050R</t>
  </si>
  <si>
    <t>WC kartáč nerez; držák univerzální</t>
  </si>
  <si>
    <t>63465124R</t>
  </si>
  <si>
    <t>sklo plavené zrcadlo; čiré; š = 1 600 mm; l = 2000,0 mm; tl = 4,0 mm</t>
  </si>
  <si>
    <t>735119140R00</t>
  </si>
  <si>
    <t>Otopná tělesa litinová článková montáž bez rozlišení, bez dodávky materiálu</t>
  </si>
  <si>
    <t>800-731</t>
  </si>
  <si>
    <t>08: : 0,15*0,6*15</t>
  </si>
  <si>
    <t>09: : 0,15*0,6*15</t>
  </si>
  <si>
    <t>10: : 0,15*0,6*15</t>
  </si>
  <si>
    <t>11: : 0,15*0,6*15</t>
  </si>
  <si>
    <t>735111810R00</t>
  </si>
  <si>
    <t>Demontáž radiátorů litinových článkových</t>
  </si>
  <si>
    <t>735494811R00</t>
  </si>
  <si>
    <t>Vypuštění vody z otopných soustav bez kotlů, ohříváků, zásobníků a nádrží</t>
  </si>
  <si>
    <t>( bez kotlů, ohříváků, zásobníků a nádrží )</t>
  </si>
  <si>
    <t>998735201R00</t>
  </si>
  <si>
    <t>Přesun hmot pro otopná tělesa v objektech výšky do 6 m</t>
  </si>
  <si>
    <t>766121210R00</t>
  </si>
  <si>
    <t>Montáž stěn kompletizovaných plných, s výplní palubovkou nebo překližkou, výšky do 2,75 m</t>
  </si>
  <si>
    <t>800-766</t>
  </si>
  <si>
    <t>včetně oboustranného olištování,</t>
  </si>
  <si>
    <t>09: : 2*(3,65+1,4*4)</t>
  </si>
  <si>
    <t>11: : 2*(2,7+1,35*3)</t>
  </si>
  <si>
    <t>766661112R00</t>
  </si>
  <si>
    <t>Montáž dveřních křídel kompletizovaných otevíravých ,  , do ocelové nebo fošnové zárubně, jednokřídlových, šířky do 800 mm</t>
  </si>
  <si>
    <t>766661132R00</t>
  </si>
  <si>
    <t>Montáž dveřních křídel kompletizovaných otevíravých ,  , do ocelové nebo fošnové zárubně, dvoukřídlových, šířky do 1450 mm</t>
  </si>
  <si>
    <t>766670021R00</t>
  </si>
  <si>
    <t xml:space="preserve">Montáž kliky a štítku </t>
  </si>
  <si>
    <t>766104</t>
  </si>
  <si>
    <t>Sanitární stěny v. 200cm s dveřmi 60cm materiál, DTDL deska 25mm,hliník. profily a nožky,v.203cm</t>
  </si>
  <si>
    <t>09: : (3,65+1,4*4)</t>
  </si>
  <si>
    <t>11: : (2,7+1,35*3)</t>
  </si>
  <si>
    <t>54914591R</t>
  </si>
  <si>
    <t>kování stavební - prvek: kliky se štíty pro klíč; provedení Cr; pro dveře</t>
  </si>
  <si>
    <t>611601203R</t>
  </si>
  <si>
    <t>dveře vnitřní š = 800 mm; h = 1 970,0 mm; laminátové; otevíravé; počet křídel 1; plné; dekor dub, buk, olše, javor, třešeň, bílá, šedá, ořech, wenge, kalvados, merano, titan</t>
  </si>
  <si>
    <t>611601206R</t>
  </si>
  <si>
    <t>dveře vnitřní š = 1 250 mm; h = 1 970,0 mm; laminátové; otevíravé; počet křídel 2; plné; dekor dub, buk, olše, javor, třešeň, bílá, šedá, ořech, wenge, kalvados, merano, titan</t>
  </si>
  <si>
    <t>998766201R00</t>
  </si>
  <si>
    <t>Přesun hmot pro konstrukce truhlářské v objektech výšky do 6 m</t>
  </si>
  <si>
    <t>Položka pořadí 110: : 32,85000</t>
  </si>
  <si>
    <t>1,25</t>
  </si>
  <si>
    <t>771579795RT2</t>
  </si>
  <si>
    <t>Příplatky k položkám montáže podlah keramických příplatek za spárování vodotěsnou hmotou - plošně</t>
  </si>
  <si>
    <t>0,8*1,4</t>
  </si>
  <si>
    <t>Položka pořadí 112: : 55,60000*1,05</t>
  </si>
  <si>
    <t>08-sprcha: : 2,2*(0,8*2+1,4*2+0,9+0,1*2+0,7)-0,7*2*2</t>
  </si>
  <si>
    <t>09: : 2*(1,5*2+3,65)+3,65*0,15</t>
  </si>
  <si>
    <t>11: : 2*(1,5*2+2,7)+2,7*0,15</t>
  </si>
  <si>
    <t>781419706RT2</t>
  </si>
  <si>
    <t>Montáž obkladů vnitřních z obkládaček pórovinových příplatky k položkám montáže obkladů vnitřních z obkladaček pórovinových příplatek za spárovací vodotěsnou hmotu - plošně</t>
  </si>
  <si>
    <t>08-sprcha: : (0,8*2+1,4*2+0,9+0,1*2+0,7)-0,7*2*2</t>
  </si>
  <si>
    <t>09: : (1,5*2+3,65)+3,65</t>
  </si>
  <si>
    <t>11: : (1,5*2+2,7)+2,7</t>
  </si>
  <si>
    <t>Položka pořadí 118: : 22,10000*1,1</t>
  </si>
  <si>
    <t>lemování zrcadel: : 0,8*2+2,5*2</t>
  </si>
  <si>
    <t>(0,8*2+1,5*2)*2</t>
  </si>
  <si>
    <t>Položka pořadí 117: : 36,49250*1,05</t>
  </si>
  <si>
    <t>783324140R00</t>
  </si>
  <si>
    <t>Nátěry otopných těles syntetické litinových radiátorů, základní + jednonásobné s 1x emailováním</t>
  </si>
  <si>
    <t>5,4*2</t>
  </si>
  <si>
    <t>783424140R00</t>
  </si>
  <si>
    <t>Nátěry potrubí a armatur syntetické potrubí, do DN 50 mm, dvojnásobné se základním nátěrem</t>
  </si>
  <si>
    <t>na vzduchu schnoucí</t>
  </si>
  <si>
    <t>2,75*2*5</t>
  </si>
  <si>
    <t>7*2+8*2</t>
  </si>
  <si>
    <t>zárubně: : (0,8+1,97*2)*(0,16+0,05)*4</t>
  </si>
  <si>
    <t>(1,25+1,97*2)*(0,16+0,05)</t>
  </si>
  <si>
    <t>784402801R00</t>
  </si>
  <si>
    <t>Odstranění maleb oškrabáním, v místnostech do 3,8 m</t>
  </si>
  <si>
    <t>Hodnota: : 102,69</t>
  </si>
  <si>
    <t xml:space="preserve">stropy-kromě šatny!7,3+9,3+4,6+9,3: : </t>
  </si>
  <si>
    <t>784161101R00</t>
  </si>
  <si>
    <t>Příprava povrchu Penetrace (napouštění) podkladu akrylát, jednonásobná</t>
  </si>
  <si>
    <t>30,5+72,19</t>
  </si>
  <si>
    <t>784165222R00</t>
  </si>
  <si>
    <t>Malby z malířských směsí disperzních,  , barevné, dvojnásobné</t>
  </si>
  <si>
    <t>07: : 25,1+2,75*(5,3*2+5,4*2)</t>
  </si>
  <si>
    <t>210800105RT1</t>
  </si>
  <si>
    <t>Montáž kabelu CYKY 750 V, 3 x 1,5 mm2, uloženého pod omítkou, včetně dodávky kabelu</t>
  </si>
  <si>
    <t>25</t>
  </si>
  <si>
    <t>210800106RT1</t>
  </si>
  <si>
    <t>Montáž kabelu CYKY 750 V, 3 x 2,5 mm2, uloženého pod omítkou, včetně dodávky kabelu</t>
  </si>
  <si>
    <t>dočasná demontáž svítidel apod.: : 5</t>
  </si>
  <si>
    <t>zpětná montáž elektro prvků: : 10</t>
  </si>
  <si>
    <t>úpravy elektroinstalací: : 15</t>
  </si>
  <si>
    <t>Výkaz výměr stavebního objektu:</t>
  </si>
  <si>
    <t>Stavební úpravy ZŠ Vedrovice</t>
  </si>
  <si>
    <t>č. p. 325, parc. č. st 76/3, k. ú. Vedrovice</t>
  </si>
  <si>
    <t>Objekt:</t>
  </si>
  <si>
    <t xml:space="preserve">Vnitřní el. instalace </t>
  </si>
  <si>
    <t>Rekapitulace montážních prací</t>
  </si>
  <si>
    <t>Hodinové sazby</t>
  </si>
  <si>
    <t>Revize</t>
  </si>
  <si>
    <t>Montážní práce - vnitřní el. instalace</t>
  </si>
  <si>
    <t>Materiál - vnitřní el. instalace</t>
  </si>
  <si>
    <t>Rozvaděče</t>
  </si>
  <si>
    <t>Pomocné práce</t>
  </si>
  <si>
    <t>Celkem:</t>
  </si>
  <si>
    <t>Celkem (dodávka + montáž + revize) :</t>
  </si>
  <si>
    <t>(bez DPH)</t>
  </si>
  <si>
    <t>Hodinové sazby:</t>
  </si>
  <si>
    <t>Množství</t>
  </si>
  <si>
    <t>Cena</t>
  </si>
  <si>
    <t>Výchozí revize el. rozvodů (1mil. Kč)</t>
  </si>
  <si>
    <t>ks</t>
  </si>
  <si>
    <t>Součet:</t>
  </si>
  <si>
    <t>Vnitřní el. instalace</t>
  </si>
  <si>
    <t>Montážní práce</t>
  </si>
  <si>
    <t>Materiál</t>
  </si>
  <si>
    <t>Krabice 68mm přístrojová (KP68)</t>
  </si>
  <si>
    <t>Zásuvka domovní polozapuštěná 2P+Z (Z1)</t>
  </si>
  <si>
    <t>Kabel CYKY-J 3x2,5 ulož. volně</t>
  </si>
  <si>
    <t>Kabel CYKY-J 5x4 ulož. volně</t>
  </si>
  <si>
    <t>Osazení hmoždinek 8mm</t>
  </si>
  <si>
    <t>Zapojení vodičů v rozvaděčích do 2,5mm2</t>
  </si>
  <si>
    <t>-</t>
  </si>
  <si>
    <t>Zapojení vodičů v rozvaděčích do 6mm2</t>
  </si>
  <si>
    <t>Montáž rozvaděče do 10kg</t>
  </si>
  <si>
    <t xml:space="preserve">Montáž jističe B20/3 do rozvaděče </t>
  </si>
  <si>
    <t>Součet montáž:</t>
  </si>
  <si>
    <t>Součet materiál:</t>
  </si>
  <si>
    <t>Prořez (5%-m):</t>
  </si>
  <si>
    <t>Podružný materiál (5%-ks):</t>
  </si>
  <si>
    <t>Materiál celkem:</t>
  </si>
  <si>
    <t>Rozvaděč Rohř</t>
  </si>
  <si>
    <t xml:space="preserve">Skříň plast. P350x330x100mm s dveřmi </t>
  </si>
  <si>
    <t>Jistič B16/1</t>
  </si>
  <si>
    <t>Proudový chránič FI25/003/4</t>
  </si>
  <si>
    <t>Spínač 25A, 400V stř. na DIN</t>
  </si>
  <si>
    <t>Napájecí lišta</t>
  </si>
  <si>
    <t>Nul. lišta</t>
  </si>
  <si>
    <t xml:space="preserve">Bezp. tabulka </t>
  </si>
  <si>
    <t>Nápis na dveře - počet písmen</t>
  </si>
  <si>
    <t>Obal na schema</t>
  </si>
  <si>
    <t>Dopravné:</t>
  </si>
  <si>
    <t>Dodávka celkem:</t>
  </si>
  <si>
    <t>Pomocné zednické práce</t>
  </si>
  <si>
    <t>Vysekání drážek, kapes, provedení průrazů,</t>
  </si>
  <si>
    <t>Zaomítání zajistí stavba.</t>
  </si>
  <si>
    <t>Pozn.</t>
  </si>
  <si>
    <t>Rozpočet je vyhotoven v rozsahu dle projektu vnitřní el. instalace.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</si>
</sst>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0000"/>
    <numFmt numFmtId="165" formatCode="#,##0.00\ &quot;Kč&quot;"/>
    <numFmt numFmtId="166" formatCode="#,##0\ &quot;Kč&quot;"/>
  </numFmts>
  <fonts count="27" x14ac:knownFonts="1">
    <font>
      <sz val="10"/>
      <name val="Arial CE"/>
      <charset val="238"/>
    </font>
    <font>
      <sz val="11"/>
      <color theme="1"/>
      <name val="Calibri"/>
      <family val="2"/>
      <charset val="238"/>
      <scheme val="minor"/>
    </font>
    <font>
      <sz val="10"/>
      <name val="Arial CE"/>
      <family val="2"/>
      <charset val="238"/>
    </font>
    <font>
      <b/>
      <sz val="14"/>
      <name val="Arial CE"/>
      <family val="2"/>
      <charset val="238"/>
    </font>
    <font>
      <sz val="9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charset val="238"/>
    </font>
    <font>
      <sz val="9"/>
      <name val="Arial CE"/>
      <charset val="238"/>
    </font>
    <font>
      <b/>
      <sz val="10"/>
      <name val="Arial CE"/>
      <charset val="238"/>
    </font>
    <font>
      <sz val="12"/>
      <name val="Arial CE"/>
      <charset val="238"/>
    </font>
    <font>
      <sz val="7"/>
      <name val="Arial CE"/>
      <charset val="238"/>
    </font>
    <font>
      <b/>
      <sz val="11"/>
      <name val="Arial CE"/>
      <charset val="238"/>
    </font>
    <font>
      <b/>
      <sz val="13"/>
      <name val="Arial CE"/>
      <charset val="238"/>
    </font>
    <font>
      <sz val="11"/>
      <name val="Arial CE"/>
      <charset val="238"/>
    </font>
    <font>
      <sz val="9"/>
      <color indexed="81"/>
      <name val="Tahoma"/>
      <family val="2"/>
      <charset val="238"/>
    </font>
    <font>
      <b/>
      <sz val="9"/>
      <name val="Arial CE"/>
      <charset val="238"/>
    </font>
    <font>
      <sz val="8"/>
      <name val="Arial CE"/>
      <charset val="238"/>
    </font>
    <font>
      <sz val="8"/>
      <color indexed="12"/>
      <name val="Arial CE"/>
      <charset val="238"/>
    </font>
    <font>
      <sz val="8"/>
      <color indexed="9"/>
      <name val="Arial CE"/>
      <charset val="238"/>
    </font>
    <font>
      <b/>
      <sz val="10"/>
      <name val="Arial"/>
      <family val="2"/>
      <charset val="238"/>
    </font>
    <font>
      <b/>
      <sz val="10"/>
      <name val="Arial"/>
      <charset val="238"/>
    </font>
    <font>
      <sz val="10"/>
      <name val="Arial"/>
      <family val="2"/>
      <charset val="238"/>
    </font>
    <font>
      <b/>
      <sz val="10"/>
      <color rgb="FFFF0000"/>
      <name val="Arial"/>
      <family val="2"/>
      <charset val="238"/>
    </font>
    <font>
      <sz val="10"/>
      <color rgb="FFFF0000"/>
      <name val="Arial"/>
      <family val="2"/>
      <charset val="238"/>
    </font>
    <font>
      <b/>
      <sz val="9"/>
      <color indexed="81"/>
      <name val="Tahoma"/>
      <charset val="1"/>
    </font>
    <font>
      <sz val="9"/>
      <color indexed="81"/>
      <name val="Tahoma"/>
      <charset val="1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D6E1EE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DBDBDB"/>
        <bgColor indexed="64"/>
      </patternFill>
    </fill>
  </fills>
  <borders count="45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auto="1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2" fillId="0" borderId="0"/>
    <xf numFmtId="0" fontId="1" fillId="0" borderId="0"/>
  </cellStyleXfs>
  <cellXfs count="262">
    <xf numFmtId="0" fontId="0" fillId="0" borderId="0" xfId="0"/>
    <xf numFmtId="14" fontId="4" fillId="0" borderId="0" xfId="0" applyNumberFormat="1" applyFont="1" applyAlignment="1">
      <alignment horizontal="left"/>
    </xf>
    <xf numFmtId="0" fontId="0" fillId="0" borderId="1" xfId="0" applyBorder="1"/>
    <xf numFmtId="0" fontId="0" fillId="0" borderId="0" xfId="0" applyAlignment="1">
      <alignment vertical="top"/>
    </xf>
    <xf numFmtId="49" fontId="0" fillId="0" borderId="0" xfId="0" applyNumberFormat="1" applyAlignment="1">
      <alignment vertical="top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vertical="top" wrapText="1"/>
    </xf>
    <xf numFmtId="0" fontId="0" fillId="0" borderId="2" xfId="0" applyBorder="1"/>
    <xf numFmtId="0" fontId="0" fillId="0" borderId="2" xfId="0" applyBorder="1" applyAlignment="1">
      <alignment horizontal="right"/>
    </xf>
    <xf numFmtId="0" fontId="0" fillId="0" borderId="0" xfId="0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5" xfId="0" applyBorder="1" applyAlignment="1">
      <alignment horizontal="right"/>
    </xf>
    <xf numFmtId="0" fontId="0" fillId="0" borderId="6" xfId="0" applyBorder="1"/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4" fontId="0" fillId="0" borderId="0" xfId="0" applyNumberFormat="1" applyAlignment="1">
      <alignment horizontal="left" vertical="center"/>
    </xf>
    <xf numFmtId="0" fontId="0" fillId="0" borderId="6" xfId="0" applyBorder="1" applyAlignment="1">
      <alignment horizontal="left" vertical="center"/>
    </xf>
    <xf numFmtId="1" fontId="0" fillId="0" borderId="0" xfId="0" applyNumberFormat="1" applyAlignment="1">
      <alignment horizontal="left" vertical="center"/>
    </xf>
    <xf numFmtId="0" fontId="0" fillId="0" borderId="1" xfId="0" applyBorder="1" applyAlignment="1">
      <alignment horizontal="right"/>
    </xf>
    <xf numFmtId="0" fontId="9" fillId="0" borderId="0" xfId="0" applyFont="1" applyAlignment="1">
      <alignment vertical="center"/>
    </xf>
    <xf numFmtId="0" fontId="9" fillId="0" borderId="6" xfId="0" applyFont="1" applyBorder="1" applyAlignment="1">
      <alignment horizontal="right" vertical="center"/>
    </xf>
    <xf numFmtId="0" fontId="0" fillId="0" borderId="0" xfId="0" applyAlignment="1">
      <alignment horizontal="right" vertical="center"/>
    </xf>
    <xf numFmtId="0" fontId="0" fillId="0" borderId="6" xfId="0" applyBorder="1" applyAlignment="1">
      <alignment horizontal="right" vertical="center"/>
    </xf>
    <xf numFmtId="0" fontId="9" fillId="0" borderId="1" xfId="0" applyFont="1" applyBorder="1"/>
    <xf numFmtId="0" fontId="9" fillId="0" borderId="0" xfId="0" applyFont="1"/>
    <xf numFmtId="0" fontId="9" fillId="0" borderId="0" xfId="0" applyFont="1" applyAlignment="1">
      <alignment horizontal="left" vertical="center"/>
    </xf>
    <xf numFmtId="0" fontId="9" fillId="0" borderId="6" xfId="0" applyFont="1" applyBorder="1" applyAlignment="1">
      <alignment horizontal="left" vertical="center"/>
    </xf>
    <xf numFmtId="0" fontId="9" fillId="0" borderId="6" xfId="0" applyFont="1" applyBorder="1" applyAlignment="1">
      <alignment vertical="center"/>
    </xf>
    <xf numFmtId="0" fontId="0" fillId="0" borderId="6" xfId="0" applyBorder="1" applyAlignment="1">
      <alignment vertical="center"/>
    </xf>
    <xf numFmtId="0" fontId="9" fillId="0" borderId="2" xfId="0" applyFont="1" applyBorder="1" applyAlignment="1">
      <alignment horizontal="right"/>
    </xf>
    <xf numFmtId="0" fontId="9" fillId="0" borderId="6" xfId="0" applyFont="1" applyBorder="1" applyAlignment="1">
      <alignment vertical="top"/>
    </xf>
    <xf numFmtId="14" fontId="9" fillId="0" borderId="6" xfId="0" applyNumberFormat="1" applyFont="1" applyBorder="1" applyAlignment="1">
      <alignment horizontal="center" vertical="top"/>
    </xf>
    <xf numFmtId="0" fontId="9" fillId="0" borderId="1" xfId="0" applyFont="1" applyBorder="1" applyAlignment="1">
      <alignment horizontal="left" vertical="center" indent="1"/>
    </xf>
    <xf numFmtId="0" fontId="9" fillId="0" borderId="9" xfId="0" applyFont="1" applyBorder="1" applyAlignment="1">
      <alignment horizontal="left" vertical="center" indent="1"/>
    </xf>
    <xf numFmtId="1" fontId="9" fillId="0" borderId="10" xfId="0" applyNumberFormat="1" applyFont="1" applyBorder="1" applyAlignment="1">
      <alignment horizontal="right" vertical="center"/>
    </xf>
    <xf numFmtId="0" fontId="0" fillId="0" borderId="6" xfId="0" applyBorder="1" applyAlignment="1">
      <alignment horizontal="left" vertical="center" indent="1"/>
    </xf>
    <xf numFmtId="0" fontId="0" fillId="0" borderId="1" xfId="0" applyBorder="1" applyAlignment="1">
      <alignment horizontal="left" vertical="center" indent="1"/>
    </xf>
    <xf numFmtId="0" fontId="0" fillId="0" borderId="9" xfId="0" applyBorder="1" applyAlignment="1">
      <alignment horizontal="left" vertical="center" indent="1"/>
    </xf>
    <xf numFmtId="0" fontId="9" fillId="0" borderId="12" xfId="0" applyFont="1" applyBorder="1" applyAlignment="1">
      <alignment vertical="center"/>
    </xf>
    <xf numFmtId="0" fontId="0" fillId="0" borderId="8" xfId="0" applyBorder="1"/>
    <xf numFmtId="0" fontId="0" fillId="0" borderId="9" xfId="0" applyBorder="1" applyAlignment="1">
      <alignment horizontal="left" indent="1"/>
    </xf>
    <xf numFmtId="0" fontId="0" fillId="0" borderId="6" xfId="0" applyBorder="1" applyAlignment="1">
      <alignment horizontal="right"/>
    </xf>
    <xf numFmtId="49" fontId="0" fillId="0" borderId="8" xfId="0" applyNumberFormat="1" applyBorder="1" applyAlignment="1">
      <alignment horizontal="left" vertical="center"/>
    </xf>
    <xf numFmtId="0" fontId="0" fillId="0" borderId="14" xfId="0" applyBorder="1" applyAlignment="1">
      <alignment horizontal="left" vertical="center" indent="1"/>
    </xf>
    <xf numFmtId="0" fontId="0" fillId="0" borderId="12" xfId="0" applyBorder="1" applyAlignment="1">
      <alignment horizontal="left" vertical="center"/>
    </xf>
    <xf numFmtId="0" fontId="0" fillId="0" borderId="12" xfId="0" applyBorder="1"/>
    <xf numFmtId="1" fontId="9" fillId="0" borderId="15" xfId="0" applyNumberFormat="1" applyFont="1" applyBorder="1" applyAlignment="1">
      <alignment horizontal="right" vertical="center"/>
    </xf>
    <xf numFmtId="0" fontId="0" fillId="0" borderId="12" xfId="0" applyBorder="1" applyAlignment="1">
      <alignment horizontal="left" vertical="center" indent="1"/>
    </xf>
    <xf numFmtId="49" fontId="0" fillId="0" borderId="16" xfId="0" applyNumberFormat="1" applyBorder="1" applyAlignment="1">
      <alignment horizontal="left" vertical="center"/>
    </xf>
    <xf numFmtId="49" fontId="0" fillId="0" borderId="2" xfId="0" applyNumberFormat="1" applyBorder="1" applyAlignment="1">
      <alignment horizontal="left" vertical="center"/>
    </xf>
    <xf numFmtId="1" fontId="9" fillId="0" borderId="12" xfId="0" applyNumberFormat="1" applyFont="1" applyBorder="1" applyAlignment="1">
      <alignment horizontal="right" vertical="center"/>
    </xf>
    <xf numFmtId="0" fontId="0" fillId="0" borderId="14" xfId="0" applyBorder="1" applyAlignment="1">
      <alignment horizontal="left" indent="1"/>
    </xf>
    <xf numFmtId="0" fontId="0" fillId="0" borderId="17" xfId="0" applyBorder="1" applyAlignment="1">
      <alignment horizontal="left" vertical="top" indent="1"/>
    </xf>
    <xf numFmtId="0" fontId="0" fillId="0" borderId="18" xfId="0" applyBorder="1" applyAlignment="1">
      <alignment vertical="top"/>
    </xf>
    <xf numFmtId="0" fontId="9" fillId="0" borderId="18" xfId="0" applyFont="1" applyBorder="1" applyAlignment="1">
      <alignment horizontal="left" vertical="top"/>
    </xf>
    <xf numFmtId="0" fontId="9" fillId="0" borderId="18" xfId="0" applyFont="1" applyBorder="1" applyAlignment="1">
      <alignment vertical="center"/>
    </xf>
    <xf numFmtId="0" fontId="0" fillId="0" borderId="18" xfId="0" applyBorder="1" applyAlignment="1">
      <alignment horizontal="right" vertical="center"/>
    </xf>
    <xf numFmtId="0" fontId="0" fillId="0" borderId="19" xfId="0" applyBorder="1"/>
    <xf numFmtId="0" fontId="0" fillId="0" borderId="6" xfId="0" applyBorder="1" applyAlignment="1">
      <alignment horizontal="left"/>
    </xf>
    <xf numFmtId="0" fontId="0" fillId="0" borderId="20" xfId="0" applyBorder="1"/>
    <xf numFmtId="0" fontId="9" fillId="0" borderId="14" xfId="0" applyFont="1" applyBorder="1" applyAlignment="1">
      <alignment horizontal="left" vertical="center" indent="1"/>
    </xf>
    <xf numFmtId="0" fontId="9" fillId="0" borderId="12" xfId="0" applyFont="1" applyBorder="1" applyAlignment="1">
      <alignment horizontal="left" vertical="center"/>
    </xf>
    <xf numFmtId="0" fontId="9" fillId="0" borderId="12" xfId="0" applyFont="1" applyBorder="1"/>
    <xf numFmtId="49" fontId="0" fillId="0" borderId="12" xfId="0" applyNumberFormat="1" applyBorder="1" applyAlignment="1">
      <alignment vertical="center"/>
    </xf>
    <xf numFmtId="0" fontId="0" fillId="0" borderId="21" xfId="0" applyBorder="1" applyAlignment="1">
      <alignment vertical="center"/>
    </xf>
    <xf numFmtId="0" fontId="10" fillId="3" borderId="1" xfId="0" applyFont="1" applyFill="1" applyBorder="1" applyAlignment="1">
      <alignment horizontal="left" vertical="center" indent="1"/>
    </xf>
    <xf numFmtId="0" fontId="0" fillId="3" borderId="0" xfId="0" applyFill="1"/>
    <xf numFmtId="49" fontId="7" fillId="3" borderId="0" xfId="0" applyNumberFormat="1" applyFont="1" applyFill="1" applyAlignment="1">
      <alignment horizontal="left" vertical="center"/>
    </xf>
    <xf numFmtId="0" fontId="0" fillId="3" borderId="1" xfId="0" applyFill="1" applyBorder="1" applyAlignment="1">
      <alignment horizontal="left" vertical="center" indent="1"/>
    </xf>
    <xf numFmtId="0" fontId="9" fillId="3" borderId="0" xfId="0" applyFont="1" applyFill="1" applyAlignment="1">
      <alignment horizontal="left" vertical="center"/>
    </xf>
    <xf numFmtId="0" fontId="0" fillId="3" borderId="9" xfId="0" applyFill="1" applyBorder="1" applyAlignment="1">
      <alignment horizontal="left" vertical="center" indent="1"/>
    </xf>
    <xf numFmtId="0" fontId="0" fillId="3" borderId="6" xfId="0" applyFill="1" applyBorder="1"/>
    <xf numFmtId="0" fontId="9" fillId="3" borderId="6" xfId="0" applyFont="1" applyFill="1" applyBorder="1" applyAlignment="1">
      <alignment horizontal="left" vertical="center"/>
    </xf>
    <xf numFmtId="49" fontId="9" fillId="0" borderId="0" xfId="0" applyNumberFormat="1" applyFont="1" applyAlignment="1">
      <alignment horizontal="left" vertical="center"/>
    </xf>
    <xf numFmtId="49" fontId="9" fillId="0" borderId="6" xfId="0" applyNumberFormat="1" applyFont="1" applyBorder="1" applyAlignment="1">
      <alignment vertical="center"/>
    </xf>
    <xf numFmtId="49" fontId="9" fillId="0" borderId="6" xfId="0" applyNumberFormat="1" applyFont="1" applyBorder="1" applyAlignment="1">
      <alignment horizontal="left" vertical="center"/>
    </xf>
    <xf numFmtId="0" fontId="9" fillId="4" borderId="0" xfId="0" applyFont="1" applyFill="1" applyAlignment="1" applyProtection="1">
      <alignment horizontal="left" vertical="center"/>
      <protection locked="0"/>
    </xf>
    <xf numFmtId="0" fontId="9" fillId="4" borderId="6" xfId="0" applyFont="1" applyFill="1" applyBorder="1" applyAlignment="1" applyProtection="1">
      <alignment horizontal="left" vertical="center"/>
      <protection locked="0"/>
    </xf>
    <xf numFmtId="49" fontId="0" fillId="0" borderId="0" xfId="0" applyNumberFormat="1"/>
    <xf numFmtId="4" fontId="0" fillId="0" borderId="0" xfId="0" applyNumberFormat="1"/>
    <xf numFmtId="3" fontId="0" fillId="0" borderId="0" xfId="0" applyNumberFormat="1"/>
    <xf numFmtId="3" fontId="0" fillId="0" borderId="26" xfId="0" applyNumberFormat="1" applyBorder="1"/>
    <xf numFmtId="0" fontId="5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shrinkToFit="1"/>
    </xf>
    <xf numFmtId="3" fontId="8" fillId="5" borderId="28" xfId="0" applyNumberFormat="1" applyFont="1" applyFill="1" applyBorder="1" applyAlignment="1">
      <alignment vertical="center"/>
    </xf>
    <xf numFmtId="3" fontId="8" fillId="5" borderId="29" xfId="0" applyNumberFormat="1" applyFont="1" applyFill="1" applyBorder="1" applyAlignment="1">
      <alignment vertical="center"/>
    </xf>
    <xf numFmtId="3" fontId="8" fillId="5" borderId="29" xfId="0" applyNumberFormat="1" applyFont="1" applyFill="1" applyBorder="1" applyAlignment="1">
      <alignment vertical="center" wrapText="1"/>
    </xf>
    <xf numFmtId="3" fontId="11" fillId="5" borderId="30" xfId="0" applyNumberFormat="1" applyFont="1" applyFill="1" applyBorder="1" applyAlignment="1">
      <alignment horizontal="center" vertical="center" wrapText="1" shrinkToFit="1"/>
    </xf>
    <xf numFmtId="3" fontId="8" fillId="5" borderId="30" xfId="0" applyNumberFormat="1" applyFont="1" applyFill="1" applyBorder="1" applyAlignment="1">
      <alignment horizontal="center" vertical="center" wrapText="1" shrinkToFit="1"/>
    </xf>
    <xf numFmtId="3" fontId="8" fillId="5" borderId="30" xfId="0" applyNumberFormat="1" applyFont="1" applyFill="1" applyBorder="1" applyAlignment="1">
      <alignment horizontal="center" vertical="center" wrapText="1"/>
    </xf>
    <xf numFmtId="3" fontId="0" fillId="0" borderId="31" xfId="0" applyNumberFormat="1" applyBorder="1" applyAlignment="1">
      <alignment vertical="center"/>
    </xf>
    <xf numFmtId="3" fontId="4" fillId="0" borderId="33" xfId="0" applyNumberFormat="1" applyFont="1" applyBorder="1" applyAlignment="1">
      <alignment horizontal="right" vertical="center" wrapText="1" shrinkToFit="1"/>
    </xf>
    <xf numFmtId="3" fontId="4" fillId="0" borderId="33" xfId="0" applyNumberFormat="1" applyFont="1" applyBorder="1" applyAlignment="1">
      <alignment horizontal="right" vertical="center" shrinkToFit="1"/>
    </xf>
    <xf numFmtId="3" fontId="0" fillId="0" borderId="33" xfId="0" applyNumberFormat="1" applyBorder="1" applyAlignment="1">
      <alignment vertical="center" shrinkToFit="1"/>
    </xf>
    <xf numFmtId="3" fontId="0" fillId="0" borderId="33" xfId="0" applyNumberFormat="1" applyBorder="1" applyAlignment="1">
      <alignment vertical="center"/>
    </xf>
    <xf numFmtId="3" fontId="9" fillId="0" borderId="31" xfId="0" applyNumberFormat="1" applyFont="1" applyBorder="1" applyAlignment="1">
      <alignment vertical="center"/>
    </xf>
    <xf numFmtId="3" fontId="9" fillId="0" borderId="33" xfId="0" applyNumberFormat="1" applyFont="1" applyBorder="1" applyAlignment="1">
      <alignment vertical="center" wrapText="1" shrinkToFit="1"/>
    </xf>
    <xf numFmtId="3" fontId="9" fillId="0" borderId="33" xfId="0" applyNumberFormat="1" applyFont="1" applyBorder="1" applyAlignment="1">
      <alignment vertical="center" shrinkToFit="1"/>
    </xf>
    <xf numFmtId="3" fontId="9" fillId="0" borderId="33" xfId="0" applyNumberFormat="1" applyFont="1" applyBorder="1" applyAlignment="1">
      <alignment vertical="center"/>
    </xf>
    <xf numFmtId="3" fontId="0" fillId="0" borderId="31" xfId="0" applyNumberFormat="1" applyBorder="1" applyAlignment="1">
      <alignment horizontal="left" vertical="center"/>
    </xf>
    <xf numFmtId="3" fontId="0" fillId="0" borderId="33" xfId="0" applyNumberFormat="1" applyBorder="1" applyAlignment="1">
      <alignment vertical="center" wrapText="1" shrinkToFit="1"/>
    </xf>
    <xf numFmtId="3" fontId="0" fillId="3" borderId="37" xfId="0" applyNumberFormat="1" applyFill="1" applyBorder="1" applyAlignment="1">
      <alignment vertical="center" wrapText="1" shrinkToFit="1"/>
    </xf>
    <xf numFmtId="3" fontId="0" fillId="3" borderId="37" xfId="0" applyNumberFormat="1" applyFill="1" applyBorder="1" applyAlignment="1">
      <alignment vertical="center" shrinkToFit="1"/>
    </xf>
    <xf numFmtId="3" fontId="0" fillId="3" borderId="37" xfId="0" applyNumberFormat="1" applyFill="1" applyBorder="1" applyAlignment="1">
      <alignment vertical="center"/>
    </xf>
    <xf numFmtId="0" fontId="5" fillId="3" borderId="11" xfId="0" applyFont="1" applyFill="1" applyBorder="1" applyAlignment="1">
      <alignment horizontal="left" vertical="center" indent="1"/>
    </xf>
    <xf numFmtId="0" fontId="6" fillId="3" borderId="7" xfId="0" applyFont="1" applyFill="1" applyBorder="1" applyAlignment="1">
      <alignment horizontal="left" vertical="center"/>
    </xf>
    <xf numFmtId="0" fontId="0" fillId="3" borderId="7" xfId="0" applyFill="1" applyBorder="1" applyAlignment="1">
      <alignment horizontal="left" vertical="center"/>
    </xf>
    <xf numFmtId="4" fontId="5" fillId="3" borderId="7" xfId="0" applyNumberFormat="1" applyFont="1" applyFill="1" applyBorder="1" applyAlignment="1">
      <alignment horizontal="left" vertical="center"/>
    </xf>
    <xf numFmtId="49" fontId="0" fillId="3" borderId="13" xfId="0" applyNumberFormat="1" applyFill="1" applyBorder="1" applyAlignment="1">
      <alignment horizontal="left" vertical="center"/>
    </xf>
    <xf numFmtId="0" fontId="0" fillId="3" borderId="7" xfId="0" applyFill="1" applyBorder="1"/>
    <xf numFmtId="49" fontId="9" fillId="3" borderId="13" xfId="0" applyNumberFormat="1" applyFont="1" applyFill="1" applyBorder="1" applyAlignment="1">
      <alignment horizontal="left" vertical="center"/>
    </xf>
    <xf numFmtId="0" fontId="7" fillId="0" borderId="0" xfId="0" applyFont="1"/>
    <xf numFmtId="0" fontId="16" fillId="0" borderId="26" xfId="0" applyFont="1" applyBorder="1" applyAlignment="1">
      <alignment horizontal="center" vertical="center" wrapText="1"/>
    </xf>
    <xf numFmtId="0" fontId="8" fillId="0" borderId="26" xfId="0" applyFont="1" applyBorder="1" applyAlignment="1">
      <alignment vertical="center"/>
    </xf>
    <xf numFmtId="0" fontId="8" fillId="0" borderId="26" xfId="0" applyFont="1" applyBorder="1"/>
    <xf numFmtId="0" fontId="16" fillId="5" borderId="28" xfId="0" applyFont="1" applyFill="1" applyBorder="1" applyAlignment="1">
      <alignment horizontal="center" vertical="center" wrapText="1"/>
    </xf>
    <xf numFmtId="0" fontId="16" fillId="5" borderId="29" xfId="0" applyFont="1" applyFill="1" applyBorder="1" applyAlignment="1">
      <alignment horizontal="center" vertical="center" wrapText="1"/>
    </xf>
    <xf numFmtId="0" fontId="16" fillId="5" borderId="30" xfId="0" applyFont="1" applyFill="1" applyBorder="1" applyAlignment="1">
      <alignment horizontal="center" vertical="center" wrapText="1"/>
    </xf>
    <xf numFmtId="49" fontId="8" fillId="0" borderId="31" xfId="0" applyNumberFormat="1" applyFont="1" applyBorder="1" applyAlignment="1">
      <alignment vertical="center"/>
    </xf>
    <xf numFmtId="0" fontId="8" fillId="3" borderId="34" xfId="0" applyFont="1" applyFill="1" applyBorder="1" applyAlignment="1">
      <alignment vertical="center"/>
    </xf>
    <xf numFmtId="0" fontId="8" fillId="3" borderId="35" xfId="0" applyFont="1" applyFill="1" applyBorder="1" applyAlignment="1">
      <alignment vertical="center"/>
    </xf>
    <xf numFmtId="3" fontId="8" fillId="0" borderId="33" xfId="0" applyNumberFormat="1" applyFont="1" applyBorder="1" applyAlignment="1">
      <alignment vertical="center"/>
    </xf>
    <xf numFmtId="3" fontId="8" fillId="3" borderId="37" xfId="0" applyNumberFormat="1" applyFont="1" applyFill="1" applyBorder="1" applyAlignment="1">
      <alignment vertical="center"/>
    </xf>
    <xf numFmtId="4" fontId="8" fillId="0" borderId="33" xfId="0" applyNumberFormat="1" applyFont="1" applyBorder="1" applyAlignment="1">
      <alignment horizontal="center" vertical="center"/>
    </xf>
    <xf numFmtId="4" fontId="8" fillId="0" borderId="33" xfId="0" applyNumberFormat="1" applyFont="1" applyBorder="1" applyAlignment="1">
      <alignment vertical="center"/>
    </xf>
    <xf numFmtId="4" fontId="8" fillId="3" borderId="37" xfId="0" applyNumberFormat="1" applyFont="1" applyFill="1" applyBorder="1" applyAlignment="1">
      <alignment horizontal="center" vertical="center"/>
    </xf>
    <xf numFmtId="4" fontId="8" fillId="3" borderId="37" xfId="0" applyNumberFormat="1" applyFont="1" applyFill="1" applyBorder="1" applyAlignment="1">
      <alignment vertical="center"/>
    </xf>
    <xf numFmtId="49" fontId="0" fillId="0" borderId="1" xfId="0" applyNumberFormat="1" applyBorder="1"/>
    <xf numFmtId="0" fontId="0" fillId="3" borderId="21" xfId="0" applyFill="1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0" fontId="0" fillId="5" borderId="15" xfId="0" applyFill="1" applyBorder="1"/>
    <xf numFmtId="0" fontId="0" fillId="5" borderId="21" xfId="0" applyFill="1" applyBorder="1"/>
    <xf numFmtId="0" fontId="0" fillId="5" borderId="21" xfId="0" applyFill="1" applyBorder="1" applyAlignment="1">
      <alignment horizontal="center"/>
    </xf>
    <xf numFmtId="49" fontId="0" fillId="5" borderId="21" xfId="0" applyNumberFormat="1" applyFill="1" applyBorder="1"/>
    <xf numFmtId="0" fontId="0" fillId="5" borderId="21" xfId="0" applyFill="1" applyBorder="1" applyAlignment="1">
      <alignment wrapText="1"/>
    </xf>
    <xf numFmtId="0" fontId="17" fillId="0" borderId="0" xfId="0" applyFont="1"/>
    <xf numFmtId="164" fontId="0" fillId="0" borderId="0" xfId="0" applyNumberFormat="1" applyAlignment="1">
      <alignment vertical="top"/>
    </xf>
    <xf numFmtId="4" fontId="0" fillId="0" borderId="0" xfId="0" applyNumberFormat="1" applyAlignment="1">
      <alignment vertical="top"/>
    </xf>
    <xf numFmtId="0" fontId="17" fillId="0" borderId="0" xfId="0" applyFont="1" applyAlignment="1">
      <alignment vertical="top"/>
    </xf>
    <xf numFmtId="49" fontId="17" fillId="0" borderId="0" xfId="0" applyNumberFormat="1" applyFont="1" applyAlignment="1">
      <alignment vertical="top"/>
    </xf>
    <xf numFmtId="0" fontId="17" fillId="0" borderId="0" xfId="0" applyFont="1" applyAlignment="1">
      <alignment horizontal="center" vertical="top" shrinkToFit="1"/>
    </xf>
    <xf numFmtId="4" fontId="17" fillId="0" borderId="0" xfId="0" applyNumberFormat="1" applyFont="1" applyAlignment="1">
      <alignment vertical="top" shrinkToFit="1"/>
    </xf>
    <xf numFmtId="0" fontId="9" fillId="3" borderId="15" xfId="0" applyFont="1" applyFill="1" applyBorder="1" applyAlignment="1">
      <alignment vertical="top"/>
    </xf>
    <xf numFmtId="49" fontId="9" fillId="3" borderId="12" xfId="0" applyNumberFormat="1" applyFont="1" applyFill="1" applyBorder="1" applyAlignment="1">
      <alignment vertical="top"/>
    </xf>
    <xf numFmtId="0" fontId="9" fillId="3" borderId="12" xfId="0" applyFont="1" applyFill="1" applyBorder="1" applyAlignment="1">
      <alignment horizontal="center" vertical="top"/>
    </xf>
    <xf numFmtId="0" fontId="9" fillId="3" borderId="12" xfId="0" applyFont="1" applyFill="1" applyBorder="1" applyAlignment="1">
      <alignment vertical="top"/>
    </xf>
    <xf numFmtId="4" fontId="17" fillId="4" borderId="0" xfId="0" applyNumberFormat="1" applyFont="1" applyFill="1" applyAlignment="1" applyProtection="1">
      <alignment vertical="top" shrinkToFit="1"/>
      <protection locked="0"/>
    </xf>
    <xf numFmtId="164" fontId="18" fillId="0" borderId="0" xfId="0" applyNumberFormat="1" applyFont="1" applyAlignment="1">
      <alignment horizontal="center" vertical="top" wrapText="1" shrinkToFit="1"/>
    </xf>
    <xf numFmtId="164" fontId="18" fillId="0" borderId="0" xfId="0" applyNumberFormat="1" applyFont="1" applyAlignment="1">
      <alignment vertical="top" wrapText="1" shrinkToFit="1"/>
    </xf>
    <xf numFmtId="4" fontId="9" fillId="3" borderId="0" xfId="0" applyNumberFormat="1" applyFont="1" applyFill="1" applyAlignment="1">
      <alignment vertical="top" shrinkToFit="1"/>
    </xf>
    <xf numFmtId="0" fontId="9" fillId="3" borderId="27" xfId="0" applyFont="1" applyFill="1" applyBorder="1" applyAlignment="1">
      <alignment vertical="top"/>
    </xf>
    <xf numFmtId="49" fontId="9" fillId="3" borderId="18" xfId="0" applyNumberFormat="1" applyFont="1" applyFill="1" applyBorder="1" applyAlignment="1">
      <alignment vertical="top"/>
    </xf>
    <xf numFmtId="0" fontId="9" fillId="3" borderId="18" xfId="0" applyFont="1" applyFill="1" applyBorder="1" applyAlignment="1">
      <alignment horizontal="center" vertical="top" shrinkToFit="1"/>
    </xf>
    <xf numFmtId="164" fontId="9" fillId="3" borderId="18" xfId="0" applyNumberFormat="1" applyFont="1" applyFill="1" applyBorder="1" applyAlignment="1">
      <alignment vertical="top" shrinkToFit="1"/>
    </xf>
    <xf numFmtId="4" fontId="9" fillId="3" borderId="18" xfId="0" applyNumberFormat="1" applyFont="1" applyFill="1" applyBorder="1" applyAlignment="1">
      <alignment vertical="top" shrinkToFit="1"/>
    </xf>
    <xf numFmtId="4" fontId="9" fillId="3" borderId="38" xfId="0" applyNumberFormat="1" applyFont="1" applyFill="1" applyBorder="1" applyAlignment="1">
      <alignment vertical="top" shrinkToFit="1"/>
    </xf>
    <xf numFmtId="0" fontId="17" fillId="0" borderId="39" xfId="0" applyFont="1" applyBorder="1" applyAlignment="1">
      <alignment vertical="top"/>
    </xf>
    <xf numFmtId="49" fontId="17" fillId="0" borderId="40" xfId="0" applyNumberFormat="1" applyFont="1" applyBorder="1" applyAlignment="1">
      <alignment vertical="top"/>
    </xf>
    <xf numFmtId="0" fontId="17" fillId="0" borderId="40" xfId="0" applyFont="1" applyBorder="1" applyAlignment="1">
      <alignment horizontal="center" vertical="top" shrinkToFit="1"/>
    </xf>
    <xf numFmtId="164" fontId="17" fillId="0" borderId="40" xfId="0" applyNumberFormat="1" applyFont="1" applyBorder="1" applyAlignment="1">
      <alignment vertical="top" shrinkToFit="1"/>
    </xf>
    <xf numFmtId="4" fontId="17" fillId="4" borderId="40" xfId="0" applyNumberFormat="1" applyFont="1" applyFill="1" applyBorder="1" applyAlignment="1" applyProtection="1">
      <alignment vertical="top" shrinkToFit="1"/>
      <protection locked="0"/>
    </xf>
    <xf numFmtId="4" fontId="17" fillId="0" borderId="40" xfId="0" applyNumberFormat="1" applyFont="1" applyBorder="1" applyAlignment="1">
      <alignment vertical="top" shrinkToFit="1"/>
    </xf>
    <xf numFmtId="4" fontId="17" fillId="0" borderId="41" xfId="0" applyNumberFormat="1" applyFont="1" applyBorder="1" applyAlignment="1">
      <alignment vertical="top" shrinkToFit="1"/>
    </xf>
    <xf numFmtId="0" fontId="17" fillId="0" borderId="42" xfId="0" applyFont="1" applyBorder="1" applyAlignment="1">
      <alignment vertical="top"/>
    </xf>
    <xf numFmtId="49" fontId="17" fillId="0" borderId="43" xfId="0" applyNumberFormat="1" applyFont="1" applyBorder="1" applyAlignment="1">
      <alignment vertical="top"/>
    </xf>
    <xf numFmtId="0" fontId="17" fillId="0" borderId="43" xfId="0" applyFont="1" applyBorder="1" applyAlignment="1">
      <alignment horizontal="center" vertical="top" shrinkToFit="1"/>
    </xf>
    <xf numFmtId="164" fontId="17" fillId="0" borderId="43" xfId="0" applyNumberFormat="1" applyFont="1" applyBorder="1" applyAlignment="1">
      <alignment vertical="top" shrinkToFit="1"/>
    </xf>
    <xf numFmtId="4" fontId="17" fillId="4" borderId="43" xfId="0" applyNumberFormat="1" applyFont="1" applyFill="1" applyBorder="1" applyAlignment="1" applyProtection="1">
      <alignment vertical="top" shrinkToFit="1"/>
      <protection locked="0"/>
    </xf>
    <xf numFmtId="4" fontId="17" fillId="0" borderId="43" xfId="0" applyNumberFormat="1" applyFont="1" applyBorder="1" applyAlignment="1">
      <alignment vertical="top" shrinkToFit="1"/>
    </xf>
    <xf numFmtId="4" fontId="17" fillId="0" borderId="44" xfId="0" applyNumberFormat="1" applyFont="1" applyBorder="1" applyAlignment="1">
      <alignment vertical="top" shrinkToFit="1"/>
    </xf>
    <xf numFmtId="0" fontId="19" fillId="0" borderId="0" xfId="0" applyFont="1" applyAlignment="1">
      <alignment wrapText="1"/>
    </xf>
    <xf numFmtId="164" fontId="17" fillId="4" borderId="0" xfId="0" applyNumberFormat="1" applyFont="1" applyFill="1" applyAlignment="1" applyProtection="1">
      <alignment vertical="top" shrinkToFit="1"/>
      <protection locked="0"/>
    </xf>
    <xf numFmtId="4" fontId="9" fillId="3" borderId="22" xfId="0" applyNumberFormat="1" applyFont="1" applyFill="1" applyBorder="1" applyAlignment="1">
      <alignment vertical="top"/>
    </xf>
    <xf numFmtId="49" fontId="9" fillId="3" borderId="18" xfId="0" applyNumberFormat="1" applyFont="1" applyFill="1" applyBorder="1" applyAlignment="1">
      <alignment horizontal="left" vertical="top" wrapText="1"/>
    </xf>
    <xf numFmtId="49" fontId="17" fillId="0" borderId="40" xfId="0" applyNumberFormat="1" applyFont="1" applyBorder="1" applyAlignment="1">
      <alignment horizontal="left" vertical="top" wrapText="1"/>
    </xf>
    <xf numFmtId="164" fontId="18" fillId="0" borderId="0" xfId="0" quotePrefix="1" applyNumberFormat="1" applyFont="1" applyAlignment="1">
      <alignment horizontal="left" vertical="top" wrapText="1"/>
    </xf>
    <xf numFmtId="49" fontId="17" fillId="0" borderId="43" xfId="0" applyNumberFormat="1" applyFont="1" applyBorder="1" applyAlignment="1">
      <alignment horizontal="left" vertical="top" wrapText="1"/>
    </xf>
    <xf numFmtId="49" fontId="17" fillId="0" borderId="0" xfId="0" applyNumberFormat="1" applyFont="1" applyAlignment="1">
      <alignment horizontal="left" vertical="top" wrapText="1"/>
    </xf>
    <xf numFmtId="49" fontId="0" fillId="0" borderId="0" xfId="0" applyNumberFormat="1" applyAlignment="1">
      <alignment horizontal="left" vertical="top" wrapText="1"/>
    </xf>
    <xf numFmtId="49" fontId="9" fillId="3" borderId="12" xfId="0" applyNumberFormat="1" applyFont="1" applyFill="1" applyBorder="1" applyAlignment="1">
      <alignment horizontal="left" vertical="top" wrapText="1"/>
    </xf>
    <xf numFmtId="49" fontId="0" fillId="0" borderId="0" xfId="0" applyNumberFormat="1" applyAlignment="1">
      <alignment horizontal="left" wrapText="1"/>
    </xf>
    <xf numFmtId="0" fontId="20" fillId="0" borderId="0" xfId="2" applyFont="1"/>
    <xf numFmtId="0" fontId="1" fillId="0" borderId="0" xfId="2"/>
    <xf numFmtId="4" fontId="1" fillId="0" borderId="0" xfId="2" applyNumberFormat="1"/>
    <xf numFmtId="0" fontId="21" fillId="0" borderId="0" xfId="2" applyFont="1"/>
    <xf numFmtId="4" fontId="22" fillId="0" borderId="0" xfId="2" applyNumberFormat="1" applyFont="1"/>
    <xf numFmtId="0" fontId="22" fillId="0" borderId="0" xfId="2" applyFont="1"/>
    <xf numFmtId="165" fontId="1" fillId="0" borderId="0" xfId="2" applyNumberFormat="1"/>
    <xf numFmtId="0" fontId="23" fillId="0" borderId="0" xfId="2" applyFont="1"/>
    <xf numFmtId="166" fontId="20" fillId="0" borderId="0" xfId="2" applyNumberFormat="1" applyFont="1"/>
    <xf numFmtId="166" fontId="24" fillId="0" borderId="0" xfId="2" applyNumberFormat="1" applyFont="1"/>
    <xf numFmtId="4" fontId="24" fillId="0" borderId="0" xfId="2" applyNumberFormat="1" applyFont="1"/>
    <xf numFmtId="0" fontId="24" fillId="0" borderId="0" xfId="2" applyFont="1"/>
    <xf numFmtId="0" fontId="1" fillId="0" borderId="0" xfId="2" applyAlignment="1">
      <alignment horizontal="left"/>
    </xf>
    <xf numFmtId="2" fontId="1" fillId="0" borderId="0" xfId="2" applyNumberFormat="1"/>
    <xf numFmtId="4" fontId="1" fillId="0" borderId="0" xfId="2" applyNumberFormat="1" applyAlignment="1">
      <alignment horizontal="center"/>
    </xf>
    <xf numFmtId="4" fontId="24" fillId="0" borderId="0" xfId="2" applyNumberFormat="1" applyFont="1" applyAlignment="1">
      <alignment horizontal="right"/>
    </xf>
    <xf numFmtId="4" fontId="1" fillId="0" borderId="0" xfId="2" applyNumberFormat="1" applyAlignment="1">
      <alignment horizontal="right"/>
    </xf>
    <xf numFmtId="0" fontId="4" fillId="2" borderId="0" xfId="0" applyFont="1" applyFill="1" applyAlignment="1">
      <alignment horizontal="left" wrapText="1"/>
    </xf>
    <xf numFmtId="0" fontId="0" fillId="0" borderId="18" xfId="0" applyBorder="1" applyAlignment="1">
      <alignment horizontal="center"/>
    </xf>
    <xf numFmtId="4" fontId="12" fillId="0" borderId="15" xfId="0" applyNumberFormat="1" applyFont="1" applyBorder="1" applyAlignment="1">
      <alignment horizontal="right" vertical="center"/>
    </xf>
    <xf numFmtId="4" fontId="12" fillId="0" borderId="12" xfId="0" applyNumberFormat="1" applyFont="1" applyBorder="1" applyAlignment="1">
      <alignment horizontal="right" vertical="center"/>
    </xf>
    <xf numFmtId="4" fontId="12" fillId="0" borderId="15" xfId="0" applyNumberFormat="1" applyFont="1" applyBorder="1" applyAlignment="1">
      <alignment vertical="center"/>
    </xf>
    <xf numFmtId="4" fontId="12" fillId="0" borderId="12" xfId="0" applyNumberFormat="1" applyFont="1" applyBorder="1" applyAlignment="1">
      <alignment vertical="center"/>
    </xf>
    <xf numFmtId="4" fontId="14" fillId="0" borderId="15" xfId="0" applyNumberFormat="1" applyFont="1" applyBorder="1" applyAlignment="1">
      <alignment horizontal="right" vertical="center" indent="1"/>
    </xf>
    <xf numFmtId="4" fontId="14" fillId="0" borderId="22" xfId="0" applyNumberFormat="1" applyFont="1" applyBorder="1" applyAlignment="1">
      <alignment horizontal="right" vertical="center" indent="1"/>
    </xf>
    <xf numFmtId="4" fontId="14" fillId="0" borderId="16" xfId="0" applyNumberFormat="1" applyFont="1" applyBorder="1" applyAlignment="1">
      <alignment horizontal="right" vertical="center" indent="1"/>
    </xf>
    <xf numFmtId="4" fontId="12" fillId="0" borderId="15" xfId="0" applyNumberFormat="1" applyFont="1" applyBorder="1" applyAlignment="1">
      <alignment horizontal="right" vertical="center" indent="1"/>
    </xf>
    <xf numFmtId="4" fontId="12" fillId="0" borderId="16" xfId="0" applyNumberFormat="1" applyFont="1" applyBorder="1" applyAlignment="1">
      <alignment horizontal="right" vertical="center" indent="1"/>
    </xf>
    <xf numFmtId="4" fontId="13" fillId="3" borderId="7" xfId="0" applyNumberFormat="1" applyFont="1" applyFill="1" applyBorder="1" applyAlignment="1">
      <alignment horizontal="right" vertical="center"/>
    </xf>
    <xf numFmtId="2" fontId="13" fillId="3" borderId="7" xfId="0" applyNumberFormat="1" applyFont="1" applyFill="1" applyBorder="1" applyAlignment="1">
      <alignment horizontal="right" vertical="center"/>
    </xf>
    <xf numFmtId="0" fontId="9" fillId="0" borderId="6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9" fillId="4" borderId="0" xfId="0" applyFont="1" applyFill="1" applyAlignment="1" applyProtection="1">
      <alignment horizontal="left" vertical="center"/>
      <protection locked="0"/>
    </xf>
    <xf numFmtId="0" fontId="9" fillId="3" borderId="6" xfId="0" applyFont="1" applyFill="1" applyBorder="1" applyAlignment="1">
      <alignment horizontal="left" vertical="center" wrapText="1"/>
    </xf>
    <xf numFmtId="0" fontId="9" fillId="3" borderId="8" xfId="0" applyFont="1" applyFill="1" applyBorder="1" applyAlignment="1">
      <alignment horizontal="left" vertical="center" wrapText="1"/>
    </xf>
    <xf numFmtId="0" fontId="9" fillId="4" borderId="6" xfId="0" applyFont="1" applyFill="1" applyBorder="1" applyAlignment="1" applyProtection="1">
      <alignment horizontal="left" vertical="center"/>
      <protection locked="0"/>
    </xf>
    <xf numFmtId="0" fontId="0" fillId="4" borderId="6" xfId="0" applyFill="1" applyBorder="1" applyAlignment="1" applyProtection="1">
      <alignment horizontal="left" vertical="center"/>
      <protection locked="0"/>
    </xf>
    <xf numFmtId="0" fontId="3" fillId="0" borderId="23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4" fontId="12" fillId="0" borderId="10" xfId="0" applyNumberFormat="1" applyFont="1" applyBorder="1" applyAlignment="1">
      <alignment horizontal="right" vertical="center"/>
    </xf>
    <xf numFmtId="4" fontId="12" fillId="0" borderId="6" xfId="0" applyNumberFormat="1" applyFont="1" applyBorder="1" applyAlignment="1">
      <alignment horizontal="right" vertical="center"/>
    </xf>
    <xf numFmtId="4" fontId="12" fillId="0" borderId="18" xfId="0" applyNumberFormat="1" applyFont="1" applyBorder="1" applyAlignment="1">
      <alignment horizontal="right" vertical="center"/>
    </xf>
    <xf numFmtId="49" fontId="7" fillId="3" borderId="18" xfId="0" applyNumberFormat="1" applyFont="1" applyFill="1" applyBorder="1" applyAlignment="1">
      <alignment horizontal="left" vertical="center" wrapText="1"/>
    </xf>
    <xf numFmtId="0" fontId="0" fillId="3" borderId="18" xfId="0" applyFill="1" applyBorder="1" applyAlignment="1">
      <alignment wrapText="1"/>
    </xf>
    <xf numFmtId="0" fontId="0" fillId="3" borderId="19" xfId="0" applyFill="1" applyBorder="1" applyAlignment="1">
      <alignment wrapText="1"/>
    </xf>
    <xf numFmtId="0" fontId="9" fillId="3" borderId="0" xfId="0" applyFont="1" applyFill="1" applyAlignment="1">
      <alignment horizontal="left" vertical="center" wrapText="1"/>
    </xf>
    <xf numFmtId="0" fontId="0" fillId="3" borderId="0" xfId="0" applyFill="1" applyAlignment="1">
      <alignment wrapText="1"/>
    </xf>
    <xf numFmtId="0" fontId="0" fillId="3" borderId="2" xfId="0" applyFill="1" applyBorder="1" applyAlignment="1">
      <alignment wrapText="1"/>
    </xf>
    <xf numFmtId="1" fontId="0" fillId="0" borderId="6" xfId="0" applyNumberFormat="1" applyBorder="1" applyAlignment="1">
      <alignment horizontal="right" indent="1"/>
    </xf>
    <xf numFmtId="0" fontId="9" fillId="4" borderId="18" xfId="0" applyFont="1" applyFill="1" applyBorder="1" applyAlignment="1" applyProtection="1">
      <alignment horizontal="left" vertical="center"/>
      <protection locked="0"/>
    </xf>
    <xf numFmtId="0" fontId="0" fillId="0" borderId="6" xfId="0" applyBorder="1" applyAlignment="1">
      <alignment horizontal="right" indent="1"/>
    </xf>
    <xf numFmtId="0" fontId="0" fillId="0" borderId="8" xfId="0" applyBorder="1" applyAlignment="1">
      <alignment horizontal="right" indent="1"/>
    </xf>
    <xf numFmtId="4" fontId="12" fillId="0" borderId="22" xfId="0" applyNumberFormat="1" applyFont="1" applyBorder="1" applyAlignment="1">
      <alignment horizontal="right" vertical="center" indent="1"/>
    </xf>
    <xf numFmtId="3" fontId="0" fillId="0" borderId="32" xfId="0" applyNumberFormat="1" applyBorder="1" applyAlignment="1">
      <alignment vertical="center"/>
    </xf>
    <xf numFmtId="3" fontId="0" fillId="0" borderId="32" xfId="0" applyNumberFormat="1" applyBorder="1" applyAlignment="1">
      <alignment vertical="center" wrapText="1"/>
    </xf>
    <xf numFmtId="3" fontId="9" fillId="0" borderId="32" xfId="0" applyNumberFormat="1" applyFont="1" applyBorder="1" applyAlignment="1">
      <alignment vertical="center"/>
    </xf>
    <xf numFmtId="3" fontId="9" fillId="0" borderId="32" xfId="0" applyNumberFormat="1" applyFont="1" applyBorder="1" applyAlignment="1">
      <alignment vertical="center" wrapText="1"/>
    </xf>
    <xf numFmtId="3" fontId="0" fillId="3" borderId="34" xfId="0" applyNumberFormat="1" applyFill="1" applyBorder="1" applyAlignment="1">
      <alignment vertical="center"/>
    </xf>
    <xf numFmtId="3" fontId="0" fillId="3" borderId="35" xfId="0" applyNumberFormat="1" applyFill="1" applyBorder="1" applyAlignment="1">
      <alignment vertical="center"/>
    </xf>
    <xf numFmtId="3" fontId="0" fillId="3" borderId="36" xfId="0" applyNumberFormat="1" applyFill="1" applyBorder="1" applyAlignment="1">
      <alignment vertical="center"/>
    </xf>
    <xf numFmtId="49" fontId="8" fillId="0" borderId="31" xfId="0" applyNumberFormat="1" applyFont="1" applyBorder="1" applyAlignment="1">
      <alignment vertical="center" wrapText="1"/>
    </xf>
    <xf numFmtId="49" fontId="8" fillId="0" borderId="32" xfId="0" applyNumberFormat="1" applyFont="1" applyBorder="1" applyAlignment="1">
      <alignment vertical="center" wrapText="1"/>
    </xf>
    <xf numFmtId="0" fontId="7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 wrapText="1"/>
    </xf>
    <xf numFmtId="49" fontId="0" fillId="0" borderId="12" xfId="0" applyNumberFormat="1" applyBorder="1" applyAlignment="1">
      <alignment vertical="center" shrinkToFit="1"/>
    </xf>
    <xf numFmtId="49" fontId="0" fillId="0" borderId="22" xfId="0" applyNumberFormat="1" applyBorder="1" applyAlignment="1">
      <alignment vertical="center" shrinkToFit="1"/>
    </xf>
    <xf numFmtId="0" fontId="17" fillId="0" borderId="18" xfId="0" applyFont="1" applyBorder="1" applyAlignment="1">
      <alignment horizontal="left" vertical="top" wrapText="1"/>
    </xf>
    <xf numFmtId="0" fontId="17" fillId="0" borderId="18" xfId="0" applyFont="1" applyBorder="1" applyAlignment="1">
      <alignment vertical="top" wrapText="1"/>
    </xf>
    <xf numFmtId="0" fontId="7" fillId="0" borderId="0" xfId="0" applyFont="1" applyAlignment="1">
      <alignment horizontal="center"/>
    </xf>
    <xf numFmtId="49" fontId="0" fillId="0" borderId="12" xfId="0" applyNumberFormat="1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22" xfId="0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0" fontId="0" fillId="3" borderId="12" xfId="0" applyFill="1" applyBorder="1" applyAlignment="1">
      <alignment vertical="center"/>
    </xf>
    <xf numFmtId="0" fontId="0" fillId="3" borderId="22" xfId="0" applyFill="1" applyBorder="1" applyAlignment="1">
      <alignment vertical="center"/>
    </xf>
    <xf numFmtId="0" fontId="17" fillId="0" borderId="0" xfId="0" applyFont="1" applyAlignment="1">
      <alignment horizontal="left" vertical="top" wrapText="1"/>
    </xf>
    <xf numFmtId="0" fontId="17" fillId="0" borderId="0" xfId="0" applyFont="1" applyAlignment="1">
      <alignment vertical="top" wrapText="1"/>
    </xf>
  </cellXfs>
  <cellStyles count="3">
    <cellStyle name="Normální" xfId="0" builtinId="0"/>
    <cellStyle name="normální 2" xfId="1" xr:uid="{00000000-0005-0000-0000-000001000000}"/>
    <cellStyle name="Normální 3" xfId="2" xr:uid="{DA1FAA05-C491-469D-88E7-3520B2CBBA76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Preview\INFO\Templates\Rozpocty\Sablon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6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7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comments" Target="../comments4.xml"/><Relationship Id="rId1" Type="http://schemas.openxmlformats.org/officeDocument/2006/relationships/vmlDrawing" Target="../drawings/vmlDrawing4.v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1"/>
  <dimension ref="A1:G2"/>
  <sheetViews>
    <sheetView tabSelected="1" workbookViewId="0">
      <selection activeCell="A2" sqref="A2:G2"/>
    </sheetView>
  </sheetViews>
  <sheetFormatPr defaultRowHeight="12.75" x14ac:dyDescent="0.2"/>
  <sheetData>
    <row r="1" spans="1:7" x14ac:dyDescent="0.2">
      <c r="A1" s="26" t="s">
        <v>38</v>
      </c>
    </row>
    <row r="2" spans="1:7" ht="57.75" customHeight="1" x14ac:dyDescent="0.2">
      <c r="A2" s="201" t="s">
        <v>39</v>
      </c>
      <c r="B2" s="201"/>
      <c r="C2" s="201"/>
      <c r="D2" s="201"/>
      <c r="E2" s="201"/>
      <c r="F2" s="201"/>
      <c r="G2" s="201"/>
    </row>
  </sheetData>
  <sheetProtection algorithmName="SHA-512" hashValue="eqhvNl7t/nWc+eTFvh9tKx5o5FhR8UQSFWE/Qibbq92xqC5oYeXu/AvOynGb0RDwRX6gI07KLRJG4xqcPPzDAg==" saltValue="HUtknPyx34khBTW6G3vcmA==" spinCount="100000" sheet="1"/>
  <mergeCells count="1">
    <mergeCell ref="A2:G2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List5112">
    <tabColor rgb="FF66FF66"/>
  </sheetPr>
  <dimension ref="A1:O81"/>
  <sheetViews>
    <sheetView showGridLines="0" topLeftCell="B1" zoomScaleNormal="100" zoomScaleSheetLayoutView="75" workbookViewId="0">
      <selection activeCell="A28" sqref="A28"/>
    </sheetView>
  </sheetViews>
  <sheetFormatPr defaultColWidth="9" defaultRowHeight="12.75" x14ac:dyDescent="0.2"/>
  <cols>
    <col min="1" max="1" width="8.42578125" hidden="1" customWidth="1"/>
    <col min="2" max="2" width="9.140625" customWidth="1"/>
    <col min="3" max="3" width="7.42578125" customWidth="1"/>
    <col min="4" max="4" width="13.42578125" customWidth="1"/>
    <col min="5" max="5" width="12.140625" customWidth="1"/>
    <col min="6" max="6" width="11.42578125" customWidth="1"/>
    <col min="7" max="8" width="12.7109375" customWidth="1"/>
    <col min="9" max="9" width="13" customWidth="1"/>
    <col min="10" max="10" width="6.7109375" customWidth="1"/>
    <col min="11" max="11" width="4.28515625" customWidth="1"/>
    <col min="12" max="15" width="10.7109375" customWidth="1"/>
  </cols>
  <sheetData>
    <row r="1" spans="1:15" ht="33.75" customHeight="1" x14ac:dyDescent="0.2">
      <c r="A1" s="61" t="s">
        <v>36</v>
      </c>
      <c r="B1" s="221" t="s">
        <v>41</v>
      </c>
      <c r="C1" s="222"/>
      <c r="D1" s="222"/>
      <c r="E1" s="222"/>
      <c r="F1" s="222"/>
      <c r="G1" s="222"/>
      <c r="H1" s="222"/>
      <c r="I1" s="222"/>
      <c r="J1" s="223"/>
    </row>
    <row r="2" spans="1:15" ht="36" customHeight="1" x14ac:dyDescent="0.2">
      <c r="A2" s="2"/>
      <c r="B2" s="67" t="s">
        <v>22</v>
      </c>
      <c r="C2" s="68"/>
      <c r="D2" s="69" t="s">
        <v>43</v>
      </c>
      <c r="E2" s="227" t="s">
        <v>44</v>
      </c>
      <c r="F2" s="228"/>
      <c r="G2" s="228"/>
      <c r="H2" s="228"/>
      <c r="I2" s="228"/>
      <c r="J2" s="229"/>
      <c r="O2" s="1"/>
    </row>
    <row r="3" spans="1:15" ht="27" hidden="1" customHeight="1" x14ac:dyDescent="0.2">
      <c r="A3" s="2"/>
      <c r="B3" s="70"/>
      <c r="C3" s="68"/>
      <c r="D3" s="71"/>
      <c r="E3" s="230"/>
      <c r="F3" s="231"/>
      <c r="G3" s="231"/>
      <c r="H3" s="231"/>
      <c r="I3" s="231"/>
      <c r="J3" s="232"/>
    </row>
    <row r="4" spans="1:15" ht="23.25" customHeight="1" x14ac:dyDescent="0.2">
      <c r="A4" s="2"/>
      <c r="B4" s="72"/>
      <c r="C4" s="73"/>
      <c r="D4" s="74"/>
      <c r="E4" s="217"/>
      <c r="F4" s="217"/>
      <c r="G4" s="217"/>
      <c r="H4" s="217"/>
      <c r="I4" s="217"/>
      <c r="J4" s="218"/>
    </row>
    <row r="5" spans="1:15" ht="24" customHeight="1" x14ac:dyDescent="0.2">
      <c r="A5" s="2"/>
      <c r="B5" s="38" t="s">
        <v>42</v>
      </c>
      <c r="D5" s="75" t="s">
        <v>45</v>
      </c>
      <c r="E5" s="21"/>
      <c r="F5" s="21"/>
      <c r="G5" s="21"/>
      <c r="H5" s="23" t="s">
        <v>40</v>
      </c>
      <c r="I5" s="75" t="s">
        <v>49</v>
      </c>
      <c r="J5" s="8"/>
    </row>
    <row r="6" spans="1:15" ht="15.75" customHeight="1" x14ac:dyDescent="0.2">
      <c r="A6" s="2"/>
      <c r="B6" s="34"/>
      <c r="C6" s="21"/>
      <c r="D6" s="75" t="s">
        <v>46</v>
      </c>
      <c r="E6" s="21"/>
      <c r="F6" s="21"/>
      <c r="G6" s="21"/>
      <c r="H6" s="23" t="s">
        <v>34</v>
      </c>
      <c r="I6" s="27"/>
      <c r="J6" s="8"/>
    </row>
    <row r="7" spans="1:15" ht="15.75" customHeight="1" x14ac:dyDescent="0.2">
      <c r="A7" s="2"/>
      <c r="B7" s="35"/>
      <c r="C7" s="22"/>
      <c r="D7" s="77" t="s">
        <v>48</v>
      </c>
      <c r="E7" s="76" t="s">
        <v>47</v>
      </c>
      <c r="F7" s="29"/>
      <c r="G7" s="29"/>
      <c r="H7" s="30"/>
      <c r="I7" s="29"/>
      <c r="J7" s="41"/>
    </row>
    <row r="8" spans="1:15" ht="24" hidden="1" customHeight="1" x14ac:dyDescent="0.2">
      <c r="A8" s="2"/>
      <c r="B8" s="38" t="s">
        <v>20</v>
      </c>
      <c r="D8" s="27"/>
      <c r="H8" s="23" t="s">
        <v>40</v>
      </c>
      <c r="I8" s="27"/>
      <c r="J8" s="8"/>
    </row>
    <row r="9" spans="1:15" ht="15.75" hidden="1" customHeight="1" x14ac:dyDescent="0.2">
      <c r="A9" s="2"/>
      <c r="B9" s="2"/>
      <c r="D9" s="27"/>
      <c r="H9" s="23" t="s">
        <v>34</v>
      </c>
      <c r="I9" s="27"/>
      <c r="J9" s="8"/>
    </row>
    <row r="10" spans="1:15" ht="15.75" hidden="1" customHeight="1" x14ac:dyDescent="0.2">
      <c r="A10" s="2"/>
      <c r="B10" s="42"/>
      <c r="C10" s="22"/>
      <c r="D10" s="28"/>
      <c r="E10" s="30"/>
      <c r="F10" s="30"/>
      <c r="G10" s="14"/>
      <c r="H10" s="14"/>
      <c r="I10" s="43"/>
      <c r="J10" s="41"/>
    </row>
    <row r="11" spans="1:15" ht="24" customHeight="1" x14ac:dyDescent="0.2">
      <c r="A11" s="2"/>
      <c r="B11" s="38" t="s">
        <v>19</v>
      </c>
      <c r="D11" s="234"/>
      <c r="E11" s="234"/>
      <c r="F11" s="234"/>
      <c r="G11" s="234"/>
      <c r="H11" s="23" t="s">
        <v>40</v>
      </c>
      <c r="I11" s="78"/>
      <c r="J11" s="8"/>
    </row>
    <row r="12" spans="1:15" ht="15.75" customHeight="1" x14ac:dyDescent="0.2">
      <c r="A12" s="2"/>
      <c r="B12" s="34"/>
      <c r="C12" s="21"/>
      <c r="D12" s="216"/>
      <c r="E12" s="216"/>
      <c r="F12" s="216"/>
      <c r="G12" s="216"/>
      <c r="H12" s="23" t="s">
        <v>34</v>
      </c>
      <c r="I12" s="78"/>
      <c r="J12" s="8"/>
    </row>
    <row r="13" spans="1:15" ht="15.75" customHeight="1" x14ac:dyDescent="0.2">
      <c r="A13" s="2"/>
      <c r="B13" s="35"/>
      <c r="C13" s="22"/>
      <c r="D13" s="79"/>
      <c r="E13" s="219"/>
      <c r="F13" s="220"/>
      <c r="G13" s="220"/>
      <c r="H13" s="24"/>
      <c r="I13" s="29"/>
      <c r="J13" s="41"/>
    </row>
    <row r="14" spans="1:15" ht="24" hidden="1" customHeight="1" x14ac:dyDescent="0.2">
      <c r="A14" s="2"/>
      <c r="B14" s="54" t="s">
        <v>21</v>
      </c>
      <c r="C14" s="55"/>
      <c r="D14" s="56"/>
      <c r="E14" s="57"/>
      <c r="F14" s="57"/>
      <c r="G14" s="57"/>
      <c r="H14" s="58"/>
      <c r="I14" s="57"/>
      <c r="J14" s="59"/>
    </row>
    <row r="15" spans="1:15" ht="32.25" customHeight="1" x14ac:dyDescent="0.2">
      <c r="A15" s="2"/>
      <c r="B15" s="42" t="s">
        <v>32</v>
      </c>
      <c r="C15" s="60"/>
      <c r="D15" s="14"/>
      <c r="E15" s="233"/>
      <c r="F15" s="233"/>
      <c r="G15" s="235"/>
      <c r="H15" s="235"/>
      <c r="I15" s="235" t="s">
        <v>29</v>
      </c>
      <c r="J15" s="236"/>
    </row>
    <row r="16" spans="1:15" ht="23.25" customHeight="1" x14ac:dyDescent="0.2">
      <c r="A16" s="130" t="s">
        <v>24</v>
      </c>
      <c r="B16" s="45" t="s">
        <v>24</v>
      </c>
      <c r="C16" s="46"/>
      <c r="D16" s="47"/>
      <c r="E16" s="207"/>
      <c r="F16" s="208"/>
      <c r="G16" s="207"/>
      <c r="H16" s="208"/>
      <c r="I16" s="207">
        <f>SUMIF(F53:F77,A16,I53:I77)+SUMIF(F53:F77,"PSU",I53:I77)</f>
        <v>0</v>
      </c>
      <c r="J16" s="209"/>
    </row>
    <row r="17" spans="1:10" ht="23.25" customHeight="1" x14ac:dyDescent="0.2">
      <c r="A17" s="130" t="s">
        <v>25</v>
      </c>
      <c r="B17" s="45" t="s">
        <v>25</v>
      </c>
      <c r="C17" s="46"/>
      <c r="D17" s="47"/>
      <c r="E17" s="207"/>
      <c r="F17" s="208"/>
      <c r="G17" s="207"/>
      <c r="H17" s="208"/>
      <c r="I17" s="207">
        <f>SUMIF(F53:F77,A17,I53:I77)</f>
        <v>0</v>
      </c>
      <c r="J17" s="209"/>
    </row>
    <row r="18" spans="1:10" ht="23.25" customHeight="1" x14ac:dyDescent="0.2">
      <c r="A18" s="130" t="s">
        <v>26</v>
      </c>
      <c r="B18" s="45" t="s">
        <v>26</v>
      </c>
      <c r="C18" s="46"/>
      <c r="D18" s="47"/>
      <c r="E18" s="207"/>
      <c r="F18" s="208"/>
      <c r="G18" s="207"/>
      <c r="H18" s="208"/>
      <c r="I18" s="207">
        <f>SUMIF(F53:F77,A18,I53:I77)</f>
        <v>0</v>
      </c>
      <c r="J18" s="209"/>
    </row>
    <row r="19" spans="1:10" ht="23.25" customHeight="1" x14ac:dyDescent="0.2">
      <c r="A19" s="130" t="s">
        <v>110</v>
      </c>
      <c r="B19" s="45" t="s">
        <v>27</v>
      </c>
      <c r="C19" s="46"/>
      <c r="D19" s="47"/>
      <c r="E19" s="207"/>
      <c r="F19" s="208"/>
      <c r="G19" s="207"/>
      <c r="H19" s="208"/>
      <c r="I19" s="207">
        <f>SUMIF(F53:F77,A19,I53:I77)</f>
        <v>0</v>
      </c>
      <c r="J19" s="209"/>
    </row>
    <row r="20" spans="1:10" ht="23.25" customHeight="1" x14ac:dyDescent="0.2">
      <c r="A20" s="130" t="s">
        <v>111</v>
      </c>
      <c r="B20" s="45" t="s">
        <v>28</v>
      </c>
      <c r="C20" s="46"/>
      <c r="D20" s="47"/>
      <c r="E20" s="207"/>
      <c r="F20" s="208"/>
      <c r="G20" s="207"/>
      <c r="H20" s="208"/>
      <c r="I20" s="207">
        <f>SUMIF(F53:F77,A20,I53:I77)</f>
        <v>0</v>
      </c>
      <c r="J20" s="209"/>
    </row>
    <row r="21" spans="1:10" ht="23.25" customHeight="1" x14ac:dyDescent="0.2">
      <c r="A21" s="2"/>
      <c r="B21" s="62" t="s">
        <v>29</v>
      </c>
      <c r="C21" s="63"/>
      <c r="D21" s="64"/>
      <c r="E21" s="210"/>
      <c r="F21" s="237"/>
      <c r="G21" s="210"/>
      <c r="H21" s="237"/>
      <c r="I21" s="210">
        <f>SUM(I16:J20)</f>
        <v>0</v>
      </c>
      <c r="J21" s="211"/>
    </row>
    <row r="22" spans="1:10" ht="33" customHeight="1" x14ac:dyDescent="0.2">
      <c r="A22" s="2"/>
      <c r="B22" s="53" t="s">
        <v>33</v>
      </c>
      <c r="C22" s="46"/>
      <c r="D22" s="47"/>
      <c r="E22" s="52"/>
      <c r="F22" s="49"/>
      <c r="G22" s="40"/>
      <c r="H22" s="40"/>
      <c r="I22" s="40"/>
      <c r="J22" s="50"/>
    </row>
    <row r="23" spans="1:10" ht="23.25" customHeight="1" x14ac:dyDescent="0.2">
      <c r="A23" s="2">
        <f>ZakladDPHSni*SazbaDPH1/100</f>
        <v>0</v>
      </c>
      <c r="B23" s="45" t="s">
        <v>12</v>
      </c>
      <c r="C23" s="46"/>
      <c r="D23" s="47"/>
      <c r="E23" s="48">
        <v>15</v>
      </c>
      <c r="F23" s="49" t="s">
        <v>0</v>
      </c>
      <c r="G23" s="205">
        <f>ZakladDPHSniVypocet</f>
        <v>0</v>
      </c>
      <c r="H23" s="206"/>
      <c r="I23" s="206"/>
      <c r="J23" s="50" t="str">
        <f t="shared" ref="J23:J28" si="0">Mena</f>
        <v>CZK</v>
      </c>
    </row>
    <row r="24" spans="1:10" ht="23.25" customHeight="1" x14ac:dyDescent="0.2">
      <c r="A24" s="2">
        <f>(A23-INT(A23))*100</f>
        <v>0</v>
      </c>
      <c r="B24" s="45" t="s">
        <v>13</v>
      </c>
      <c r="C24" s="46"/>
      <c r="D24" s="47"/>
      <c r="E24" s="48">
        <f>SazbaDPH1</f>
        <v>15</v>
      </c>
      <c r="F24" s="49" t="s">
        <v>0</v>
      </c>
      <c r="G24" s="203">
        <f>IF(A24&gt;50, ROUNDUP(A23, 0), ROUNDDOWN(A23, 0))</f>
        <v>0</v>
      </c>
      <c r="H24" s="204"/>
      <c r="I24" s="204"/>
      <c r="J24" s="50" t="str">
        <f t="shared" si="0"/>
        <v>CZK</v>
      </c>
    </row>
    <row r="25" spans="1:10" ht="23.25" customHeight="1" x14ac:dyDescent="0.2">
      <c r="A25" s="2">
        <f>ZakladDPHZakl*SazbaDPH2/100</f>
        <v>0</v>
      </c>
      <c r="B25" s="45" t="s">
        <v>14</v>
      </c>
      <c r="C25" s="46"/>
      <c r="D25" s="47"/>
      <c r="E25" s="48">
        <v>21</v>
      </c>
      <c r="F25" s="49" t="s">
        <v>0</v>
      </c>
      <c r="G25" s="205">
        <f>ZakladDPHZaklVypocet</f>
        <v>0</v>
      </c>
      <c r="H25" s="206"/>
      <c r="I25" s="206"/>
      <c r="J25" s="50" t="str">
        <f t="shared" si="0"/>
        <v>CZK</v>
      </c>
    </row>
    <row r="26" spans="1:10" ht="23.25" customHeight="1" x14ac:dyDescent="0.2">
      <c r="A26" s="2">
        <f>(A25-INT(A25))*100</f>
        <v>0</v>
      </c>
      <c r="B26" s="39" t="s">
        <v>15</v>
      </c>
      <c r="C26" s="18"/>
      <c r="D26" s="14"/>
      <c r="E26" s="36">
        <f>SazbaDPH2</f>
        <v>21</v>
      </c>
      <c r="F26" s="37" t="s">
        <v>0</v>
      </c>
      <c r="G26" s="224">
        <f>IF(A26&gt;50, ROUNDUP(A25, 0), ROUNDDOWN(A25, 0))</f>
        <v>0</v>
      </c>
      <c r="H26" s="225"/>
      <c r="I26" s="225"/>
      <c r="J26" s="44" t="str">
        <f t="shared" si="0"/>
        <v>CZK</v>
      </c>
    </row>
    <row r="27" spans="1:10" ht="23.25" customHeight="1" thickBot="1" x14ac:dyDescent="0.25">
      <c r="A27" s="2">
        <f>ZakladDPHSni+DPHSni+ZakladDPHZakl+DPHZakl</f>
        <v>0</v>
      </c>
      <c r="B27" s="38" t="s">
        <v>4</v>
      </c>
      <c r="C27" s="16"/>
      <c r="D27" s="19"/>
      <c r="E27" s="16"/>
      <c r="F27" s="17"/>
      <c r="G27" s="226">
        <f>CenaCelkem-(ZakladDPHSni+DPHSni+ZakladDPHZakl+DPHZakl)</f>
        <v>0</v>
      </c>
      <c r="H27" s="226"/>
      <c r="I27" s="226"/>
      <c r="J27" s="51" t="str">
        <f t="shared" si="0"/>
        <v>CZK</v>
      </c>
    </row>
    <row r="28" spans="1:10" ht="27.75" hidden="1" customHeight="1" thickBot="1" x14ac:dyDescent="0.25">
      <c r="A28" s="2"/>
      <c r="B28" s="107" t="s">
        <v>23</v>
      </c>
      <c r="C28" s="108"/>
      <c r="D28" s="108"/>
      <c r="E28" s="109"/>
      <c r="F28" s="110"/>
      <c r="G28" s="213">
        <f>ZakladDPHSniVypocet+ZakladDPHZaklVypocet</f>
        <v>0</v>
      </c>
      <c r="H28" s="213"/>
      <c r="I28" s="213"/>
      <c r="J28" s="111" t="str">
        <f t="shared" si="0"/>
        <v>CZK</v>
      </c>
    </row>
    <row r="29" spans="1:10" ht="27.75" customHeight="1" thickBot="1" x14ac:dyDescent="0.25">
      <c r="A29" s="2">
        <f>(A27-INT(A27))*100</f>
        <v>0</v>
      </c>
      <c r="B29" s="107" t="s">
        <v>35</v>
      </c>
      <c r="C29" s="112"/>
      <c r="D29" s="112"/>
      <c r="E29" s="112"/>
      <c r="F29" s="112"/>
      <c r="G29" s="212">
        <f>IF(A29&gt;50, ROUNDUP(A27, 0), ROUNDDOWN(A27, 0))</f>
        <v>0</v>
      </c>
      <c r="H29" s="212"/>
      <c r="I29" s="212"/>
      <c r="J29" s="113" t="s">
        <v>60</v>
      </c>
    </row>
    <row r="30" spans="1:10" ht="12.75" customHeight="1" x14ac:dyDescent="0.2">
      <c r="A30" s="2"/>
      <c r="B30" s="2"/>
      <c r="J30" s="9"/>
    </row>
    <row r="31" spans="1:10" ht="30" customHeight="1" x14ac:dyDescent="0.2">
      <c r="A31" s="2"/>
      <c r="B31" s="2"/>
      <c r="J31" s="9"/>
    </row>
    <row r="32" spans="1:10" ht="18.75" customHeight="1" x14ac:dyDescent="0.2">
      <c r="A32" s="2"/>
      <c r="B32" s="20"/>
      <c r="C32" s="15" t="s">
        <v>11</v>
      </c>
      <c r="D32" s="32"/>
      <c r="E32" s="32"/>
      <c r="F32" s="15" t="s">
        <v>10</v>
      </c>
      <c r="G32" s="32"/>
      <c r="H32" s="33">
        <f ca="1">TODAY()</f>
        <v>43521</v>
      </c>
      <c r="I32" s="32"/>
      <c r="J32" s="9"/>
    </row>
    <row r="33" spans="1:10" ht="47.25" customHeight="1" x14ac:dyDescent="0.2">
      <c r="A33" s="2"/>
      <c r="B33" s="2"/>
      <c r="J33" s="9"/>
    </row>
    <row r="34" spans="1:10" s="26" customFormat="1" ht="18.75" customHeight="1" x14ac:dyDescent="0.2">
      <c r="A34" s="25"/>
      <c r="B34" s="25"/>
      <c r="D34" s="214"/>
      <c r="E34" s="215"/>
      <c r="G34" s="214"/>
      <c r="H34" s="215"/>
      <c r="I34" s="215"/>
      <c r="J34" s="31"/>
    </row>
    <row r="35" spans="1:10" ht="12.75" customHeight="1" x14ac:dyDescent="0.2">
      <c r="A35" s="2"/>
      <c r="B35" s="2"/>
      <c r="D35" s="202" t="s">
        <v>2</v>
      </c>
      <c r="E35" s="202"/>
      <c r="H35" s="10" t="s">
        <v>3</v>
      </c>
      <c r="J35" s="9"/>
    </row>
    <row r="36" spans="1:10" ht="13.5" customHeight="1" thickBot="1" x14ac:dyDescent="0.25">
      <c r="A36" s="11"/>
      <c r="B36" s="11"/>
      <c r="C36" s="12"/>
      <c r="D36" s="12"/>
      <c r="E36" s="12"/>
      <c r="F36" s="12"/>
      <c r="G36" s="12"/>
      <c r="H36" s="12"/>
      <c r="I36" s="12"/>
      <c r="J36" s="13"/>
    </row>
    <row r="37" spans="1:10" ht="27" customHeight="1" x14ac:dyDescent="0.2">
      <c r="B37" s="84" t="s">
        <v>16</v>
      </c>
      <c r="C37" s="85"/>
      <c r="D37" s="85"/>
      <c r="E37" s="85"/>
      <c r="F37" s="86"/>
      <c r="G37" s="86"/>
      <c r="H37" s="86"/>
      <c r="I37" s="86"/>
      <c r="J37" s="85"/>
    </row>
    <row r="38" spans="1:10" ht="25.5" customHeight="1" x14ac:dyDescent="0.2">
      <c r="A38" s="83" t="s">
        <v>37</v>
      </c>
      <c r="B38" s="87" t="s">
        <v>17</v>
      </c>
      <c r="C38" s="88" t="s">
        <v>5</v>
      </c>
      <c r="D38" s="89"/>
      <c r="E38" s="89"/>
      <c r="F38" s="90" t="str">
        <f>B23</f>
        <v>Základ pro sníženou DPH</v>
      </c>
      <c r="G38" s="90" t="str">
        <f>B25</f>
        <v>Základ pro základní DPH</v>
      </c>
      <c r="H38" s="91" t="s">
        <v>18</v>
      </c>
      <c r="I38" s="91" t="s">
        <v>1</v>
      </c>
      <c r="J38" s="92" t="s">
        <v>0</v>
      </c>
    </row>
    <row r="39" spans="1:10" ht="25.5" hidden="1" customHeight="1" x14ac:dyDescent="0.2">
      <c r="A39" s="83">
        <v>1</v>
      </c>
      <c r="B39" s="93" t="s">
        <v>50</v>
      </c>
      <c r="C39" s="238"/>
      <c r="D39" s="239"/>
      <c r="E39" s="239"/>
      <c r="F39" s="94">
        <f>'01 2019_05 Pol'!AE300+'02 2019_03 Pol'!AE11+'03 2019_03 Pol'!AE353</f>
        <v>0</v>
      </c>
      <c r="G39" s="95">
        <f>'01 2019_05 Pol'!AF300+'02 2019_03 Pol'!AF11+'03 2019_03 Pol'!AF353</f>
        <v>0</v>
      </c>
      <c r="H39" s="96">
        <f t="shared" ref="H39:H45" si="1">(F39*SazbaDPH1/100)+(G39*SazbaDPH2/100)</f>
        <v>0</v>
      </c>
      <c r="I39" s="96">
        <f t="shared" ref="I39:I45" si="2">F39+G39+H39</f>
        <v>0</v>
      </c>
      <c r="J39" s="97" t="str">
        <f t="shared" ref="J39:J45" si="3">IF(CenaCelkemVypocet=0,"",I39/CenaCelkemVypocet*100)</f>
        <v/>
      </c>
    </row>
    <row r="40" spans="1:10" ht="25.5" customHeight="1" x14ac:dyDescent="0.2">
      <c r="A40" s="83">
        <v>2</v>
      </c>
      <c r="B40" s="98" t="s">
        <v>51</v>
      </c>
      <c r="C40" s="240" t="s">
        <v>52</v>
      </c>
      <c r="D40" s="241"/>
      <c r="E40" s="241"/>
      <c r="F40" s="99">
        <f>'01 2019_05 Pol'!AE300</f>
        <v>0</v>
      </c>
      <c r="G40" s="100">
        <f>'01 2019_05 Pol'!AF300</f>
        <v>0</v>
      </c>
      <c r="H40" s="100">
        <f t="shared" si="1"/>
        <v>0</v>
      </c>
      <c r="I40" s="100">
        <f t="shared" si="2"/>
        <v>0</v>
      </c>
      <c r="J40" s="101" t="str">
        <f t="shared" si="3"/>
        <v/>
      </c>
    </row>
    <row r="41" spans="1:10" ht="25.5" customHeight="1" x14ac:dyDescent="0.2">
      <c r="A41" s="83">
        <v>3</v>
      </c>
      <c r="B41" s="102" t="s">
        <v>53</v>
      </c>
      <c r="C41" s="238" t="s">
        <v>52</v>
      </c>
      <c r="D41" s="239"/>
      <c r="E41" s="239"/>
      <c r="F41" s="103">
        <f>'01 2019_05 Pol'!AE300</f>
        <v>0</v>
      </c>
      <c r="G41" s="96">
        <f>'01 2019_05 Pol'!AF300</f>
        <v>0</v>
      </c>
      <c r="H41" s="96">
        <f t="shared" si="1"/>
        <v>0</v>
      </c>
      <c r="I41" s="96">
        <f t="shared" si="2"/>
        <v>0</v>
      </c>
      <c r="J41" s="97" t="str">
        <f t="shared" si="3"/>
        <v/>
      </c>
    </row>
    <row r="42" spans="1:10" ht="25.5" customHeight="1" x14ac:dyDescent="0.2">
      <c r="A42" s="83">
        <v>2</v>
      </c>
      <c r="B42" s="98" t="s">
        <v>54</v>
      </c>
      <c r="C42" s="240" t="s">
        <v>55</v>
      </c>
      <c r="D42" s="241"/>
      <c r="E42" s="241"/>
      <c r="F42" s="99">
        <f>'02 2019_03 Pol'!AE11</f>
        <v>0</v>
      </c>
      <c r="G42" s="100">
        <f>'02 2019_03 Pol'!AF11</f>
        <v>0</v>
      </c>
      <c r="H42" s="100">
        <f t="shared" si="1"/>
        <v>0</v>
      </c>
      <c r="I42" s="100">
        <f t="shared" si="2"/>
        <v>0</v>
      </c>
      <c r="J42" s="101" t="str">
        <f t="shared" si="3"/>
        <v/>
      </c>
    </row>
    <row r="43" spans="1:10" ht="25.5" customHeight="1" x14ac:dyDescent="0.2">
      <c r="A43" s="83">
        <v>3</v>
      </c>
      <c r="B43" s="102" t="s">
        <v>43</v>
      </c>
      <c r="C43" s="238" t="s">
        <v>55</v>
      </c>
      <c r="D43" s="239"/>
      <c r="E43" s="239"/>
      <c r="F43" s="103">
        <f>'02 2019_03 Pol'!AE11</f>
        <v>0</v>
      </c>
      <c r="G43" s="96">
        <f>'02 2019_03 Pol'!AF11</f>
        <v>0</v>
      </c>
      <c r="H43" s="96">
        <f t="shared" si="1"/>
        <v>0</v>
      </c>
      <c r="I43" s="96">
        <f t="shared" si="2"/>
        <v>0</v>
      </c>
      <c r="J43" s="97" t="str">
        <f t="shared" si="3"/>
        <v/>
      </c>
    </row>
    <row r="44" spans="1:10" ht="25.5" customHeight="1" x14ac:dyDescent="0.2">
      <c r="A44" s="83">
        <v>2</v>
      </c>
      <c r="B44" s="98" t="s">
        <v>56</v>
      </c>
      <c r="C44" s="240" t="s">
        <v>57</v>
      </c>
      <c r="D44" s="241"/>
      <c r="E44" s="241"/>
      <c r="F44" s="99">
        <f>'03 2019_03 Pol'!AE353</f>
        <v>0</v>
      </c>
      <c r="G44" s="100">
        <f>'03 2019_03 Pol'!AF353</f>
        <v>0</v>
      </c>
      <c r="H44" s="100">
        <f t="shared" si="1"/>
        <v>0</v>
      </c>
      <c r="I44" s="100">
        <f t="shared" si="2"/>
        <v>0</v>
      </c>
      <c r="J44" s="101" t="str">
        <f t="shared" si="3"/>
        <v/>
      </c>
    </row>
    <row r="45" spans="1:10" ht="25.5" customHeight="1" x14ac:dyDescent="0.2">
      <c r="A45" s="83">
        <v>3</v>
      </c>
      <c r="B45" s="102" t="s">
        <v>43</v>
      </c>
      <c r="C45" s="238" t="s">
        <v>58</v>
      </c>
      <c r="D45" s="239"/>
      <c r="E45" s="239"/>
      <c r="F45" s="103">
        <f>'03 2019_03 Pol'!AE353</f>
        <v>0</v>
      </c>
      <c r="G45" s="96">
        <f>'03 2019_03 Pol'!AF353</f>
        <v>0</v>
      </c>
      <c r="H45" s="96">
        <f t="shared" si="1"/>
        <v>0</v>
      </c>
      <c r="I45" s="96">
        <f t="shared" si="2"/>
        <v>0</v>
      </c>
      <c r="J45" s="97" t="str">
        <f t="shared" si="3"/>
        <v/>
      </c>
    </row>
    <row r="46" spans="1:10" ht="25.5" customHeight="1" x14ac:dyDescent="0.2">
      <c r="A46" s="83"/>
      <c r="B46" s="242" t="s">
        <v>59</v>
      </c>
      <c r="C46" s="243"/>
      <c r="D46" s="243"/>
      <c r="E46" s="244"/>
      <c r="F46" s="104">
        <f>SUMIF(A39:A45,"=1",F39:F45)</f>
        <v>0</v>
      </c>
      <c r="G46" s="105">
        <f>SUMIF(A39:A45,"=1",G39:G45)</f>
        <v>0</v>
      </c>
      <c r="H46" s="105">
        <f>SUMIF(A39:A45,"=1",H39:H45)</f>
        <v>0</v>
      </c>
      <c r="I46" s="105">
        <f>SUMIF(A39:A45,"=1",I39:I45)</f>
        <v>0</v>
      </c>
      <c r="J46" s="106">
        <f>SUMIF(A39:A45,"=1",J39:J45)</f>
        <v>0</v>
      </c>
    </row>
    <row r="50" spans="1:10" ht="15.75" x14ac:dyDescent="0.25">
      <c r="B50" s="114" t="s">
        <v>61</v>
      </c>
    </row>
    <row r="52" spans="1:10" ht="25.5" customHeight="1" x14ac:dyDescent="0.2">
      <c r="A52" s="115"/>
      <c r="B52" s="118" t="s">
        <v>17</v>
      </c>
      <c r="C52" s="118" t="s">
        <v>5</v>
      </c>
      <c r="D52" s="119"/>
      <c r="E52" s="119"/>
      <c r="F52" s="120" t="s">
        <v>62</v>
      </c>
      <c r="G52" s="120"/>
      <c r="H52" s="120"/>
      <c r="I52" s="120" t="s">
        <v>29</v>
      </c>
      <c r="J52" s="120" t="s">
        <v>0</v>
      </c>
    </row>
    <row r="53" spans="1:10" ht="25.5" customHeight="1" x14ac:dyDescent="0.2">
      <c r="A53" s="116"/>
      <c r="B53" s="121" t="s">
        <v>63</v>
      </c>
      <c r="C53" s="245" t="s">
        <v>64</v>
      </c>
      <c r="D53" s="246"/>
      <c r="E53" s="246"/>
      <c r="F53" s="126" t="s">
        <v>24</v>
      </c>
      <c r="G53" s="127"/>
      <c r="H53" s="127"/>
      <c r="I53" s="127">
        <f>'01 2019_05 Pol'!G8</f>
        <v>0</v>
      </c>
      <c r="J53" s="124" t="str">
        <f>IF(I78=0,"",I53/I78*100)</f>
        <v/>
      </c>
    </row>
    <row r="54" spans="1:10" ht="25.5" customHeight="1" x14ac:dyDescent="0.2">
      <c r="A54" s="116"/>
      <c r="B54" s="121" t="s">
        <v>65</v>
      </c>
      <c r="C54" s="245" t="s">
        <v>66</v>
      </c>
      <c r="D54" s="246"/>
      <c r="E54" s="246"/>
      <c r="F54" s="126" t="s">
        <v>24</v>
      </c>
      <c r="G54" s="127"/>
      <c r="H54" s="127"/>
      <c r="I54" s="127">
        <f>'03 2019_03 Pol'!G8</f>
        <v>0</v>
      </c>
      <c r="J54" s="124" t="str">
        <f>IF(I78=0,"",I54/I78*100)</f>
        <v/>
      </c>
    </row>
    <row r="55" spans="1:10" ht="25.5" customHeight="1" x14ac:dyDescent="0.2">
      <c r="A55" s="116"/>
      <c r="B55" s="121" t="s">
        <v>67</v>
      </c>
      <c r="C55" s="245" t="s">
        <v>68</v>
      </c>
      <c r="D55" s="246"/>
      <c r="E55" s="246"/>
      <c r="F55" s="126" t="s">
        <v>24</v>
      </c>
      <c r="G55" s="127"/>
      <c r="H55" s="127"/>
      <c r="I55" s="127">
        <f>'01 2019_05 Pol'!G46</f>
        <v>0</v>
      </c>
      <c r="J55" s="124" t="str">
        <f>IF(I78=0,"",I55/I78*100)</f>
        <v/>
      </c>
    </row>
    <row r="56" spans="1:10" ht="25.5" customHeight="1" x14ac:dyDescent="0.2">
      <c r="A56" s="116"/>
      <c r="B56" s="121" t="s">
        <v>69</v>
      </c>
      <c r="C56" s="245" t="s">
        <v>70</v>
      </c>
      <c r="D56" s="246"/>
      <c r="E56" s="246"/>
      <c r="F56" s="126" t="s">
        <v>24</v>
      </c>
      <c r="G56" s="127"/>
      <c r="H56" s="127"/>
      <c r="I56" s="127">
        <f>'01 2019_05 Pol'!G51</f>
        <v>0</v>
      </c>
      <c r="J56" s="124" t="str">
        <f>IF(I78=0,"",I56/I78*100)</f>
        <v/>
      </c>
    </row>
    <row r="57" spans="1:10" ht="25.5" customHeight="1" x14ac:dyDescent="0.2">
      <c r="A57" s="116"/>
      <c r="B57" s="121" t="s">
        <v>71</v>
      </c>
      <c r="C57" s="245" t="s">
        <v>72</v>
      </c>
      <c r="D57" s="246"/>
      <c r="E57" s="246"/>
      <c r="F57" s="126" t="s">
        <v>24</v>
      </c>
      <c r="G57" s="127"/>
      <c r="H57" s="127"/>
      <c r="I57" s="127">
        <f>'01 2019_05 Pol'!G58</f>
        <v>0</v>
      </c>
      <c r="J57" s="124" t="str">
        <f>IF(I78=0,"",I57/I78*100)</f>
        <v/>
      </c>
    </row>
    <row r="58" spans="1:10" ht="25.5" customHeight="1" x14ac:dyDescent="0.2">
      <c r="A58" s="116"/>
      <c r="B58" s="121" t="s">
        <v>71</v>
      </c>
      <c r="C58" s="245" t="s">
        <v>73</v>
      </c>
      <c r="D58" s="246"/>
      <c r="E58" s="246"/>
      <c r="F58" s="126" t="s">
        <v>24</v>
      </c>
      <c r="G58" s="127"/>
      <c r="H58" s="127"/>
      <c r="I58" s="127">
        <f>'03 2019_03 Pol'!G12</f>
        <v>0</v>
      </c>
      <c r="J58" s="124" t="str">
        <f>IF(I78=0,"",I58/I78*100)</f>
        <v/>
      </c>
    </row>
    <row r="59" spans="1:10" ht="25.5" customHeight="1" x14ac:dyDescent="0.2">
      <c r="A59" s="116"/>
      <c r="B59" s="121" t="s">
        <v>74</v>
      </c>
      <c r="C59" s="245" t="s">
        <v>75</v>
      </c>
      <c r="D59" s="246"/>
      <c r="E59" s="246"/>
      <c r="F59" s="126" t="s">
        <v>24</v>
      </c>
      <c r="G59" s="127"/>
      <c r="H59" s="127"/>
      <c r="I59" s="127">
        <f>'01 2019_05 Pol'!G85+'03 2019_03 Pol'!G48</f>
        <v>0</v>
      </c>
      <c r="J59" s="124" t="str">
        <f>IF(I78=0,"",I59/I78*100)</f>
        <v/>
      </c>
    </row>
    <row r="60" spans="1:10" ht="25.5" customHeight="1" x14ac:dyDescent="0.2">
      <c r="A60" s="116"/>
      <c r="B60" s="121" t="s">
        <v>76</v>
      </c>
      <c r="C60" s="245" t="s">
        <v>77</v>
      </c>
      <c r="D60" s="246"/>
      <c r="E60" s="246"/>
      <c r="F60" s="126" t="s">
        <v>24</v>
      </c>
      <c r="G60" s="127"/>
      <c r="H60" s="127"/>
      <c r="I60" s="127">
        <f>'03 2019_03 Pol'!G53</f>
        <v>0</v>
      </c>
      <c r="J60" s="124" t="str">
        <f>IF(I78=0,"",I60/I78*100)</f>
        <v/>
      </c>
    </row>
    <row r="61" spans="1:10" ht="25.5" customHeight="1" x14ac:dyDescent="0.2">
      <c r="A61" s="116"/>
      <c r="B61" s="121" t="s">
        <v>78</v>
      </c>
      <c r="C61" s="245" t="s">
        <v>79</v>
      </c>
      <c r="D61" s="246"/>
      <c r="E61" s="246"/>
      <c r="F61" s="126" t="s">
        <v>24</v>
      </c>
      <c r="G61" s="127"/>
      <c r="H61" s="127"/>
      <c r="I61" s="127">
        <f>'01 2019_05 Pol'!G230+'03 2019_03 Pol'!G56</f>
        <v>0</v>
      </c>
      <c r="J61" s="124" t="str">
        <f>IF(I78=0,"",I61/I78*100)</f>
        <v/>
      </c>
    </row>
    <row r="62" spans="1:10" ht="25.5" customHeight="1" x14ac:dyDescent="0.2">
      <c r="A62" s="116"/>
      <c r="B62" s="121" t="s">
        <v>80</v>
      </c>
      <c r="C62" s="245" t="s">
        <v>81</v>
      </c>
      <c r="D62" s="246"/>
      <c r="E62" s="246"/>
      <c r="F62" s="126" t="s">
        <v>24</v>
      </c>
      <c r="G62" s="127"/>
      <c r="H62" s="127"/>
      <c r="I62" s="127">
        <f>'01 2019_05 Pol'!G242+'03 2019_03 Pol'!G64</f>
        <v>0</v>
      </c>
      <c r="J62" s="124" t="str">
        <f>IF(I78=0,"",I62/I78*100)</f>
        <v/>
      </c>
    </row>
    <row r="63" spans="1:10" ht="25.5" customHeight="1" x14ac:dyDescent="0.2">
      <c r="A63" s="116"/>
      <c r="B63" s="121" t="s">
        <v>82</v>
      </c>
      <c r="C63" s="245" t="s">
        <v>83</v>
      </c>
      <c r="D63" s="246"/>
      <c r="E63" s="246"/>
      <c r="F63" s="126" t="s">
        <v>24</v>
      </c>
      <c r="G63" s="127"/>
      <c r="H63" s="127"/>
      <c r="I63" s="127">
        <f>'01 2019_05 Pol'!G251+'03 2019_03 Pol'!G94</f>
        <v>0</v>
      </c>
      <c r="J63" s="124" t="str">
        <f>IF(I78=0,"",I63/I78*100)</f>
        <v/>
      </c>
    </row>
    <row r="64" spans="1:10" ht="25.5" customHeight="1" x14ac:dyDescent="0.2">
      <c r="A64" s="116"/>
      <c r="B64" s="121" t="s">
        <v>84</v>
      </c>
      <c r="C64" s="245" t="s">
        <v>85</v>
      </c>
      <c r="D64" s="246"/>
      <c r="E64" s="246"/>
      <c r="F64" s="126" t="s">
        <v>24</v>
      </c>
      <c r="G64" s="127"/>
      <c r="H64" s="127"/>
      <c r="I64" s="127">
        <f>'01 2019_05 Pol'!G282+'03 2019_03 Pol'!G113</f>
        <v>0</v>
      </c>
      <c r="J64" s="124" t="str">
        <f>IF(I78=0,"",I64/I78*100)</f>
        <v/>
      </c>
    </row>
    <row r="65" spans="1:10" ht="25.5" customHeight="1" x14ac:dyDescent="0.2">
      <c r="A65" s="116"/>
      <c r="B65" s="121" t="s">
        <v>86</v>
      </c>
      <c r="C65" s="245" t="s">
        <v>87</v>
      </c>
      <c r="D65" s="246"/>
      <c r="E65" s="246"/>
      <c r="F65" s="126" t="s">
        <v>24</v>
      </c>
      <c r="G65" s="127"/>
      <c r="H65" s="127"/>
      <c r="I65" s="127">
        <f>'01 2019_05 Pol'!G285+'03 2019_03 Pol'!G116</f>
        <v>0</v>
      </c>
      <c r="J65" s="124" t="str">
        <f>IF(I78=0,"",I65/I78*100)</f>
        <v/>
      </c>
    </row>
    <row r="66" spans="1:10" ht="25.5" customHeight="1" x14ac:dyDescent="0.2">
      <c r="A66" s="116"/>
      <c r="B66" s="121" t="s">
        <v>88</v>
      </c>
      <c r="C66" s="245" t="s">
        <v>89</v>
      </c>
      <c r="D66" s="246"/>
      <c r="E66" s="246"/>
      <c r="F66" s="126" t="s">
        <v>25</v>
      </c>
      <c r="G66" s="127"/>
      <c r="H66" s="127"/>
      <c r="I66" s="127">
        <f>'01 2019_05 Pol'!G89+'03 2019_03 Pol'!G126</f>
        <v>0</v>
      </c>
      <c r="J66" s="124" t="str">
        <f>IF(I78=0,"",I66/I78*100)</f>
        <v/>
      </c>
    </row>
    <row r="67" spans="1:10" ht="25.5" customHeight="1" x14ac:dyDescent="0.2">
      <c r="A67" s="116"/>
      <c r="B67" s="121" t="s">
        <v>90</v>
      </c>
      <c r="C67" s="245" t="s">
        <v>91</v>
      </c>
      <c r="D67" s="246"/>
      <c r="E67" s="246"/>
      <c r="F67" s="126" t="s">
        <v>25</v>
      </c>
      <c r="G67" s="127"/>
      <c r="H67" s="127"/>
      <c r="I67" s="127">
        <f>'01 2019_05 Pol'!G95+'03 2019_03 Pol'!G137</f>
        <v>0</v>
      </c>
      <c r="J67" s="124" t="str">
        <f>IF(I78=0,"",I67/I78*100)</f>
        <v/>
      </c>
    </row>
    <row r="68" spans="1:10" ht="25.5" customHeight="1" x14ac:dyDescent="0.2">
      <c r="A68" s="116"/>
      <c r="B68" s="121" t="s">
        <v>92</v>
      </c>
      <c r="C68" s="245" t="s">
        <v>93</v>
      </c>
      <c r="D68" s="246"/>
      <c r="E68" s="246"/>
      <c r="F68" s="126" t="s">
        <v>25</v>
      </c>
      <c r="G68" s="127"/>
      <c r="H68" s="127"/>
      <c r="I68" s="127">
        <f>'01 2019_05 Pol'!G130+'03 2019_03 Pol'!G169</f>
        <v>0</v>
      </c>
      <c r="J68" s="124" t="str">
        <f>IF(I78=0,"",I68/I78*100)</f>
        <v/>
      </c>
    </row>
    <row r="69" spans="1:10" ht="25.5" customHeight="1" x14ac:dyDescent="0.2">
      <c r="A69" s="116"/>
      <c r="B69" s="121" t="s">
        <v>94</v>
      </c>
      <c r="C69" s="245" t="s">
        <v>95</v>
      </c>
      <c r="D69" s="246"/>
      <c r="E69" s="246"/>
      <c r="F69" s="126" t="s">
        <v>25</v>
      </c>
      <c r="G69" s="127"/>
      <c r="H69" s="127"/>
      <c r="I69" s="127">
        <f>'01 2019_05 Pol'!G153+'03 2019_03 Pol'!G196</f>
        <v>0</v>
      </c>
      <c r="J69" s="124" t="str">
        <f>IF(I78=0,"",I69/I78*100)</f>
        <v/>
      </c>
    </row>
    <row r="70" spans="1:10" ht="25.5" customHeight="1" x14ac:dyDescent="0.2">
      <c r="A70" s="116"/>
      <c r="B70" s="121" t="s">
        <v>96</v>
      </c>
      <c r="C70" s="245" t="s">
        <v>97</v>
      </c>
      <c r="D70" s="246"/>
      <c r="E70" s="246"/>
      <c r="F70" s="126" t="s">
        <v>25</v>
      </c>
      <c r="G70" s="127"/>
      <c r="H70" s="127"/>
      <c r="I70" s="127">
        <f>'03 2019_03 Pol'!G243</f>
        <v>0</v>
      </c>
      <c r="J70" s="124" t="str">
        <f>IF(I78=0,"",I70/I78*100)</f>
        <v/>
      </c>
    </row>
    <row r="71" spans="1:10" ht="25.5" customHeight="1" x14ac:dyDescent="0.2">
      <c r="A71" s="116"/>
      <c r="B71" s="121" t="s">
        <v>98</v>
      </c>
      <c r="C71" s="245" t="s">
        <v>99</v>
      </c>
      <c r="D71" s="246"/>
      <c r="E71" s="246"/>
      <c r="F71" s="126" t="s">
        <v>25</v>
      </c>
      <c r="G71" s="127"/>
      <c r="H71" s="127"/>
      <c r="I71" s="127">
        <f>'03 2019_03 Pol'!G257</f>
        <v>0</v>
      </c>
      <c r="J71" s="124" t="str">
        <f>IF(I78=0,"",I71/I78*100)</f>
        <v/>
      </c>
    </row>
    <row r="72" spans="1:10" ht="25.5" customHeight="1" x14ac:dyDescent="0.2">
      <c r="A72" s="116"/>
      <c r="B72" s="121" t="s">
        <v>100</v>
      </c>
      <c r="C72" s="245" t="s">
        <v>101</v>
      </c>
      <c r="D72" s="246"/>
      <c r="E72" s="246"/>
      <c r="F72" s="126" t="s">
        <v>25</v>
      </c>
      <c r="G72" s="127"/>
      <c r="H72" s="127"/>
      <c r="I72" s="127">
        <f>'01 2019_05 Pol'!G173+'03 2019_03 Pol'!G276</f>
        <v>0</v>
      </c>
      <c r="J72" s="124" t="str">
        <f>IF(I78=0,"",I72/I78*100)</f>
        <v/>
      </c>
    </row>
    <row r="73" spans="1:10" ht="25.5" customHeight="1" x14ac:dyDescent="0.2">
      <c r="A73" s="116"/>
      <c r="B73" s="121" t="s">
        <v>102</v>
      </c>
      <c r="C73" s="245" t="s">
        <v>103</v>
      </c>
      <c r="D73" s="246"/>
      <c r="E73" s="246"/>
      <c r="F73" s="126" t="s">
        <v>25</v>
      </c>
      <c r="G73" s="127"/>
      <c r="H73" s="127"/>
      <c r="I73" s="127">
        <f>'01 2019_05 Pol'!G194+'03 2019_03 Pol'!G298</f>
        <v>0</v>
      </c>
      <c r="J73" s="124" t="str">
        <f>IF(I78=0,"",I73/I78*100)</f>
        <v/>
      </c>
    </row>
    <row r="74" spans="1:10" ht="25.5" customHeight="1" x14ac:dyDescent="0.2">
      <c r="A74" s="116"/>
      <c r="B74" s="121" t="s">
        <v>104</v>
      </c>
      <c r="C74" s="245" t="s">
        <v>105</v>
      </c>
      <c r="D74" s="246"/>
      <c r="E74" s="246"/>
      <c r="F74" s="126" t="s">
        <v>25</v>
      </c>
      <c r="G74" s="127"/>
      <c r="H74" s="127"/>
      <c r="I74" s="127">
        <f>'01 2019_05 Pol'!G217+'03 2019_03 Pol'!G316</f>
        <v>0</v>
      </c>
      <c r="J74" s="124" t="str">
        <f>IF(I78=0,"",I74/I78*100)</f>
        <v/>
      </c>
    </row>
    <row r="75" spans="1:10" ht="25.5" customHeight="1" x14ac:dyDescent="0.2">
      <c r="A75" s="116"/>
      <c r="B75" s="121" t="s">
        <v>106</v>
      </c>
      <c r="C75" s="245" t="s">
        <v>107</v>
      </c>
      <c r="D75" s="246"/>
      <c r="E75" s="246"/>
      <c r="F75" s="126" t="s">
        <v>25</v>
      </c>
      <c r="G75" s="127"/>
      <c r="H75" s="127"/>
      <c r="I75" s="127">
        <f>'01 2019_05 Pol'!G223+'03 2019_03 Pol'!G327</f>
        <v>0</v>
      </c>
      <c r="J75" s="124" t="str">
        <f>IF(I78=0,"",I75/I78*100)</f>
        <v/>
      </c>
    </row>
    <row r="76" spans="1:10" ht="25.5" customHeight="1" x14ac:dyDescent="0.2">
      <c r="A76" s="116"/>
      <c r="B76" s="121" t="s">
        <v>108</v>
      </c>
      <c r="C76" s="245" t="s">
        <v>109</v>
      </c>
      <c r="D76" s="246"/>
      <c r="E76" s="246"/>
      <c r="F76" s="126" t="s">
        <v>26</v>
      </c>
      <c r="G76" s="127"/>
      <c r="H76" s="127"/>
      <c r="I76" s="127">
        <f>'02 2019_03 Pol'!G8+'03 2019_03 Pol'!G342</f>
        <v>0</v>
      </c>
      <c r="J76" s="124" t="str">
        <f>IF(I78=0,"",I76/I78*100)</f>
        <v/>
      </c>
    </row>
    <row r="77" spans="1:10" ht="25.5" customHeight="1" x14ac:dyDescent="0.2">
      <c r="A77" s="116"/>
      <c r="B77" s="121" t="s">
        <v>110</v>
      </c>
      <c r="C77" s="245"/>
      <c r="D77" s="246"/>
      <c r="E77" s="246"/>
      <c r="F77" s="126" t="s">
        <v>110</v>
      </c>
      <c r="G77" s="127"/>
      <c r="H77" s="127"/>
      <c r="I77" s="127">
        <f>'01 2019_05 Pol'!G297+'03 2019_03 Pol'!G350</f>
        <v>0</v>
      </c>
      <c r="J77" s="124" t="str">
        <f>IF(I78=0,"",I77/I78*100)</f>
        <v/>
      </c>
    </row>
    <row r="78" spans="1:10" ht="25.5" customHeight="1" x14ac:dyDescent="0.2">
      <c r="A78" s="117"/>
      <c r="B78" s="122" t="s">
        <v>1</v>
      </c>
      <c r="C78" s="122"/>
      <c r="D78" s="123"/>
      <c r="E78" s="123"/>
      <c r="F78" s="128"/>
      <c r="G78" s="129"/>
      <c r="H78" s="129"/>
      <c r="I78" s="129">
        <f>SUM(I53:I77)</f>
        <v>0</v>
      </c>
      <c r="J78" s="125">
        <f>SUM(J53:J77)</f>
        <v>0</v>
      </c>
    </row>
    <row r="79" spans="1:10" x14ac:dyDescent="0.2">
      <c r="F79" s="81"/>
      <c r="G79" s="81"/>
      <c r="H79" s="81"/>
      <c r="I79" s="81"/>
      <c r="J79" s="82"/>
    </row>
    <row r="80" spans="1:10" x14ac:dyDescent="0.2">
      <c r="F80" s="81"/>
      <c r="G80" s="81"/>
      <c r="H80" s="81"/>
      <c r="I80" s="81"/>
      <c r="J80" s="82"/>
    </row>
    <row r="81" spans="6:10" x14ac:dyDescent="0.2">
      <c r="F81" s="81"/>
      <c r="G81" s="81"/>
      <c r="H81" s="81"/>
      <c r="I81" s="81"/>
      <c r="J81" s="82"/>
    </row>
  </sheetData>
  <sheetProtection algorithmName="SHA-512" hashValue="jgRqMwU0EMY1koHz9FhuL1utqp8oHwxR9Re7pVTe8xpJJUP34HxpNiNQsoTZPQwBPldL+JKxu7wCqMk0QJ5zjQ==" saltValue="R8l/n+P2igSdLDAmDUlEFg==" spinCount="100000" sheet="1"/>
  <customSheetViews>
    <customSheetView guid="{B7E7C763-C459-487D-8ABA-5CFDDFBD5A84}" showPageBreaks="1" showGridLines="0" fitToPage="1" printArea="1" hiddenColumns="1" topLeftCell="B1">
      <selection activeCell="L13" sqref="L13"/>
      <pageMargins left="0.39370078740157483" right="0.19685039370078741" top="0.39370078740157483" bottom="0.39370078740157483" header="0" footer="0.19685039370078741"/>
      <pageSetup paperSize="9" scale="98" fitToHeight="9999" orientation="portrait" horizontalDpi="300" verticalDpi="300" r:id="rId1"/>
      <headerFooter alignWithMargins="0">
        <oddFooter>&amp;L&amp;9Zpracováno programem &amp;"Arial CE,tučné"BUILDpower S,  © RTS, a.s.&amp;R&amp;9Stránka &amp;P z &amp;N</oddFooter>
      </headerFooter>
    </customSheetView>
  </customSheetViews>
  <mergeCells count="71">
    <mergeCell ref="C75:E75"/>
    <mergeCell ref="C76:E76"/>
    <mergeCell ref="C77:E77"/>
    <mergeCell ref="C70:E70"/>
    <mergeCell ref="C71:E71"/>
    <mergeCell ref="C72:E72"/>
    <mergeCell ref="C73:E73"/>
    <mergeCell ref="C74:E74"/>
    <mergeCell ref="C65:E65"/>
    <mergeCell ref="C66:E66"/>
    <mergeCell ref="C67:E67"/>
    <mergeCell ref="C68:E68"/>
    <mergeCell ref="C69:E69"/>
    <mergeCell ref="C60:E60"/>
    <mergeCell ref="C61:E61"/>
    <mergeCell ref="C62:E62"/>
    <mergeCell ref="C63:E63"/>
    <mergeCell ref="C64:E64"/>
    <mergeCell ref="C55:E55"/>
    <mergeCell ref="C56:E56"/>
    <mergeCell ref="C57:E57"/>
    <mergeCell ref="C58:E58"/>
    <mergeCell ref="C59:E59"/>
    <mergeCell ref="C44:E44"/>
    <mergeCell ref="C45:E45"/>
    <mergeCell ref="B46:E46"/>
    <mergeCell ref="C53:E53"/>
    <mergeCell ref="C54:E54"/>
    <mergeCell ref="C39:E39"/>
    <mergeCell ref="C40:E40"/>
    <mergeCell ref="C41:E41"/>
    <mergeCell ref="C42:E42"/>
    <mergeCell ref="C43:E43"/>
    <mergeCell ref="B1:J1"/>
    <mergeCell ref="G26:I26"/>
    <mergeCell ref="G27:I27"/>
    <mergeCell ref="G18:H18"/>
    <mergeCell ref="I17:J17"/>
    <mergeCell ref="I18:J18"/>
    <mergeCell ref="E18:F18"/>
    <mergeCell ref="E2:J2"/>
    <mergeCell ref="E3:J3"/>
    <mergeCell ref="E15:F15"/>
    <mergeCell ref="D11:G11"/>
    <mergeCell ref="G15:H15"/>
    <mergeCell ref="I15:J15"/>
    <mergeCell ref="I16:J16"/>
    <mergeCell ref="E21:F21"/>
    <mergeCell ref="G21:H21"/>
    <mergeCell ref="E17:F17"/>
    <mergeCell ref="D12:G12"/>
    <mergeCell ref="E4:J4"/>
    <mergeCell ref="G16:H16"/>
    <mergeCell ref="G17:H17"/>
    <mergeCell ref="E16:F16"/>
    <mergeCell ref="E13:G13"/>
    <mergeCell ref="D35:E35"/>
    <mergeCell ref="G24:I24"/>
    <mergeCell ref="G23:I23"/>
    <mergeCell ref="E19:F19"/>
    <mergeCell ref="E20:F20"/>
    <mergeCell ref="I20:J20"/>
    <mergeCell ref="I21:J21"/>
    <mergeCell ref="G19:H19"/>
    <mergeCell ref="G20:H20"/>
    <mergeCell ref="G29:I29"/>
    <mergeCell ref="G25:I25"/>
    <mergeCell ref="I19:J19"/>
    <mergeCell ref="G28:I28"/>
    <mergeCell ref="D34:E34"/>
    <mergeCell ref="G34:I34"/>
  </mergeCells>
  <phoneticPr fontId="0" type="noConversion"/>
  <pageMargins left="0.39370078740157483" right="0.19685039370078741" top="0.59055118110236227" bottom="0.39370078740157483" header="0" footer="0.19685039370078741"/>
  <pageSetup paperSize="9" fitToHeight="9999" orientation="portrait" horizontalDpi="300" verticalDpi="300" r:id="rId2"/>
  <headerFooter alignWithMargins="0">
    <oddFooter>&amp;L&amp;9Zpracováno programem &amp;"Arial CE,tučné"BUILDpower S,  © RTS, a.s.&amp;R&amp;9Stránka &amp;P z &amp;N</oddFooter>
  </headerFooter>
  <rowBreaks count="1" manualBreakCount="1">
    <brk id="36" max="16383" man="1"/>
  </rowBreaks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List4">
    <tabColor rgb="FFFF9966"/>
  </sheetPr>
  <dimension ref="A1:G5"/>
  <sheetViews>
    <sheetView workbookViewId="0">
      <pane ySplit="7" topLeftCell="A8" activePane="bottomLeft" state="frozen"/>
      <selection pane="bottomLeft" activeCell="I8" sqref="I8"/>
    </sheetView>
  </sheetViews>
  <sheetFormatPr defaultRowHeight="12.75" x14ac:dyDescent="0.2"/>
  <cols>
    <col min="1" max="1" width="4.28515625" style="3" customWidth="1"/>
    <col min="2" max="2" width="14.42578125" style="3" customWidth="1"/>
    <col min="3" max="3" width="38.28515625" style="7" customWidth="1"/>
    <col min="4" max="4" width="4.5703125" style="3" customWidth="1"/>
    <col min="5" max="5" width="10.5703125" style="3" customWidth="1"/>
    <col min="6" max="6" width="9.85546875" style="3" customWidth="1"/>
    <col min="7" max="7" width="12.7109375" style="3" customWidth="1"/>
    <col min="8" max="16384" width="9.140625" style="3"/>
  </cols>
  <sheetData>
    <row r="1" spans="1:7" ht="15.75" x14ac:dyDescent="0.2">
      <c r="A1" s="247" t="s">
        <v>6</v>
      </c>
      <c r="B1" s="247"/>
      <c r="C1" s="248"/>
      <c r="D1" s="247"/>
      <c r="E1" s="247"/>
      <c r="F1" s="247"/>
      <c r="G1" s="247"/>
    </row>
    <row r="2" spans="1:7" ht="24.95" customHeight="1" x14ac:dyDescent="0.2">
      <c r="A2" s="66" t="s">
        <v>7</v>
      </c>
      <c r="B2" s="65"/>
      <c r="C2" s="249"/>
      <c r="D2" s="249"/>
      <c r="E2" s="249"/>
      <c r="F2" s="249"/>
      <c r="G2" s="250"/>
    </row>
    <row r="3" spans="1:7" ht="24.95" customHeight="1" x14ac:dyDescent="0.2">
      <c r="A3" s="66" t="s">
        <v>8</v>
      </c>
      <c r="B3" s="65"/>
      <c r="C3" s="249"/>
      <c r="D3" s="249"/>
      <c r="E3" s="249"/>
      <c r="F3" s="249"/>
      <c r="G3" s="250"/>
    </row>
    <row r="4" spans="1:7" ht="24.95" customHeight="1" x14ac:dyDescent="0.2">
      <c r="A4" s="66" t="s">
        <v>9</v>
      </c>
      <c r="B4" s="65"/>
      <c r="C4" s="249"/>
      <c r="D4" s="249"/>
      <c r="E4" s="249"/>
      <c r="F4" s="249"/>
      <c r="G4" s="250"/>
    </row>
    <row r="5" spans="1:7" x14ac:dyDescent="0.2">
      <c r="B5" s="4"/>
      <c r="C5" s="5"/>
      <c r="D5" s="6"/>
    </row>
  </sheetData>
  <sheetProtection algorithmName="SHA-512" hashValue="5kDS4E9Gmnt2Jx6Ssdo0gAQ5vouIL2mDDzVhYIfJe6qxBDhxIWbrsf/DXtAaV9mf5RnU+L7WRpX9WsLXBOStFw==" saltValue="VC+RNtVzUCrdIYS0J2TO0A==" spinCount="100000" sheet="1"/>
  <customSheetViews>
    <customSheetView guid="{B7E7C763-C459-487D-8ABA-5CFDDFBD5A84}">
      <selection activeCell="E19" sqref="E19"/>
      <pageMargins left="0.59055118110236227" right="0.39370078740157483" top="0.59055118110236227" bottom="0.98425196850393704" header="0.19685039370078741" footer="0.51181102362204722"/>
      <pageSetup paperSize="9" orientation="portrait" r:id="rId1"/>
      <headerFooter alignWithMargins="0">
        <oddFooter>&amp;L&amp;9Zpracováno programem &amp;"Arial CE,Tučné"BUILDpower S,  © RTS, a.s.&amp;R&amp;"Arial,Obyčejné"Strana &amp;P z &amp;N</oddFooter>
      </headerFooter>
    </customSheetView>
  </customSheetViews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2"/>
  <headerFooter alignWithMargins="0">
    <oddFooter>&amp;L&amp;9Zpracováno programem &amp;"Arial CE,Tučné"BUILDpower S,  © RTS, a.s.&amp;R&amp;"Arial,Obyčejné"Strana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FE44B0-07DF-4EF6-9044-409EDE1F88E7}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1" x14ac:dyDescent="0.2"/>
  <cols>
    <col min="1" max="1" width="3.42578125" customWidth="1"/>
    <col min="2" max="2" width="12.5703125" style="80" customWidth="1"/>
    <col min="3" max="3" width="63.28515625" style="80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7" width="0" hidden="1" customWidth="1"/>
    <col min="18" max="18" width="6.85546875" customWidth="1"/>
    <col min="20" max="23" width="0" hidden="1" customWidth="1"/>
    <col min="29" max="29" width="0" hidden="1" customWidth="1"/>
    <col min="31" max="41" width="0" hidden="1" customWidth="1"/>
    <col min="53" max="53" width="98.7109375" customWidth="1"/>
  </cols>
  <sheetData>
    <row r="1" spans="1:60" ht="15.75" customHeight="1" x14ac:dyDescent="0.25">
      <c r="A1" s="253" t="s">
        <v>112</v>
      </c>
      <c r="B1" s="253"/>
      <c r="C1" s="253"/>
      <c r="D1" s="253"/>
      <c r="E1" s="253"/>
      <c r="F1" s="253"/>
      <c r="G1" s="253"/>
      <c r="AG1" t="s">
        <v>113</v>
      </c>
    </row>
    <row r="2" spans="1:60" ht="24.95" customHeight="1" x14ac:dyDescent="0.2">
      <c r="A2" s="66" t="s">
        <v>7</v>
      </c>
      <c r="B2" s="65" t="s">
        <v>43</v>
      </c>
      <c r="C2" s="254" t="s">
        <v>44</v>
      </c>
      <c r="D2" s="255"/>
      <c r="E2" s="255"/>
      <c r="F2" s="255"/>
      <c r="G2" s="256"/>
      <c r="AG2" t="s">
        <v>114</v>
      </c>
    </row>
    <row r="3" spans="1:60" ht="24.95" customHeight="1" x14ac:dyDescent="0.2">
      <c r="A3" s="66" t="s">
        <v>8</v>
      </c>
      <c r="B3" s="65" t="s">
        <v>51</v>
      </c>
      <c r="C3" s="254" t="s">
        <v>52</v>
      </c>
      <c r="D3" s="255"/>
      <c r="E3" s="255"/>
      <c r="F3" s="255"/>
      <c r="G3" s="256"/>
      <c r="AC3" s="80" t="s">
        <v>114</v>
      </c>
      <c r="AG3" t="s">
        <v>115</v>
      </c>
    </row>
    <row r="4" spans="1:60" ht="24.95" customHeight="1" x14ac:dyDescent="0.2">
      <c r="A4" s="131" t="s">
        <v>9</v>
      </c>
      <c r="B4" s="132" t="s">
        <v>53</v>
      </c>
      <c r="C4" s="257" t="s">
        <v>52</v>
      </c>
      <c r="D4" s="258"/>
      <c r="E4" s="258"/>
      <c r="F4" s="258"/>
      <c r="G4" s="259"/>
      <c r="AG4" t="s">
        <v>116</v>
      </c>
    </row>
    <row r="5" spans="1:60" x14ac:dyDescent="0.2">
      <c r="D5" s="10"/>
    </row>
    <row r="6" spans="1:60" ht="38.25" x14ac:dyDescent="0.2">
      <c r="A6" s="134" t="s">
        <v>117</v>
      </c>
      <c r="B6" s="136" t="s">
        <v>118</v>
      </c>
      <c r="C6" s="136" t="s">
        <v>119</v>
      </c>
      <c r="D6" s="135" t="s">
        <v>120</v>
      </c>
      <c r="E6" s="134" t="s">
        <v>121</v>
      </c>
      <c r="F6" s="133" t="s">
        <v>122</v>
      </c>
      <c r="G6" s="134" t="s">
        <v>29</v>
      </c>
      <c r="H6" s="137" t="s">
        <v>30</v>
      </c>
      <c r="I6" s="137" t="s">
        <v>123</v>
      </c>
      <c r="J6" s="137" t="s">
        <v>31</v>
      </c>
      <c r="K6" s="137" t="s">
        <v>124</v>
      </c>
      <c r="L6" s="137" t="s">
        <v>125</v>
      </c>
      <c r="M6" s="137" t="s">
        <v>126</v>
      </c>
      <c r="N6" s="137" t="s">
        <v>127</v>
      </c>
      <c r="O6" s="137" t="s">
        <v>128</v>
      </c>
      <c r="P6" s="137" t="s">
        <v>129</v>
      </c>
      <c r="Q6" s="137" t="s">
        <v>130</v>
      </c>
      <c r="R6" s="137" t="s">
        <v>131</v>
      </c>
      <c r="S6" s="137" t="s">
        <v>132</v>
      </c>
      <c r="T6" s="137" t="s">
        <v>133</v>
      </c>
      <c r="U6" s="137" t="s">
        <v>134</v>
      </c>
      <c r="V6" s="137" t="s">
        <v>135</v>
      </c>
      <c r="W6" s="137" t="s">
        <v>136</v>
      </c>
    </row>
    <row r="7" spans="1:60" hidden="1" x14ac:dyDescent="0.2">
      <c r="A7" s="3"/>
      <c r="B7" s="4"/>
      <c r="C7" s="4"/>
      <c r="D7" s="6"/>
      <c r="E7" s="139"/>
      <c r="F7" s="140"/>
      <c r="G7" s="140"/>
      <c r="H7" s="140"/>
      <c r="I7" s="140"/>
      <c r="J7" s="140"/>
      <c r="K7" s="140"/>
      <c r="L7" s="140"/>
      <c r="M7" s="140"/>
      <c r="N7" s="140"/>
      <c r="O7" s="140"/>
      <c r="P7" s="140"/>
      <c r="Q7" s="140"/>
      <c r="R7" s="140"/>
      <c r="S7" s="140"/>
      <c r="T7" s="140"/>
      <c r="U7" s="140"/>
      <c r="V7" s="140"/>
      <c r="W7" s="140"/>
    </row>
    <row r="8" spans="1:60" x14ac:dyDescent="0.2">
      <c r="A8" s="153" t="s">
        <v>137</v>
      </c>
      <c r="B8" s="154" t="s">
        <v>63</v>
      </c>
      <c r="C8" s="176" t="s">
        <v>64</v>
      </c>
      <c r="D8" s="155"/>
      <c r="E8" s="156"/>
      <c r="F8" s="157"/>
      <c r="G8" s="157">
        <f>SUMIF(AG9:AG45,"&lt;&gt;NOR",G9:G45)</f>
        <v>0</v>
      </c>
      <c r="H8" s="157"/>
      <c r="I8" s="157">
        <f>SUM(I9:I45)</f>
        <v>0</v>
      </c>
      <c r="J8" s="157"/>
      <c r="K8" s="157">
        <f>SUM(K9:K45)</f>
        <v>0</v>
      </c>
      <c r="L8" s="157"/>
      <c r="M8" s="157">
        <f>SUM(M9:M45)</f>
        <v>0</v>
      </c>
      <c r="N8" s="157"/>
      <c r="O8" s="157">
        <f>SUM(O9:O45)</f>
        <v>32.18</v>
      </c>
      <c r="P8" s="157"/>
      <c r="Q8" s="157">
        <f>SUM(Q9:Q45)</f>
        <v>0.25</v>
      </c>
      <c r="R8" s="157"/>
      <c r="S8" s="157"/>
      <c r="T8" s="158"/>
      <c r="U8" s="152"/>
      <c r="V8" s="152">
        <f>SUM(V9:V45)</f>
        <v>158.79</v>
      </c>
      <c r="W8" s="152"/>
      <c r="AG8" t="s">
        <v>138</v>
      </c>
    </row>
    <row r="9" spans="1:60" ht="22.5" outlineLevel="1" x14ac:dyDescent="0.2">
      <c r="A9" s="159">
        <v>1</v>
      </c>
      <c r="B9" s="160" t="s">
        <v>139</v>
      </c>
      <c r="C9" s="177" t="s">
        <v>140</v>
      </c>
      <c r="D9" s="161" t="s">
        <v>141</v>
      </c>
      <c r="E9" s="162">
        <v>1.8</v>
      </c>
      <c r="F9" s="163"/>
      <c r="G9" s="164">
        <f>ROUND(E9*F9,2)</f>
        <v>0</v>
      </c>
      <c r="H9" s="163"/>
      <c r="I9" s="164">
        <f>ROUND(E9*H9,2)</f>
        <v>0</v>
      </c>
      <c r="J9" s="163"/>
      <c r="K9" s="164">
        <f>ROUND(E9*J9,2)</f>
        <v>0</v>
      </c>
      <c r="L9" s="164">
        <v>21</v>
      </c>
      <c r="M9" s="164">
        <f>G9*(1+L9/100)</f>
        <v>0</v>
      </c>
      <c r="N9" s="164">
        <v>0</v>
      </c>
      <c r="O9" s="164">
        <f>ROUND(E9*N9,2)</f>
        <v>0</v>
      </c>
      <c r="P9" s="164">
        <v>0.13800000000000001</v>
      </c>
      <c r="Q9" s="164">
        <f>ROUND(E9*P9,2)</f>
        <v>0.25</v>
      </c>
      <c r="R9" s="164" t="s">
        <v>142</v>
      </c>
      <c r="S9" s="164" t="s">
        <v>143</v>
      </c>
      <c r="T9" s="165" t="s">
        <v>143</v>
      </c>
      <c r="U9" s="144">
        <v>0.16</v>
      </c>
      <c r="V9" s="144">
        <f>ROUND(E9*U9,2)</f>
        <v>0.28999999999999998</v>
      </c>
      <c r="W9" s="144"/>
      <c r="X9" s="138"/>
      <c r="Y9" s="138"/>
      <c r="Z9" s="138"/>
      <c r="AA9" s="138"/>
      <c r="AB9" s="138"/>
      <c r="AC9" s="138"/>
      <c r="AD9" s="138"/>
      <c r="AE9" s="138"/>
      <c r="AF9" s="138"/>
      <c r="AG9" s="138" t="s">
        <v>144</v>
      </c>
      <c r="AH9" s="138"/>
      <c r="AI9" s="138"/>
      <c r="AJ9" s="138"/>
      <c r="AK9" s="138"/>
      <c r="AL9" s="138"/>
      <c r="AM9" s="138"/>
      <c r="AN9" s="138"/>
      <c r="AO9" s="138"/>
      <c r="AP9" s="138"/>
      <c r="AQ9" s="138"/>
      <c r="AR9" s="138"/>
      <c r="AS9" s="138"/>
      <c r="AT9" s="138"/>
      <c r="AU9" s="138"/>
      <c r="AV9" s="138"/>
      <c r="AW9" s="138"/>
      <c r="AX9" s="138"/>
      <c r="AY9" s="138"/>
      <c r="AZ9" s="138"/>
      <c r="BA9" s="138"/>
      <c r="BB9" s="138"/>
      <c r="BC9" s="138"/>
      <c r="BD9" s="138"/>
      <c r="BE9" s="138"/>
      <c r="BF9" s="138"/>
      <c r="BG9" s="138"/>
      <c r="BH9" s="138"/>
    </row>
    <row r="10" spans="1:60" outlineLevel="1" x14ac:dyDescent="0.2">
      <c r="A10" s="141"/>
      <c r="B10" s="142"/>
      <c r="C10" s="251" t="s">
        <v>145</v>
      </c>
      <c r="D10" s="252"/>
      <c r="E10" s="252"/>
      <c r="F10" s="252"/>
      <c r="G10" s="252"/>
      <c r="H10" s="144"/>
      <c r="I10" s="144"/>
      <c r="J10" s="144"/>
      <c r="K10" s="144"/>
      <c r="L10" s="144"/>
      <c r="M10" s="144"/>
      <c r="N10" s="144"/>
      <c r="O10" s="144"/>
      <c r="P10" s="144"/>
      <c r="Q10" s="144"/>
      <c r="R10" s="144"/>
      <c r="S10" s="144"/>
      <c r="T10" s="144"/>
      <c r="U10" s="144"/>
      <c r="V10" s="144"/>
      <c r="W10" s="144"/>
      <c r="X10" s="138"/>
      <c r="Y10" s="138"/>
      <c r="Z10" s="138"/>
      <c r="AA10" s="138"/>
      <c r="AB10" s="138"/>
      <c r="AC10" s="138"/>
      <c r="AD10" s="138"/>
      <c r="AE10" s="138"/>
      <c r="AF10" s="138"/>
      <c r="AG10" s="138" t="s">
        <v>146</v>
      </c>
      <c r="AH10" s="138"/>
      <c r="AI10" s="138"/>
      <c r="AJ10" s="138"/>
      <c r="AK10" s="138"/>
      <c r="AL10" s="138"/>
      <c r="AM10" s="138"/>
      <c r="AN10" s="138"/>
      <c r="AO10" s="138"/>
      <c r="AP10" s="138"/>
      <c r="AQ10" s="138"/>
      <c r="AR10" s="138"/>
      <c r="AS10" s="138"/>
      <c r="AT10" s="138"/>
      <c r="AU10" s="138"/>
      <c r="AV10" s="138"/>
      <c r="AW10" s="138"/>
      <c r="AX10" s="138"/>
      <c r="AY10" s="138"/>
      <c r="AZ10" s="138"/>
      <c r="BA10" s="138"/>
      <c r="BB10" s="138"/>
      <c r="BC10" s="138"/>
      <c r="BD10" s="138"/>
      <c r="BE10" s="138"/>
      <c r="BF10" s="138"/>
      <c r="BG10" s="138"/>
      <c r="BH10" s="138"/>
    </row>
    <row r="11" spans="1:60" outlineLevel="1" x14ac:dyDescent="0.2">
      <c r="A11" s="141"/>
      <c r="B11" s="142"/>
      <c r="C11" s="178" t="s">
        <v>147</v>
      </c>
      <c r="D11" s="150"/>
      <c r="E11" s="151">
        <v>1.8</v>
      </c>
      <c r="F11" s="144"/>
      <c r="G11" s="144"/>
      <c r="H11" s="144"/>
      <c r="I11" s="144"/>
      <c r="J11" s="144"/>
      <c r="K11" s="144"/>
      <c r="L11" s="144"/>
      <c r="M11" s="144"/>
      <c r="N11" s="144"/>
      <c r="O11" s="144"/>
      <c r="P11" s="144"/>
      <c r="Q11" s="144"/>
      <c r="R11" s="144"/>
      <c r="S11" s="144"/>
      <c r="T11" s="144"/>
      <c r="U11" s="144"/>
      <c r="V11" s="144"/>
      <c r="W11" s="144"/>
      <c r="X11" s="138"/>
      <c r="Y11" s="138"/>
      <c r="Z11" s="138"/>
      <c r="AA11" s="138"/>
      <c r="AB11" s="138"/>
      <c r="AC11" s="138"/>
      <c r="AD11" s="138"/>
      <c r="AE11" s="138"/>
      <c r="AF11" s="138"/>
      <c r="AG11" s="138" t="s">
        <v>148</v>
      </c>
      <c r="AH11" s="138">
        <v>0</v>
      </c>
      <c r="AI11" s="138"/>
      <c r="AJ11" s="138"/>
      <c r="AK11" s="138"/>
      <c r="AL11" s="138"/>
      <c r="AM11" s="138"/>
      <c r="AN11" s="138"/>
      <c r="AO11" s="138"/>
      <c r="AP11" s="138"/>
      <c r="AQ11" s="138"/>
      <c r="AR11" s="138"/>
      <c r="AS11" s="138"/>
      <c r="AT11" s="138"/>
      <c r="AU11" s="138"/>
      <c r="AV11" s="138"/>
      <c r="AW11" s="138"/>
      <c r="AX11" s="138"/>
      <c r="AY11" s="138"/>
      <c r="AZ11" s="138"/>
      <c r="BA11" s="138"/>
      <c r="BB11" s="138"/>
      <c r="BC11" s="138"/>
      <c r="BD11" s="138"/>
      <c r="BE11" s="138"/>
      <c r="BF11" s="138"/>
      <c r="BG11" s="138"/>
      <c r="BH11" s="138"/>
    </row>
    <row r="12" spans="1:60" outlineLevel="1" x14ac:dyDescent="0.2">
      <c r="A12" s="159">
        <v>2</v>
      </c>
      <c r="B12" s="160" t="s">
        <v>149</v>
      </c>
      <c r="C12" s="177" t="s">
        <v>150</v>
      </c>
      <c r="D12" s="161" t="s">
        <v>151</v>
      </c>
      <c r="E12" s="162">
        <v>21.528000000000002</v>
      </c>
      <c r="F12" s="163"/>
      <c r="G12" s="164">
        <f>ROUND(E12*F12,2)</f>
        <v>0</v>
      </c>
      <c r="H12" s="163"/>
      <c r="I12" s="164">
        <f>ROUND(E12*H12,2)</f>
        <v>0</v>
      </c>
      <c r="J12" s="163"/>
      <c r="K12" s="164">
        <f>ROUND(E12*J12,2)</f>
        <v>0</v>
      </c>
      <c r="L12" s="164">
        <v>21</v>
      </c>
      <c r="M12" s="164">
        <f>G12*(1+L12/100)</f>
        <v>0</v>
      </c>
      <c r="N12" s="164">
        <v>0</v>
      </c>
      <c r="O12" s="164">
        <f>ROUND(E12*N12,2)</f>
        <v>0</v>
      </c>
      <c r="P12" s="164">
        <v>0</v>
      </c>
      <c r="Q12" s="164">
        <f>ROUND(E12*P12,2)</f>
        <v>0</v>
      </c>
      <c r="R12" s="164" t="s">
        <v>152</v>
      </c>
      <c r="S12" s="164" t="s">
        <v>143</v>
      </c>
      <c r="T12" s="165" t="s">
        <v>143</v>
      </c>
      <c r="U12" s="144">
        <v>4.6550000000000002</v>
      </c>
      <c r="V12" s="144">
        <f>ROUND(E12*U12,2)</f>
        <v>100.21</v>
      </c>
      <c r="W12" s="144"/>
      <c r="X12" s="138"/>
      <c r="Y12" s="138"/>
      <c r="Z12" s="138"/>
      <c r="AA12" s="138"/>
      <c r="AB12" s="138"/>
      <c r="AC12" s="138"/>
      <c r="AD12" s="138"/>
      <c r="AE12" s="138"/>
      <c r="AF12" s="138"/>
      <c r="AG12" s="138" t="s">
        <v>144</v>
      </c>
      <c r="AH12" s="138"/>
      <c r="AI12" s="138"/>
      <c r="AJ12" s="138"/>
      <c r="AK12" s="138"/>
      <c r="AL12" s="138"/>
      <c r="AM12" s="138"/>
      <c r="AN12" s="138"/>
      <c r="AO12" s="138"/>
      <c r="AP12" s="138"/>
      <c r="AQ12" s="138"/>
      <c r="AR12" s="138"/>
      <c r="AS12" s="138"/>
      <c r="AT12" s="138"/>
      <c r="AU12" s="138"/>
      <c r="AV12" s="138"/>
      <c r="AW12" s="138"/>
      <c r="AX12" s="138"/>
      <c r="AY12" s="138"/>
      <c r="AZ12" s="138"/>
      <c r="BA12" s="138"/>
      <c r="BB12" s="138"/>
      <c r="BC12" s="138"/>
      <c r="BD12" s="138"/>
      <c r="BE12" s="138"/>
      <c r="BF12" s="138"/>
      <c r="BG12" s="138"/>
      <c r="BH12" s="138"/>
    </row>
    <row r="13" spans="1:60" outlineLevel="1" x14ac:dyDescent="0.2">
      <c r="A13" s="141"/>
      <c r="B13" s="142"/>
      <c r="C13" s="251" t="s">
        <v>153</v>
      </c>
      <c r="D13" s="252"/>
      <c r="E13" s="252"/>
      <c r="F13" s="252"/>
      <c r="G13" s="252"/>
      <c r="H13" s="144"/>
      <c r="I13" s="144"/>
      <c r="J13" s="144"/>
      <c r="K13" s="144"/>
      <c r="L13" s="144"/>
      <c r="M13" s="144"/>
      <c r="N13" s="144"/>
      <c r="O13" s="144"/>
      <c r="P13" s="144"/>
      <c r="Q13" s="144"/>
      <c r="R13" s="144"/>
      <c r="S13" s="144"/>
      <c r="T13" s="144"/>
      <c r="U13" s="144"/>
      <c r="V13" s="144"/>
      <c r="W13" s="144"/>
      <c r="X13" s="138"/>
      <c r="Y13" s="138"/>
      <c r="Z13" s="138"/>
      <c r="AA13" s="138"/>
      <c r="AB13" s="138"/>
      <c r="AC13" s="138"/>
      <c r="AD13" s="138"/>
      <c r="AE13" s="138"/>
      <c r="AF13" s="138"/>
      <c r="AG13" s="138" t="s">
        <v>146</v>
      </c>
      <c r="AH13" s="138"/>
      <c r="AI13" s="138"/>
      <c r="AJ13" s="138"/>
      <c r="AK13" s="138"/>
      <c r="AL13" s="138"/>
      <c r="AM13" s="138"/>
      <c r="AN13" s="138"/>
      <c r="AO13" s="138"/>
      <c r="AP13" s="138"/>
      <c r="AQ13" s="138"/>
      <c r="AR13" s="138"/>
      <c r="AS13" s="138"/>
      <c r="AT13" s="138"/>
      <c r="AU13" s="138"/>
      <c r="AV13" s="138"/>
      <c r="AW13" s="138"/>
      <c r="AX13" s="138"/>
      <c r="AY13" s="138"/>
      <c r="AZ13" s="138"/>
      <c r="BA13" s="138"/>
      <c r="BB13" s="138"/>
      <c r="BC13" s="138"/>
      <c r="BD13" s="138"/>
      <c r="BE13" s="138"/>
      <c r="BF13" s="138"/>
      <c r="BG13" s="138"/>
      <c r="BH13" s="138"/>
    </row>
    <row r="14" spans="1:60" outlineLevel="1" x14ac:dyDescent="0.2">
      <c r="A14" s="141"/>
      <c r="B14" s="142"/>
      <c r="C14" s="178" t="s">
        <v>154</v>
      </c>
      <c r="D14" s="150"/>
      <c r="E14" s="151">
        <v>12.530000000000001</v>
      </c>
      <c r="F14" s="144"/>
      <c r="G14" s="144"/>
      <c r="H14" s="144"/>
      <c r="I14" s="144"/>
      <c r="J14" s="144"/>
      <c r="K14" s="144"/>
      <c r="L14" s="144"/>
      <c r="M14" s="144"/>
      <c r="N14" s="144"/>
      <c r="O14" s="144"/>
      <c r="P14" s="144"/>
      <c r="Q14" s="144"/>
      <c r="R14" s="144"/>
      <c r="S14" s="144"/>
      <c r="T14" s="144"/>
      <c r="U14" s="144"/>
      <c r="V14" s="144"/>
      <c r="W14" s="144"/>
      <c r="X14" s="138"/>
      <c r="Y14" s="138"/>
      <c r="Z14" s="138"/>
      <c r="AA14" s="138"/>
      <c r="AB14" s="138"/>
      <c r="AC14" s="138"/>
      <c r="AD14" s="138"/>
      <c r="AE14" s="138"/>
      <c r="AF14" s="138"/>
      <c r="AG14" s="138" t="s">
        <v>148</v>
      </c>
      <c r="AH14" s="138">
        <v>0</v>
      </c>
      <c r="AI14" s="138"/>
      <c r="AJ14" s="138"/>
      <c r="AK14" s="138"/>
      <c r="AL14" s="138"/>
      <c r="AM14" s="138"/>
      <c r="AN14" s="138"/>
      <c r="AO14" s="138"/>
      <c r="AP14" s="138"/>
      <c r="AQ14" s="138"/>
      <c r="AR14" s="138"/>
      <c r="AS14" s="138"/>
      <c r="AT14" s="138"/>
      <c r="AU14" s="138"/>
      <c r="AV14" s="138"/>
      <c r="AW14" s="138"/>
      <c r="AX14" s="138"/>
      <c r="AY14" s="138"/>
      <c r="AZ14" s="138"/>
      <c r="BA14" s="138"/>
      <c r="BB14" s="138"/>
      <c r="BC14" s="138"/>
      <c r="BD14" s="138"/>
      <c r="BE14" s="138"/>
      <c r="BF14" s="138"/>
      <c r="BG14" s="138"/>
      <c r="BH14" s="138"/>
    </row>
    <row r="15" spans="1:60" outlineLevel="1" x14ac:dyDescent="0.2">
      <c r="A15" s="141"/>
      <c r="B15" s="142"/>
      <c r="C15" s="178" t="s">
        <v>155</v>
      </c>
      <c r="D15" s="150"/>
      <c r="E15" s="151">
        <v>9</v>
      </c>
      <c r="F15" s="144"/>
      <c r="G15" s="144"/>
      <c r="H15" s="144"/>
      <c r="I15" s="144"/>
      <c r="J15" s="144"/>
      <c r="K15" s="144"/>
      <c r="L15" s="144"/>
      <c r="M15" s="144"/>
      <c r="N15" s="144"/>
      <c r="O15" s="144"/>
      <c r="P15" s="144"/>
      <c r="Q15" s="144"/>
      <c r="R15" s="144"/>
      <c r="S15" s="144"/>
      <c r="T15" s="144"/>
      <c r="U15" s="144"/>
      <c r="V15" s="144"/>
      <c r="W15" s="144"/>
      <c r="X15" s="138"/>
      <c r="Y15" s="138"/>
      <c r="Z15" s="138"/>
      <c r="AA15" s="138"/>
      <c r="AB15" s="138"/>
      <c r="AC15" s="138"/>
      <c r="AD15" s="138"/>
      <c r="AE15" s="138"/>
      <c r="AF15" s="138"/>
      <c r="AG15" s="138" t="s">
        <v>148</v>
      </c>
      <c r="AH15" s="138">
        <v>0</v>
      </c>
      <c r="AI15" s="138"/>
      <c r="AJ15" s="138"/>
      <c r="AK15" s="138"/>
      <c r="AL15" s="138"/>
      <c r="AM15" s="138"/>
      <c r="AN15" s="138"/>
      <c r="AO15" s="138"/>
      <c r="AP15" s="138"/>
      <c r="AQ15" s="138"/>
      <c r="AR15" s="138"/>
      <c r="AS15" s="138"/>
      <c r="AT15" s="138"/>
      <c r="AU15" s="138"/>
      <c r="AV15" s="138"/>
      <c r="AW15" s="138"/>
      <c r="AX15" s="138"/>
      <c r="AY15" s="138"/>
      <c r="AZ15" s="138"/>
      <c r="BA15" s="138"/>
      <c r="BB15" s="138"/>
      <c r="BC15" s="138"/>
      <c r="BD15" s="138"/>
      <c r="BE15" s="138"/>
      <c r="BF15" s="138"/>
      <c r="BG15" s="138"/>
      <c r="BH15" s="138"/>
    </row>
    <row r="16" spans="1:60" ht="22.5" outlineLevel="1" x14ac:dyDescent="0.2">
      <c r="A16" s="159">
        <v>3</v>
      </c>
      <c r="B16" s="160" t="s">
        <v>156</v>
      </c>
      <c r="C16" s="177" t="s">
        <v>157</v>
      </c>
      <c r="D16" s="161" t="s">
        <v>151</v>
      </c>
      <c r="E16" s="162">
        <v>12.528</v>
      </c>
      <c r="F16" s="163"/>
      <c r="G16" s="164">
        <f>ROUND(E16*F16,2)</f>
        <v>0</v>
      </c>
      <c r="H16" s="163"/>
      <c r="I16" s="164">
        <f>ROUND(E16*H16,2)</f>
        <v>0</v>
      </c>
      <c r="J16" s="163"/>
      <c r="K16" s="164">
        <f>ROUND(E16*J16,2)</f>
        <v>0</v>
      </c>
      <c r="L16" s="164">
        <v>21</v>
      </c>
      <c r="M16" s="164">
        <f>G16*(1+L16/100)</f>
        <v>0</v>
      </c>
      <c r="N16" s="164">
        <v>0</v>
      </c>
      <c r="O16" s="164">
        <f>ROUND(E16*N16,2)</f>
        <v>0</v>
      </c>
      <c r="P16" s="164">
        <v>0</v>
      </c>
      <c r="Q16" s="164">
        <f>ROUND(E16*P16,2)</f>
        <v>0</v>
      </c>
      <c r="R16" s="164" t="s">
        <v>152</v>
      </c>
      <c r="S16" s="164" t="s">
        <v>143</v>
      </c>
      <c r="T16" s="165" t="s">
        <v>143</v>
      </c>
      <c r="U16" s="144">
        <v>0.66800000000000004</v>
      </c>
      <c r="V16" s="144">
        <f>ROUND(E16*U16,2)</f>
        <v>8.3699999999999992</v>
      </c>
      <c r="W16" s="144"/>
      <c r="X16" s="138"/>
      <c r="Y16" s="138"/>
      <c r="Z16" s="138"/>
      <c r="AA16" s="138"/>
      <c r="AB16" s="138"/>
      <c r="AC16" s="138"/>
      <c r="AD16" s="138"/>
      <c r="AE16" s="138"/>
      <c r="AF16" s="138"/>
      <c r="AG16" s="138" t="s">
        <v>144</v>
      </c>
      <c r="AH16" s="138"/>
      <c r="AI16" s="138"/>
      <c r="AJ16" s="138"/>
      <c r="AK16" s="138"/>
      <c r="AL16" s="138"/>
      <c r="AM16" s="138"/>
      <c r="AN16" s="138"/>
      <c r="AO16" s="138"/>
      <c r="AP16" s="138"/>
      <c r="AQ16" s="138"/>
      <c r="AR16" s="138"/>
      <c r="AS16" s="138"/>
      <c r="AT16" s="138"/>
      <c r="AU16" s="138"/>
      <c r="AV16" s="138"/>
      <c r="AW16" s="138"/>
      <c r="AX16" s="138"/>
      <c r="AY16" s="138"/>
      <c r="AZ16" s="138"/>
      <c r="BA16" s="138"/>
      <c r="BB16" s="138"/>
      <c r="BC16" s="138"/>
      <c r="BD16" s="138"/>
      <c r="BE16" s="138"/>
      <c r="BF16" s="138"/>
      <c r="BG16" s="138"/>
      <c r="BH16" s="138"/>
    </row>
    <row r="17" spans="1:60" outlineLevel="1" x14ac:dyDescent="0.2">
      <c r="A17" s="141"/>
      <c r="B17" s="142"/>
      <c r="C17" s="251" t="s">
        <v>158</v>
      </c>
      <c r="D17" s="252"/>
      <c r="E17" s="252"/>
      <c r="F17" s="252"/>
      <c r="G17" s="252"/>
      <c r="H17" s="144"/>
      <c r="I17" s="144"/>
      <c r="J17" s="144"/>
      <c r="K17" s="144"/>
      <c r="L17" s="144"/>
      <c r="M17" s="144"/>
      <c r="N17" s="144"/>
      <c r="O17" s="144"/>
      <c r="P17" s="144"/>
      <c r="Q17" s="144"/>
      <c r="R17" s="144"/>
      <c r="S17" s="144"/>
      <c r="T17" s="144"/>
      <c r="U17" s="144"/>
      <c r="V17" s="144"/>
      <c r="W17" s="144"/>
      <c r="X17" s="138"/>
      <c r="Y17" s="138"/>
      <c r="Z17" s="138"/>
      <c r="AA17" s="138"/>
      <c r="AB17" s="138"/>
      <c r="AC17" s="138"/>
      <c r="AD17" s="138"/>
      <c r="AE17" s="138"/>
      <c r="AF17" s="138"/>
      <c r="AG17" s="138" t="s">
        <v>146</v>
      </c>
      <c r="AH17" s="138"/>
      <c r="AI17" s="138"/>
      <c r="AJ17" s="138"/>
      <c r="AK17" s="138"/>
      <c r="AL17" s="138"/>
      <c r="AM17" s="138"/>
      <c r="AN17" s="138"/>
      <c r="AO17" s="138"/>
      <c r="AP17" s="138"/>
      <c r="AQ17" s="138"/>
      <c r="AR17" s="138"/>
      <c r="AS17" s="138"/>
      <c r="AT17" s="138"/>
      <c r="AU17" s="138"/>
      <c r="AV17" s="138"/>
      <c r="AW17" s="138"/>
      <c r="AX17" s="138"/>
      <c r="AY17" s="138"/>
      <c r="AZ17" s="138"/>
      <c r="BA17" s="138"/>
      <c r="BB17" s="138"/>
      <c r="BC17" s="138"/>
      <c r="BD17" s="138"/>
      <c r="BE17" s="138"/>
      <c r="BF17" s="138"/>
      <c r="BG17" s="138"/>
      <c r="BH17" s="138"/>
    </row>
    <row r="18" spans="1:60" ht="22.5" outlineLevel="1" x14ac:dyDescent="0.2">
      <c r="A18" s="159">
        <v>4</v>
      </c>
      <c r="B18" s="160" t="s">
        <v>159</v>
      </c>
      <c r="C18" s="177" t="s">
        <v>160</v>
      </c>
      <c r="D18" s="161" t="s">
        <v>151</v>
      </c>
      <c r="E18" s="162">
        <v>25.056000000000001</v>
      </c>
      <c r="F18" s="163"/>
      <c r="G18" s="164">
        <f>ROUND(E18*F18,2)</f>
        <v>0</v>
      </c>
      <c r="H18" s="163"/>
      <c r="I18" s="164">
        <f>ROUND(E18*H18,2)</f>
        <v>0</v>
      </c>
      <c r="J18" s="163"/>
      <c r="K18" s="164">
        <f>ROUND(E18*J18,2)</f>
        <v>0</v>
      </c>
      <c r="L18" s="164">
        <v>21</v>
      </c>
      <c r="M18" s="164">
        <f>G18*(1+L18/100)</f>
        <v>0</v>
      </c>
      <c r="N18" s="164">
        <v>0</v>
      </c>
      <c r="O18" s="164">
        <f>ROUND(E18*N18,2)</f>
        <v>0</v>
      </c>
      <c r="P18" s="164">
        <v>0</v>
      </c>
      <c r="Q18" s="164">
        <f>ROUND(E18*P18,2)</f>
        <v>0</v>
      </c>
      <c r="R18" s="164" t="s">
        <v>152</v>
      </c>
      <c r="S18" s="164" t="s">
        <v>143</v>
      </c>
      <c r="T18" s="165" t="s">
        <v>143</v>
      </c>
      <c r="U18" s="144">
        <v>0.59100000000000008</v>
      </c>
      <c r="V18" s="144">
        <f>ROUND(E18*U18,2)</f>
        <v>14.81</v>
      </c>
      <c r="W18" s="144"/>
      <c r="X18" s="138"/>
      <c r="Y18" s="138"/>
      <c r="Z18" s="138"/>
      <c r="AA18" s="138"/>
      <c r="AB18" s="138"/>
      <c r="AC18" s="138"/>
      <c r="AD18" s="138"/>
      <c r="AE18" s="138"/>
      <c r="AF18" s="138"/>
      <c r="AG18" s="138" t="s">
        <v>144</v>
      </c>
      <c r="AH18" s="138"/>
      <c r="AI18" s="138"/>
      <c r="AJ18" s="138"/>
      <c r="AK18" s="138"/>
      <c r="AL18" s="138"/>
      <c r="AM18" s="138"/>
      <c r="AN18" s="138"/>
      <c r="AO18" s="138"/>
      <c r="AP18" s="138"/>
      <c r="AQ18" s="138"/>
      <c r="AR18" s="138"/>
      <c r="AS18" s="138"/>
      <c r="AT18" s="138"/>
      <c r="AU18" s="138"/>
      <c r="AV18" s="138"/>
      <c r="AW18" s="138"/>
      <c r="AX18" s="138"/>
      <c r="AY18" s="138"/>
      <c r="AZ18" s="138"/>
      <c r="BA18" s="138"/>
      <c r="BB18" s="138"/>
      <c r="BC18" s="138"/>
      <c r="BD18" s="138"/>
      <c r="BE18" s="138"/>
      <c r="BF18" s="138"/>
      <c r="BG18" s="138"/>
      <c r="BH18" s="138"/>
    </row>
    <row r="19" spans="1:60" outlineLevel="1" x14ac:dyDescent="0.2">
      <c r="A19" s="141"/>
      <c r="B19" s="142"/>
      <c r="C19" s="251" t="s">
        <v>158</v>
      </c>
      <c r="D19" s="252"/>
      <c r="E19" s="252"/>
      <c r="F19" s="252"/>
      <c r="G19" s="252"/>
      <c r="H19" s="144"/>
      <c r="I19" s="144"/>
      <c r="J19" s="144"/>
      <c r="K19" s="144"/>
      <c r="L19" s="144"/>
      <c r="M19" s="144"/>
      <c r="N19" s="144"/>
      <c r="O19" s="144"/>
      <c r="P19" s="144"/>
      <c r="Q19" s="144"/>
      <c r="R19" s="144"/>
      <c r="S19" s="144"/>
      <c r="T19" s="144"/>
      <c r="U19" s="144"/>
      <c r="V19" s="144"/>
      <c r="W19" s="144"/>
      <c r="X19" s="138"/>
      <c r="Y19" s="138"/>
      <c r="Z19" s="138"/>
      <c r="AA19" s="138"/>
      <c r="AB19" s="138"/>
      <c r="AC19" s="138"/>
      <c r="AD19" s="138"/>
      <c r="AE19" s="138"/>
      <c r="AF19" s="138"/>
      <c r="AG19" s="138" t="s">
        <v>146</v>
      </c>
      <c r="AH19" s="138"/>
      <c r="AI19" s="138"/>
      <c r="AJ19" s="138"/>
      <c r="AK19" s="138"/>
      <c r="AL19" s="138"/>
      <c r="AM19" s="138"/>
      <c r="AN19" s="138"/>
      <c r="AO19" s="138"/>
      <c r="AP19" s="138"/>
      <c r="AQ19" s="138"/>
      <c r="AR19" s="138"/>
      <c r="AS19" s="138"/>
      <c r="AT19" s="138"/>
      <c r="AU19" s="138"/>
      <c r="AV19" s="138"/>
      <c r="AW19" s="138"/>
      <c r="AX19" s="138"/>
      <c r="AY19" s="138"/>
      <c r="AZ19" s="138"/>
      <c r="BA19" s="138"/>
      <c r="BB19" s="138"/>
      <c r="BC19" s="138"/>
      <c r="BD19" s="138"/>
      <c r="BE19" s="138"/>
      <c r="BF19" s="138"/>
      <c r="BG19" s="138"/>
      <c r="BH19" s="138"/>
    </row>
    <row r="20" spans="1:60" outlineLevel="1" x14ac:dyDescent="0.2">
      <c r="A20" s="141"/>
      <c r="B20" s="142"/>
      <c r="C20" s="178" t="s">
        <v>161</v>
      </c>
      <c r="D20" s="150"/>
      <c r="E20" s="151">
        <v>25.060000000000002</v>
      </c>
      <c r="F20" s="144"/>
      <c r="G20" s="144"/>
      <c r="H20" s="144"/>
      <c r="I20" s="144"/>
      <c r="J20" s="144"/>
      <c r="K20" s="144"/>
      <c r="L20" s="144"/>
      <c r="M20" s="144"/>
      <c r="N20" s="144"/>
      <c r="O20" s="144"/>
      <c r="P20" s="144"/>
      <c r="Q20" s="144"/>
      <c r="R20" s="144"/>
      <c r="S20" s="144"/>
      <c r="T20" s="144"/>
      <c r="U20" s="144"/>
      <c r="V20" s="144"/>
      <c r="W20" s="144"/>
      <c r="X20" s="138"/>
      <c r="Y20" s="138"/>
      <c r="Z20" s="138"/>
      <c r="AA20" s="138"/>
      <c r="AB20" s="138"/>
      <c r="AC20" s="138"/>
      <c r="AD20" s="138"/>
      <c r="AE20" s="138"/>
      <c r="AF20" s="138"/>
      <c r="AG20" s="138" t="s">
        <v>148</v>
      </c>
      <c r="AH20" s="138">
        <v>0</v>
      </c>
      <c r="AI20" s="138"/>
      <c r="AJ20" s="138"/>
      <c r="AK20" s="138"/>
      <c r="AL20" s="138"/>
      <c r="AM20" s="138"/>
      <c r="AN20" s="138"/>
      <c r="AO20" s="138"/>
      <c r="AP20" s="138"/>
      <c r="AQ20" s="138"/>
      <c r="AR20" s="138"/>
      <c r="AS20" s="138"/>
      <c r="AT20" s="138"/>
      <c r="AU20" s="138"/>
      <c r="AV20" s="138"/>
      <c r="AW20" s="138"/>
      <c r="AX20" s="138"/>
      <c r="AY20" s="138"/>
      <c r="AZ20" s="138"/>
      <c r="BA20" s="138"/>
      <c r="BB20" s="138"/>
      <c r="BC20" s="138"/>
      <c r="BD20" s="138"/>
      <c r="BE20" s="138"/>
      <c r="BF20" s="138"/>
      <c r="BG20" s="138"/>
      <c r="BH20" s="138"/>
    </row>
    <row r="21" spans="1:60" ht="22.5" outlineLevel="1" x14ac:dyDescent="0.2">
      <c r="A21" s="159">
        <v>5</v>
      </c>
      <c r="B21" s="160" t="s">
        <v>162</v>
      </c>
      <c r="C21" s="177" t="s">
        <v>163</v>
      </c>
      <c r="D21" s="161" t="s">
        <v>151</v>
      </c>
      <c r="E21" s="162">
        <v>12.528</v>
      </c>
      <c r="F21" s="163"/>
      <c r="G21" s="164">
        <f>ROUND(E21*F21,2)</f>
        <v>0</v>
      </c>
      <c r="H21" s="163"/>
      <c r="I21" s="164">
        <f>ROUND(E21*H21,2)</f>
        <v>0</v>
      </c>
      <c r="J21" s="163"/>
      <c r="K21" s="164">
        <f>ROUND(E21*J21,2)</f>
        <v>0</v>
      </c>
      <c r="L21" s="164">
        <v>21</v>
      </c>
      <c r="M21" s="164">
        <f>G21*(1+L21/100)</f>
        <v>0</v>
      </c>
      <c r="N21" s="164">
        <v>0</v>
      </c>
      <c r="O21" s="164">
        <f>ROUND(E21*N21,2)</f>
        <v>0</v>
      </c>
      <c r="P21" s="164">
        <v>0</v>
      </c>
      <c r="Q21" s="164">
        <f>ROUND(E21*P21,2)</f>
        <v>0</v>
      </c>
      <c r="R21" s="164" t="s">
        <v>152</v>
      </c>
      <c r="S21" s="164" t="s">
        <v>143</v>
      </c>
      <c r="T21" s="165" t="s">
        <v>143</v>
      </c>
      <c r="U21" s="144">
        <v>1.1000000000000001E-2</v>
      </c>
      <c r="V21" s="144">
        <f>ROUND(E21*U21,2)</f>
        <v>0.14000000000000001</v>
      </c>
      <c r="W21" s="144"/>
      <c r="X21" s="138"/>
      <c r="Y21" s="138"/>
      <c r="Z21" s="138"/>
      <c r="AA21" s="138"/>
      <c r="AB21" s="138"/>
      <c r="AC21" s="138"/>
      <c r="AD21" s="138"/>
      <c r="AE21" s="138"/>
      <c r="AF21" s="138"/>
      <c r="AG21" s="138" t="s">
        <v>144</v>
      </c>
      <c r="AH21" s="138"/>
      <c r="AI21" s="138"/>
      <c r="AJ21" s="138"/>
      <c r="AK21" s="138"/>
      <c r="AL21" s="138"/>
      <c r="AM21" s="138"/>
      <c r="AN21" s="138"/>
      <c r="AO21" s="138"/>
      <c r="AP21" s="138"/>
      <c r="AQ21" s="138"/>
      <c r="AR21" s="138"/>
      <c r="AS21" s="138"/>
      <c r="AT21" s="138"/>
      <c r="AU21" s="138"/>
      <c r="AV21" s="138"/>
      <c r="AW21" s="138"/>
      <c r="AX21" s="138"/>
      <c r="AY21" s="138"/>
      <c r="AZ21" s="138"/>
      <c r="BA21" s="138"/>
      <c r="BB21" s="138"/>
      <c r="BC21" s="138"/>
      <c r="BD21" s="138"/>
      <c r="BE21" s="138"/>
      <c r="BF21" s="138"/>
      <c r="BG21" s="138"/>
      <c r="BH21" s="138"/>
    </row>
    <row r="22" spans="1:60" outlineLevel="1" x14ac:dyDescent="0.2">
      <c r="A22" s="141"/>
      <c r="B22" s="142"/>
      <c r="C22" s="251" t="s">
        <v>164</v>
      </c>
      <c r="D22" s="252"/>
      <c r="E22" s="252"/>
      <c r="F22" s="252"/>
      <c r="G22" s="252"/>
      <c r="H22" s="144"/>
      <c r="I22" s="144"/>
      <c r="J22" s="144"/>
      <c r="K22" s="144"/>
      <c r="L22" s="144"/>
      <c r="M22" s="144"/>
      <c r="N22" s="144"/>
      <c r="O22" s="144"/>
      <c r="P22" s="144"/>
      <c r="Q22" s="144"/>
      <c r="R22" s="144"/>
      <c r="S22" s="144"/>
      <c r="T22" s="144"/>
      <c r="U22" s="144"/>
      <c r="V22" s="144"/>
      <c r="W22" s="144"/>
      <c r="X22" s="138"/>
      <c r="Y22" s="138"/>
      <c r="Z22" s="138"/>
      <c r="AA22" s="138"/>
      <c r="AB22" s="138"/>
      <c r="AC22" s="138"/>
      <c r="AD22" s="138"/>
      <c r="AE22" s="138"/>
      <c r="AF22" s="138"/>
      <c r="AG22" s="138" t="s">
        <v>146</v>
      </c>
      <c r="AH22" s="138"/>
      <c r="AI22" s="138"/>
      <c r="AJ22" s="138"/>
      <c r="AK22" s="138"/>
      <c r="AL22" s="138"/>
      <c r="AM22" s="138"/>
      <c r="AN22" s="138"/>
      <c r="AO22" s="138"/>
      <c r="AP22" s="138"/>
      <c r="AQ22" s="138"/>
      <c r="AR22" s="138"/>
      <c r="AS22" s="138"/>
      <c r="AT22" s="138"/>
      <c r="AU22" s="138"/>
      <c r="AV22" s="138"/>
      <c r="AW22" s="138"/>
      <c r="AX22" s="138"/>
      <c r="AY22" s="138"/>
      <c r="AZ22" s="138"/>
      <c r="BA22" s="138"/>
      <c r="BB22" s="138"/>
      <c r="BC22" s="138"/>
      <c r="BD22" s="138"/>
      <c r="BE22" s="138"/>
      <c r="BF22" s="138"/>
      <c r="BG22" s="138"/>
      <c r="BH22" s="138"/>
    </row>
    <row r="23" spans="1:60" outlineLevel="1" x14ac:dyDescent="0.2">
      <c r="A23" s="141"/>
      <c r="B23" s="142"/>
      <c r="C23" s="178" t="s">
        <v>154</v>
      </c>
      <c r="D23" s="150"/>
      <c r="E23" s="151">
        <v>12.530000000000001</v>
      </c>
      <c r="F23" s="144"/>
      <c r="G23" s="144"/>
      <c r="H23" s="144"/>
      <c r="I23" s="144"/>
      <c r="J23" s="144"/>
      <c r="K23" s="144"/>
      <c r="L23" s="144"/>
      <c r="M23" s="144"/>
      <c r="N23" s="144"/>
      <c r="O23" s="144"/>
      <c r="P23" s="144"/>
      <c r="Q23" s="144"/>
      <c r="R23" s="144"/>
      <c r="S23" s="144"/>
      <c r="T23" s="144"/>
      <c r="U23" s="144"/>
      <c r="V23" s="144"/>
      <c r="W23" s="144"/>
      <c r="X23" s="138"/>
      <c r="Y23" s="138"/>
      <c r="Z23" s="138"/>
      <c r="AA23" s="138"/>
      <c r="AB23" s="138"/>
      <c r="AC23" s="138"/>
      <c r="AD23" s="138"/>
      <c r="AE23" s="138"/>
      <c r="AF23" s="138"/>
      <c r="AG23" s="138" t="s">
        <v>148</v>
      </c>
      <c r="AH23" s="138">
        <v>0</v>
      </c>
      <c r="AI23" s="138"/>
      <c r="AJ23" s="138"/>
      <c r="AK23" s="138"/>
      <c r="AL23" s="138"/>
      <c r="AM23" s="138"/>
      <c r="AN23" s="138"/>
      <c r="AO23" s="138"/>
      <c r="AP23" s="138"/>
      <c r="AQ23" s="138"/>
      <c r="AR23" s="138"/>
      <c r="AS23" s="138"/>
      <c r="AT23" s="138"/>
      <c r="AU23" s="138"/>
      <c r="AV23" s="138"/>
      <c r="AW23" s="138"/>
      <c r="AX23" s="138"/>
      <c r="AY23" s="138"/>
      <c r="AZ23" s="138"/>
      <c r="BA23" s="138"/>
      <c r="BB23" s="138"/>
      <c r="BC23" s="138"/>
      <c r="BD23" s="138"/>
      <c r="BE23" s="138"/>
      <c r="BF23" s="138"/>
      <c r="BG23" s="138"/>
      <c r="BH23" s="138"/>
    </row>
    <row r="24" spans="1:60" ht="33.75" outlineLevel="1" x14ac:dyDescent="0.2">
      <c r="A24" s="159">
        <v>6</v>
      </c>
      <c r="B24" s="160" t="s">
        <v>165</v>
      </c>
      <c r="C24" s="177" t="s">
        <v>166</v>
      </c>
      <c r="D24" s="161" t="s">
        <v>151</v>
      </c>
      <c r="E24" s="162">
        <v>212.97600000000003</v>
      </c>
      <c r="F24" s="163"/>
      <c r="G24" s="164">
        <f>ROUND(E24*F24,2)</f>
        <v>0</v>
      </c>
      <c r="H24" s="163"/>
      <c r="I24" s="164">
        <f>ROUND(E24*H24,2)</f>
        <v>0</v>
      </c>
      <c r="J24" s="163"/>
      <c r="K24" s="164">
        <f>ROUND(E24*J24,2)</f>
        <v>0</v>
      </c>
      <c r="L24" s="164">
        <v>21</v>
      </c>
      <c r="M24" s="164">
        <f>G24*(1+L24/100)</f>
        <v>0</v>
      </c>
      <c r="N24" s="164">
        <v>0</v>
      </c>
      <c r="O24" s="164">
        <f>ROUND(E24*N24,2)</f>
        <v>0</v>
      </c>
      <c r="P24" s="164">
        <v>0</v>
      </c>
      <c r="Q24" s="164">
        <f>ROUND(E24*P24,2)</f>
        <v>0</v>
      </c>
      <c r="R24" s="164" t="s">
        <v>152</v>
      </c>
      <c r="S24" s="164" t="s">
        <v>143</v>
      </c>
      <c r="T24" s="165" t="s">
        <v>143</v>
      </c>
      <c r="U24" s="144">
        <v>0</v>
      </c>
      <c r="V24" s="144">
        <f>ROUND(E24*U24,2)</f>
        <v>0</v>
      </c>
      <c r="W24" s="144"/>
      <c r="X24" s="138"/>
      <c r="Y24" s="138"/>
      <c r="Z24" s="138"/>
      <c r="AA24" s="138"/>
      <c r="AB24" s="138"/>
      <c r="AC24" s="138"/>
      <c r="AD24" s="138"/>
      <c r="AE24" s="138"/>
      <c r="AF24" s="138"/>
      <c r="AG24" s="138" t="s">
        <v>144</v>
      </c>
      <c r="AH24" s="138"/>
      <c r="AI24" s="138"/>
      <c r="AJ24" s="138"/>
      <c r="AK24" s="138"/>
      <c r="AL24" s="138"/>
      <c r="AM24" s="138"/>
      <c r="AN24" s="138"/>
      <c r="AO24" s="138"/>
      <c r="AP24" s="138"/>
      <c r="AQ24" s="138"/>
      <c r="AR24" s="138"/>
      <c r="AS24" s="138"/>
      <c r="AT24" s="138"/>
      <c r="AU24" s="138"/>
      <c r="AV24" s="138"/>
      <c r="AW24" s="138"/>
      <c r="AX24" s="138"/>
      <c r="AY24" s="138"/>
      <c r="AZ24" s="138"/>
      <c r="BA24" s="138"/>
      <c r="BB24" s="138"/>
      <c r="BC24" s="138"/>
      <c r="BD24" s="138"/>
      <c r="BE24" s="138"/>
      <c r="BF24" s="138"/>
      <c r="BG24" s="138"/>
      <c r="BH24" s="138"/>
    </row>
    <row r="25" spans="1:60" outlineLevel="1" x14ac:dyDescent="0.2">
      <c r="A25" s="141"/>
      <c r="B25" s="142"/>
      <c r="C25" s="251" t="s">
        <v>164</v>
      </c>
      <c r="D25" s="252"/>
      <c r="E25" s="252"/>
      <c r="F25" s="252"/>
      <c r="G25" s="252"/>
      <c r="H25" s="144"/>
      <c r="I25" s="144"/>
      <c r="J25" s="144"/>
      <c r="K25" s="144"/>
      <c r="L25" s="144"/>
      <c r="M25" s="144"/>
      <c r="N25" s="144"/>
      <c r="O25" s="144"/>
      <c r="P25" s="144"/>
      <c r="Q25" s="144"/>
      <c r="R25" s="144"/>
      <c r="S25" s="144"/>
      <c r="T25" s="144"/>
      <c r="U25" s="144"/>
      <c r="V25" s="144"/>
      <c r="W25" s="144"/>
      <c r="X25" s="138"/>
      <c r="Y25" s="138"/>
      <c r="Z25" s="138"/>
      <c r="AA25" s="138"/>
      <c r="AB25" s="138"/>
      <c r="AC25" s="138"/>
      <c r="AD25" s="138"/>
      <c r="AE25" s="138"/>
      <c r="AF25" s="138"/>
      <c r="AG25" s="138" t="s">
        <v>146</v>
      </c>
      <c r="AH25" s="138"/>
      <c r="AI25" s="138"/>
      <c r="AJ25" s="138"/>
      <c r="AK25" s="138"/>
      <c r="AL25" s="138"/>
      <c r="AM25" s="138"/>
      <c r="AN25" s="138"/>
      <c r="AO25" s="138"/>
      <c r="AP25" s="138"/>
      <c r="AQ25" s="138"/>
      <c r="AR25" s="138"/>
      <c r="AS25" s="138"/>
      <c r="AT25" s="138"/>
      <c r="AU25" s="138"/>
      <c r="AV25" s="138"/>
      <c r="AW25" s="138"/>
      <c r="AX25" s="138"/>
      <c r="AY25" s="138"/>
      <c r="AZ25" s="138"/>
      <c r="BA25" s="138"/>
      <c r="BB25" s="138"/>
      <c r="BC25" s="138"/>
      <c r="BD25" s="138"/>
      <c r="BE25" s="138"/>
      <c r="BF25" s="138"/>
      <c r="BG25" s="138"/>
      <c r="BH25" s="138"/>
    </row>
    <row r="26" spans="1:60" outlineLevel="1" x14ac:dyDescent="0.2">
      <c r="A26" s="141"/>
      <c r="B26" s="142"/>
      <c r="C26" s="178" t="s">
        <v>167</v>
      </c>
      <c r="D26" s="150"/>
      <c r="E26" s="151">
        <v>212.98000000000002</v>
      </c>
      <c r="F26" s="144"/>
      <c r="G26" s="144"/>
      <c r="H26" s="144"/>
      <c r="I26" s="144"/>
      <c r="J26" s="144"/>
      <c r="K26" s="144"/>
      <c r="L26" s="144"/>
      <c r="M26" s="144"/>
      <c r="N26" s="144"/>
      <c r="O26" s="144"/>
      <c r="P26" s="144"/>
      <c r="Q26" s="144"/>
      <c r="R26" s="144"/>
      <c r="S26" s="144"/>
      <c r="T26" s="144"/>
      <c r="U26" s="144"/>
      <c r="V26" s="144"/>
      <c r="W26" s="144"/>
      <c r="X26" s="138"/>
      <c r="Y26" s="138"/>
      <c r="Z26" s="138"/>
      <c r="AA26" s="138"/>
      <c r="AB26" s="138"/>
      <c r="AC26" s="138"/>
      <c r="AD26" s="138"/>
      <c r="AE26" s="138"/>
      <c r="AF26" s="138"/>
      <c r="AG26" s="138" t="s">
        <v>148</v>
      </c>
      <c r="AH26" s="138">
        <v>0</v>
      </c>
      <c r="AI26" s="138"/>
      <c r="AJ26" s="138"/>
      <c r="AK26" s="138"/>
      <c r="AL26" s="138"/>
      <c r="AM26" s="138"/>
      <c r="AN26" s="138"/>
      <c r="AO26" s="138"/>
      <c r="AP26" s="138"/>
      <c r="AQ26" s="138"/>
      <c r="AR26" s="138"/>
      <c r="AS26" s="138"/>
      <c r="AT26" s="138"/>
      <c r="AU26" s="138"/>
      <c r="AV26" s="138"/>
      <c r="AW26" s="138"/>
      <c r="AX26" s="138"/>
      <c r="AY26" s="138"/>
      <c r="AZ26" s="138"/>
      <c r="BA26" s="138"/>
      <c r="BB26" s="138"/>
      <c r="BC26" s="138"/>
      <c r="BD26" s="138"/>
      <c r="BE26" s="138"/>
      <c r="BF26" s="138"/>
      <c r="BG26" s="138"/>
      <c r="BH26" s="138"/>
    </row>
    <row r="27" spans="1:60" ht="22.5" outlineLevel="1" x14ac:dyDescent="0.2">
      <c r="A27" s="159">
        <v>7</v>
      </c>
      <c r="B27" s="160" t="s">
        <v>168</v>
      </c>
      <c r="C27" s="177" t="s">
        <v>169</v>
      </c>
      <c r="D27" s="161" t="s">
        <v>151</v>
      </c>
      <c r="E27" s="162">
        <v>12.528</v>
      </c>
      <c r="F27" s="163"/>
      <c r="G27" s="164">
        <f>ROUND(E27*F27,2)</f>
        <v>0</v>
      </c>
      <c r="H27" s="163"/>
      <c r="I27" s="164">
        <f>ROUND(E27*H27,2)</f>
        <v>0</v>
      </c>
      <c r="J27" s="163"/>
      <c r="K27" s="164">
        <f>ROUND(E27*J27,2)</f>
        <v>0</v>
      </c>
      <c r="L27" s="164">
        <v>21</v>
      </c>
      <c r="M27" s="164">
        <f>G27*(1+L27/100)</f>
        <v>0</v>
      </c>
      <c r="N27" s="164">
        <v>0</v>
      </c>
      <c r="O27" s="164">
        <f>ROUND(E27*N27,2)</f>
        <v>0</v>
      </c>
      <c r="P27" s="164">
        <v>0</v>
      </c>
      <c r="Q27" s="164">
        <f>ROUND(E27*P27,2)</f>
        <v>0</v>
      </c>
      <c r="R27" s="164" t="s">
        <v>152</v>
      </c>
      <c r="S27" s="164" t="s">
        <v>143</v>
      </c>
      <c r="T27" s="165" t="s">
        <v>143</v>
      </c>
      <c r="U27" s="144">
        <v>0.65200000000000002</v>
      </c>
      <c r="V27" s="144">
        <f>ROUND(E27*U27,2)</f>
        <v>8.17</v>
      </c>
      <c r="W27" s="144"/>
      <c r="X27" s="138"/>
      <c r="Y27" s="138"/>
      <c r="Z27" s="138"/>
      <c r="AA27" s="138"/>
      <c r="AB27" s="138"/>
      <c r="AC27" s="138"/>
      <c r="AD27" s="138"/>
      <c r="AE27" s="138"/>
      <c r="AF27" s="138"/>
      <c r="AG27" s="138" t="s">
        <v>144</v>
      </c>
      <c r="AH27" s="138"/>
      <c r="AI27" s="138"/>
      <c r="AJ27" s="138"/>
      <c r="AK27" s="138"/>
      <c r="AL27" s="138"/>
      <c r="AM27" s="138"/>
      <c r="AN27" s="138"/>
      <c r="AO27" s="138"/>
      <c r="AP27" s="138"/>
      <c r="AQ27" s="138"/>
      <c r="AR27" s="138"/>
      <c r="AS27" s="138"/>
      <c r="AT27" s="138"/>
      <c r="AU27" s="138"/>
      <c r="AV27" s="138"/>
      <c r="AW27" s="138"/>
      <c r="AX27" s="138"/>
      <c r="AY27" s="138"/>
      <c r="AZ27" s="138"/>
      <c r="BA27" s="138"/>
      <c r="BB27" s="138"/>
      <c r="BC27" s="138"/>
      <c r="BD27" s="138"/>
      <c r="BE27" s="138"/>
      <c r="BF27" s="138"/>
      <c r="BG27" s="138"/>
      <c r="BH27" s="138"/>
    </row>
    <row r="28" spans="1:60" outlineLevel="1" x14ac:dyDescent="0.2">
      <c r="A28" s="141"/>
      <c r="B28" s="142"/>
      <c r="C28" s="178" t="s">
        <v>154</v>
      </c>
      <c r="D28" s="150"/>
      <c r="E28" s="151">
        <v>12.530000000000001</v>
      </c>
      <c r="F28" s="144"/>
      <c r="G28" s="144"/>
      <c r="H28" s="144"/>
      <c r="I28" s="144"/>
      <c r="J28" s="144"/>
      <c r="K28" s="144"/>
      <c r="L28" s="144"/>
      <c r="M28" s="144"/>
      <c r="N28" s="144"/>
      <c r="O28" s="144"/>
      <c r="P28" s="144"/>
      <c r="Q28" s="144"/>
      <c r="R28" s="144"/>
      <c r="S28" s="144"/>
      <c r="T28" s="144"/>
      <c r="U28" s="144"/>
      <c r="V28" s="144"/>
      <c r="W28" s="144"/>
      <c r="X28" s="138"/>
      <c r="Y28" s="138"/>
      <c r="Z28" s="138"/>
      <c r="AA28" s="138"/>
      <c r="AB28" s="138"/>
      <c r="AC28" s="138"/>
      <c r="AD28" s="138"/>
      <c r="AE28" s="138"/>
      <c r="AF28" s="138"/>
      <c r="AG28" s="138" t="s">
        <v>148</v>
      </c>
      <c r="AH28" s="138">
        <v>0</v>
      </c>
      <c r="AI28" s="138"/>
      <c r="AJ28" s="138"/>
      <c r="AK28" s="138"/>
      <c r="AL28" s="138"/>
      <c r="AM28" s="138"/>
      <c r="AN28" s="138"/>
      <c r="AO28" s="138"/>
      <c r="AP28" s="138"/>
      <c r="AQ28" s="138"/>
      <c r="AR28" s="138"/>
      <c r="AS28" s="138"/>
      <c r="AT28" s="138"/>
      <c r="AU28" s="138"/>
      <c r="AV28" s="138"/>
      <c r="AW28" s="138"/>
      <c r="AX28" s="138"/>
      <c r="AY28" s="138"/>
      <c r="AZ28" s="138"/>
      <c r="BA28" s="138"/>
      <c r="BB28" s="138"/>
      <c r="BC28" s="138"/>
      <c r="BD28" s="138"/>
      <c r="BE28" s="138"/>
      <c r="BF28" s="138"/>
      <c r="BG28" s="138"/>
      <c r="BH28" s="138"/>
    </row>
    <row r="29" spans="1:60" outlineLevel="1" x14ac:dyDescent="0.2">
      <c r="A29" s="166">
        <v>8</v>
      </c>
      <c r="B29" s="167" t="s">
        <v>170</v>
      </c>
      <c r="C29" s="179" t="s">
        <v>171</v>
      </c>
      <c r="D29" s="168" t="s">
        <v>151</v>
      </c>
      <c r="E29" s="169">
        <v>12.528</v>
      </c>
      <c r="F29" s="170"/>
      <c r="G29" s="171">
        <f>ROUND(E29*F29,2)</f>
        <v>0</v>
      </c>
      <c r="H29" s="170"/>
      <c r="I29" s="171">
        <f>ROUND(E29*H29,2)</f>
        <v>0</v>
      </c>
      <c r="J29" s="170"/>
      <c r="K29" s="171">
        <f>ROUND(E29*J29,2)</f>
        <v>0</v>
      </c>
      <c r="L29" s="171">
        <v>21</v>
      </c>
      <c r="M29" s="171">
        <f>G29*(1+L29/100)</f>
        <v>0</v>
      </c>
      <c r="N29" s="171">
        <v>0</v>
      </c>
      <c r="O29" s="171">
        <f>ROUND(E29*N29,2)</f>
        <v>0</v>
      </c>
      <c r="P29" s="171">
        <v>0</v>
      </c>
      <c r="Q29" s="171">
        <f>ROUND(E29*P29,2)</f>
        <v>0</v>
      </c>
      <c r="R29" s="171" t="s">
        <v>152</v>
      </c>
      <c r="S29" s="171" t="s">
        <v>143</v>
      </c>
      <c r="T29" s="172" t="s">
        <v>143</v>
      </c>
      <c r="U29" s="144">
        <v>3.1000000000000003E-2</v>
      </c>
      <c r="V29" s="144">
        <f>ROUND(E29*U29,2)</f>
        <v>0.39</v>
      </c>
      <c r="W29" s="144"/>
      <c r="X29" s="138"/>
      <c r="Y29" s="138"/>
      <c r="Z29" s="138"/>
      <c r="AA29" s="138"/>
      <c r="AB29" s="138"/>
      <c r="AC29" s="138"/>
      <c r="AD29" s="138"/>
      <c r="AE29" s="138"/>
      <c r="AF29" s="138"/>
      <c r="AG29" s="138" t="s">
        <v>144</v>
      </c>
      <c r="AH29" s="138"/>
      <c r="AI29" s="138"/>
      <c r="AJ29" s="138"/>
      <c r="AK29" s="138"/>
      <c r="AL29" s="138"/>
      <c r="AM29" s="138"/>
      <c r="AN29" s="138"/>
      <c r="AO29" s="138"/>
      <c r="AP29" s="138"/>
      <c r="AQ29" s="138"/>
      <c r="AR29" s="138"/>
      <c r="AS29" s="138"/>
      <c r="AT29" s="138"/>
      <c r="AU29" s="138"/>
      <c r="AV29" s="138"/>
      <c r="AW29" s="138"/>
      <c r="AX29" s="138"/>
      <c r="AY29" s="138"/>
      <c r="AZ29" s="138"/>
      <c r="BA29" s="138"/>
      <c r="BB29" s="138"/>
      <c r="BC29" s="138"/>
      <c r="BD29" s="138"/>
      <c r="BE29" s="138"/>
      <c r="BF29" s="138"/>
      <c r="BG29" s="138"/>
      <c r="BH29" s="138"/>
    </row>
    <row r="30" spans="1:60" ht="22.5" outlineLevel="1" x14ac:dyDescent="0.2">
      <c r="A30" s="159">
        <v>9</v>
      </c>
      <c r="B30" s="160" t="s">
        <v>172</v>
      </c>
      <c r="C30" s="177" t="s">
        <v>173</v>
      </c>
      <c r="D30" s="161" t="s">
        <v>151</v>
      </c>
      <c r="E30" s="162">
        <v>14.13</v>
      </c>
      <c r="F30" s="163"/>
      <c r="G30" s="164">
        <f>ROUND(E30*F30,2)</f>
        <v>0</v>
      </c>
      <c r="H30" s="163"/>
      <c r="I30" s="164">
        <f>ROUND(E30*H30,2)</f>
        <v>0</v>
      </c>
      <c r="J30" s="163"/>
      <c r="K30" s="164">
        <f>ROUND(E30*J30,2)</f>
        <v>0</v>
      </c>
      <c r="L30" s="164">
        <v>21</v>
      </c>
      <c r="M30" s="164">
        <f>G30*(1+L30/100)</f>
        <v>0</v>
      </c>
      <c r="N30" s="164">
        <v>0</v>
      </c>
      <c r="O30" s="164">
        <f>ROUND(E30*N30,2)</f>
        <v>0</v>
      </c>
      <c r="P30" s="164">
        <v>0</v>
      </c>
      <c r="Q30" s="164">
        <f>ROUND(E30*P30,2)</f>
        <v>0</v>
      </c>
      <c r="R30" s="164" t="s">
        <v>152</v>
      </c>
      <c r="S30" s="164" t="s">
        <v>143</v>
      </c>
      <c r="T30" s="165" t="s">
        <v>143</v>
      </c>
      <c r="U30" s="144">
        <v>1.1500000000000001</v>
      </c>
      <c r="V30" s="144">
        <f>ROUND(E30*U30,2)</f>
        <v>16.25</v>
      </c>
      <c r="W30" s="144"/>
      <c r="X30" s="138"/>
      <c r="Y30" s="138"/>
      <c r="Z30" s="138"/>
      <c r="AA30" s="138"/>
      <c r="AB30" s="138"/>
      <c r="AC30" s="138"/>
      <c r="AD30" s="138"/>
      <c r="AE30" s="138"/>
      <c r="AF30" s="138"/>
      <c r="AG30" s="138" t="s">
        <v>144</v>
      </c>
      <c r="AH30" s="138"/>
      <c r="AI30" s="138"/>
      <c r="AJ30" s="138"/>
      <c r="AK30" s="138"/>
      <c r="AL30" s="138"/>
      <c r="AM30" s="138"/>
      <c r="AN30" s="138"/>
      <c r="AO30" s="138"/>
      <c r="AP30" s="138"/>
      <c r="AQ30" s="138"/>
      <c r="AR30" s="138"/>
      <c r="AS30" s="138"/>
      <c r="AT30" s="138"/>
      <c r="AU30" s="138"/>
      <c r="AV30" s="138"/>
      <c r="AW30" s="138"/>
      <c r="AX30" s="138"/>
      <c r="AY30" s="138"/>
      <c r="AZ30" s="138"/>
      <c r="BA30" s="138"/>
      <c r="BB30" s="138"/>
      <c r="BC30" s="138"/>
      <c r="BD30" s="138"/>
      <c r="BE30" s="138"/>
      <c r="BF30" s="138"/>
      <c r="BG30" s="138"/>
      <c r="BH30" s="138"/>
    </row>
    <row r="31" spans="1:60" outlineLevel="1" x14ac:dyDescent="0.2">
      <c r="A31" s="141"/>
      <c r="B31" s="142"/>
      <c r="C31" s="251" t="s">
        <v>174</v>
      </c>
      <c r="D31" s="252"/>
      <c r="E31" s="252"/>
      <c r="F31" s="252"/>
      <c r="G31" s="252"/>
      <c r="H31" s="144"/>
      <c r="I31" s="144"/>
      <c r="J31" s="144"/>
      <c r="K31" s="144"/>
      <c r="L31" s="144"/>
      <c r="M31" s="144"/>
      <c r="N31" s="144"/>
      <c r="O31" s="144"/>
      <c r="P31" s="144"/>
      <c r="Q31" s="144"/>
      <c r="R31" s="144"/>
      <c r="S31" s="144"/>
      <c r="T31" s="144"/>
      <c r="U31" s="144"/>
      <c r="V31" s="144"/>
      <c r="W31" s="144"/>
      <c r="X31" s="138"/>
      <c r="Y31" s="138"/>
      <c r="Z31" s="138"/>
      <c r="AA31" s="138"/>
      <c r="AB31" s="138"/>
      <c r="AC31" s="138"/>
      <c r="AD31" s="138"/>
      <c r="AE31" s="138"/>
      <c r="AF31" s="138"/>
      <c r="AG31" s="138" t="s">
        <v>146</v>
      </c>
      <c r="AH31" s="138"/>
      <c r="AI31" s="138"/>
      <c r="AJ31" s="138"/>
      <c r="AK31" s="138"/>
      <c r="AL31" s="138"/>
      <c r="AM31" s="138"/>
      <c r="AN31" s="138"/>
      <c r="AO31" s="138"/>
      <c r="AP31" s="138"/>
      <c r="AQ31" s="138"/>
      <c r="AR31" s="138"/>
      <c r="AS31" s="138"/>
      <c r="AT31" s="138"/>
      <c r="AU31" s="138"/>
      <c r="AV31" s="138"/>
      <c r="AW31" s="138"/>
      <c r="AX31" s="138"/>
      <c r="AY31" s="138"/>
      <c r="AZ31" s="138"/>
      <c r="BA31" s="138"/>
      <c r="BB31" s="138"/>
      <c r="BC31" s="138"/>
      <c r="BD31" s="138"/>
      <c r="BE31" s="138"/>
      <c r="BF31" s="138"/>
      <c r="BG31" s="138"/>
      <c r="BH31" s="138"/>
    </row>
    <row r="32" spans="1:60" outlineLevel="1" x14ac:dyDescent="0.2">
      <c r="A32" s="141"/>
      <c r="B32" s="142"/>
      <c r="C32" s="178" t="s">
        <v>175</v>
      </c>
      <c r="D32" s="150"/>
      <c r="E32" s="151">
        <v>7.83</v>
      </c>
      <c r="F32" s="144"/>
      <c r="G32" s="144"/>
      <c r="H32" s="144"/>
      <c r="I32" s="144"/>
      <c r="J32" s="144"/>
      <c r="K32" s="144"/>
      <c r="L32" s="144"/>
      <c r="M32" s="144"/>
      <c r="N32" s="144"/>
      <c r="O32" s="144"/>
      <c r="P32" s="144"/>
      <c r="Q32" s="144"/>
      <c r="R32" s="144"/>
      <c r="S32" s="144"/>
      <c r="T32" s="144"/>
      <c r="U32" s="144"/>
      <c r="V32" s="144"/>
      <c r="W32" s="144"/>
      <c r="X32" s="138"/>
      <c r="Y32" s="138"/>
      <c r="Z32" s="138"/>
      <c r="AA32" s="138"/>
      <c r="AB32" s="138"/>
      <c r="AC32" s="138"/>
      <c r="AD32" s="138"/>
      <c r="AE32" s="138"/>
      <c r="AF32" s="138"/>
      <c r="AG32" s="138" t="s">
        <v>148</v>
      </c>
      <c r="AH32" s="138">
        <v>0</v>
      </c>
      <c r="AI32" s="138"/>
      <c r="AJ32" s="138"/>
      <c r="AK32" s="138"/>
      <c r="AL32" s="138"/>
      <c r="AM32" s="138"/>
      <c r="AN32" s="138"/>
      <c r="AO32" s="138"/>
      <c r="AP32" s="138"/>
      <c r="AQ32" s="138"/>
      <c r="AR32" s="138"/>
      <c r="AS32" s="138"/>
      <c r="AT32" s="138"/>
      <c r="AU32" s="138"/>
      <c r="AV32" s="138"/>
      <c r="AW32" s="138"/>
      <c r="AX32" s="138"/>
      <c r="AY32" s="138"/>
      <c r="AZ32" s="138"/>
      <c r="BA32" s="138"/>
      <c r="BB32" s="138"/>
      <c r="BC32" s="138"/>
      <c r="BD32" s="138"/>
      <c r="BE32" s="138"/>
      <c r="BF32" s="138"/>
      <c r="BG32" s="138"/>
      <c r="BH32" s="138"/>
    </row>
    <row r="33" spans="1:60" outlineLevel="1" x14ac:dyDescent="0.2">
      <c r="A33" s="141"/>
      <c r="B33" s="142"/>
      <c r="C33" s="178" t="s">
        <v>176</v>
      </c>
      <c r="D33" s="150"/>
      <c r="E33" s="151">
        <v>6.3000000000000007</v>
      </c>
      <c r="F33" s="144"/>
      <c r="G33" s="144"/>
      <c r="H33" s="144"/>
      <c r="I33" s="144"/>
      <c r="J33" s="144"/>
      <c r="K33" s="144"/>
      <c r="L33" s="144"/>
      <c r="M33" s="144"/>
      <c r="N33" s="144"/>
      <c r="O33" s="144"/>
      <c r="P33" s="144"/>
      <c r="Q33" s="144"/>
      <c r="R33" s="144"/>
      <c r="S33" s="144"/>
      <c r="T33" s="144"/>
      <c r="U33" s="144"/>
      <c r="V33" s="144"/>
      <c r="W33" s="144"/>
      <c r="X33" s="138"/>
      <c r="Y33" s="138"/>
      <c r="Z33" s="138"/>
      <c r="AA33" s="138"/>
      <c r="AB33" s="138"/>
      <c r="AC33" s="138"/>
      <c r="AD33" s="138"/>
      <c r="AE33" s="138"/>
      <c r="AF33" s="138"/>
      <c r="AG33" s="138" t="s">
        <v>148</v>
      </c>
      <c r="AH33" s="138">
        <v>0</v>
      </c>
      <c r="AI33" s="138"/>
      <c r="AJ33" s="138"/>
      <c r="AK33" s="138"/>
      <c r="AL33" s="138"/>
      <c r="AM33" s="138"/>
      <c r="AN33" s="138"/>
      <c r="AO33" s="138"/>
      <c r="AP33" s="138"/>
      <c r="AQ33" s="138"/>
      <c r="AR33" s="138"/>
      <c r="AS33" s="138"/>
      <c r="AT33" s="138"/>
      <c r="AU33" s="138"/>
      <c r="AV33" s="138"/>
      <c r="AW33" s="138"/>
      <c r="AX33" s="138"/>
      <c r="AY33" s="138"/>
      <c r="AZ33" s="138"/>
      <c r="BA33" s="138"/>
      <c r="BB33" s="138"/>
      <c r="BC33" s="138"/>
      <c r="BD33" s="138"/>
      <c r="BE33" s="138"/>
      <c r="BF33" s="138"/>
      <c r="BG33" s="138"/>
      <c r="BH33" s="138"/>
    </row>
    <row r="34" spans="1:60" outlineLevel="1" x14ac:dyDescent="0.2">
      <c r="A34" s="159">
        <v>10</v>
      </c>
      <c r="B34" s="160" t="s">
        <v>177</v>
      </c>
      <c r="C34" s="177" t="s">
        <v>178</v>
      </c>
      <c r="D34" s="161" t="s">
        <v>151</v>
      </c>
      <c r="E34" s="162">
        <v>4.9320000000000004</v>
      </c>
      <c r="F34" s="163"/>
      <c r="G34" s="164">
        <f>ROUND(E34*F34,2)</f>
        <v>0</v>
      </c>
      <c r="H34" s="163"/>
      <c r="I34" s="164">
        <f>ROUND(E34*H34,2)</f>
        <v>0</v>
      </c>
      <c r="J34" s="163"/>
      <c r="K34" s="164">
        <f>ROUND(E34*J34,2)</f>
        <v>0</v>
      </c>
      <c r="L34" s="164">
        <v>21</v>
      </c>
      <c r="M34" s="164">
        <f>G34*(1+L34/100)</f>
        <v>0</v>
      </c>
      <c r="N34" s="164">
        <v>1.7000000000000002</v>
      </c>
      <c r="O34" s="164">
        <f>ROUND(E34*N34,2)</f>
        <v>8.3800000000000008</v>
      </c>
      <c r="P34" s="164">
        <v>0</v>
      </c>
      <c r="Q34" s="164">
        <f>ROUND(E34*P34,2)</f>
        <v>0</v>
      </c>
      <c r="R34" s="164" t="s">
        <v>152</v>
      </c>
      <c r="S34" s="164" t="s">
        <v>143</v>
      </c>
      <c r="T34" s="165" t="s">
        <v>143</v>
      </c>
      <c r="U34" s="144">
        <v>1.5870000000000002</v>
      </c>
      <c r="V34" s="144">
        <f>ROUND(E34*U34,2)</f>
        <v>7.83</v>
      </c>
      <c r="W34" s="144"/>
      <c r="X34" s="138"/>
      <c r="Y34" s="138"/>
      <c r="Z34" s="138"/>
      <c r="AA34" s="138"/>
      <c r="AB34" s="138"/>
      <c r="AC34" s="138"/>
      <c r="AD34" s="138"/>
      <c r="AE34" s="138"/>
      <c r="AF34" s="138"/>
      <c r="AG34" s="138" t="s">
        <v>144</v>
      </c>
      <c r="AH34" s="138"/>
      <c r="AI34" s="138"/>
      <c r="AJ34" s="138"/>
      <c r="AK34" s="138"/>
      <c r="AL34" s="138"/>
      <c r="AM34" s="138"/>
      <c r="AN34" s="138"/>
      <c r="AO34" s="138"/>
      <c r="AP34" s="138"/>
      <c r="AQ34" s="138"/>
      <c r="AR34" s="138"/>
      <c r="AS34" s="138"/>
      <c r="AT34" s="138"/>
      <c r="AU34" s="138"/>
      <c r="AV34" s="138"/>
      <c r="AW34" s="138"/>
      <c r="AX34" s="138"/>
      <c r="AY34" s="138"/>
      <c r="AZ34" s="138"/>
      <c r="BA34" s="138"/>
      <c r="BB34" s="138"/>
      <c r="BC34" s="138"/>
      <c r="BD34" s="138"/>
      <c r="BE34" s="138"/>
      <c r="BF34" s="138"/>
      <c r="BG34" s="138"/>
      <c r="BH34" s="138"/>
    </row>
    <row r="35" spans="1:60" ht="22.5" outlineLevel="1" x14ac:dyDescent="0.2">
      <c r="A35" s="141"/>
      <c r="B35" s="142"/>
      <c r="C35" s="251" t="s">
        <v>179</v>
      </c>
      <c r="D35" s="252"/>
      <c r="E35" s="252"/>
      <c r="F35" s="252"/>
      <c r="G35" s="252"/>
      <c r="H35" s="144"/>
      <c r="I35" s="144"/>
      <c r="J35" s="144"/>
      <c r="K35" s="144"/>
      <c r="L35" s="144"/>
      <c r="M35" s="144"/>
      <c r="N35" s="144"/>
      <c r="O35" s="144"/>
      <c r="P35" s="144"/>
      <c r="Q35" s="144"/>
      <c r="R35" s="144"/>
      <c r="S35" s="144"/>
      <c r="T35" s="144"/>
      <c r="U35" s="144"/>
      <c r="V35" s="144"/>
      <c r="W35" s="144"/>
      <c r="X35" s="138"/>
      <c r="Y35" s="138"/>
      <c r="Z35" s="138"/>
      <c r="AA35" s="138"/>
      <c r="AB35" s="138"/>
      <c r="AC35" s="138"/>
      <c r="AD35" s="138"/>
      <c r="AE35" s="138"/>
      <c r="AF35" s="138"/>
      <c r="AG35" s="138" t="s">
        <v>146</v>
      </c>
      <c r="AH35" s="138"/>
      <c r="AI35" s="138"/>
      <c r="AJ35" s="138"/>
      <c r="AK35" s="138"/>
      <c r="AL35" s="138"/>
      <c r="AM35" s="138"/>
      <c r="AN35" s="138"/>
      <c r="AO35" s="138"/>
      <c r="AP35" s="138"/>
      <c r="AQ35" s="138"/>
      <c r="AR35" s="138"/>
      <c r="AS35" s="138"/>
      <c r="AT35" s="138"/>
      <c r="AU35" s="138"/>
      <c r="AV35" s="138"/>
      <c r="AW35" s="138"/>
      <c r="AX35" s="138"/>
      <c r="AY35" s="138"/>
      <c r="AZ35" s="138"/>
      <c r="BA35" s="173" t="str">
        <f>C35</f>
        <v>sypaninou z vhodných hornin tř. 1 - 4 nebo materiálem připraveným podél výkopu ve vzdálenosti do 3 m od jeho kraje, pro jakoukoliv hloubku výkopu a jakoukoliv míru zhutnění,</v>
      </c>
      <c r="BB35" s="138"/>
      <c r="BC35" s="138"/>
      <c r="BD35" s="138"/>
      <c r="BE35" s="138"/>
      <c r="BF35" s="138"/>
      <c r="BG35" s="138"/>
      <c r="BH35" s="138"/>
    </row>
    <row r="36" spans="1:60" outlineLevel="1" x14ac:dyDescent="0.2">
      <c r="A36" s="141"/>
      <c r="B36" s="142"/>
      <c r="C36" s="178" t="s">
        <v>180</v>
      </c>
      <c r="D36" s="150"/>
      <c r="E36" s="151">
        <v>3.1300000000000003</v>
      </c>
      <c r="F36" s="144"/>
      <c r="G36" s="144"/>
      <c r="H36" s="144"/>
      <c r="I36" s="144"/>
      <c r="J36" s="144"/>
      <c r="K36" s="144"/>
      <c r="L36" s="144"/>
      <c r="M36" s="144"/>
      <c r="N36" s="144"/>
      <c r="O36" s="144"/>
      <c r="P36" s="144"/>
      <c r="Q36" s="144"/>
      <c r="R36" s="144"/>
      <c r="S36" s="144"/>
      <c r="T36" s="144"/>
      <c r="U36" s="144"/>
      <c r="V36" s="144"/>
      <c r="W36" s="144"/>
      <c r="X36" s="138"/>
      <c r="Y36" s="138"/>
      <c r="Z36" s="138"/>
      <c r="AA36" s="138"/>
      <c r="AB36" s="138"/>
      <c r="AC36" s="138"/>
      <c r="AD36" s="138"/>
      <c r="AE36" s="138"/>
      <c r="AF36" s="138"/>
      <c r="AG36" s="138" t="s">
        <v>148</v>
      </c>
      <c r="AH36" s="138">
        <v>0</v>
      </c>
      <c r="AI36" s="138"/>
      <c r="AJ36" s="138"/>
      <c r="AK36" s="138"/>
      <c r="AL36" s="138"/>
      <c r="AM36" s="138"/>
      <c r="AN36" s="138"/>
      <c r="AO36" s="138"/>
      <c r="AP36" s="138"/>
      <c r="AQ36" s="138"/>
      <c r="AR36" s="138"/>
      <c r="AS36" s="138"/>
      <c r="AT36" s="138"/>
      <c r="AU36" s="138"/>
      <c r="AV36" s="138"/>
      <c r="AW36" s="138"/>
      <c r="AX36" s="138"/>
      <c r="AY36" s="138"/>
      <c r="AZ36" s="138"/>
      <c r="BA36" s="138"/>
      <c r="BB36" s="138"/>
      <c r="BC36" s="138"/>
      <c r="BD36" s="138"/>
      <c r="BE36" s="138"/>
      <c r="BF36" s="138"/>
      <c r="BG36" s="138"/>
      <c r="BH36" s="138"/>
    </row>
    <row r="37" spans="1:60" outlineLevel="1" x14ac:dyDescent="0.2">
      <c r="A37" s="141"/>
      <c r="B37" s="142"/>
      <c r="C37" s="178" t="s">
        <v>181</v>
      </c>
      <c r="D37" s="150"/>
      <c r="E37" s="151">
        <v>1.8</v>
      </c>
      <c r="F37" s="144"/>
      <c r="G37" s="144"/>
      <c r="H37" s="144"/>
      <c r="I37" s="144"/>
      <c r="J37" s="144"/>
      <c r="K37" s="144"/>
      <c r="L37" s="144"/>
      <c r="M37" s="144"/>
      <c r="N37" s="144"/>
      <c r="O37" s="144"/>
      <c r="P37" s="144"/>
      <c r="Q37" s="144"/>
      <c r="R37" s="144"/>
      <c r="S37" s="144"/>
      <c r="T37" s="144"/>
      <c r="U37" s="144"/>
      <c r="V37" s="144"/>
      <c r="W37" s="144"/>
      <c r="X37" s="138"/>
      <c r="Y37" s="138"/>
      <c r="Z37" s="138"/>
      <c r="AA37" s="138"/>
      <c r="AB37" s="138"/>
      <c r="AC37" s="138"/>
      <c r="AD37" s="138"/>
      <c r="AE37" s="138"/>
      <c r="AF37" s="138"/>
      <c r="AG37" s="138" t="s">
        <v>148</v>
      </c>
      <c r="AH37" s="138">
        <v>0</v>
      </c>
      <c r="AI37" s="138"/>
      <c r="AJ37" s="138"/>
      <c r="AK37" s="138"/>
      <c r="AL37" s="138"/>
      <c r="AM37" s="138"/>
      <c r="AN37" s="138"/>
      <c r="AO37" s="138"/>
      <c r="AP37" s="138"/>
      <c r="AQ37" s="138"/>
      <c r="AR37" s="138"/>
      <c r="AS37" s="138"/>
      <c r="AT37" s="138"/>
      <c r="AU37" s="138"/>
      <c r="AV37" s="138"/>
      <c r="AW37" s="138"/>
      <c r="AX37" s="138"/>
      <c r="AY37" s="138"/>
      <c r="AZ37" s="138"/>
      <c r="BA37" s="138"/>
      <c r="BB37" s="138"/>
      <c r="BC37" s="138"/>
      <c r="BD37" s="138"/>
      <c r="BE37" s="138"/>
      <c r="BF37" s="138"/>
      <c r="BG37" s="138"/>
      <c r="BH37" s="138"/>
    </row>
    <row r="38" spans="1:60" ht="22.5" outlineLevel="1" x14ac:dyDescent="0.2">
      <c r="A38" s="159">
        <v>11</v>
      </c>
      <c r="B38" s="160" t="s">
        <v>182</v>
      </c>
      <c r="C38" s="177" t="s">
        <v>183</v>
      </c>
      <c r="D38" s="161" t="s">
        <v>141</v>
      </c>
      <c r="E38" s="162">
        <v>21</v>
      </c>
      <c r="F38" s="163"/>
      <c r="G38" s="164">
        <f>ROUND(E38*F38,2)</f>
        <v>0</v>
      </c>
      <c r="H38" s="163"/>
      <c r="I38" s="164">
        <f>ROUND(E38*H38,2)</f>
        <v>0</v>
      </c>
      <c r="J38" s="163"/>
      <c r="K38" s="164">
        <f>ROUND(E38*J38,2)</f>
        <v>0</v>
      </c>
      <c r="L38" s="164">
        <v>21</v>
      </c>
      <c r="M38" s="164">
        <f>G38*(1+L38/100)</f>
        <v>0</v>
      </c>
      <c r="N38" s="164">
        <v>0</v>
      </c>
      <c r="O38" s="164">
        <f>ROUND(E38*N38,2)</f>
        <v>0</v>
      </c>
      <c r="P38" s="164">
        <v>0</v>
      </c>
      <c r="Q38" s="164">
        <f>ROUND(E38*P38,2)</f>
        <v>0</v>
      </c>
      <c r="R38" s="164" t="s">
        <v>184</v>
      </c>
      <c r="S38" s="164" t="s">
        <v>143</v>
      </c>
      <c r="T38" s="165" t="s">
        <v>143</v>
      </c>
      <c r="U38" s="144">
        <v>9.0000000000000011E-2</v>
      </c>
      <c r="V38" s="144">
        <f>ROUND(E38*U38,2)</f>
        <v>1.89</v>
      </c>
      <c r="W38" s="144"/>
      <c r="X38" s="138"/>
      <c r="Y38" s="138"/>
      <c r="Z38" s="138"/>
      <c r="AA38" s="138"/>
      <c r="AB38" s="138"/>
      <c r="AC38" s="138"/>
      <c r="AD38" s="138"/>
      <c r="AE38" s="138"/>
      <c r="AF38" s="138"/>
      <c r="AG38" s="138" t="s">
        <v>144</v>
      </c>
      <c r="AH38" s="138"/>
      <c r="AI38" s="138"/>
      <c r="AJ38" s="138"/>
      <c r="AK38" s="138"/>
      <c r="AL38" s="138"/>
      <c r="AM38" s="138"/>
      <c r="AN38" s="138"/>
      <c r="AO38" s="138"/>
      <c r="AP38" s="138"/>
      <c r="AQ38" s="138"/>
      <c r="AR38" s="138"/>
      <c r="AS38" s="138"/>
      <c r="AT38" s="138"/>
      <c r="AU38" s="138"/>
      <c r="AV38" s="138"/>
      <c r="AW38" s="138"/>
      <c r="AX38" s="138"/>
      <c r="AY38" s="138"/>
      <c r="AZ38" s="138"/>
      <c r="BA38" s="138"/>
      <c r="BB38" s="138"/>
      <c r="BC38" s="138"/>
      <c r="BD38" s="138"/>
      <c r="BE38" s="138"/>
      <c r="BF38" s="138"/>
      <c r="BG38" s="138"/>
      <c r="BH38" s="138"/>
    </row>
    <row r="39" spans="1:60" outlineLevel="1" x14ac:dyDescent="0.2">
      <c r="A39" s="141"/>
      <c r="B39" s="142"/>
      <c r="C39" s="251" t="s">
        <v>185</v>
      </c>
      <c r="D39" s="252"/>
      <c r="E39" s="252"/>
      <c r="F39" s="252"/>
      <c r="G39" s="252"/>
      <c r="H39" s="144"/>
      <c r="I39" s="144"/>
      <c r="J39" s="144"/>
      <c r="K39" s="144"/>
      <c r="L39" s="144"/>
      <c r="M39" s="144"/>
      <c r="N39" s="144"/>
      <c r="O39" s="144"/>
      <c r="P39" s="144"/>
      <c r="Q39" s="144"/>
      <c r="R39" s="144"/>
      <c r="S39" s="144"/>
      <c r="T39" s="144"/>
      <c r="U39" s="144"/>
      <c r="V39" s="144"/>
      <c r="W39" s="144"/>
      <c r="X39" s="138"/>
      <c r="Y39" s="138"/>
      <c r="Z39" s="138"/>
      <c r="AA39" s="138"/>
      <c r="AB39" s="138"/>
      <c r="AC39" s="138"/>
      <c r="AD39" s="138"/>
      <c r="AE39" s="138"/>
      <c r="AF39" s="138"/>
      <c r="AG39" s="138" t="s">
        <v>146</v>
      </c>
      <c r="AH39" s="138"/>
      <c r="AI39" s="138"/>
      <c r="AJ39" s="138"/>
      <c r="AK39" s="138"/>
      <c r="AL39" s="138"/>
      <c r="AM39" s="138"/>
      <c r="AN39" s="138"/>
      <c r="AO39" s="138"/>
      <c r="AP39" s="138"/>
      <c r="AQ39" s="138"/>
      <c r="AR39" s="138"/>
      <c r="AS39" s="138"/>
      <c r="AT39" s="138"/>
      <c r="AU39" s="138"/>
      <c r="AV39" s="138"/>
      <c r="AW39" s="138"/>
      <c r="AX39" s="138"/>
      <c r="AY39" s="138"/>
      <c r="AZ39" s="138"/>
      <c r="BA39" s="138"/>
      <c r="BB39" s="138"/>
      <c r="BC39" s="138"/>
      <c r="BD39" s="138"/>
      <c r="BE39" s="138"/>
      <c r="BF39" s="138"/>
      <c r="BG39" s="138"/>
      <c r="BH39" s="138"/>
    </row>
    <row r="40" spans="1:60" outlineLevel="1" x14ac:dyDescent="0.2">
      <c r="A40" s="141"/>
      <c r="B40" s="142"/>
      <c r="C40" s="178" t="s">
        <v>186</v>
      </c>
      <c r="D40" s="150"/>
      <c r="E40" s="151">
        <v>21</v>
      </c>
      <c r="F40" s="144"/>
      <c r="G40" s="144"/>
      <c r="H40" s="144"/>
      <c r="I40" s="144"/>
      <c r="J40" s="144"/>
      <c r="K40" s="144"/>
      <c r="L40" s="144"/>
      <c r="M40" s="144"/>
      <c r="N40" s="144"/>
      <c r="O40" s="144"/>
      <c r="P40" s="144"/>
      <c r="Q40" s="144"/>
      <c r="R40" s="144"/>
      <c r="S40" s="144"/>
      <c r="T40" s="144"/>
      <c r="U40" s="144"/>
      <c r="V40" s="144"/>
      <c r="W40" s="144"/>
      <c r="X40" s="138"/>
      <c r="Y40" s="138"/>
      <c r="Z40" s="138"/>
      <c r="AA40" s="138"/>
      <c r="AB40" s="138"/>
      <c r="AC40" s="138"/>
      <c r="AD40" s="138"/>
      <c r="AE40" s="138"/>
      <c r="AF40" s="138"/>
      <c r="AG40" s="138" t="s">
        <v>148</v>
      </c>
      <c r="AH40" s="138">
        <v>0</v>
      </c>
      <c r="AI40" s="138"/>
      <c r="AJ40" s="138"/>
      <c r="AK40" s="138"/>
      <c r="AL40" s="138"/>
      <c r="AM40" s="138"/>
      <c r="AN40" s="138"/>
      <c r="AO40" s="138"/>
      <c r="AP40" s="138"/>
      <c r="AQ40" s="138"/>
      <c r="AR40" s="138"/>
      <c r="AS40" s="138"/>
      <c r="AT40" s="138"/>
      <c r="AU40" s="138"/>
      <c r="AV40" s="138"/>
      <c r="AW40" s="138"/>
      <c r="AX40" s="138"/>
      <c r="AY40" s="138"/>
      <c r="AZ40" s="138"/>
      <c r="BA40" s="138"/>
      <c r="BB40" s="138"/>
      <c r="BC40" s="138"/>
      <c r="BD40" s="138"/>
      <c r="BE40" s="138"/>
      <c r="BF40" s="138"/>
      <c r="BG40" s="138"/>
      <c r="BH40" s="138"/>
    </row>
    <row r="41" spans="1:60" outlineLevel="1" x14ac:dyDescent="0.2">
      <c r="A41" s="166">
        <v>12</v>
      </c>
      <c r="B41" s="167" t="s">
        <v>187</v>
      </c>
      <c r="C41" s="179" t="s">
        <v>188</v>
      </c>
      <c r="D41" s="168" t="s">
        <v>151</v>
      </c>
      <c r="E41" s="169">
        <v>12.528</v>
      </c>
      <c r="F41" s="170"/>
      <c r="G41" s="171">
        <f>ROUND(E41*F41,2)</f>
        <v>0</v>
      </c>
      <c r="H41" s="170"/>
      <c r="I41" s="171">
        <f>ROUND(E41*H41,2)</f>
        <v>0</v>
      </c>
      <c r="J41" s="170"/>
      <c r="K41" s="171">
        <f>ROUND(E41*J41,2)</f>
        <v>0</v>
      </c>
      <c r="L41" s="171">
        <v>21</v>
      </c>
      <c r="M41" s="171">
        <f>G41*(1+L41/100)</f>
        <v>0</v>
      </c>
      <c r="N41" s="171">
        <v>0</v>
      </c>
      <c r="O41" s="171">
        <f>ROUND(E41*N41,2)</f>
        <v>0</v>
      </c>
      <c r="P41" s="171">
        <v>0</v>
      </c>
      <c r="Q41" s="171">
        <f>ROUND(E41*P41,2)</f>
        <v>0</v>
      </c>
      <c r="R41" s="171" t="s">
        <v>152</v>
      </c>
      <c r="S41" s="171" t="s">
        <v>143</v>
      </c>
      <c r="T41" s="172" t="s">
        <v>143</v>
      </c>
      <c r="U41" s="144">
        <v>0</v>
      </c>
      <c r="V41" s="144">
        <f>ROUND(E41*U41,2)</f>
        <v>0</v>
      </c>
      <c r="W41" s="144"/>
      <c r="X41" s="138"/>
      <c r="Y41" s="138"/>
      <c r="Z41" s="138"/>
      <c r="AA41" s="138"/>
      <c r="AB41" s="138"/>
      <c r="AC41" s="138"/>
      <c r="AD41" s="138"/>
      <c r="AE41" s="138"/>
      <c r="AF41" s="138"/>
      <c r="AG41" s="138" t="s">
        <v>144</v>
      </c>
      <c r="AH41" s="138"/>
      <c r="AI41" s="138"/>
      <c r="AJ41" s="138"/>
      <c r="AK41" s="138"/>
      <c r="AL41" s="138"/>
      <c r="AM41" s="138"/>
      <c r="AN41" s="138"/>
      <c r="AO41" s="138"/>
      <c r="AP41" s="138"/>
      <c r="AQ41" s="138"/>
      <c r="AR41" s="138"/>
      <c r="AS41" s="138"/>
      <c r="AT41" s="138"/>
      <c r="AU41" s="138"/>
      <c r="AV41" s="138"/>
      <c r="AW41" s="138"/>
      <c r="AX41" s="138"/>
      <c r="AY41" s="138"/>
      <c r="AZ41" s="138"/>
      <c r="BA41" s="138"/>
      <c r="BB41" s="138"/>
      <c r="BC41" s="138"/>
      <c r="BD41" s="138"/>
      <c r="BE41" s="138"/>
      <c r="BF41" s="138"/>
      <c r="BG41" s="138"/>
      <c r="BH41" s="138"/>
    </row>
    <row r="42" spans="1:60" outlineLevel="1" x14ac:dyDescent="0.2">
      <c r="A42" s="159">
        <v>13</v>
      </c>
      <c r="B42" s="160" t="s">
        <v>189</v>
      </c>
      <c r="C42" s="177" t="s">
        <v>190</v>
      </c>
      <c r="D42" s="161" t="s">
        <v>141</v>
      </c>
      <c r="E42" s="162">
        <v>21</v>
      </c>
      <c r="F42" s="163"/>
      <c r="G42" s="164">
        <f>ROUND(E42*F42,2)</f>
        <v>0</v>
      </c>
      <c r="H42" s="163"/>
      <c r="I42" s="164">
        <f>ROUND(E42*H42,2)</f>
        <v>0</v>
      </c>
      <c r="J42" s="163"/>
      <c r="K42" s="164">
        <f>ROUND(E42*J42,2)</f>
        <v>0</v>
      </c>
      <c r="L42" s="164">
        <v>21</v>
      </c>
      <c r="M42" s="164">
        <f>G42*(1+L42/100)</f>
        <v>0</v>
      </c>
      <c r="N42" s="164">
        <v>3.0000000000000001E-5</v>
      </c>
      <c r="O42" s="164">
        <f>ROUND(E42*N42,2)</f>
        <v>0</v>
      </c>
      <c r="P42" s="164">
        <v>0</v>
      </c>
      <c r="Q42" s="164">
        <f>ROUND(E42*P42,2)</f>
        <v>0</v>
      </c>
      <c r="R42" s="164" t="s">
        <v>191</v>
      </c>
      <c r="S42" s="164" t="s">
        <v>143</v>
      </c>
      <c r="T42" s="165" t="s">
        <v>143</v>
      </c>
      <c r="U42" s="144">
        <v>2.1000000000000001E-2</v>
      </c>
      <c r="V42" s="144">
        <f>ROUND(E42*U42,2)</f>
        <v>0.44</v>
      </c>
      <c r="W42" s="144"/>
      <c r="X42" s="138"/>
      <c r="Y42" s="138"/>
      <c r="Z42" s="138"/>
      <c r="AA42" s="138"/>
      <c r="AB42" s="138"/>
      <c r="AC42" s="138"/>
      <c r="AD42" s="138"/>
      <c r="AE42" s="138"/>
      <c r="AF42" s="138"/>
      <c r="AG42" s="138" t="s">
        <v>192</v>
      </c>
      <c r="AH42" s="138"/>
      <c r="AI42" s="138"/>
      <c r="AJ42" s="138"/>
      <c r="AK42" s="138"/>
      <c r="AL42" s="138"/>
      <c r="AM42" s="138"/>
      <c r="AN42" s="138"/>
      <c r="AO42" s="138"/>
      <c r="AP42" s="138"/>
      <c r="AQ42" s="138"/>
      <c r="AR42" s="138"/>
      <c r="AS42" s="138"/>
      <c r="AT42" s="138"/>
      <c r="AU42" s="138"/>
      <c r="AV42" s="138"/>
      <c r="AW42" s="138"/>
      <c r="AX42" s="138"/>
      <c r="AY42" s="138"/>
      <c r="AZ42" s="138"/>
      <c r="BA42" s="138"/>
      <c r="BB42" s="138"/>
      <c r="BC42" s="138"/>
      <c r="BD42" s="138"/>
      <c r="BE42" s="138"/>
      <c r="BF42" s="138"/>
      <c r="BG42" s="138"/>
      <c r="BH42" s="138"/>
    </row>
    <row r="43" spans="1:60" outlineLevel="1" x14ac:dyDescent="0.2">
      <c r="A43" s="141"/>
      <c r="B43" s="142"/>
      <c r="C43" s="178" t="s">
        <v>186</v>
      </c>
      <c r="D43" s="150"/>
      <c r="E43" s="151">
        <v>21</v>
      </c>
      <c r="F43" s="144"/>
      <c r="G43" s="144"/>
      <c r="H43" s="144"/>
      <c r="I43" s="144"/>
      <c r="J43" s="144"/>
      <c r="K43" s="144"/>
      <c r="L43" s="144"/>
      <c r="M43" s="144"/>
      <c r="N43" s="144"/>
      <c r="O43" s="144"/>
      <c r="P43" s="144"/>
      <c r="Q43" s="144"/>
      <c r="R43" s="144"/>
      <c r="S43" s="144"/>
      <c r="T43" s="144"/>
      <c r="U43" s="144"/>
      <c r="V43" s="144"/>
      <c r="W43" s="144"/>
      <c r="X43" s="138"/>
      <c r="Y43" s="138"/>
      <c r="Z43" s="138"/>
      <c r="AA43" s="138"/>
      <c r="AB43" s="138"/>
      <c r="AC43" s="138"/>
      <c r="AD43" s="138"/>
      <c r="AE43" s="138"/>
      <c r="AF43" s="138"/>
      <c r="AG43" s="138" t="s">
        <v>148</v>
      </c>
      <c r="AH43" s="138">
        <v>0</v>
      </c>
      <c r="AI43" s="138"/>
      <c r="AJ43" s="138"/>
      <c r="AK43" s="138"/>
      <c r="AL43" s="138"/>
      <c r="AM43" s="138"/>
      <c r="AN43" s="138"/>
      <c r="AO43" s="138"/>
      <c r="AP43" s="138"/>
      <c r="AQ43" s="138"/>
      <c r="AR43" s="138"/>
      <c r="AS43" s="138"/>
      <c r="AT43" s="138"/>
      <c r="AU43" s="138"/>
      <c r="AV43" s="138"/>
      <c r="AW43" s="138"/>
      <c r="AX43" s="138"/>
      <c r="AY43" s="138"/>
      <c r="AZ43" s="138"/>
      <c r="BA43" s="138"/>
      <c r="BB43" s="138"/>
      <c r="BC43" s="138"/>
      <c r="BD43" s="138"/>
      <c r="BE43" s="138"/>
      <c r="BF43" s="138"/>
      <c r="BG43" s="138"/>
      <c r="BH43" s="138"/>
    </row>
    <row r="44" spans="1:60" outlineLevel="1" x14ac:dyDescent="0.2">
      <c r="A44" s="159">
        <v>14</v>
      </c>
      <c r="B44" s="160" t="s">
        <v>193</v>
      </c>
      <c r="C44" s="177" t="s">
        <v>194</v>
      </c>
      <c r="D44" s="161" t="s">
        <v>195</v>
      </c>
      <c r="E44" s="162">
        <v>23.8032</v>
      </c>
      <c r="F44" s="163"/>
      <c r="G44" s="164">
        <f>ROUND(E44*F44,2)</f>
        <v>0</v>
      </c>
      <c r="H44" s="163"/>
      <c r="I44" s="164">
        <f>ROUND(E44*H44,2)</f>
        <v>0</v>
      </c>
      <c r="J44" s="163"/>
      <c r="K44" s="164">
        <f>ROUND(E44*J44,2)</f>
        <v>0</v>
      </c>
      <c r="L44" s="164">
        <v>21</v>
      </c>
      <c r="M44" s="164">
        <f>G44*(1+L44/100)</f>
        <v>0</v>
      </c>
      <c r="N44" s="164">
        <v>1</v>
      </c>
      <c r="O44" s="164">
        <f>ROUND(E44*N44,2)</f>
        <v>23.8</v>
      </c>
      <c r="P44" s="164">
        <v>0</v>
      </c>
      <c r="Q44" s="164">
        <f>ROUND(E44*P44,2)</f>
        <v>0</v>
      </c>
      <c r="R44" s="164" t="s">
        <v>196</v>
      </c>
      <c r="S44" s="164" t="s">
        <v>143</v>
      </c>
      <c r="T44" s="165" t="s">
        <v>143</v>
      </c>
      <c r="U44" s="144">
        <v>0</v>
      </c>
      <c r="V44" s="144">
        <f>ROUND(E44*U44,2)</f>
        <v>0</v>
      </c>
      <c r="W44" s="144"/>
      <c r="X44" s="138"/>
      <c r="Y44" s="138"/>
      <c r="Z44" s="138"/>
      <c r="AA44" s="138"/>
      <c r="AB44" s="138"/>
      <c r="AC44" s="138"/>
      <c r="AD44" s="138"/>
      <c r="AE44" s="138"/>
      <c r="AF44" s="138"/>
      <c r="AG44" s="138" t="s">
        <v>197</v>
      </c>
      <c r="AH44" s="138"/>
      <c r="AI44" s="138"/>
      <c r="AJ44" s="138"/>
      <c r="AK44" s="138"/>
      <c r="AL44" s="138"/>
      <c r="AM44" s="138"/>
      <c r="AN44" s="138"/>
      <c r="AO44" s="138"/>
      <c r="AP44" s="138"/>
      <c r="AQ44" s="138"/>
      <c r="AR44" s="138"/>
      <c r="AS44" s="138"/>
      <c r="AT44" s="138"/>
      <c r="AU44" s="138"/>
      <c r="AV44" s="138"/>
      <c r="AW44" s="138"/>
      <c r="AX44" s="138"/>
      <c r="AY44" s="138"/>
      <c r="AZ44" s="138"/>
      <c r="BA44" s="138"/>
      <c r="BB44" s="138"/>
      <c r="BC44" s="138"/>
      <c r="BD44" s="138"/>
      <c r="BE44" s="138"/>
      <c r="BF44" s="138"/>
      <c r="BG44" s="138"/>
      <c r="BH44" s="138"/>
    </row>
    <row r="45" spans="1:60" outlineLevel="1" x14ac:dyDescent="0.2">
      <c r="A45" s="141"/>
      <c r="B45" s="142"/>
      <c r="C45" s="178" t="s">
        <v>198</v>
      </c>
      <c r="D45" s="150"/>
      <c r="E45" s="151">
        <v>23.8</v>
      </c>
      <c r="F45" s="144"/>
      <c r="G45" s="144"/>
      <c r="H45" s="144"/>
      <c r="I45" s="144"/>
      <c r="J45" s="144"/>
      <c r="K45" s="144"/>
      <c r="L45" s="144"/>
      <c r="M45" s="144"/>
      <c r="N45" s="144"/>
      <c r="O45" s="144"/>
      <c r="P45" s="144"/>
      <c r="Q45" s="144"/>
      <c r="R45" s="144"/>
      <c r="S45" s="144"/>
      <c r="T45" s="144"/>
      <c r="U45" s="144"/>
      <c r="V45" s="144"/>
      <c r="W45" s="144"/>
      <c r="X45" s="138"/>
      <c r="Y45" s="138"/>
      <c r="Z45" s="138"/>
      <c r="AA45" s="138"/>
      <c r="AB45" s="138"/>
      <c r="AC45" s="138"/>
      <c r="AD45" s="138"/>
      <c r="AE45" s="138"/>
      <c r="AF45" s="138"/>
      <c r="AG45" s="138" t="s">
        <v>148</v>
      </c>
      <c r="AH45" s="138">
        <v>0</v>
      </c>
      <c r="AI45" s="138"/>
      <c r="AJ45" s="138"/>
      <c r="AK45" s="138"/>
      <c r="AL45" s="138"/>
      <c r="AM45" s="138"/>
      <c r="AN45" s="138"/>
      <c r="AO45" s="138"/>
      <c r="AP45" s="138"/>
      <c r="AQ45" s="138"/>
      <c r="AR45" s="138"/>
      <c r="AS45" s="138"/>
      <c r="AT45" s="138"/>
      <c r="AU45" s="138"/>
      <c r="AV45" s="138"/>
      <c r="AW45" s="138"/>
      <c r="AX45" s="138"/>
      <c r="AY45" s="138"/>
      <c r="AZ45" s="138"/>
      <c r="BA45" s="138"/>
      <c r="BB45" s="138"/>
      <c r="BC45" s="138"/>
      <c r="BD45" s="138"/>
      <c r="BE45" s="138"/>
      <c r="BF45" s="138"/>
      <c r="BG45" s="138"/>
      <c r="BH45" s="138"/>
    </row>
    <row r="46" spans="1:60" x14ac:dyDescent="0.2">
      <c r="A46" s="153" t="s">
        <v>137</v>
      </c>
      <c r="B46" s="154" t="s">
        <v>67</v>
      </c>
      <c r="C46" s="176" t="s">
        <v>68</v>
      </c>
      <c r="D46" s="155"/>
      <c r="E46" s="156"/>
      <c r="F46" s="157"/>
      <c r="G46" s="157">
        <f>SUMIF(AG47:AG50,"&lt;&gt;NOR",G47:G50)</f>
        <v>0</v>
      </c>
      <c r="H46" s="157"/>
      <c r="I46" s="157">
        <f>SUM(I47:I50)</f>
        <v>0</v>
      </c>
      <c r="J46" s="157"/>
      <c r="K46" s="157">
        <f>SUM(K47:K50)</f>
        <v>0</v>
      </c>
      <c r="L46" s="157"/>
      <c r="M46" s="157">
        <f>SUM(M47:M50)</f>
        <v>0</v>
      </c>
      <c r="N46" s="157"/>
      <c r="O46" s="157">
        <f>SUM(O47:O50)</f>
        <v>4.66</v>
      </c>
      <c r="P46" s="157"/>
      <c r="Q46" s="157">
        <f>SUM(Q47:Q50)</f>
        <v>0</v>
      </c>
      <c r="R46" s="157"/>
      <c r="S46" s="157"/>
      <c r="T46" s="158"/>
      <c r="U46" s="152"/>
      <c r="V46" s="152">
        <f>SUM(V47:V50)</f>
        <v>4.18</v>
      </c>
      <c r="W46" s="152"/>
      <c r="AG46" t="s">
        <v>138</v>
      </c>
    </row>
    <row r="47" spans="1:60" outlineLevel="1" x14ac:dyDescent="0.2">
      <c r="A47" s="159">
        <v>15</v>
      </c>
      <c r="B47" s="160" t="s">
        <v>199</v>
      </c>
      <c r="C47" s="177" t="s">
        <v>200</v>
      </c>
      <c r="D47" s="161" t="s">
        <v>151</v>
      </c>
      <c r="E47" s="162">
        <v>2.4660000000000002</v>
      </c>
      <c r="F47" s="163"/>
      <c r="G47" s="164">
        <f>ROUND(E47*F47,2)</f>
        <v>0</v>
      </c>
      <c r="H47" s="163"/>
      <c r="I47" s="164">
        <f>ROUND(E47*H47,2)</f>
        <v>0</v>
      </c>
      <c r="J47" s="163"/>
      <c r="K47" s="164">
        <f>ROUND(E47*J47,2)</f>
        <v>0</v>
      </c>
      <c r="L47" s="164">
        <v>21</v>
      </c>
      <c r="M47" s="164">
        <f>G47*(1+L47/100)</f>
        <v>0</v>
      </c>
      <c r="N47" s="164">
        <v>1.8907700000000001</v>
      </c>
      <c r="O47" s="164">
        <f>ROUND(E47*N47,2)</f>
        <v>4.66</v>
      </c>
      <c r="P47" s="164">
        <v>0</v>
      </c>
      <c r="Q47" s="164">
        <f>ROUND(E47*P47,2)</f>
        <v>0</v>
      </c>
      <c r="R47" s="164" t="s">
        <v>201</v>
      </c>
      <c r="S47" s="164" t="s">
        <v>143</v>
      </c>
      <c r="T47" s="165" t="s">
        <v>143</v>
      </c>
      <c r="U47" s="144">
        <v>1.6950000000000001</v>
      </c>
      <c r="V47" s="144">
        <f>ROUND(E47*U47,2)</f>
        <v>4.18</v>
      </c>
      <c r="W47" s="144"/>
      <c r="X47" s="138"/>
      <c r="Y47" s="138"/>
      <c r="Z47" s="138"/>
      <c r="AA47" s="138"/>
      <c r="AB47" s="138"/>
      <c r="AC47" s="138"/>
      <c r="AD47" s="138"/>
      <c r="AE47" s="138"/>
      <c r="AF47" s="138"/>
      <c r="AG47" s="138" t="s">
        <v>144</v>
      </c>
      <c r="AH47" s="138"/>
      <c r="AI47" s="138"/>
      <c r="AJ47" s="138"/>
      <c r="AK47" s="138"/>
      <c r="AL47" s="138"/>
      <c r="AM47" s="138"/>
      <c r="AN47" s="138"/>
      <c r="AO47" s="138"/>
      <c r="AP47" s="138"/>
      <c r="AQ47" s="138"/>
      <c r="AR47" s="138"/>
      <c r="AS47" s="138"/>
      <c r="AT47" s="138"/>
      <c r="AU47" s="138"/>
      <c r="AV47" s="138"/>
      <c r="AW47" s="138"/>
      <c r="AX47" s="138"/>
      <c r="AY47" s="138"/>
      <c r="AZ47" s="138"/>
      <c r="BA47" s="138"/>
      <c r="BB47" s="138"/>
      <c r="BC47" s="138"/>
      <c r="BD47" s="138"/>
      <c r="BE47" s="138"/>
      <c r="BF47" s="138"/>
      <c r="BG47" s="138"/>
      <c r="BH47" s="138"/>
    </row>
    <row r="48" spans="1:60" outlineLevel="1" x14ac:dyDescent="0.2">
      <c r="A48" s="141"/>
      <c r="B48" s="142"/>
      <c r="C48" s="251" t="s">
        <v>202</v>
      </c>
      <c r="D48" s="252"/>
      <c r="E48" s="252"/>
      <c r="F48" s="252"/>
      <c r="G48" s="252"/>
      <c r="H48" s="144"/>
      <c r="I48" s="144"/>
      <c r="J48" s="144"/>
      <c r="K48" s="144"/>
      <c r="L48" s="144"/>
      <c r="M48" s="144"/>
      <c r="N48" s="144"/>
      <c r="O48" s="144"/>
      <c r="P48" s="144"/>
      <c r="Q48" s="144"/>
      <c r="R48" s="144"/>
      <c r="S48" s="144"/>
      <c r="T48" s="144"/>
      <c r="U48" s="144"/>
      <c r="V48" s="144"/>
      <c r="W48" s="144"/>
      <c r="X48" s="138"/>
      <c r="Y48" s="138"/>
      <c r="Z48" s="138"/>
      <c r="AA48" s="138"/>
      <c r="AB48" s="138"/>
      <c r="AC48" s="138"/>
      <c r="AD48" s="138"/>
      <c r="AE48" s="138"/>
      <c r="AF48" s="138"/>
      <c r="AG48" s="138" t="s">
        <v>146</v>
      </c>
      <c r="AH48" s="138"/>
      <c r="AI48" s="138"/>
      <c r="AJ48" s="138"/>
      <c r="AK48" s="138"/>
      <c r="AL48" s="138"/>
      <c r="AM48" s="138"/>
      <c r="AN48" s="138"/>
      <c r="AO48" s="138"/>
      <c r="AP48" s="138"/>
      <c r="AQ48" s="138"/>
      <c r="AR48" s="138"/>
      <c r="AS48" s="138"/>
      <c r="AT48" s="138"/>
      <c r="AU48" s="138"/>
      <c r="AV48" s="138"/>
      <c r="AW48" s="138"/>
      <c r="AX48" s="138"/>
      <c r="AY48" s="138"/>
      <c r="AZ48" s="138"/>
      <c r="BA48" s="138"/>
      <c r="BB48" s="138"/>
      <c r="BC48" s="138"/>
      <c r="BD48" s="138"/>
      <c r="BE48" s="138"/>
      <c r="BF48" s="138"/>
      <c r="BG48" s="138"/>
      <c r="BH48" s="138"/>
    </row>
    <row r="49" spans="1:60" outlineLevel="1" x14ac:dyDescent="0.2">
      <c r="A49" s="141"/>
      <c r="B49" s="142"/>
      <c r="C49" s="178" t="s">
        <v>203</v>
      </c>
      <c r="D49" s="150"/>
      <c r="E49" s="151">
        <v>1.57</v>
      </c>
      <c r="F49" s="144"/>
      <c r="G49" s="144"/>
      <c r="H49" s="144"/>
      <c r="I49" s="144"/>
      <c r="J49" s="144"/>
      <c r="K49" s="144"/>
      <c r="L49" s="144"/>
      <c r="M49" s="144"/>
      <c r="N49" s="144"/>
      <c r="O49" s="144"/>
      <c r="P49" s="144"/>
      <c r="Q49" s="144"/>
      <c r="R49" s="144"/>
      <c r="S49" s="144"/>
      <c r="T49" s="144"/>
      <c r="U49" s="144"/>
      <c r="V49" s="144"/>
      <c r="W49" s="144"/>
      <c r="X49" s="138"/>
      <c r="Y49" s="138"/>
      <c r="Z49" s="138"/>
      <c r="AA49" s="138"/>
      <c r="AB49" s="138"/>
      <c r="AC49" s="138"/>
      <c r="AD49" s="138"/>
      <c r="AE49" s="138"/>
      <c r="AF49" s="138"/>
      <c r="AG49" s="138" t="s">
        <v>148</v>
      </c>
      <c r="AH49" s="138">
        <v>0</v>
      </c>
      <c r="AI49" s="138"/>
      <c r="AJ49" s="138"/>
      <c r="AK49" s="138"/>
      <c r="AL49" s="138"/>
      <c r="AM49" s="138"/>
      <c r="AN49" s="138"/>
      <c r="AO49" s="138"/>
      <c r="AP49" s="138"/>
      <c r="AQ49" s="138"/>
      <c r="AR49" s="138"/>
      <c r="AS49" s="138"/>
      <c r="AT49" s="138"/>
      <c r="AU49" s="138"/>
      <c r="AV49" s="138"/>
      <c r="AW49" s="138"/>
      <c r="AX49" s="138"/>
      <c r="AY49" s="138"/>
      <c r="AZ49" s="138"/>
      <c r="BA49" s="138"/>
      <c r="BB49" s="138"/>
      <c r="BC49" s="138"/>
      <c r="BD49" s="138"/>
      <c r="BE49" s="138"/>
      <c r="BF49" s="138"/>
      <c r="BG49" s="138"/>
      <c r="BH49" s="138"/>
    </row>
    <row r="50" spans="1:60" outlineLevel="1" x14ac:dyDescent="0.2">
      <c r="A50" s="141"/>
      <c r="B50" s="142"/>
      <c r="C50" s="178" t="s">
        <v>204</v>
      </c>
      <c r="D50" s="150"/>
      <c r="E50" s="151">
        <v>0.9</v>
      </c>
      <c r="F50" s="144"/>
      <c r="G50" s="144"/>
      <c r="H50" s="144"/>
      <c r="I50" s="144"/>
      <c r="J50" s="144"/>
      <c r="K50" s="144"/>
      <c r="L50" s="144"/>
      <c r="M50" s="144"/>
      <c r="N50" s="144"/>
      <c r="O50" s="144"/>
      <c r="P50" s="144"/>
      <c r="Q50" s="144"/>
      <c r="R50" s="144"/>
      <c r="S50" s="144"/>
      <c r="T50" s="144"/>
      <c r="U50" s="144"/>
      <c r="V50" s="144"/>
      <c r="W50" s="144"/>
      <c r="X50" s="138"/>
      <c r="Y50" s="138"/>
      <c r="Z50" s="138"/>
      <c r="AA50" s="138"/>
      <c r="AB50" s="138"/>
      <c r="AC50" s="138"/>
      <c r="AD50" s="138"/>
      <c r="AE50" s="138"/>
      <c r="AF50" s="138"/>
      <c r="AG50" s="138" t="s">
        <v>148</v>
      </c>
      <c r="AH50" s="138">
        <v>0</v>
      </c>
      <c r="AI50" s="138"/>
      <c r="AJ50" s="138"/>
      <c r="AK50" s="138"/>
      <c r="AL50" s="138"/>
      <c r="AM50" s="138"/>
      <c r="AN50" s="138"/>
      <c r="AO50" s="138"/>
      <c r="AP50" s="138"/>
      <c r="AQ50" s="138"/>
      <c r="AR50" s="138"/>
      <c r="AS50" s="138"/>
      <c r="AT50" s="138"/>
      <c r="AU50" s="138"/>
      <c r="AV50" s="138"/>
      <c r="AW50" s="138"/>
      <c r="AX50" s="138"/>
      <c r="AY50" s="138"/>
      <c r="AZ50" s="138"/>
      <c r="BA50" s="138"/>
      <c r="BB50" s="138"/>
      <c r="BC50" s="138"/>
      <c r="BD50" s="138"/>
      <c r="BE50" s="138"/>
      <c r="BF50" s="138"/>
      <c r="BG50" s="138"/>
      <c r="BH50" s="138"/>
    </row>
    <row r="51" spans="1:60" x14ac:dyDescent="0.2">
      <c r="A51" s="153" t="s">
        <v>137</v>
      </c>
      <c r="B51" s="154" t="s">
        <v>69</v>
      </c>
      <c r="C51" s="176" t="s">
        <v>70</v>
      </c>
      <c r="D51" s="155"/>
      <c r="E51" s="156"/>
      <c r="F51" s="157"/>
      <c r="G51" s="157">
        <f>SUMIF(AG52:AG57,"&lt;&gt;NOR",G52:G57)</f>
        <v>0</v>
      </c>
      <c r="H51" s="157"/>
      <c r="I51" s="157">
        <f>SUM(I52:I57)</f>
        <v>0</v>
      </c>
      <c r="J51" s="157"/>
      <c r="K51" s="157">
        <f>SUM(K52:K57)</f>
        <v>0</v>
      </c>
      <c r="L51" s="157"/>
      <c r="M51" s="157">
        <f>SUM(M52:M57)</f>
        <v>0</v>
      </c>
      <c r="N51" s="157"/>
      <c r="O51" s="157">
        <f>SUM(O52:O57)</f>
        <v>0.76</v>
      </c>
      <c r="P51" s="157"/>
      <c r="Q51" s="157">
        <f>SUM(Q52:Q57)</f>
        <v>0</v>
      </c>
      <c r="R51" s="157"/>
      <c r="S51" s="157"/>
      <c r="T51" s="158"/>
      <c r="U51" s="152"/>
      <c r="V51" s="152">
        <f>SUM(V52:V57)</f>
        <v>1.4000000000000001</v>
      </c>
      <c r="W51" s="152"/>
      <c r="AG51" t="s">
        <v>138</v>
      </c>
    </row>
    <row r="52" spans="1:60" outlineLevel="1" x14ac:dyDescent="0.2">
      <c r="A52" s="159">
        <v>16</v>
      </c>
      <c r="B52" s="160" t="s">
        <v>205</v>
      </c>
      <c r="C52" s="177" t="s">
        <v>206</v>
      </c>
      <c r="D52" s="161" t="s">
        <v>151</v>
      </c>
      <c r="E52" s="162">
        <v>0.27</v>
      </c>
      <c r="F52" s="163"/>
      <c r="G52" s="164">
        <f>ROUND(E52*F52,2)</f>
        <v>0</v>
      </c>
      <c r="H52" s="163"/>
      <c r="I52" s="164">
        <f>ROUND(E52*H52,2)</f>
        <v>0</v>
      </c>
      <c r="J52" s="163"/>
      <c r="K52" s="164">
        <f>ROUND(E52*J52,2)</f>
        <v>0</v>
      </c>
      <c r="L52" s="164">
        <v>21</v>
      </c>
      <c r="M52" s="164">
        <f>G52*(1+L52/100)</f>
        <v>0</v>
      </c>
      <c r="N52" s="164">
        <v>1.6867000000000001</v>
      </c>
      <c r="O52" s="164">
        <f>ROUND(E52*N52,2)</f>
        <v>0.46</v>
      </c>
      <c r="P52" s="164">
        <v>0</v>
      </c>
      <c r="Q52" s="164">
        <f>ROUND(E52*P52,2)</f>
        <v>0</v>
      </c>
      <c r="R52" s="164" t="s">
        <v>142</v>
      </c>
      <c r="S52" s="164" t="s">
        <v>143</v>
      </c>
      <c r="T52" s="165" t="s">
        <v>143</v>
      </c>
      <c r="U52" s="144">
        <v>0.16200000000000001</v>
      </c>
      <c r="V52" s="144">
        <f>ROUND(E52*U52,2)</f>
        <v>0.04</v>
      </c>
      <c r="W52" s="144"/>
      <c r="X52" s="138"/>
      <c r="Y52" s="138"/>
      <c r="Z52" s="138"/>
      <c r="AA52" s="138"/>
      <c r="AB52" s="138"/>
      <c r="AC52" s="138"/>
      <c r="AD52" s="138"/>
      <c r="AE52" s="138"/>
      <c r="AF52" s="138"/>
      <c r="AG52" s="138" t="s">
        <v>144</v>
      </c>
      <c r="AH52" s="138"/>
      <c r="AI52" s="138"/>
      <c r="AJ52" s="138"/>
      <c r="AK52" s="138"/>
      <c r="AL52" s="138"/>
      <c r="AM52" s="138"/>
      <c r="AN52" s="138"/>
      <c r="AO52" s="138"/>
      <c r="AP52" s="138"/>
      <c r="AQ52" s="138"/>
      <c r="AR52" s="138"/>
      <c r="AS52" s="138"/>
      <c r="AT52" s="138"/>
      <c r="AU52" s="138"/>
      <c r="AV52" s="138"/>
      <c r="AW52" s="138"/>
      <c r="AX52" s="138"/>
      <c r="AY52" s="138"/>
      <c r="AZ52" s="138"/>
      <c r="BA52" s="138"/>
      <c r="BB52" s="138"/>
      <c r="BC52" s="138"/>
      <c r="BD52" s="138"/>
      <c r="BE52" s="138"/>
      <c r="BF52" s="138"/>
      <c r="BG52" s="138"/>
      <c r="BH52" s="138"/>
    </row>
    <row r="53" spans="1:60" outlineLevel="1" x14ac:dyDescent="0.2">
      <c r="A53" s="141"/>
      <c r="B53" s="142"/>
      <c r="C53" s="251" t="s">
        <v>207</v>
      </c>
      <c r="D53" s="252"/>
      <c r="E53" s="252"/>
      <c r="F53" s="252"/>
      <c r="G53" s="252"/>
      <c r="H53" s="144"/>
      <c r="I53" s="144"/>
      <c r="J53" s="144"/>
      <c r="K53" s="144"/>
      <c r="L53" s="144"/>
      <c r="M53" s="144"/>
      <c r="N53" s="144"/>
      <c r="O53" s="144"/>
      <c r="P53" s="144"/>
      <c r="Q53" s="144"/>
      <c r="R53" s="144"/>
      <c r="S53" s="144"/>
      <c r="T53" s="144"/>
      <c r="U53" s="144"/>
      <c r="V53" s="144"/>
      <c r="W53" s="144"/>
      <c r="X53" s="138"/>
      <c r="Y53" s="138"/>
      <c r="Z53" s="138"/>
      <c r="AA53" s="138"/>
      <c r="AB53" s="138"/>
      <c r="AC53" s="138"/>
      <c r="AD53" s="138"/>
      <c r="AE53" s="138"/>
      <c r="AF53" s="138"/>
      <c r="AG53" s="138" t="s">
        <v>146</v>
      </c>
      <c r="AH53" s="138"/>
      <c r="AI53" s="138"/>
      <c r="AJ53" s="138"/>
      <c r="AK53" s="138"/>
      <c r="AL53" s="138"/>
      <c r="AM53" s="138"/>
      <c r="AN53" s="138"/>
      <c r="AO53" s="138"/>
      <c r="AP53" s="138"/>
      <c r="AQ53" s="138"/>
      <c r="AR53" s="138"/>
      <c r="AS53" s="138"/>
      <c r="AT53" s="138"/>
      <c r="AU53" s="138"/>
      <c r="AV53" s="138"/>
      <c r="AW53" s="138"/>
      <c r="AX53" s="138"/>
      <c r="AY53" s="138"/>
      <c r="AZ53" s="138"/>
      <c r="BA53" s="138"/>
      <c r="BB53" s="138"/>
      <c r="BC53" s="138"/>
      <c r="BD53" s="138"/>
      <c r="BE53" s="138"/>
      <c r="BF53" s="138"/>
      <c r="BG53" s="138"/>
      <c r="BH53" s="138"/>
    </row>
    <row r="54" spans="1:60" outlineLevel="1" x14ac:dyDescent="0.2">
      <c r="A54" s="141"/>
      <c r="B54" s="142"/>
      <c r="C54" s="178" t="s">
        <v>208</v>
      </c>
      <c r="D54" s="150"/>
      <c r="E54" s="151">
        <v>0.27</v>
      </c>
      <c r="F54" s="144"/>
      <c r="G54" s="144"/>
      <c r="H54" s="144"/>
      <c r="I54" s="144"/>
      <c r="J54" s="144"/>
      <c r="K54" s="144"/>
      <c r="L54" s="144"/>
      <c r="M54" s="144"/>
      <c r="N54" s="144"/>
      <c r="O54" s="144"/>
      <c r="P54" s="144"/>
      <c r="Q54" s="144"/>
      <c r="R54" s="144"/>
      <c r="S54" s="144"/>
      <c r="T54" s="144"/>
      <c r="U54" s="144"/>
      <c r="V54" s="144"/>
      <c r="W54" s="144"/>
      <c r="X54" s="138"/>
      <c r="Y54" s="138"/>
      <c r="Z54" s="138"/>
      <c r="AA54" s="138"/>
      <c r="AB54" s="138"/>
      <c r="AC54" s="138"/>
      <c r="AD54" s="138"/>
      <c r="AE54" s="138"/>
      <c r="AF54" s="138"/>
      <c r="AG54" s="138" t="s">
        <v>148</v>
      </c>
      <c r="AH54" s="138">
        <v>0</v>
      </c>
      <c r="AI54" s="138"/>
      <c r="AJ54" s="138"/>
      <c r="AK54" s="138"/>
      <c r="AL54" s="138"/>
      <c r="AM54" s="138"/>
      <c r="AN54" s="138"/>
      <c r="AO54" s="138"/>
      <c r="AP54" s="138"/>
      <c r="AQ54" s="138"/>
      <c r="AR54" s="138"/>
      <c r="AS54" s="138"/>
      <c r="AT54" s="138"/>
      <c r="AU54" s="138"/>
      <c r="AV54" s="138"/>
      <c r="AW54" s="138"/>
      <c r="AX54" s="138"/>
      <c r="AY54" s="138"/>
      <c r="AZ54" s="138"/>
      <c r="BA54" s="138"/>
      <c r="BB54" s="138"/>
      <c r="BC54" s="138"/>
      <c r="BD54" s="138"/>
      <c r="BE54" s="138"/>
      <c r="BF54" s="138"/>
      <c r="BG54" s="138"/>
      <c r="BH54" s="138"/>
    </row>
    <row r="55" spans="1:60" outlineLevel="1" x14ac:dyDescent="0.2">
      <c r="A55" s="159">
        <v>17</v>
      </c>
      <c r="B55" s="160" t="s">
        <v>209</v>
      </c>
      <c r="C55" s="177" t="s">
        <v>210</v>
      </c>
      <c r="D55" s="161" t="s">
        <v>141</v>
      </c>
      <c r="E55" s="162">
        <v>1.8</v>
      </c>
      <c r="F55" s="163"/>
      <c r="G55" s="164">
        <f>ROUND(E55*F55,2)</f>
        <v>0</v>
      </c>
      <c r="H55" s="163"/>
      <c r="I55" s="164">
        <f>ROUND(E55*H55,2)</f>
        <v>0</v>
      </c>
      <c r="J55" s="163"/>
      <c r="K55" s="164">
        <f>ROUND(E55*J55,2)</f>
        <v>0</v>
      </c>
      <c r="L55" s="164">
        <v>21</v>
      </c>
      <c r="M55" s="164">
        <f>G55*(1+L55/100)</f>
        <v>0</v>
      </c>
      <c r="N55" s="164">
        <v>0.16700000000000001</v>
      </c>
      <c r="O55" s="164">
        <f>ROUND(E55*N55,2)</f>
        <v>0.3</v>
      </c>
      <c r="P55" s="164">
        <v>0</v>
      </c>
      <c r="Q55" s="164">
        <f>ROUND(E55*P55,2)</f>
        <v>0</v>
      </c>
      <c r="R55" s="164" t="s">
        <v>142</v>
      </c>
      <c r="S55" s="164" t="s">
        <v>143</v>
      </c>
      <c r="T55" s="165" t="s">
        <v>143</v>
      </c>
      <c r="U55" s="144">
        <v>0.755</v>
      </c>
      <c r="V55" s="144">
        <f>ROUND(E55*U55,2)</f>
        <v>1.36</v>
      </c>
      <c r="W55" s="144"/>
      <c r="X55" s="138"/>
      <c r="Y55" s="138"/>
      <c r="Z55" s="138"/>
      <c r="AA55" s="138"/>
      <c r="AB55" s="138"/>
      <c r="AC55" s="138"/>
      <c r="AD55" s="138"/>
      <c r="AE55" s="138"/>
      <c r="AF55" s="138"/>
      <c r="AG55" s="138" t="s">
        <v>144</v>
      </c>
      <c r="AH55" s="138"/>
      <c r="AI55" s="138"/>
      <c r="AJ55" s="138"/>
      <c r="AK55" s="138"/>
      <c r="AL55" s="138"/>
      <c r="AM55" s="138"/>
      <c r="AN55" s="138"/>
      <c r="AO55" s="138"/>
      <c r="AP55" s="138"/>
      <c r="AQ55" s="138"/>
      <c r="AR55" s="138"/>
      <c r="AS55" s="138"/>
      <c r="AT55" s="138"/>
      <c r="AU55" s="138"/>
      <c r="AV55" s="138"/>
      <c r="AW55" s="138"/>
      <c r="AX55" s="138"/>
      <c r="AY55" s="138"/>
      <c r="AZ55" s="138"/>
      <c r="BA55" s="138"/>
      <c r="BB55" s="138"/>
      <c r="BC55" s="138"/>
      <c r="BD55" s="138"/>
      <c r="BE55" s="138"/>
      <c r="BF55" s="138"/>
      <c r="BG55" s="138"/>
      <c r="BH55" s="138"/>
    </row>
    <row r="56" spans="1:60" outlineLevel="1" x14ac:dyDescent="0.2">
      <c r="A56" s="141"/>
      <c r="B56" s="142"/>
      <c r="C56" s="251" t="s">
        <v>211</v>
      </c>
      <c r="D56" s="252"/>
      <c r="E56" s="252"/>
      <c r="F56" s="252"/>
      <c r="G56" s="252"/>
      <c r="H56" s="144"/>
      <c r="I56" s="144"/>
      <c r="J56" s="144"/>
      <c r="K56" s="144"/>
      <c r="L56" s="144"/>
      <c r="M56" s="144"/>
      <c r="N56" s="144"/>
      <c r="O56" s="144"/>
      <c r="P56" s="144"/>
      <c r="Q56" s="144"/>
      <c r="R56" s="144"/>
      <c r="S56" s="144"/>
      <c r="T56" s="144"/>
      <c r="U56" s="144"/>
      <c r="V56" s="144"/>
      <c r="W56" s="144"/>
      <c r="X56" s="138"/>
      <c r="Y56" s="138"/>
      <c r="Z56" s="138"/>
      <c r="AA56" s="138"/>
      <c r="AB56" s="138"/>
      <c r="AC56" s="138"/>
      <c r="AD56" s="138"/>
      <c r="AE56" s="138"/>
      <c r="AF56" s="138"/>
      <c r="AG56" s="138" t="s">
        <v>146</v>
      </c>
      <c r="AH56" s="138"/>
      <c r="AI56" s="138"/>
      <c r="AJ56" s="138"/>
      <c r="AK56" s="138"/>
      <c r="AL56" s="138"/>
      <c r="AM56" s="138"/>
      <c r="AN56" s="138"/>
      <c r="AO56" s="138"/>
      <c r="AP56" s="138"/>
      <c r="AQ56" s="138"/>
      <c r="AR56" s="138"/>
      <c r="AS56" s="138"/>
      <c r="AT56" s="138"/>
      <c r="AU56" s="138"/>
      <c r="AV56" s="138"/>
      <c r="AW56" s="138"/>
      <c r="AX56" s="138"/>
      <c r="AY56" s="138"/>
      <c r="AZ56" s="138"/>
      <c r="BA56" s="173" t="str">
        <f>C56</f>
        <v>s provedením lože tl. do 40 mm, s vyplněním spár, s dvojím beraněním a se smetením přebytečného materiálu na vzdálenost do 3 m</v>
      </c>
      <c r="BB56" s="138"/>
      <c r="BC56" s="138"/>
      <c r="BD56" s="138"/>
      <c r="BE56" s="138"/>
      <c r="BF56" s="138"/>
      <c r="BG56" s="138"/>
      <c r="BH56" s="138"/>
    </row>
    <row r="57" spans="1:60" outlineLevel="1" x14ac:dyDescent="0.2">
      <c r="A57" s="141"/>
      <c r="B57" s="142"/>
      <c r="C57" s="178" t="s">
        <v>147</v>
      </c>
      <c r="D57" s="150"/>
      <c r="E57" s="151">
        <v>1.8</v>
      </c>
      <c r="F57" s="144"/>
      <c r="G57" s="144"/>
      <c r="H57" s="144"/>
      <c r="I57" s="144"/>
      <c r="J57" s="144"/>
      <c r="K57" s="144"/>
      <c r="L57" s="144"/>
      <c r="M57" s="144"/>
      <c r="N57" s="144"/>
      <c r="O57" s="144"/>
      <c r="P57" s="144"/>
      <c r="Q57" s="144"/>
      <c r="R57" s="144"/>
      <c r="S57" s="144"/>
      <c r="T57" s="144"/>
      <c r="U57" s="144"/>
      <c r="V57" s="144"/>
      <c r="W57" s="144"/>
      <c r="X57" s="138"/>
      <c r="Y57" s="138"/>
      <c r="Z57" s="138"/>
      <c r="AA57" s="138"/>
      <c r="AB57" s="138"/>
      <c r="AC57" s="138"/>
      <c r="AD57" s="138"/>
      <c r="AE57" s="138"/>
      <c r="AF57" s="138"/>
      <c r="AG57" s="138" t="s">
        <v>148</v>
      </c>
      <c r="AH57" s="138">
        <v>0</v>
      </c>
      <c r="AI57" s="138"/>
      <c r="AJ57" s="138"/>
      <c r="AK57" s="138"/>
      <c r="AL57" s="138"/>
      <c r="AM57" s="138"/>
      <c r="AN57" s="138"/>
      <c r="AO57" s="138"/>
      <c r="AP57" s="138"/>
      <c r="AQ57" s="138"/>
      <c r="AR57" s="138"/>
      <c r="AS57" s="138"/>
      <c r="AT57" s="138"/>
      <c r="AU57" s="138"/>
      <c r="AV57" s="138"/>
      <c r="AW57" s="138"/>
      <c r="AX57" s="138"/>
      <c r="AY57" s="138"/>
      <c r="AZ57" s="138"/>
      <c r="BA57" s="138"/>
      <c r="BB57" s="138"/>
      <c r="BC57" s="138"/>
      <c r="BD57" s="138"/>
      <c r="BE57" s="138"/>
      <c r="BF57" s="138"/>
      <c r="BG57" s="138"/>
      <c r="BH57" s="138"/>
    </row>
    <row r="58" spans="1:60" x14ac:dyDescent="0.2">
      <c r="A58" s="153" t="s">
        <v>137</v>
      </c>
      <c r="B58" s="154" t="s">
        <v>71</v>
      </c>
      <c r="C58" s="176" t="s">
        <v>72</v>
      </c>
      <c r="D58" s="155"/>
      <c r="E58" s="156"/>
      <c r="F58" s="157"/>
      <c r="G58" s="157">
        <f>SUMIF(AG59:AG84,"&lt;&gt;NOR",G59:G84)</f>
        <v>0</v>
      </c>
      <c r="H58" s="157"/>
      <c r="I58" s="157">
        <f>SUM(I59:I84)</f>
        <v>0</v>
      </c>
      <c r="J58" s="157"/>
      <c r="K58" s="157">
        <f>SUM(K59:K84)</f>
        <v>0</v>
      </c>
      <c r="L58" s="157"/>
      <c r="M58" s="157">
        <f>SUM(M59:M84)</f>
        <v>0</v>
      </c>
      <c r="N58" s="157"/>
      <c r="O58" s="157">
        <f>SUM(O59:O84)</f>
        <v>1.8399999999999999</v>
      </c>
      <c r="P58" s="157"/>
      <c r="Q58" s="157">
        <f>SUM(Q59:Q84)</f>
        <v>0</v>
      </c>
      <c r="R58" s="157"/>
      <c r="S58" s="157"/>
      <c r="T58" s="158"/>
      <c r="U58" s="152"/>
      <c r="V58" s="152">
        <f>SUM(V59:V84)</f>
        <v>41.599999999999994</v>
      </c>
      <c r="W58" s="152"/>
      <c r="AG58" t="s">
        <v>138</v>
      </c>
    </row>
    <row r="59" spans="1:60" outlineLevel="1" x14ac:dyDescent="0.2">
      <c r="A59" s="159">
        <v>18</v>
      </c>
      <c r="B59" s="160" t="s">
        <v>212</v>
      </c>
      <c r="C59" s="177" t="s">
        <v>213</v>
      </c>
      <c r="D59" s="161" t="s">
        <v>141</v>
      </c>
      <c r="E59" s="162">
        <v>33</v>
      </c>
      <c r="F59" s="163"/>
      <c r="G59" s="164">
        <f>ROUND(E59*F59,2)</f>
        <v>0</v>
      </c>
      <c r="H59" s="163"/>
      <c r="I59" s="164">
        <f>ROUND(E59*H59,2)</f>
        <v>0</v>
      </c>
      <c r="J59" s="163"/>
      <c r="K59" s="164">
        <f>ROUND(E59*J59,2)</f>
        <v>0</v>
      </c>
      <c r="L59" s="164">
        <v>21</v>
      </c>
      <c r="M59" s="164">
        <f>G59*(1+L59/100)</f>
        <v>0</v>
      </c>
      <c r="N59" s="164">
        <v>5.0000000000000001E-3</v>
      </c>
      <c r="O59" s="164">
        <f>ROUND(E59*N59,2)</f>
        <v>0.17</v>
      </c>
      <c r="P59" s="164">
        <v>0</v>
      </c>
      <c r="Q59" s="164">
        <f>ROUND(E59*P59,2)</f>
        <v>0</v>
      </c>
      <c r="R59" s="164" t="s">
        <v>214</v>
      </c>
      <c r="S59" s="164" t="s">
        <v>143</v>
      </c>
      <c r="T59" s="165" t="s">
        <v>143</v>
      </c>
      <c r="U59" s="144">
        <v>8.1000000000000003E-2</v>
      </c>
      <c r="V59" s="144">
        <f>ROUND(E59*U59,2)</f>
        <v>2.67</v>
      </c>
      <c r="W59" s="144"/>
      <c r="X59" s="138"/>
      <c r="Y59" s="138"/>
      <c r="Z59" s="138"/>
      <c r="AA59" s="138"/>
      <c r="AB59" s="138"/>
      <c r="AC59" s="138"/>
      <c r="AD59" s="138"/>
      <c r="AE59" s="138"/>
      <c r="AF59" s="138"/>
      <c r="AG59" s="138" t="s">
        <v>144</v>
      </c>
      <c r="AH59" s="138"/>
      <c r="AI59" s="138"/>
      <c r="AJ59" s="138"/>
      <c r="AK59" s="138"/>
      <c r="AL59" s="138"/>
      <c r="AM59" s="138"/>
      <c r="AN59" s="138"/>
      <c r="AO59" s="138"/>
      <c r="AP59" s="138"/>
      <c r="AQ59" s="138"/>
      <c r="AR59" s="138"/>
      <c r="AS59" s="138"/>
      <c r="AT59" s="138"/>
      <c r="AU59" s="138"/>
      <c r="AV59" s="138"/>
      <c r="AW59" s="138"/>
      <c r="AX59" s="138"/>
      <c r="AY59" s="138"/>
      <c r="AZ59" s="138"/>
      <c r="BA59" s="138"/>
      <c r="BB59" s="138"/>
      <c r="BC59" s="138"/>
      <c r="BD59" s="138"/>
      <c r="BE59" s="138"/>
      <c r="BF59" s="138"/>
      <c r="BG59" s="138"/>
      <c r="BH59" s="138"/>
    </row>
    <row r="60" spans="1:60" outlineLevel="1" x14ac:dyDescent="0.2">
      <c r="A60" s="141"/>
      <c r="B60" s="142"/>
      <c r="C60" s="251" t="s">
        <v>215</v>
      </c>
      <c r="D60" s="252"/>
      <c r="E60" s="252"/>
      <c r="F60" s="252"/>
      <c r="G60" s="252"/>
      <c r="H60" s="144"/>
      <c r="I60" s="144"/>
      <c r="J60" s="144"/>
      <c r="K60" s="144"/>
      <c r="L60" s="144"/>
      <c r="M60" s="144"/>
      <c r="N60" s="144"/>
      <c r="O60" s="144"/>
      <c r="P60" s="144"/>
      <c r="Q60" s="144"/>
      <c r="R60" s="144"/>
      <c r="S60" s="144"/>
      <c r="T60" s="144"/>
      <c r="U60" s="144"/>
      <c r="V60" s="144"/>
      <c r="W60" s="144"/>
      <c r="X60" s="138"/>
      <c r="Y60" s="138"/>
      <c r="Z60" s="138"/>
      <c r="AA60" s="138"/>
      <c r="AB60" s="138"/>
      <c r="AC60" s="138"/>
      <c r="AD60" s="138"/>
      <c r="AE60" s="138"/>
      <c r="AF60" s="138"/>
      <c r="AG60" s="138" t="s">
        <v>146</v>
      </c>
      <c r="AH60" s="138"/>
      <c r="AI60" s="138"/>
      <c r="AJ60" s="138"/>
      <c r="AK60" s="138"/>
      <c r="AL60" s="138"/>
      <c r="AM60" s="138"/>
      <c r="AN60" s="138"/>
      <c r="AO60" s="138"/>
      <c r="AP60" s="138"/>
      <c r="AQ60" s="138"/>
      <c r="AR60" s="138"/>
      <c r="AS60" s="138"/>
      <c r="AT60" s="138"/>
      <c r="AU60" s="138"/>
      <c r="AV60" s="138"/>
      <c r="AW60" s="138"/>
      <c r="AX60" s="138"/>
      <c r="AY60" s="138"/>
      <c r="AZ60" s="138"/>
      <c r="BA60" s="138"/>
      <c r="BB60" s="138"/>
      <c r="BC60" s="138"/>
      <c r="BD60" s="138"/>
      <c r="BE60" s="138"/>
      <c r="BF60" s="138"/>
      <c r="BG60" s="138"/>
      <c r="BH60" s="138"/>
    </row>
    <row r="61" spans="1:60" outlineLevel="1" x14ac:dyDescent="0.2">
      <c r="A61" s="141"/>
      <c r="B61" s="142"/>
      <c r="C61" s="178" t="s">
        <v>216</v>
      </c>
      <c r="D61" s="150"/>
      <c r="E61" s="151"/>
      <c r="F61" s="144"/>
      <c r="G61" s="144"/>
      <c r="H61" s="144"/>
      <c r="I61" s="144"/>
      <c r="J61" s="144"/>
      <c r="K61" s="144"/>
      <c r="L61" s="144"/>
      <c r="M61" s="144"/>
      <c r="N61" s="144"/>
      <c r="O61" s="144"/>
      <c r="P61" s="144"/>
      <c r="Q61" s="144"/>
      <c r="R61" s="144"/>
      <c r="S61" s="144"/>
      <c r="T61" s="144"/>
      <c r="U61" s="144"/>
      <c r="V61" s="144"/>
      <c r="W61" s="144"/>
      <c r="X61" s="138"/>
      <c r="Y61" s="138"/>
      <c r="Z61" s="138"/>
      <c r="AA61" s="138"/>
      <c r="AB61" s="138"/>
      <c r="AC61" s="138"/>
      <c r="AD61" s="138"/>
      <c r="AE61" s="138"/>
      <c r="AF61" s="138"/>
      <c r="AG61" s="138" t="s">
        <v>148</v>
      </c>
      <c r="AH61" s="138">
        <v>0</v>
      </c>
      <c r="AI61" s="138"/>
      <c r="AJ61" s="138"/>
      <c r="AK61" s="138"/>
      <c r="AL61" s="138"/>
      <c r="AM61" s="138"/>
      <c r="AN61" s="138"/>
      <c r="AO61" s="138"/>
      <c r="AP61" s="138"/>
      <c r="AQ61" s="138"/>
      <c r="AR61" s="138"/>
      <c r="AS61" s="138"/>
      <c r="AT61" s="138"/>
      <c r="AU61" s="138"/>
      <c r="AV61" s="138"/>
      <c r="AW61" s="138"/>
      <c r="AX61" s="138"/>
      <c r="AY61" s="138"/>
      <c r="AZ61" s="138"/>
      <c r="BA61" s="138"/>
      <c r="BB61" s="138"/>
      <c r="BC61" s="138"/>
      <c r="BD61" s="138"/>
      <c r="BE61" s="138"/>
      <c r="BF61" s="138"/>
      <c r="BG61" s="138"/>
      <c r="BH61" s="138"/>
    </row>
    <row r="62" spans="1:60" outlineLevel="1" x14ac:dyDescent="0.2">
      <c r="A62" s="141"/>
      <c r="B62" s="142"/>
      <c r="C62" s="178" t="s">
        <v>217</v>
      </c>
      <c r="D62" s="150"/>
      <c r="E62" s="151">
        <v>10.350000000000001</v>
      </c>
      <c r="F62" s="144"/>
      <c r="G62" s="144"/>
      <c r="H62" s="144"/>
      <c r="I62" s="144"/>
      <c r="J62" s="144"/>
      <c r="K62" s="144"/>
      <c r="L62" s="144"/>
      <c r="M62" s="144"/>
      <c r="N62" s="144"/>
      <c r="O62" s="144"/>
      <c r="P62" s="144"/>
      <c r="Q62" s="144"/>
      <c r="R62" s="144"/>
      <c r="S62" s="144"/>
      <c r="T62" s="144"/>
      <c r="U62" s="144"/>
      <c r="V62" s="144"/>
      <c r="W62" s="144"/>
      <c r="X62" s="138"/>
      <c r="Y62" s="138"/>
      <c r="Z62" s="138"/>
      <c r="AA62" s="138"/>
      <c r="AB62" s="138"/>
      <c r="AC62" s="138"/>
      <c r="AD62" s="138"/>
      <c r="AE62" s="138"/>
      <c r="AF62" s="138"/>
      <c r="AG62" s="138" t="s">
        <v>148</v>
      </c>
      <c r="AH62" s="138">
        <v>0</v>
      </c>
      <c r="AI62" s="138"/>
      <c r="AJ62" s="138"/>
      <c r="AK62" s="138"/>
      <c r="AL62" s="138"/>
      <c r="AM62" s="138"/>
      <c r="AN62" s="138"/>
      <c r="AO62" s="138"/>
      <c r="AP62" s="138"/>
      <c r="AQ62" s="138"/>
      <c r="AR62" s="138"/>
      <c r="AS62" s="138"/>
      <c r="AT62" s="138"/>
      <c r="AU62" s="138"/>
      <c r="AV62" s="138"/>
      <c r="AW62" s="138"/>
      <c r="AX62" s="138"/>
      <c r="AY62" s="138"/>
      <c r="AZ62" s="138"/>
      <c r="BA62" s="138"/>
      <c r="BB62" s="138"/>
      <c r="BC62" s="138"/>
      <c r="BD62" s="138"/>
      <c r="BE62" s="138"/>
      <c r="BF62" s="138"/>
      <c r="BG62" s="138"/>
      <c r="BH62" s="138"/>
    </row>
    <row r="63" spans="1:60" outlineLevel="1" x14ac:dyDescent="0.2">
      <c r="A63" s="141"/>
      <c r="B63" s="142"/>
      <c r="C63" s="178" t="s">
        <v>218</v>
      </c>
      <c r="D63" s="150"/>
      <c r="E63" s="151">
        <v>-1.2</v>
      </c>
      <c r="F63" s="144"/>
      <c r="G63" s="144"/>
      <c r="H63" s="144"/>
      <c r="I63" s="144"/>
      <c r="J63" s="144"/>
      <c r="K63" s="144"/>
      <c r="L63" s="144"/>
      <c r="M63" s="144"/>
      <c r="N63" s="144"/>
      <c r="O63" s="144"/>
      <c r="P63" s="144"/>
      <c r="Q63" s="144"/>
      <c r="R63" s="144"/>
      <c r="S63" s="144"/>
      <c r="T63" s="144"/>
      <c r="U63" s="144"/>
      <c r="V63" s="144"/>
      <c r="W63" s="144"/>
      <c r="X63" s="138"/>
      <c r="Y63" s="138"/>
      <c r="Z63" s="138"/>
      <c r="AA63" s="138"/>
      <c r="AB63" s="138"/>
      <c r="AC63" s="138"/>
      <c r="AD63" s="138"/>
      <c r="AE63" s="138"/>
      <c r="AF63" s="138"/>
      <c r="AG63" s="138" t="s">
        <v>148</v>
      </c>
      <c r="AH63" s="138">
        <v>0</v>
      </c>
      <c r="AI63" s="138"/>
      <c r="AJ63" s="138"/>
      <c r="AK63" s="138"/>
      <c r="AL63" s="138"/>
      <c r="AM63" s="138"/>
      <c r="AN63" s="138"/>
      <c r="AO63" s="138"/>
      <c r="AP63" s="138"/>
      <c r="AQ63" s="138"/>
      <c r="AR63" s="138"/>
      <c r="AS63" s="138"/>
      <c r="AT63" s="138"/>
      <c r="AU63" s="138"/>
      <c r="AV63" s="138"/>
      <c r="AW63" s="138"/>
      <c r="AX63" s="138"/>
      <c r="AY63" s="138"/>
      <c r="AZ63" s="138"/>
      <c r="BA63" s="138"/>
      <c r="BB63" s="138"/>
      <c r="BC63" s="138"/>
      <c r="BD63" s="138"/>
      <c r="BE63" s="138"/>
      <c r="BF63" s="138"/>
      <c r="BG63" s="138"/>
      <c r="BH63" s="138"/>
    </row>
    <row r="64" spans="1:60" outlineLevel="1" x14ac:dyDescent="0.2">
      <c r="A64" s="141"/>
      <c r="B64" s="142"/>
      <c r="C64" s="178" t="s">
        <v>219</v>
      </c>
      <c r="D64" s="150"/>
      <c r="E64" s="151">
        <v>7.0500000000000007</v>
      </c>
      <c r="F64" s="144"/>
      <c r="G64" s="144"/>
      <c r="H64" s="144"/>
      <c r="I64" s="144"/>
      <c r="J64" s="144"/>
      <c r="K64" s="144"/>
      <c r="L64" s="144"/>
      <c r="M64" s="144"/>
      <c r="N64" s="144"/>
      <c r="O64" s="144"/>
      <c r="P64" s="144"/>
      <c r="Q64" s="144"/>
      <c r="R64" s="144"/>
      <c r="S64" s="144"/>
      <c r="T64" s="144"/>
      <c r="U64" s="144"/>
      <c r="V64" s="144"/>
      <c r="W64" s="144"/>
      <c r="X64" s="138"/>
      <c r="Y64" s="138"/>
      <c r="Z64" s="138"/>
      <c r="AA64" s="138"/>
      <c r="AB64" s="138"/>
      <c r="AC64" s="138"/>
      <c r="AD64" s="138"/>
      <c r="AE64" s="138"/>
      <c r="AF64" s="138"/>
      <c r="AG64" s="138" t="s">
        <v>148</v>
      </c>
      <c r="AH64" s="138">
        <v>0</v>
      </c>
      <c r="AI64" s="138"/>
      <c r="AJ64" s="138"/>
      <c r="AK64" s="138"/>
      <c r="AL64" s="138"/>
      <c r="AM64" s="138"/>
      <c r="AN64" s="138"/>
      <c r="AO64" s="138"/>
      <c r="AP64" s="138"/>
      <c r="AQ64" s="138"/>
      <c r="AR64" s="138"/>
      <c r="AS64" s="138"/>
      <c r="AT64" s="138"/>
      <c r="AU64" s="138"/>
      <c r="AV64" s="138"/>
      <c r="AW64" s="138"/>
      <c r="AX64" s="138"/>
      <c r="AY64" s="138"/>
      <c r="AZ64" s="138"/>
      <c r="BA64" s="138"/>
      <c r="BB64" s="138"/>
      <c r="BC64" s="138"/>
      <c r="BD64" s="138"/>
      <c r="BE64" s="138"/>
      <c r="BF64" s="138"/>
      <c r="BG64" s="138"/>
      <c r="BH64" s="138"/>
    </row>
    <row r="65" spans="1:60" outlineLevel="1" x14ac:dyDescent="0.2">
      <c r="A65" s="141"/>
      <c r="B65" s="142"/>
      <c r="C65" s="178" t="s">
        <v>220</v>
      </c>
      <c r="D65" s="150"/>
      <c r="E65" s="151">
        <v>4.5</v>
      </c>
      <c r="F65" s="144"/>
      <c r="G65" s="144"/>
      <c r="H65" s="144"/>
      <c r="I65" s="144"/>
      <c r="J65" s="144"/>
      <c r="K65" s="144"/>
      <c r="L65" s="144"/>
      <c r="M65" s="144"/>
      <c r="N65" s="144"/>
      <c r="O65" s="144"/>
      <c r="P65" s="144"/>
      <c r="Q65" s="144"/>
      <c r="R65" s="144"/>
      <c r="S65" s="144"/>
      <c r="T65" s="144"/>
      <c r="U65" s="144"/>
      <c r="V65" s="144"/>
      <c r="W65" s="144"/>
      <c r="X65" s="138"/>
      <c r="Y65" s="138"/>
      <c r="Z65" s="138"/>
      <c r="AA65" s="138"/>
      <c r="AB65" s="138"/>
      <c r="AC65" s="138"/>
      <c r="AD65" s="138"/>
      <c r="AE65" s="138"/>
      <c r="AF65" s="138"/>
      <c r="AG65" s="138" t="s">
        <v>148</v>
      </c>
      <c r="AH65" s="138">
        <v>0</v>
      </c>
      <c r="AI65" s="138"/>
      <c r="AJ65" s="138"/>
      <c r="AK65" s="138"/>
      <c r="AL65" s="138"/>
      <c r="AM65" s="138"/>
      <c r="AN65" s="138"/>
      <c r="AO65" s="138"/>
      <c r="AP65" s="138"/>
      <c r="AQ65" s="138"/>
      <c r="AR65" s="138"/>
      <c r="AS65" s="138"/>
      <c r="AT65" s="138"/>
      <c r="AU65" s="138"/>
      <c r="AV65" s="138"/>
      <c r="AW65" s="138"/>
      <c r="AX65" s="138"/>
      <c r="AY65" s="138"/>
      <c r="AZ65" s="138"/>
      <c r="BA65" s="138"/>
      <c r="BB65" s="138"/>
      <c r="BC65" s="138"/>
      <c r="BD65" s="138"/>
      <c r="BE65" s="138"/>
      <c r="BF65" s="138"/>
      <c r="BG65" s="138"/>
      <c r="BH65" s="138"/>
    </row>
    <row r="66" spans="1:60" outlineLevel="1" x14ac:dyDescent="0.2">
      <c r="A66" s="141"/>
      <c r="B66" s="142"/>
      <c r="C66" s="178" t="s">
        <v>221</v>
      </c>
      <c r="D66" s="150"/>
      <c r="E66" s="151">
        <v>10.350000000000001</v>
      </c>
      <c r="F66" s="144"/>
      <c r="G66" s="144"/>
      <c r="H66" s="144"/>
      <c r="I66" s="144"/>
      <c r="J66" s="144"/>
      <c r="K66" s="144"/>
      <c r="L66" s="144"/>
      <c r="M66" s="144"/>
      <c r="N66" s="144"/>
      <c r="O66" s="144"/>
      <c r="P66" s="144"/>
      <c r="Q66" s="144"/>
      <c r="R66" s="144"/>
      <c r="S66" s="144"/>
      <c r="T66" s="144"/>
      <c r="U66" s="144"/>
      <c r="V66" s="144"/>
      <c r="W66" s="144"/>
      <c r="X66" s="138"/>
      <c r="Y66" s="138"/>
      <c r="Z66" s="138"/>
      <c r="AA66" s="138"/>
      <c r="AB66" s="138"/>
      <c r="AC66" s="138"/>
      <c r="AD66" s="138"/>
      <c r="AE66" s="138"/>
      <c r="AF66" s="138"/>
      <c r="AG66" s="138" t="s">
        <v>148</v>
      </c>
      <c r="AH66" s="138">
        <v>0</v>
      </c>
      <c r="AI66" s="138"/>
      <c r="AJ66" s="138"/>
      <c r="AK66" s="138"/>
      <c r="AL66" s="138"/>
      <c r="AM66" s="138"/>
      <c r="AN66" s="138"/>
      <c r="AO66" s="138"/>
      <c r="AP66" s="138"/>
      <c r="AQ66" s="138"/>
      <c r="AR66" s="138"/>
      <c r="AS66" s="138"/>
      <c r="AT66" s="138"/>
      <c r="AU66" s="138"/>
      <c r="AV66" s="138"/>
      <c r="AW66" s="138"/>
      <c r="AX66" s="138"/>
      <c r="AY66" s="138"/>
      <c r="AZ66" s="138"/>
      <c r="BA66" s="138"/>
      <c r="BB66" s="138"/>
      <c r="BC66" s="138"/>
      <c r="BD66" s="138"/>
      <c r="BE66" s="138"/>
      <c r="BF66" s="138"/>
      <c r="BG66" s="138"/>
      <c r="BH66" s="138"/>
    </row>
    <row r="67" spans="1:60" outlineLevel="1" x14ac:dyDescent="0.2">
      <c r="A67" s="141"/>
      <c r="B67" s="142"/>
      <c r="C67" s="178" t="s">
        <v>222</v>
      </c>
      <c r="D67" s="150"/>
      <c r="E67" s="151">
        <v>-0.39999999999999997</v>
      </c>
      <c r="F67" s="144"/>
      <c r="G67" s="144"/>
      <c r="H67" s="144"/>
      <c r="I67" s="144"/>
      <c r="J67" s="144"/>
      <c r="K67" s="144"/>
      <c r="L67" s="144"/>
      <c r="M67" s="144"/>
      <c r="N67" s="144"/>
      <c r="O67" s="144"/>
      <c r="P67" s="144"/>
      <c r="Q67" s="144"/>
      <c r="R67" s="144"/>
      <c r="S67" s="144"/>
      <c r="T67" s="144"/>
      <c r="U67" s="144"/>
      <c r="V67" s="144"/>
      <c r="W67" s="144"/>
      <c r="X67" s="138"/>
      <c r="Y67" s="138"/>
      <c r="Z67" s="138"/>
      <c r="AA67" s="138"/>
      <c r="AB67" s="138"/>
      <c r="AC67" s="138"/>
      <c r="AD67" s="138"/>
      <c r="AE67" s="138"/>
      <c r="AF67" s="138"/>
      <c r="AG67" s="138" t="s">
        <v>148</v>
      </c>
      <c r="AH67" s="138">
        <v>0</v>
      </c>
      <c r="AI67" s="138"/>
      <c r="AJ67" s="138"/>
      <c r="AK67" s="138"/>
      <c r="AL67" s="138"/>
      <c r="AM67" s="138"/>
      <c r="AN67" s="138"/>
      <c r="AO67" s="138"/>
      <c r="AP67" s="138"/>
      <c r="AQ67" s="138"/>
      <c r="AR67" s="138"/>
      <c r="AS67" s="138"/>
      <c r="AT67" s="138"/>
      <c r="AU67" s="138"/>
      <c r="AV67" s="138"/>
      <c r="AW67" s="138"/>
      <c r="AX67" s="138"/>
      <c r="AY67" s="138"/>
      <c r="AZ67" s="138"/>
      <c r="BA67" s="138"/>
      <c r="BB67" s="138"/>
      <c r="BC67" s="138"/>
      <c r="BD67" s="138"/>
      <c r="BE67" s="138"/>
      <c r="BF67" s="138"/>
      <c r="BG67" s="138"/>
      <c r="BH67" s="138"/>
    </row>
    <row r="68" spans="1:60" outlineLevel="1" x14ac:dyDescent="0.2">
      <c r="A68" s="141"/>
      <c r="B68" s="142"/>
      <c r="C68" s="178" t="s">
        <v>223</v>
      </c>
      <c r="D68" s="150"/>
      <c r="E68" s="151">
        <v>2.35</v>
      </c>
      <c r="F68" s="144"/>
      <c r="G68" s="144"/>
      <c r="H68" s="144"/>
      <c r="I68" s="144"/>
      <c r="J68" s="144"/>
      <c r="K68" s="144"/>
      <c r="L68" s="144"/>
      <c r="M68" s="144"/>
      <c r="N68" s="144"/>
      <c r="O68" s="144"/>
      <c r="P68" s="144"/>
      <c r="Q68" s="144"/>
      <c r="R68" s="144"/>
      <c r="S68" s="144"/>
      <c r="T68" s="144"/>
      <c r="U68" s="144"/>
      <c r="V68" s="144"/>
      <c r="W68" s="144"/>
      <c r="X68" s="138"/>
      <c r="Y68" s="138"/>
      <c r="Z68" s="138"/>
      <c r="AA68" s="138"/>
      <c r="AB68" s="138"/>
      <c r="AC68" s="138"/>
      <c r="AD68" s="138"/>
      <c r="AE68" s="138"/>
      <c r="AF68" s="138"/>
      <c r="AG68" s="138" t="s">
        <v>148</v>
      </c>
      <c r="AH68" s="138">
        <v>0</v>
      </c>
      <c r="AI68" s="138"/>
      <c r="AJ68" s="138"/>
      <c r="AK68" s="138"/>
      <c r="AL68" s="138"/>
      <c r="AM68" s="138"/>
      <c r="AN68" s="138"/>
      <c r="AO68" s="138"/>
      <c r="AP68" s="138"/>
      <c r="AQ68" s="138"/>
      <c r="AR68" s="138"/>
      <c r="AS68" s="138"/>
      <c r="AT68" s="138"/>
      <c r="AU68" s="138"/>
      <c r="AV68" s="138"/>
      <c r="AW68" s="138"/>
      <c r="AX68" s="138"/>
      <c r="AY68" s="138"/>
      <c r="AZ68" s="138"/>
      <c r="BA68" s="138"/>
      <c r="BB68" s="138"/>
      <c r="BC68" s="138"/>
      <c r="BD68" s="138"/>
      <c r="BE68" s="138"/>
      <c r="BF68" s="138"/>
      <c r="BG68" s="138"/>
      <c r="BH68" s="138"/>
    </row>
    <row r="69" spans="1:60" ht="22.5" outlineLevel="1" x14ac:dyDescent="0.2">
      <c r="A69" s="159">
        <v>19</v>
      </c>
      <c r="B69" s="160" t="s">
        <v>224</v>
      </c>
      <c r="C69" s="177" t="s">
        <v>225</v>
      </c>
      <c r="D69" s="161" t="s">
        <v>141</v>
      </c>
      <c r="E69" s="162">
        <v>33</v>
      </c>
      <c r="F69" s="163"/>
      <c r="G69" s="164">
        <f>ROUND(E69*F69,2)</f>
        <v>0</v>
      </c>
      <c r="H69" s="163"/>
      <c r="I69" s="164">
        <f>ROUND(E69*H69,2)</f>
        <v>0</v>
      </c>
      <c r="J69" s="163"/>
      <c r="K69" s="164">
        <f>ROUND(E69*J69,2)</f>
        <v>0</v>
      </c>
      <c r="L69" s="164">
        <v>21</v>
      </c>
      <c r="M69" s="164">
        <f>G69*(1+L69/100)</f>
        <v>0</v>
      </c>
      <c r="N69" s="164">
        <v>2.6250000000000002E-2</v>
      </c>
      <c r="O69" s="164">
        <f>ROUND(E69*N69,2)</f>
        <v>0.87</v>
      </c>
      <c r="P69" s="164">
        <v>0</v>
      </c>
      <c r="Q69" s="164">
        <f>ROUND(E69*P69,2)</f>
        <v>0</v>
      </c>
      <c r="R69" s="164" t="s">
        <v>214</v>
      </c>
      <c r="S69" s="164" t="s">
        <v>143</v>
      </c>
      <c r="T69" s="165" t="s">
        <v>143</v>
      </c>
      <c r="U69" s="144">
        <v>0.48000000000000004</v>
      </c>
      <c r="V69" s="144">
        <f>ROUND(E69*U69,2)</f>
        <v>15.84</v>
      </c>
      <c r="W69" s="144"/>
      <c r="X69" s="138"/>
      <c r="Y69" s="138"/>
      <c r="Z69" s="138"/>
      <c r="AA69" s="138"/>
      <c r="AB69" s="138"/>
      <c r="AC69" s="138"/>
      <c r="AD69" s="138"/>
      <c r="AE69" s="138"/>
      <c r="AF69" s="138"/>
      <c r="AG69" s="138" t="s">
        <v>144</v>
      </c>
      <c r="AH69" s="138"/>
      <c r="AI69" s="138"/>
      <c r="AJ69" s="138"/>
      <c r="AK69" s="138"/>
      <c r="AL69" s="138"/>
      <c r="AM69" s="138"/>
      <c r="AN69" s="138"/>
      <c r="AO69" s="138"/>
      <c r="AP69" s="138"/>
      <c r="AQ69" s="138"/>
      <c r="AR69" s="138"/>
      <c r="AS69" s="138"/>
      <c r="AT69" s="138"/>
      <c r="AU69" s="138"/>
      <c r="AV69" s="138"/>
      <c r="AW69" s="138"/>
      <c r="AX69" s="138"/>
      <c r="AY69" s="138"/>
      <c r="AZ69" s="138"/>
      <c r="BA69" s="138"/>
      <c r="BB69" s="138"/>
      <c r="BC69" s="138"/>
      <c r="BD69" s="138"/>
      <c r="BE69" s="138"/>
      <c r="BF69" s="138"/>
      <c r="BG69" s="138"/>
      <c r="BH69" s="138"/>
    </row>
    <row r="70" spans="1:60" outlineLevel="1" x14ac:dyDescent="0.2">
      <c r="A70" s="141"/>
      <c r="B70" s="142"/>
      <c r="C70" s="251" t="s">
        <v>215</v>
      </c>
      <c r="D70" s="252"/>
      <c r="E70" s="252"/>
      <c r="F70" s="252"/>
      <c r="G70" s="252"/>
      <c r="H70" s="144"/>
      <c r="I70" s="144"/>
      <c r="J70" s="144"/>
      <c r="K70" s="144"/>
      <c r="L70" s="144"/>
      <c r="M70" s="144"/>
      <c r="N70" s="144"/>
      <c r="O70" s="144"/>
      <c r="P70" s="144"/>
      <c r="Q70" s="144"/>
      <c r="R70" s="144"/>
      <c r="S70" s="144"/>
      <c r="T70" s="144"/>
      <c r="U70" s="144"/>
      <c r="V70" s="144"/>
      <c r="W70" s="144"/>
      <c r="X70" s="138"/>
      <c r="Y70" s="138"/>
      <c r="Z70" s="138"/>
      <c r="AA70" s="138"/>
      <c r="AB70" s="138"/>
      <c r="AC70" s="138"/>
      <c r="AD70" s="138"/>
      <c r="AE70" s="138"/>
      <c r="AF70" s="138"/>
      <c r="AG70" s="138" t="s">
        <v>146</v>
      </c>
      <c r="AH70" s="138"/>
      <c r="AI70" s="138"/>
      <c r="AJ70" s="138"/>
      <c r="AK70" s="138"/>
      <c r="AL70" s="138"/>
      <c r="AM70" s="138"/>
      <c r="AN70" s="138"/>
      <c r="AO70" s="138"/>
      <c r="AP70" s="138"/>
      <c r="AQ70" s="138"/>
      <c r="AR70" s="138"/>
      <c r="AS70" s="138"/>
      <c r="AT70" s="138"/>
      <c r="AU70" s="138"/>
      <c r="AV70" s="138"/>
      <c r="AW70" s="138"/>
      <c r="AX70" s="138"/>
      <c r="AY70" s="138"/>
      <c r="AZ70" s="138"/>
      <c r="BA70" s="138"/>
      <c r="BB70" s="138"/>
      <c r="BC70" s="138"/>
      <c r="BD70" s="138"/>
      <c r="BE70" s="138"/>
      <c r="BF70" s="138"/>
      <c r="BG70" s="138"/>
      <c r="BH70" s="138"/>
    </row>
    <row r="71" spans="1:60" outlineLevel="1" x14ac:dyDescent="0.2">
      <c r="A71" s="141"/>
      <c r="B71" s="142"/>
      <c r="C71" s="178" t="s">
        <v>226</v>
      </c>
      <c r="D71" s="150"/>
      <c r="E71" s="151">
        <v>33</v>
      </c>
      <c r="F71" s="144"/>
      <c r="G71" s="144"/>
      <c r="H71" s="144"/>
      <c r="I71" s="144"/>
      <c r="J71" s="144"/>
      <c r="K71" s="144"/>
      <c r="L71" s="144"/>
      <c r="M71" s="144"/>
      <c r="N71" s="144"/>
      <c r="O71" s="144"/>
      <c r="P71" s="144"/>
      <c r="Q71" s="144"/>
      <c r="R71" s="144"/>
      <c r="S71" s="144"/>
      <c r="T71" s="144"/>
      <c r="U71" s="144"/>
      <c r="V71" s="144"/>
      <c r="W71" s="144"/>
      <c r="X71" s="138"/>
      <c r="Y71" s="138"/>
      <c r="Z71" s="138"/>
      <c r="AA71" s="138"/>
      <c r="AB71" s="138"/>
      <c r="AC71" s="138"/>
      <c r="AD71" s="138"/>
      <c r="AE71" s="138"/>
      <c r="AF71" s="138"/>
      <c r="AG71" s="138" t="s">
        <v>148</v>
      </c>
      <c r="AH71" s="138">
        <v>0</v>
      </c>
      <c r="AI71" s="138"/>
      <c r="AJ71" s="138"/>
      <c r="AK71" s="138"/>
      <c r="AL71" s="138"/>
      <c r="AM71" s="138"/>
      <c r="AN71" s="138"/>
      <c r="AO71" s="138"/>
      <c r="AP71" s="138"/>
      <c r="AQ71" s="138"/>
      <c r="AR71" s="138"/>
      <c r="AS71" s="138"/>
      <c r="AT71" s="138"/>
      <c r="AU71" s="138"/>
      <c r="AV71" s="138"/>
      <c r="AW71" s="138"/>
      <c r="AX71" s="138"/>
      <c r="AY71" s="138"/>
      <c r="AZ71" s="138"/>
      <c r="BA71" s="138"/>
      <c r="BB71" s="138"/>
      <c r="BC71" s="138"/>
      <c r="BD71" s="138"/>
      <c r="BE71" s="138"/>
      <c r="BF71" s="138"/>
      <c r="BG71" s="138"/>
      <c r="BH71" s="138"/>
    </row>
    <row r="72" spans="1:60" ht="22.5" outlineLevel="1" x14ac:dyDescent="0.2">
      <c r="A72" s="159">
        <v>20</v>
      </c>
      <c r="B72" s="160" t="s">
        <v>227</v>
      </c>
      <c r="C72" s="177" t="s">
        <v>228</v>
      </c>
      <c r="D72" s="161" t="s">
        <v>229</v>
      </c>
      <c r="E72" s="162">
        <v>9.6000000000000014</v>
      </c>
      <c r="F72" s="163"/>
      <c r="G72" s="164">
        <f>ROUND(E72*F72,2)</f>
        <v>0</v>
      </c>
      <c r="H72" s="163"/>
      <c r="I72" s="164">
        <f>ROUND(E72*H72,2)</f>
        <v>0</v>
      </c>
      <c r="J72" s="163"/>
      <c r="K72" s="164">
        <f>ROUND(E72*J72,2)</f>
        <v>0</v>
      </c>
      <c r="L72" s="164">
        <v>21</v>
      </c>
      <c r="M72" s="164">
        <f>G72*(1+L72/100)</f>
        <v>0</v>
      </c>
      <c r="N72" s="164">
        <v>1.7330000000000002E-2</v>
      </c>
      <c r="O72" s="164">
        <f>ROUND(E72*N72,2)</f>
        <v>0.17</v>
      </c>
      <c r="P72" s="164">
        <v>0</v>
      </c>
      <c r="Q72" s="164">
        <f>ROUND(E72*P72,2)</f>
        <v>0</v>
      </c>
      <c r="R72" s="164" t="s">
        <v>230</v>
      </c>
      <c r="S72" s="164" t="s">
        <v>143</v>
      </c>
      <c r="T72" s="165" t="s">
        <v>143</v>
      </c>
      <c r="U72" s="144">
        <v>0.253</v>
      </c>
      <c r="V72" s="144">
        <f>ROUND(E72*U72,2)</f>
        <v>2.4300000000000002</v>
      </c>
      <c r="W72" s="144"/>
      <c r="X72" s="138"/>
      <c r="Y72" s="138"/>
      <c r="Z72" s="138"/>
      <c r="AA72" s="138"/>
      <c r="AB72" s="138"/>
      <c r="AC72" s="138"/>
      <c r="AD72" s="138"/>
      <c r="AE72" s="138"/>
      <c r="AF72" s="138"/>
      <c r="AG72" s="138" t="s">
        <v>144</v>
      </c>
      <c r="AH72" s="138"/>
      <c r="AI72" s="138"/>
      <c r="AJ72" s="138"/>
      <c r="AK72" s="138"/>
      <c r="AL72" s="138"/>
      <c r="AM72" s="138"/>
      <c r="AN72" s="138"/>
      <c r="AO72" s="138"/>
      <c r="AP72" s="138"/>
      <c r="AQ72" s="138"/>
      <c r="AR72" s="138"/>
      <c r="AS72" s="138"/>
      <c r="AT72" s="138"/>
      <c r="AU72" s="138"/>
      <c r="AV72" s="138"/>
      <c r="AW72" s="138"/>
      <c r="AX72" s="138"/>
      <c r="AY72" s="138"/>
      <c r="AZ72" s="138"/>
      <c r="BA72" s="138"/>
      <c r="BB72" s="138"/>
      <c r="BC72" s="138"/>
      <c r="BD72" s="138"/>
      <c r="BE72" s="138"/>
      <c r="BF72" s="138"/>
      <c r="BG72" s="138"/>
      <c r="BH72" s="138"/>
    </row>
    <row r="73" spans="1:60" outlineLevel="1" x14ac:dyDescent="0.2">
      <c r="A73" s="141"/>
      <c r="B73" s="142"/>
      <c r="C73" s="251" t="s">
        <v>231</v>
      </c>
      <c r="D73" s="252"/>
      <c r="E73" s="252"/>
      <c r="F73" s="252"/>
      <c r="G73" s="252"/>
      <c r="H73" s="144"/>
      <c r="I73" s="144"/>
      <c r="J73" s="144"/>
      <c r="K73" s="144"/>
      <c r="L73" s="144"/>
      <c r="M73" s="144"/>
      <c r="N73" s="144"/>
      <c r="O73" s="144"/>
      <c r="P73" s="144"/>
      <c r="Q73" s="144"/>
      <c r="R73" s="144"/>
      <c r="S73" s="144"/>
      <c r="T73" s="144"/>
      <c r="U73" s="144"/>
      <c r="V73" s="144"/>
      <c r="W73" s="144"/>
      <c r="X73" s="138"/>
      <c r="Y73" s="138"/>
      <c r="Z73" s="138"/>
      <c r="AA73" s="138"/>
      <c r="AB73" s="138"/>
      <c r="AC73" s="138"/>
      <c r="AD73" s="138"/>
      <c r="AE73" s="138"/>
      <c r="AF73" s="138"/>
      <c r="AG73" s="138" t="s">
        <v>146</v>
      </c>
      <c r="AH73" s="138"/>
      <c r="AI73" s="138"/>
      <c r="AJ73" s="138"/>
      <c r="AK73" s="138"/>
      <c r="AL73" s="138"/>
      <c r="AM73" s="138"/>
      <c r="AN73" s="138"/>
      <c r="AO73" s="138"/>
      <c r="AP73" s="138"/>
      <c r="AQ73" s="138"/>
      <c r="AR73" s="138"/>
      <c r="AS73" s="138"/>
      <c r="AT73" s="138"/>
      <c r="AU73" s="138"/>
      <c r="AV73" s="138"/>
      <c r="AW73" s="138"/>
      <c r="AX73" s="138"/>
      <c r="AY73" s="138"/>
      <c r="AZ73" s="138"/>
      <c r="BA73" s="138"/>
      <c r="BB73" s="138"/>
      <c r="BC73" s="138"/>
      <c r="BD73" s="138"/>
      <c r="BE73" s="138"/>
      <c r="BF73" s="138"/>
      <c r="BG73" s="138"/>
      <c r="BH73" s="138"/>
    </row>
    <row r="74" spans="1:60" outlineLevel="1" x14ac:dyDescent="0.2">
      <c r="A74" s="141"/>
      <c r="B74" s="142"/>
      <c r="C74" s="178" t="s">
        <v>232</v>
      </c>
      <c r="D74" s="150"/>
      <c r="E74" s="151">
        <v>9.6000000000000014</v>
      </c>
      <c r="F74" s="144"/>
      <c r="G74" s="144"/>
      <c r="H74" s="144"/>
      <c r="I74" s="144"/>
      <c r="J74" s="144"/>
      <c r="K74" s="144"/>
      <c r="L74" s="144"/>
      <c r="M74" s="144"/>
      <c r="N74" s="144"/>
      <c r="O74" s="144"/>
      <c r="P74" s="144"/>
      <c r="Q74" s="144"/>
      <c r="R74" s="144"/>
      <c r="S74" s="144"/>
      <c r="T74" s="144"/>
      <c r="U74" s="144"/>
      <c r="V74" s="144"/>
      <c r="W74" s="144"/>
      <c r="X74" s="138"/>
      <c r="Y74" s="138"/>
      <c r="Z74" s="138"/>
      <c r="AA74" s="138"/>
      <c r="AB74" s="138"/>
      <c r="AC74" s="138"/>
      <c r="AD74" s="138"/>
      <c r="AE74" s="138"/>
      <c r="AF74" s="138"/>
      <c r="AG74" s="138" t="s">
        <v>148</v>
      </c>
      <c r="AH74" s="138">
        <v>0</v>
      </c>
      <c r="AI74" s="138"/>
      <c r="AJ74" s="138"/>
      <c r="AK74" s="138"/>
      <c r="AL74" s="138"/>
      <c r="AM74" s="138"/>
      <c r="AN74" s="138"/>
      <c r="AO74" s="138"/>
      <c r="AP74" s="138"/>
      <c r="AQ74" s="138"/>
      <c r="AR74" s="138"/>
      <c r="AS74" s="138"/>
      <c r="AT74" s="138"/>
      <c r="AU74" s="138"/>
      <c r="AV74" s="138"/>
      <c r="AW74" s="138"/>
      <c r="AX74" s="138"/>
      <c r="AY74" s="138"/>
      <c r="AZ74" s="138"/>
      <c r="BA74" s="138"/>
      <c r="BB74" s="138"/>
      <c r="BC74" s="138"/>
      <c r="BD74" s="138"/>
      <c r="BE74" s="138"/>
      <c r="BF74" s="138"/>
      <c r="BG74" s="138"/>
      <c r="BH74" s="138"/>
    </row>
    <row r="75" spans="1:60" ht="22.5" outlineLevel="1" x14ac:dyDescent="0.2">
      <c r="A75" s="159">
        <v>21</v>
      </c>
      <c r="B75" s="160" t="s">
        <v>233</v>
      </c>
      <c r="C75" s="177" t="s">
        <v>234</v>
      </c>
      <c r="D75" s="161" t="s">
        <v>229</v>
      </c>
      <c r="E75" s="162">
        <v>6.6000000000000005</v>
      </c>
      <c r="F75" s="163"/>
      <c r="G75" s="164">
        <f>ROUND(E75*F75,2)</f>
        <v>0</v>
      </c>
      <c r="H75" s="163"/>
      <c r="I75" s="164">
        <f>ROUND(E75*H75,2)</f>
        <v>0</v>
      </c>
      <c r="J75" s="163"/>
      <c r="K75" s="164">
        <f>ROUND(E75*J75,2)</f>
        <v>0</v>
      </c>
      <c r="L75" s="164">
        <v>21</v>
      </c>
      <c r="M75" s="164">
        <f>G75*(1+L75/100)</f>
        <v>0</v>
      </c>
      <c r="N75" s="164">
        <v>3.7130000000000003E-2</v>
      </c>
      <c r="O75" s="164">
        <f>ROUND(E75*N75,2)</f>
        <v>0.25</v>
      </c>
      <c r="P75" s="164">
        <v>0</v>
      </c>
      <c r="Q75" s="164">
        <f>ROUND(E75*P75,2)</f>
        <v>0</v>
      </c>
      <c r="R75" s="164" t="s">
        <v>230</v>
      </c>
      <c r="S75" s="164" t="s">
        <v>143</v>
      </c>
      <c r="T75" s="165" t="s">
        <v>143</v>
      </c>
      <c r="U75" s="144">
        <v>0.29300000000000004</v>
      </c>
      <c r="V75" s="144">
        <f>ROUND(E75*U75,2)</f>
        <v>1.93</v>
      </c>
      <c r="W75" s="144"/>
      <c r="X75" s="138"/>
      <c r="Y75" s="138"/>
      <c r="Z75" s="138"/>
      <c r="AA75" s="138"/>
      <c r="AB75" s="138"/>
      <c r="AC75" s="138"/>
      <c r="AD75" s="138"/>
      <c r="AE75" s="138"/>
      <c r="AF75" s="138"/>
      <c r="AG75" s="138" t="s">
        <v>144</v>
      </c>
      <c r="AH75" s="138"/>
      <c r="AI75" s="138"/>
      <c r="AJ75" s="138"/>
      <c r="AK75" s="138"/>
      <c r="AL75" s="138"/>
      <c r="AM75" s="138"/>
      <c r="AN75" s="138"/>
      <c r="AO75" s="138"/>
      <c r="AP75" s="138"/>
      <c r="AQ75" s="138"/>
      <c r="AR75" s="138"/>
      <c r="AS75" s="138"/>
      <c r="AT75" s="138"/>
      <c r="AU75" s="138"/>
      <c r="AV75" s="138"/>
      <c r="AW75" s="138"/>
      <c r="AX75" s="138"/>
      <c r="AY75" s="138"/>
      <c r="AZ75" s="138"/>
      <c r="BA75" s="138"/>
      <c r="BB75" s="138"/>
      <c r="BC75" s="138"/>
      <c r="BD75" s="138"/>
      <c r="BE75" s="138"/>
      <c r="BF75" s="138"/>
      <c r="BG75" s="138"/>
      <c r="BH75" s="138"/>
    </row>
    <row r="76" spans="1:60" outlineLevel="1" x14ac:dyDescent="0.2">
      <c r="A76" s="141"/>
      <c r="B76" s="142"/>
      <c r="C76" s="251" t="s">
        <v>231</v>
      </c>
      <c r="D76" s="252"/>
      <c r="E76" s="252"/>
      <c r="F76" s="252"/>
      <c r="G76" s="252"/>
      <c r="H76" s="144"/>
      <c r="I76" s="144"/>
      <c r="J76" s="144"/>
      <c r="K76" s="144"/>
      <c r="L76" s="144"/>
      <c r="M76" s="144"/>
      <c r="N76" s="144"/>
      <c r="O76" s="144"/>
      <c r="P76" s="144"/>
      <c r="Q76" s="144"/>
      <c r="R76" s="144"/>
      <c r="S76" s="144"/>
      <c r="T76" s="144"/>
      <c r="U76" s="144"/>
      <c r="V76" s="144"/>
      <c r="W76" s="144"/>
      <c r="X76" s="138"/>
      <c r="Y76" s="138"/>
      <c r="Z76" s="138"/>
      <c r="AA76" s="138"/>
      <c r="AB76" s="138"/>
      <c r="AC76" s="138"/>
      <c r="AD76" s="138"/>
      <c r="AE76" s="138"/>
      <c r="AF76" s="138"/>
      <c r="AG76" s="138" t="s">
        <v>146</v>
      </c>
      <c r="AH76" s="138"/>
      <c r="AI76" s="138"/>
      <c r="AJ76" s="138"/>
      <c r="AK76" s="138"/>
      <c r="AL76" s="138"/>
      <c r="AM76" s="138"/>
      <c r="AN76" s="138"/>
      <c r="AO76" s="138"/>
      <c r="AP76" s="138"/>
      <c r="AQ76" s="138"/>
      <c r="AR76" s="138"/>
      <c r="AS76" s="138"/>
      <c r="AT76" s="138"/>
      <c r="AU76" s="138"/>
      <c r="AV76" s="138"/>
      <c r="AW76" s="138"/>
      <c r="AX76" s="138"/>
      <c r="AY76" s="138"/>
      <c r="AZ76" s="138"/>
      <c r="BA76" s="138"/>
      <c r="BB76" s="138"/>
      <c r="BC76" s="138"/>
      <c r="BD76" s="138"/>
      <c r="BE76" s="138"/>
      <c r="BF76" s="138"/>
      <c r="BG76" s="138"/>
      <c r="BH76" s="138"/>
    </row>
    <row r="77" spans="1:60" outlineLevel="1" x14ac:dyDescent="0.2">
      <c r="A77" s="141"/>
      <c r="B77" s="142"/>
      <c r="C77" s="178" t="s">
        <v>235</v>
      </c>
      <c r="D77" s="150"/>
      <c r="E77" s="151">
        <v>6.6000000000000005</v>
      </c>
      <c r="F77" s="144"/>
      <c r="G77" s="144"/>
      <c r="H77" s="144"/>
      <c r="I77" s="144"/>
      <c r="J77" s="144"/>
      <c r="K77" s="144"/>
      <c r="L77" s="144"/>
      <c r="M77" s="144"/>
      <c r="N77" s="144"/>
      <c r="O77" s="144"/>
      <c r="P77" s="144"/>
      <c r="Q77" s="144"/>
      <c r="R77" s="144"/>
      <c r="S77" s="144"/>
      <c r="T77" s="144"/>
      <c r="U77" s="144"/>
      <c r="V77" s="144"/>
      <c r="W77" s="144"/>
      <c r="X77" s="138"/>
      <c r="Y77" s="138"/>
      <c r="Z77" s="138"/>
      <c r="AA77" s="138"/>
      <c r="AB77" s="138"/>
      <c r="AC77" s="138"/>
      <c r="AD77" s="138"/>
      <c r="AE77" s="138"/>
      <c r="AF77" s="138"/>
      <c r="AG77" s="138" t="s">
        <v>148</v>
      </c>
      <c r="AH77" s="138">
        <v>0</v>
      </c>
      <c r="AI77" s="138"/>
      <c r="AJ77" s="138"/>
      <c r="AK77" s="138"/>
      <c r="AL77" s="138"/>
      <c r="AM77" s="138"/>
      <c r="AN77" s="138"/>
      <c r="AO77" s="138"/>
      <c r="AP77" s="138"/>
      <c r="AQ77" s="138"/>
      <c r="AR77" s="138"/>
      <c r="AS77" s="138"/>
      <c r="AT77" s="138"/>
      <c r="AU77" s="138"/>
      <c r="AV77" s="138"/>
      <c r="AW77" s="138"/>
      <c r="AX77" s="138"/>
      <c r="AY77" s="138"/>
      <c r="AZ77" s="138"/>
      <c r="BA77" s="138"/>
      <c r="BB77" s="138"/>
      <c r="BC77" s="138"/>
      <c r="BD77" s="138"/>
      <c r="BE77" s="138"/>
      <c r="BF77" s="138"/>
      <c r="BG77" s="138"/>
      <c r="BH77" s="138"/>
    </row>
    <row r="78" spans="1:60" outlineLevel="1" x14ac:dyDescent="0.2">
      <c r="A78" s="159">
        <v>22</v>
      </c>
      <c r="B78" s="160" t="s">
        <v>236</v>
      </c>
      <c r="C78" s="177" t="s">
        <v>237</v>
      </c>
      <c r="D78" s="161" t="s">
        <v>229</v>
      </c>
      <c r="E78" s="162">
        <v>103</v>
      </c>
      <c r="F78" s="163"/>
      <c r="G78" s="164">
        <f>ROUND(E78*F78,2)</f>
        <v>0</v>
      </c>
      <c r="H78" s="163"/>
      <c r="I78" s="164">
        <f>ROUND(E78*H78,2)</f>
        <v>0</v>
      </c>
      <c r="J78" s="163"/>
      <c r="K78" s="164">
        <f>ROUND(E78*J78,2)</f>
        <v>0</v>
      </c>
      <c r="L78" s="164">
        <v>21</v>
      </c>
      <c r="M78" s="164">
        <f>G78*(1+L78/100)</f>
        <v>0</v>
      </c>
      <c r="N78" s="164">
        <v>3.7100000000000002E-3</v>
      </c>
      <c r="O78" s="164">
        <f>ROUND(E78*N78,2)</f>
        <v>0.38</v>
      </c>
      <c r="P78" s="164">
        <v>0</v>
      </c>
      <c r="Q78" s="164">
        <f>ROUND(E78*P78,2)</f>
        <v>0</v>
      </c>
      <c r="R78" s="164" t="s">
        <v>230</v>
      </c>
      <c r="S78" s="164" t="s">
        <v>143</v>
      </c>
      <c r="T78" s="165" t="s">
        <v>143</v>
      </c>
      <c r="U78" s="144">
        <v>0.18180000000000002</v>
      </c>
      <c r="V78" s="144">
        <f>ROUND(E78*U78,2)</f>
        <v>18.73</v>
      </c>
      <c r="W78" s="144"/>
      <c r="X78" s="138"/>
      <c r="Y78" s="138"/>
      <c r="Z78" s="138"/>
      <c r="AA78" s="138"/>
      <c r="AB78" s="138"/>
      <c r="AC78" s="138"/>
      <c r="AD78" s="138"/>
      <c r="AE78" s="138"/>
      <c r="AF78" s="138"/>
      <c r="AG78" s="138" t="s">
        <v>144</v>
      </c>
      <c r="AH78" s="138"/>
      <c r="AI78" s="138"/>
      <c r="AJ78" s="138"/>
      <c r="AK78" s="138"/>
      <c r="AL78" s="138"/>
      <c r="AM78" s="138"/>
      <c r="AN78" s="138"/>
      <c r="AO78" s="138"/>
      <c r="AP78" s="138"/>
      <c r="AQ78" s="138"/>
      <c r="AR78" s="138"/>
      <c r="AS78" s="138"/>
      <c r="AT78" s="138"/>
      <c r="AU78" s="138"/>
      <c r="AV78" s="138"/>
      <c r="AW78" s="138"/>
      <c r="AX78" s="138"/>
      <c r="AY78" s="138"/>
      <c r="AZ78" s="138"/>
      <c r="BA78" s="138"/>
      <c r="BB78" s="138"/>
      <c r="BC78" s="138"/>
      <c r="BD78" s="138"/>
      <c r="BE78" s="138"/>
      <c r="BF78" s="138"/>
      <c r="BG78" s="138"/>
      <c r="BH78" s="138"/>
    </row>
    <row r="79" spans="1:60" outlineLevel="1" x14ac:dyDescent="0.2">
      <c r="A79" s="141"/>
      <c r="B79" s="142"/>
      <c r="C79" s="178" t="s">
        <v>238</v>
      </c>
      <c r="D79" s="150"/>
      <c r="E79" s="151">
        <v>20</v>
      </c>
      <c r="F79" s="144"/>
      <c r="G79" s="144"/>
      <c r="H79" s="144"/>
      <c r="I79" s="144"/>
      <c r="J79" s="144"/>
      <c r="K79" s="144"/>
      <c r="L79" s="144"/>
      <c r="M79" s="144"/>
      <c r="N79" s="144"/>
      <c r="O79" s="144"/>
      <c r="P79" s="144"/>
      <c r="Q79" s="144"/>
      <c r="R79" s="144"/>
      <c r="S79" s="144"/>
      <c r="T79" s="144"/>
      <c r="U79" s="144"/>
      <c r="V79" s="144"/>
      <c r="W79" s="144"/>
      <c r="X79" s="138"/>
      <c r="Y79" s="138"/>
      <c r="Z79" s="138"/>
      <c r="AA79" s="138"/>
      <c r="AB79" s="138"/>
      <c r="AC79" s="138"/>
      <c r="AD79" s="138"/>
      <c r="AE79" s="138"/>
      <c r="AF79" s="138"/>
      <c r="AG79" s="138" t="s">
        <v>148</v>
      </c>
      <c r="AH79" s="138">
        <v>0</v>
      </c>
      <c r="AI79" s="138"/>
      <c r="AJ79" s="138"/>
      <c r="AK79" s="138"/>
      <c r="AL79" s="138"/>
      <c r="AM79" s="138"/>
      <c r="AN79" s="138"/>
      <c r="AO79" s="138"/>
      <c r="AP79" s="138"/>
      <c r="AQ79" s="138"/>
      <c r="AR79" s="138"/>
      <c r="AS79" s="138"/>
      <c r="AT79" s="138"/>
      <c r="AU79" s="138"/>
      <c r="AV79" s="138"/>
      <c r="AW79" s="138"/>
      <c r="AX79" s="138"/>
      <c r="AY79" s="138"/>
      <c r="AZ79" s="138"/>
      <c r="BA79" s="138"/>
      <c r="BB79" s="138"/>
      <c r="BC79" s="138"/>
      <c r="BD79" s="138"/>
      <c r="BE79" s="138"/>
      <c r="BF79" s="138"/>
      <c r="BG79" s="138"/>
      <c r="BH79" s="138"/>
    </row>
    <row r="80" spans="1:60" outlineLevel="1" x14ac:dyDescent="0.2">
      <c r="A80" s="141"/>
      <c r="B80" s="142"/>
      <c r="C80" s="178" t="s">
        <v>239</v>
      </c>
      <c r="D80" s="150"/>
      <c r="E80" s="151">
        <v>6.9</v>
      </c>
      <c r="F80" s="144"/>
      <c r="G80" s="144"/>
      <c r="H80" s="144"/>
      <c r="I80" s="144"/>
      <c r="J80" s="144"/>
      <c r="K80" s="144"/>
      <c r="L80" s="144"/>
      <c r="M80" s="144"/>
      <c r="N80" s="144"/>
      <c r="O80" s="144"/>
      <c r="P80" s="144"/>
      <c r="Q80" s="144"/>
      <c r="R80" s="144"/>
      <c r="S80" s="144"/>
      <c r="T80" s="144"/>
      <c r="U80" s="144"/>
      <c r="V80" s="144"/>
      <c r="W80" s="144"/>
      <c r="X80" s="138"/>
      <c r="Y80" s="138"/>
      <c r="Z80" s="138"/>
      <c r="AA80" s="138"/>
      <c r="AB80" s="138"/>
      <c r="AC80" s="138"/>
      <c r="AD80" s="138"/>
      <c r="AE80" s="138"/>
      <c r="AF80" s="138"/>
      <c r="AG80" s="138" t="s">
        <v>148</v>
      </c>
      <c r="AH80" s="138">
        <v>0</v>
      </c>
      <c r="AI80" s="138"/>
      <c r="AJ80" s="138"/>
      <c r="AK80" s="138"/>
      <c r="AL80" s="138"/>
      <c r="AM80" s="138"/>
      <c r="AN80" s="138"/>
      <c r="AO80" s="138"/>
      <c r="AP80" s="138"/>
      <c r="AQ80" s="138"/>
      <c r="AR80" s="138"/>
      <c r="AS80" s="138"/>
      <c r="AT80" s="138"/>
      <c r="AU80" s="138"/>
      <c r="AV80" s="138"/>
      <c r="AW80" s="138"/>
      <c r="AX80" s="138"/>
      <c r="AY80" s="138"/>
      <c r="AZ80" s="138"/>
      <c r="BA80" s="138"/>
      <c r="BB80" s="138"/>
      <c r="BC80" s="138"/>
      <c r="BD80" s="138"/>
      <c r="BE80" s="138"/>
      <c r="BF80" s="138"/>
      <c r="BG80" s="138"/>
      <c r="BH80" s="138"/>
    </row>
    <row r="81" spans="1:60" outlineLevel="1" x14ac:dyDescent="0.2">
      <c r="A81" s="141"/>
      <c r="B81" s="142"/>
      <c r="C81" s="178" t="s">
        <v>240</v>
      </c>
      <c r="D81" s="150"/>
      <c r="E81" s="151">
        <v>-0.79999999999999993</v>
      </c>
      <c r="F81" s="144"/>
      <c r="G81" s="144"/>
      <c r="H81" s="144"/>
      <c r="I81" s="144"/>
      <c r="J81" s="144"/>
      <c r="K81" s="144"/>
      <c r="L81" s="144"/>
      <c r="M81" s="144"/>
      <c r="N81" s="144"/>
      <c r="O81" s="144"/>
      <c r="P81" s="144"/>
      <c r="Q81" s="144"/>
      <c r="R81" s="144"/>
      <c r="S81" s="144"/>
      <c r="T81" s="144"/>
      <c r="U81" s="144"/>
      <c r="V81" s="144"/>
      <c r="W81" s="144"/>
      <c r="X81" s="138"/>
      <c r="Y81" s="138"/>
      <c r="Z81" s="138"/>
      <c r="AA81" s="138"/>
      <c r="AB81" s="138"/>
      <c r="AC81" s="138"/>
      <c r="AD81" s="138"/>
      <c r="AE81" s="138"/>
      <c r="AF81" s="138"/>
      <c r="AG81" s="138" t="s">
        <v>148</v>
      </c>
      <c r="AH81" s="138">
        <v>0</v>
      </c>
      <c r="AI81" s="138"/>
      <c r="AJ81" s="138"/>
      <c r="AK81" s="138"/>
      <c r="AL81" s="138"/>
      <c r="AM81" s="138"/>
      <c r="AN81" s="138"/>
      <c r="AO81" s="138"/>
      <c r="AP81" s="138"/>
      <c r="AQ81" s="138"/>
      <c r="AR81" s="138"/>
      <c r="AS81" s="138"/>
      <c r="AT81" s="138"/>
      <c r="AU81" s="138"/>
      <c r="AV81" s="138"/>
      <c r="AW81" s="138"/>
      <c r="AX81" s="138"/>
      <c r="AY81" s="138"/>
      <c r="AZ81" s="138"/>
      <c r="BA81" s="138"/>
      <c r="BB81" s="138"/>
      <c r="BC81" s="138"/>
      <c r="BD81" s="138"/>
      <c r="BE81" s="138"/>
      <c r="BF81" s="138"/>
      <c r="BG81" s="138"/>
      <c r="BH81" s="138"/>
    </row>
    <row r="82" spans="1:60" outlineLevel="1" x14ac:dyDescent="0.2">
      <c r="A82" s="141"/>
      <c r="B82" s="142"/>
      <c r="C82" s="178" t="s">
        <v>241</v>
      </c>
      <c r="D82" s="150"/>
      <c r="E82" s="151">
        <v>4.7</v>
      </c>
      <c r="F82" s="144"/>
      <c r="G82" s="144"/>
      <c r="H82" s="144"/>
      <c r="I82" s="144"/>
      <c r="J82" s="144"/>
      <c r="K82" s="144"/>
      <c r="L82" s="144"/>
      <c r="M82" s="144"/>
      <c r="N82" s="144"/>
      <c r="O82" s="144"/>
      <c r="P82" s="144"/>
      <c r="Q82" s="144"/>
      <c r="R82" s="144"/>
      <c r="S82" s="144"/>
      <c r="T82" s="144"/>
      <c r="U82" s="144"/>
      <c r="V82" s="144"/>
      <c r="W82" s="144"/>
      <c r="X82" s="138"/>
      <c r="Y82" s="138"/>
      <c r="Z82" s="138"/>
      <c r="AA82" s="138"/>
      <c r="AB82" s="138"/>
      <c r="AC82" s="138"/>
      <c r="AD82" s="138"/>
      <c r="AE82" s="138"/>
      <c r="AF82" s="138"/>
      <c r="AG82" s="138" t="s">
        <v>148</v>
      </c>
      <c r="AH82" s="138">
        <v>0</v>
      </c>
      <c r="AI82" s="138"/>
      <c r="AJ82" s="138"/>
      <c r="AK82" s="138"/>
      <c r="AL82" s="138"/>
      <c r="AM82" s="138"/>
      <c r="AN82" s="138"/>
      <c r="AO82" s="138"/>
      <c r="AP82" s="138"/>
      <c r="AQ82" s="138"/>
      <c r="AR82" s="138"/>
      <c r="AS82" s="138"/>
      <c r="AT82" s="138"/>
      <c r="AU82" s="138"/>
      <c r="AV82" s="138"/>
      <c r="AW82" s="138"/>
      <c r="AX82" s="138"/>
      <c r="AY82" s="138"/>
      <c r="AZ82" s="138"/>
      <c r="BA82" s="138"/>
      <c r="BB82" s="138"/>
      <c r="BC82" s="138"/>
      <c r="BD82" s="138"/>
      <c r="BE82" s="138"/>
      <c r="BF82" s="138"/>
      <c r="BG82" s="138"/>
      <c r="BH82" s="138"/>
    </row>
    <row r="83" spans="1:60" outlineLevel="1" x14ac:dyDescent="0.2">
      <c r="A83" s="141"/>
      <c r="B83" s="142"/>
      <c r="C83" s="178" t="s">
        <v>242</v>
      </c>
      <c r="D83" s="150"/>
      <c r="E83" s="151">
        <v>3</v>
      </c>
      <c r="F83" s="144"/>
      <c r="G83" s="144"/>
      <c r="H83" s="144"/>
      <c r="I83" s="144"/>
      <c r="J83" s="144"/>
      <c r="K83" s="144"/>
      <c r="L83" s="144"/>
      <c r="M83" s="144"/>
      <c r="N83" s="144"/>
      <c r="O83" s="144"/>
      <c r="P83" s="144"/>
      <c r="Q83" s="144"/>
      <c r="R83" s="144"/>
      <c r="S83" s="144"/>
      <c r="T83" s="144"/>
      <c r="U83" s="144"/>
      <c r="V83" s="144"/>
      <c r="W83" s="144"/>
      <c r="X83" s="138"/>
      <c r="Y83" s="138"/>
      <c r="Z83" s="138"/>
      <c r="AA83" s="138"/>
      <c r="AB83" s="138"/>
      <c r="AC83" s="138"/>
      <c r="AD83" s="138"/>
      <c r="AE83" s="138"/>
      <c r="AF83" s="138"/>
      <c r="AG83" s="138" t="s">
        <v>148</v>
      </c>
      <c r="AH83" s="138">
        <v>0</v>
      </c>
      <c r="AI83" s="138"/>
      <c r="AJ83" s="138"/>
      <c r="AK83" s="138"/>
      <c r="AL83" s="138"/>
      <c r="AM83" s="138"/>
      <c r="AN83" s="138"/>
      <c r="AO83" s="138"/>
      <c r="AP83" s="138"/>
      <c r="AQ83" s="138"/>
      <c r="AR83" s="138"/>
      <c r="AS83" s="138"/>
      <c r="AT83" s="138"/>
      <c r="AU83" s="138"/>
      <c r="AV83" s="138"/>
      <c r="AW83" s="138"/>
      <c r="AX83" s="138"/>
      <c r="AY83" s="138"/>
      <c r="AZ83" s="138"/>
      <c r="BA83" s="138"/>
      <c r="BB83" s="138"/>
      <c r="BC83" s="138"/>
      <c r="BD83" s="138"/>
      <c r="BE83" s="138"/>
      <c r="BF83" s="138"/>
      <c r="BG83" s="138"/>
      <c r="BH83" s="138"/>
    </row>
    <row r="84" spans="1:60" outlineLevel="1" x14ac:dyDescent="0.2">
      <c r="A84" s="141"/>
      <c r="B84" s="142"/>
      <c r="C84" s="178" t="s">
        <v>243</v>
      </c>
      <c r="D84" s="150"/>
      <c r="E84" s="151">
        <v>69.2</v>
      </c>
      <c r="F84" s="144"/>
      <c r="G84" s="144"/>
      <c r="H84" s="144"/>
      <c r="I84" s="144"/>
      <c r="J84" s="144"/>
      <c r="K84" s="144"/>
      <c r="L84" s="144"/>
      <c r="M84" s="144"/>
      <c r="N84" s="144"/>
      <c r="O84" s="144"/>
      <c r="P84" s="144"/>
      <c r="Q84" s="144"/>
      <c r="R84" s="144"/>
      <c r="S84" s="144"/>
      <c r="T84" s="144"/>
      <c r="U84" s="144"/>
      <c r="V84" s="144"/>
      <c r="W84" s="144"/>
      <c r="X84" s="138"/>
      <c r="Y84" s="138"/>
      <c r="Z84" s="138"/>
      <c r="AA84" s="138"/>
      <c r="AB84" s="138"/>
      <c r="AC84" s="138"/>
      <c r="AD84" s="138"/>
      <c r="AE84" s="138"/>
      <c r="AF84" s="138"/>
      <c r="AG84" s="138" t="s">
        <v>148</v>
      </c>
      <c r="AH84" s="138">
        <v>0</v>
      </c>
      <c r="AI84" s="138"/>
      <c r="AJ84" s="138"/>
      <c r="AK84" s="138"/>
      <c r="AL84" s="138"/>
      <c r="AM84" s="138"/>
      <c r="AN84" s="138"/>
      <c r="AO84" s="138"/>
      <c r="AP84" s="138"/>
      <c r="AQ84" s="138"/>
      <c r="AR84" s="138"/>
      <c r="AS84" s="138"/>
      <c r="AT84" s="138"/>
      <c r="AU84" s="138"/>
      <c r="AV84" s="138"/>
      <c r="AW84" s="138"/>
      <c r="AX84" s="138"/>
      <c r="AY84" s="138"/>
      <c r="AZ84" s="138"/>
      <c r="BA84" s="138"/>
      <c r="BB84" s="138"/>
      <c r="BC84" s="138"/>
      <c r="BD84" s="138"/>
      <c r="BE84" s="138"/>
      <c r="BF84" s="138"/>
      <c r="BG84" s="138"/>
      <c r="BH84" s="138"/>
    </row>
    <row r="85" spans="1:60" x14ac:dyDescent="0.2">
      <c r="A85" s="153" t="s">
        <v>137</v>
      </c>
      <c r="B85" s="154" t="s">
        <v>74</v>
      </c>
      <c r="C85" s="176" t="s">
        <v>75</v>
      </c>
      <c r="D85" s="155"/>
      <c r="E85" s="156"/>
      <c r="F85" s="157"/>
      <c r="G85" s="157">
        <f>SUMIF(AG86:AG88,"&lt;&gt;NOR",G86:G88)</f>
        <v>0</v>
      </c>
      <c r="H85" s="157"/>
      <c r="I85" s="157">
        <f>SUM(I86:I88)</f>
        <v>0</v>
      </c>
      <c r="J85" s="157"/>
      <c r="K85" s="157">
        <f>SUM(K86:K88)</f>
        <v>0</v>
      </c>
      <c r="L85" s="157"/>
      <c r="M85" s="157">
        <f>SUM(M86:M88)</f>
        <v>0</v>
      </c>
      <c r="N85" s="157"/>
      <c r="O85" s="157">
        <f>SUM(O86:O88)</f>
        <v>7.05</v>
      </c>
      <c r="P85" s="157"/>
      <c r="Q85" s="157">
        <f>SUM(Q86:Q88)</f>
        <v>0</v>
      </c>
      <c r="R85" s="157"/>
      <c r="S85" s="157"/>
      <c r="T85" s="158"/>
      <c r="U85" s="152"/>
      <c r="V85" s="152">
        <f>SUM(V86:V88)</f>
        <v>15.02</v>
      </c>
      <c r="W85" s="152"/>
      <c r="AG85" t="s">
        <v>138</v>
      </c>
    </row>
    <row r="86" spans="1:60" outlineLevel="1" x14ac:dyDescent="0.2">
      <c r="A86" s="159">
        <v>23</v>
      </c>
      <c r="B86" s="160" t="s">
        <v>244</v>
      </c>
      <c r="C86" s="177" t="s">
        <v>245</v>
      </c>
      <c r="D86" s="161" t="s">
        <v>151</v>
      </c>
      <c r="E86" s="162">
        <v>2.8188000000000004</v>
      </c>
      <c r="F86" s="163"/>
      <c r="G86" s="164">
        <f>ROUND(E86*F86,2)</f>
        <v>0</v>
      </c>
      <c r="H86" s="163"/>
      <c r="I86" s="164">
        <f>ROUND(E86*H86,2)</f>
        <v>0</v>
      </c>
      <c r="J86" s="163"/>
      <c r="K86" s="164">
        <f>ROUND(E86*J86,2)</f>
        <v>0</v>
      </c>
      <c r="L86" s="164">
        <v>21</v>
      </c>
      <c r="M86" s="164">
        <f>G86*(1+L86/100)</f>
        <v>0</v>
      </c>
      <c r="N86" s="164">
        <v>2.5</v>
      </c>
      <c r="O86" s="164">
        <f>ROUND(E86*N86,2)</f>
        <v>7.05</v>
      </c>
      <c r="P86" s="164">
        <v>0</v>
      </c>
      <c r="Q86" s="164">
        <f>ROUND(E86*P86,2)</f>
        <v>0</v>
      </c>
      <c r="R86" s="164" t="s">
        <v>230</v>
      </c>
      <c r="S86" s="164" t="s">
        <v>143</v>
      </c>
      <c r="T86" s="165" t="s">
        <v>143</v>
      </c>
      <c r="U86" s="144">
        <v>5.33</v>
      </c>
      <c r="V86" s="144">
        <f>ROUND(E86*U86,2)</f>
        <v>15.02</v>
      </c>
      <c r="W86" s="144"/>
      <c r="X86" s="138"/>
      <c r="Y86" s="138"/>
      <c r="Z86" s="138"/>
      <c r="AA86" s="138"/>
      <c r="AB86" s="138"/>
      <c r="AC86" s="138"/>
      <c r="AD86" s="138"/>
      <c r="AE86" s="138"/>
      <c r="AF86" s="138"/>
      <c r="AG86" s="138" t="s">
        <v>144</v>
      </c>
      <c r="AH86" s="138"/>
      <c r="AI86" s="138"/>
      <c r="AJ86" s="138"/>
      <c r="AK86" s="138"/>
      <c r="AL86" s="138"/>
      <c r="AM86" s="138"/>
      <c r="AN86" s="138"/>
      <c r="AO86" s="138"/>
      <c r="AP86" s="138"/>
      <c r="AQ86" s="138"/>
      <c r="AR86" s="138"/>
      <c r="AS86" s="138"/>
      <c r="AT86" s="138"/>
      <c r="AU86" s="138"/>
      <c r="AV86" s="138"/>
      <c r="AW86" s="138"/>
      <c r="AX86" s="138"/>
      <c r="AY86" s="138"/>
      <c r="AZ86" s="138"/>
      <c r="BA86" s="138"/>
      <c r="BB86" s="138"/>
      <c r="BC86" s="138"/>
      <c r="BD86" s="138"/>
      <c r="BE86" s="138"/>
      <c r="BF86" s="138"/>
      <c r="BG86" s="138"/>
      <c r="BH86" s="138"/>
    </row>
    <row r="87" spans="1:60" outlineLevel="1" x14ac:dyDescent="0.2">
      <c r="A87" s="141"/>
      <c r="B87" s="142"/>
      <c r="C87" s="251" t="s">
        <v>246</v>
      </c>
      <c r="D87" s="252"/>
      <c r="E87" s="252"/>
      <c r="F87" s="252"/>
      <c r="G87" s="252"/>
      <c r="H87" s="144"/>
      <c r="I87" s="144"/>
      <c r="J87" s="144"/>
      <c r="K87" s="144"/>
      <c r="L87" s="144"/>
      <c r="M87" s="144"/>
      <c r="N87" s="144"/>
      <c r="O87" s="144"/>
      <c r="P87" s="144"/>
      <c r="Q87" s="144"/>
      <c r="R87" s="144"/>
      <c r="S87" s="144"/>
      <c r="T87" s="144"/>
      <c r="U87" s="144"/>
      <c r="V87" s="144"/>
      <c r="W87" s="144"/>
      <c r="X87" s="138"/>
      <c r="Y87" s="138"/>
      <c r="Z87" s="138"/>
      <c r="AA87" s="138"/>
      <c r="AB87" s="138"/>
      <c r="AC87" s="138"/>
      <c r="AD87" s="138"/>
      <c r="AE87" s="138"/>
      <c r="AF87" s="138"/>
      <c r="AG87" s="138" t="s">
        <v>146</v>
      </c>
      <c r="AH87" s="138"/>
      <c r="AI87" s="138"/>
      <c r="AJ87" s="138"/>
      <c r="AK87" s="138"/>
      <c r="AL87" s="138"/>
      <c r="AM87" s="138"/>
      <c r="AN87" s="138"/>
      <c r="AO87" s="138"/>
      <c r="AP87" s="138"/>
      <c r="AQ87" s="138"/>
      <c r="AR87" s="138"/>
      <c r="AS87" s="138"/>
      <c r="AT87" s="138"/>
      <c r="AU87" s="138"/>
      <c r="AV87" s="138"/>
      <c r="AW87" s="138"/>
      <c r="AX87" s="138"/>
      <c r="AY87" s="138"/>
      <c r="AZ87" s="138"/>
      <c r="BA87" s="138"/>
      <c r="BB87" s="138"/>
      <c r="BC87" s="138"/>
      <c r="BD87" s="138"/>
      <c r="BE87" s="138"/>
      <c r="BF87" s="138"/>
      <c r="BG87" s="138"/>
      <c r="BH87" s="138"/>
    </row>
    <row r="88" spans="1:60" outlineLevel="1" x14ac:dyDescent="0.2">
      <c r="A88" s="141"/>
      <c r="B88" s="142"/>
      <c r="C88" s="178" t="s">
        <v>247</v>
      </c>
      <c r="D88" s="150"/>
      <c r="E88" s="151">
        <v>2.8200000000000003</v>
      </c>
      <c r="F88" s="144"/>
      <c r="G88" s="144"/>
      <c r="H88" s="144"/>
      <c r="I88" s="144"/>
      <c r="J88" s="144"/>
      <c r="K88" s="144"/>
      <c r="L88" s="144"/>
      <c r="M88" s="144"/>
      <c r="N88" s="144"/>
      <c r="O88" s="144"/>
      <c r="P88" s="144"/>
      <c r="Q88" s="144"/>
      <c r="R88" s="144"/>
      <c r="S88" s="144"/>
      <c r="T88" s="144"/>
      <c r="U88" s="144"/>
      <c r="V88" s="144"/>
      <c r="W88" s="144"/>
      <c r="X88" s="138"/>
      <c r="Y88" s="138"/>
      <c r="Z88" s="138"/>
      <c r="AA88" s="138"/>
      <c r="AB88" s="138"/>
      <c r="AC88" s="138"/>
      <c r="AD88" s="138"/>
      <c r="AE88" s="138"/>
      <c r="AF88" s="138"/>
      <c r="AG88" s="138" t="s">
        <v>148</v>
      </c>
      <c r="AH88" s="138">
        <v>0</v>
      </c>
      <c r="AI88" s="138"/>
      <c r="AJ88" s="138"/>
      <c r="AK88" s="138"/>
      <c r="AL88" s="138"/>
      <c r="AM88" s="138"/>
      <c r="AN88" s="138"/>
      <c r="AO88" s="138"/>
      <c r="AP88" s="138"/>
      <c r="AQ88" s="138"/>
      <c r="AR88" s="138"/>
      <c r="AS88" s="138"/>
      <c r="AT88" s="138"/>
      <c r="AU88" s="138"/>
      <c r="AV88" s="138"/>
      <c r="AW88" s="138"/>
      <c r="AX88" s="138"/>
      <c r="AY88" s="138"/>
      <c r="AZ88" s="138"/>
      <c r="BA88" s="138"/>
      <c r="BB88" s="138"/>
      <c r="BC88" s="138"/>
      <c r="BD88" s="138"/>
      <c r="BE88" s="138"/>
      <c r="BF88" s="138"/>
      <c r="BG88" s="138"/>
      <c r="BH88" s="138"/>
    </row>
    <row r="89" spans="1:60" x14ac:dyDescent="0.2">
      <c r="A89" s="153" t="s">
        <v>137</v>
      </c>
      <c r="B89" s="154" t="s">
        <v>88</v>
      </c>
      <c r="C89" s="176" t="s">
        <v>89</v>
      </c>
      <c r="D89" s="155"/>
      <c r="E89" s="156"/>
      <c r="F89" s="157"/>
      <c r="G89" s="157">
        <f>SUMIF(AG90:AG94,"&lt;&gt;NOR",G90:G94)</f>
        <v>0</v>
      </c>
      <c r="H89" s="157"/>
      <c r="I89" s="157">
        <f>SUM(I90:I94)</f>
        <v>0</v>
      </c>
      <c r="J89" s="157"/>
      <c r="K89" s="157">
        <f>SUM(K90:K94)</f>
        <v>0</v>
      </c>
      <c r="L89" s="157"/>
      <c r="M89" s="157">
        <f>SUM(M90:M94)</f>
        <v>0</v>
      </c>
      <c r="N89" s="157"/>
      <c r="O89" s="157">
        <f>SUM(O90:O94)</f>
        <v>0.09</v>
      </c>
      <c r="P89" s="157"/>
      <c r="Q89" s="157">
        <f>SUM(Q90:Q94)</f>
        <v>0</v>
      </c>
      <c r="R89" s="157"/>
      <c r="S89" s="157"/>
      <c r="T89" s="158"/>
      <c r="U89" s="152"/>
      <c r="V89" s="152">
        <f>SUM(V90:V94)</f>
        <v>11.27</v>
      </c>
      <c r="W89" s="152"/>
      <c r="AG89" t="s">
        <v>138</v>
      </c>
    </row>
    <row r="90" spans="1:60" outlineLevel="1" x14ac:dyDescent="0.2">
      <c r="A90" s="166">
        <v>24</v>
      </c>
      <c r="B90" s="167" t="s">
        <v>248</v>
      </c>
      <c r="C90" s="179" t="s">
        <v>249</v>
      </c>
      <c r="D90" s="168" t="s">
        <v>141</v>
      </c>
      <c r="E90" s="169">
        <v>23.490000000000002</v>
      </c>
      <c r="F90" s="170"/>
      <c r="G90" s="171">
        <f>ROUND(E90*F90,2)</f>
        <v>0</v>
      </c>
      <c r="H90" s="170"/>
      <c r="I90" s="171">
        <f>ROUND(E90*H90,2)</f>
        <v>0</v>
      </c>
      <c r="J90" s="170"/>
      <c r="K90" s="171">
        <f>ROUND(E90*J90,2)</f>
        <v>0</v>
      </c>
      <c r="L90" s="171">
        <v>21</v>
      </c>
      <c r="M90" s="171">
        <f>G90*(1+L90/100)</f>
        <v>0</v>
      </c>
      <c r="N90" s="171">
        <v>2.1000000000000001E-4</v>
      </c>
      <c r="O90" s="171">
        <f>ROUND(E90*N90,2)</f>
        <v>0</v>
      </c>
      <c r="P90" s="171">
        <v>0</v>
      </c>
      <c r="Q90" s="171">
        <f>ROUND(E90*P90,2)</f>
        <v>0</v>
      </c>
      <c r="R90" s="171" t="s">
        <v>250</v>
      </c>
      <c r="S90" s="171" t="s">
        <v>143</v>
      </c>
      <c r="T90" s="172" t="s">
        <v>143</v>
      </c>
      <c r="U90" s="144">
        <v>9.5000000000000001E-2</v>
      </c>
      <c r="V90" s="144">
        <f>ROUND(E90*U90,2)</f>
        <v>2.23</v>
      </c>
      <c r="W90" s="144"/>
      <c r="X90" s="138"/>
      <c r="Y90" s="138"/>
      <c r="Z90" s="138"/>
      <c r="AA90" s="138"/>
      <c r="AB90" s="138"/>
      <c r="AC90" s="138"/>
      <c r="AD90" s="138"/>
      <c r="AE90" s="138"/>
      <c r="AF90" s="138"/>
      <c r="AG90" s="138" t="s">
        <v>144</v>
      </c>
      <c r="AH90" s="138"/>
      <c r="AI90" s="138"/>
      <c r="AJ90" s="138"/>
      <c r="AK90" s="138"/>
      <c r="AL90" s="138"/>
      <c r="AM90" s="138"/>
      <c r="AN90" s="138"/>
      <c r="AO90" s="138"/>
      <c r="AP90" s="138"/>
      <c r="AQ90" s="138"/>
      <c r="AR90" s="138"/>
      <c r="AS90" s="138"/>
      <c r="AT90" s="138"/>
      <c r="AU90" s="138"/>
      <c r="AV90" s="138"/>
      <c r="AW90" s="138"/>
      <c r="AX90" s="138"/>
      <c r="AY90" s="138"/>
      <c r="AZ90" s="138"/>
      <c r="BA90" s="138"/>
      <c r="BB90" s="138"/>
      <c r="BC90" s="138"/>
      <c r="BD90" s="138"/>
      <c r="BE90" s="138"/>
      <c r="BF90" s="138"/>
      <c r="BG90" s="138"/>
      <c r="BH90" s="138"/>
    </row>
    <row r="91" spans="1:60" outlineLevel="1" x14ac:dyDescent="0.2">
      <c r="A91" s="159">
        <v>25</v>
      </c>
      <c r="B91" s="160" t="s">
        <v>251</v>
      </c>
      <c r="C91" s="177" t="s">
        <v>252</v>
      </c>
      <c r="D91" s="161" t="s">
        <v>141</v>
      </c>
      <c r="E91" s="162">
        <v>23.490000000000002</v>
      </c>
      <c r="F91" s="163"/>
      <c r="G91" s="164">
        <f>ROUND(E91*F91,2)</f>
        <v>0</v>
      </c>
      <c r="H91" s="163"/>
      <c r="I91" s="164">
        <f>ROUND(E91*H91,2)</f>
        <v>0</v>
      </c>
      <c r="J91" s="163"/>
      <c r="K91" s="164">
        <f>ROUND(E91*J91,2)</f>
        <v>0</v>
      </c>
      <c r="L91" s="164">
        <v>21</v>
      </c>
      <c r="M91" s="164">
        <f>G91*(1+L91/100)</f>
        <v>0</v>
      </c>
      <c r="N91" s="164">
        <v>3.6800000000000001E-3</v>
      </c>
      <c r="O91" s="164">
        <f>ROUND(E91*N91,2)</f>
        <v>0.09</v>
      </c>
      <c r="P91" s="164">
        <v>0</v>
      </c>
      <c r="Q91" s="164">
        <f>ROUND(E91*P91,2)</f>
        <v>0</v>
      </c>
      <c r="R91" s="164" t="s">
        <v>250</v>
      </c>
      <c r="S91" s="164" t="s">
        <v>143</v>
      </c>
      <c r="T91" s="165" t="s">
        <v>143</v>
      </c>
      <c r="U91" s="144">
        <v>0.38500000000000001</v>
      </c>
      <c r="V91" s="144">
        <f>ROUND(E91*U91,2)</f>
        <v>9.0399999999999991</v>
      </c>
      <c r="W91" s="144"/>
      <c r="X91" s="138"/>
      <c r="Y91" s="138"/>
      <c r="Z91" s="138"/>
      <c r="AA91" s="138"/>
      <c r="AB91" s="138"/>
      <c r="AC91" s="138"/>
      <c r="AD91" s="138"/>
      <c r="AE91" s="138"/>
      <c r="AF91" s="138"/>
      <c r="AG91" s="138" t="s">
        <v>144</v>
      </c>
      <c r="AH91" s="138"/>
      <c r="AI91" s="138"/>
      <c r="AJ91" s="138"/>
      <c r="AK91" s="138"/>
      <c r="AL91" s="138"/>
      <c r="AM91" s="138"/>
      <c r="AN91" s="138"/>
      <c r="AO91" s="138"/>
      <c r="AP91" s="138"/>
      <c r="AQ91" s="138"/>
      <c r="AR91" s="138"/>
      <c r="AS91" s="138"/>
      <c r="AT91" s="138"/>
      <c r="AU91" s="138"/>
      <c r="AV91" s="138"/>
      <c r="AW91" s="138"/>
      <c r="AX91" s="138"/>
      <c r="AY91" s="138"/>
      <c r="AZ91" s="138"/>
      <c r="BA91" s="138"/>
      <c r="BB91" s="138"/>
      <c r="BC91" s="138"/>
      <c r="BD91" s="138"/>
      <c r="BE91" s="138"/>
      <c r="BF91" s="138"/>
      <c r="BG91" s="138"/>
      <c r="BH91" s="138"/>
    </row>
    <row r="92" spans="1:60" outlineLevel="1" x14ac:dyDescent="0.2">
      <c r="A92" s="141"/>
      <c r="B92" s="142"/>
      <c r="C92" s="178" t="s">
        <v>253</v>
      </c>
      <c r="D92" s="150"/>
      <c r="E92" s="151">
        <v>23.490000000000002</v>
      </c>
      <c r="F92" s="144"/>
      <c r="G92" s="144"/>
      <c r="H92" s="144"/>
      <c r="I92" s="144"/>
      <c r="J92" s="144"/>
      <c r="K92" s="144"/>
      <c r="L92" s="144"/>
      <c r="M92" s="144"/>
      <c r="N92" s="144"/>
      <c r="O92" s="144"/>
      <c r="P92" s="144"/>
      <c r="Q92" s="144"/>
      <c r="R92" s="144"/>
      <c r="S92" s="144"/>
      <c r="T92" s="144"/>
      <c r="U92" s="144"/>
      <c r="V92" s="144"/>
      <c r="W92" s="144"/>
      <c r="X92" s="138"/>
      <c r="Y92" s="138"/>
      <c r="Z92" s="138"/>
      <c r="AA92" s="138"/>
      <c r="AB92" s="138"/>
      <c r="AC92" s="138"/>
      <c r="AD92" s="138"/>
      <c r="AE92" s="138"/>
      <c r="AF92" s="138"/>
      <c r="AG92" s="138" t="s">
        <v>148</v>
      </c>
      <c r="AH92" s="138">
        <v>0</v>
      </c>
      <c r="AI92" s="138"/>
      <c r="AJ92" s="138"/>
      <c r="AK92" s="138"/>
      <c r="AL92" s="138"/>
      <c r="AM92" s="138"/>
      <c r="AN92" s="138"/>
      <c r="AO92" s="138"/>
      <c r="AP92" s="138"/>
      <c r="AQ92" s="138"/>
      <c r="AR92" s="138"/>
      <c r="AS92" s="138"/>
      <c r="AT92" s="138"/>
      <c r="AU92" s="138"/>
      <c r="AV92" s="138"/>
      <c r="AW92" s="138"/>
      <c r="AX92" s="138"/>
      <c r="AY92" s="138"/>
      <c r="AZ92" s="138"/>
      <c r="BA92" s="138"/>
      <c r="BB92" s="138"/>
      <c r="BC92" s="138"/>
      <c r="BD92" s="138"/>
      <c r="BE92" s="138"/>
      <c r="BF92" s="138"/>
      <c r="BG92" s="138"/>
      <c r="BH92" s="138"/>
    </row>
    <row r="93" spans="1:60" outlineLevel="1" x14ac:dyDescent="0.2">
      <c r="A93" s="141">
        <v>26</v>
      </c>
      <c r="B93" s="142" t="s">
        <v>254</v>
      </c>
      <c r="C93" s="180" t="s">
        <v>255</v>
      </c>
      <c r="D93" s="143" t="s">
        <v>0</v>
      </c>
      <c r="E93" s="174"/>
      <c r="F93" s="149"/>
      <c r="G93" s="144">
        <f>ROUND(E93*F93,2)</f>
        <v>0</v>
      </c>
      <c r="H93" s="149"/>
      <c r="I93" s="144">
        <f>ROUND(E93*H93,2)</f>
        <v>0</v>
      </c>
      <c r="J93" s="149"/>
      <c r="K93" s="144">
        <f>ROUND(E93*J93,2)</f>
        <v>0</v>
      </c>
      <c r="L93" s="144">
        <v>21</v>
      </c>
      <c r="M93" s="144">
        <f>G93*(1+L93/100)</f>
        <v>0</v>
      </c>
      <c r="N93" s="144">
        <v>0</v>
      </c>
      <c r="O93" s="144">
        <f>ROUND(E93*N93,2)</f>
        <v>0</v>
      </c>
      <c r="P93" s="144">
        <v>0</v>
      </c>
      <c r="Q93" s="144">
        <f>ROUND(E93*P93,2)</f>
        <v>0</v>
      </c>
      <c r="R93" s="144" t="s">
        <v>250</v>
      </c>
      <c r="S93" s="144" t="s">
        <v>143</v>
      </c>
      <c r="T93" s="144" t="s">
        <v>143</v>
      </c>
      <c r="U93" s="144">
        <v>0</v>
      </c>
      <c r="V93" s="144">
        <f>ROUND(E93*U93,2)</f>
        <v>0</v>
      </c>
      <c r="W93" s="144"/>
      <c r="X93" s="138"/>
      <c r="Y93" s="138"/>
      <c r="Z93" s="138"/>
      <c r="AA93" s="138"/>
      <c r="AB93" s="138"/>
      <c r="AC93" s="138"/>
      <c r="AD93" s="138"/>
      <c r="AE93" s="138"/>
      <c r="AF93" s="138"/>
      <c r="AG93" s="138" t="s">
        <v>256</v>
      </c>
      <c r="AH93" s="138"/>
      <c r="AI93" s="138"/>
      <c r="AJ93" s="138"/>
      <c r="AK93" s="138"/>
      <c r="AL93" s="138"/>
      <c r="AM93" s="138"/>
      <c r="AN93" s="138"/>
      <c r="AO93" s="138"/>
      <c r="AP93" s="138"/>
      <c r="AQ93" s="138"/>
      <c r="AR93" s="138"/>
      <c r="AS93" s="138"/>
      <c r="AT93" s="138"/>
      <c r="AU93" s="138"/>
      <c r="AV93" s="138"/>
      <c r="AW93" s="138"/>
      <c r="AX93" s="138"/>
      <c r="AY93" s="138"/>
      <c r="AZ93" s="138"/>
      <c r="BA93" s="138"/>
      <c r="BB93" s="138"/>
      <c r="BC93" s="138"/>
      <c r="BD93" s="138"/>
      <c r="BE93" s="138"/>
      <c r="BF93" s="138"/>
      <c r="BG93" s="138"/>
      <c r="BH93" s="138"/>
    </row>
    <row r="94" spans="1:60" outlineLevel="1" x14ac:dyDescent="0.2">
      <c r="A94" s="141"/>
      <c r="B94" s="142"/>
      <c r="C94" s="260" t="s">
        <v>257</v>
      </c>
      <c r="D94" s="261"/>
      <c r="E94" s="261"/>
      <c r="F94" s="261"/>
      <c r="G94" s="261"/>
      <c r="H94" s="144"/>
      <c r="I94" s="144"/>
      <c r="J94" s="144"/>
      <c r="K94" s="144"/>
      <c r="L94" s="144"/>
      <c r="M94" s="144"/>
      <c r="N94" s="144"/>
      <c r="O94" s="144"/>
      <c r="P94" s="144"/>
      <c r="Q94" s="144"/>
      <c r="R94" s="144"/>
      <c r="S94" s="144"/>
      <c r="T94" s="144"/>
      <c r="U94" s="144"/>
      <c r="V94" s="144"/>
      <c r="W94" s="144"/>
      <c r="X94" s="138"/>
      <c r="Y94" s="138"/>
      <c r="Z94" s="138"/>
      <c r="AA94" s="138"/>
      <c r="AB94" s="138"/>
      <c r="AC94" s="138"/>
      <c r="AD94" s="138"/>
      <c r="AE94" s="138"/>
      <c r="AF94" s="138"/>
      <c r="AG94" s="138" t="s">
        <v>146</v>
      </c>
      <c r="AH94" s="138"/>
      <c r="AI94" s="138"/>
      <c r="AJ94" s="138"/>
      <c r="AK94" s="138"/>
      <c r="AL94" s="138"/>
      <c r="AM94" s="138"/>
      <c r="AN94" s="138"/>
      <c r="AO94" s="138"/>
      <c r="AP94" s="138"/>
      <c r="AQ94" s="138"/>
      <c r="AR94" s="138"/>
      <c r="AS94" s="138"/>
      <c r="AT94" s="138"/>
      <c r="AU94" s="138"/>
      <c r="AV94" s="138"/>
      <c r="AW94" s="138"/>
      <c r="AX94" s="138"/>
      <c r="AY94" s="138"/>
      <c r="AZ94" s="138"/>
      <c r="BA94" s="138"/>
      <c r="BB94" s="138"/>
      <c r="BC94" s="138"/>
      <c r="BD94" s="138"/>
      <c r="BE94" s="138"/>
      <c r="BF94" s="138"/>
      <c r="BG94" s="138"/>
      <c r="BH94" s="138"/>
    </row>
    <row r="95" spans="1:60" x14ac:dyDescent="0.2">
      <c r="A95" s="153" t="s">
        <v>137</v>
      </c>
      <c r="B95" s="154" t="s">
        <v>90</v>
      </c>
      <c r="C95" s="176" t="s">
        <v>91</v>
      </c>
      <c r="D95" s="155"/>
      <c r="E95" s="156"/>
      <c r="F95" s="157"/>
      <c r="G95" s="157">
        <f>SUMIF(AG96:AG129,"&lt;&gt;NOR",G96:G129)</f>
        <v>0</v>
      </c>
      <c r="H95" s="157"/>
      <c r="I95" s="157">
        <f>SUM(I96:I129)</f>
        <v>0</v>
      </c>
      <c r="J95" s="157"/>
      <c r="K95" s="157">
        <f>SUM(K96:K129)</f>
        <v>0</v>
      </c>
      <c r="L95" s="157"/>
      <c r="M95" s="157">
        <f>SUM(M96:M129)</f>
        <v>0</v>
      </c>
      <c r="N95" s="157"/>
      <c r="O95" s="157">
        <f>SUM(O96:O129)</f>
        <v>0.11</v>
      </c>
      <c r="P95" s="157"/>
      <c r="Q95" s="157">
        <f>SUM(Q96:Q129)</f>
        <v>0</v>
      </c>
      <c r="R95" s="157"/>
      <c r="S95" s="157"/>
      <c r="T95" s="158"/>
      <c r="U95" s="152"/>
      <c r="V95" s="152">
        <f>SUM(V96:V129)</f>
        <v>60.32</v>
      </c>
      <c r="W95" s="152"/>
      <c r="AG95" t="s">
        <v>138</v>
      </c>
    </row>
    <row r="96" spans="1:60" ht="22.5" outlineLevel="1" x14ac:dyDescent="0.2">
      <c r="A96" s="159">
        <v>27</v>
      </c>
      <c r="B96" s="160" t="s">
        <v>258</v>
      </c>
      <c r="C96" s="177" t="s">
        <v>259</v>
      </c>
      <c r="D96" s="161" t="s">
        <v>260</v>
      </c>
      <c r="E96" s="162">
        <v>1</v>
      </c>
      <c r="F96" s="163"/>
      <c r="G96" s="164">
        <f>ROUND(E96*F96,2)</f>
        <v>0</v>
      </c>
      <c r="H96" s="163"/>
      <c r="I96" s="164">
        <f>ROUND(E96*H96,2)</f>
        <v>0</v>
      </c>
      <c r="J96" s="163"/>
      <c r="K96" s="164">
        <f>ROUND(E96*J96,2)</f>
        <v>0</v>
      </c>
      <c r="L96" s="164">
        <v>21</v>
      </c>
      <c r="M96" s="164">
        <f>G96*(1+L96/100)</f>
        <v>0</v>
      </c>
      <c r="N96" s="164">
        <v>1.2270000000000001E-2</v>
      </c>
      <c r="O96" s="164">
        <f>ROUND(E96*N96,2)</f>
        <v>0.01</v>
      </c>
      <c r="P96" s="164">
        <v>0</v>
      </c>
      <c r="Q96" s="164">
        <f>ROUND(E96*P96,2)</f>
        <v>0</v>
      </c>
      <c r="R96" s="164" t="s">
        <v>261</v>
      </c>
      <c r="S96" s="164" t="s">
        <v>143</v>
      </c>
      <c r="T96" s="165" t="s">
        <v>143</v>
      </c>
      <c r="U96" s="144">
        <v>1.7440000000000002</v>
      </c>
      <c r="V96" s="144">
        <f>ROUND(E96*U96,2)</f>
        <v>1.74</v>
      </c>
      <c r="W96" s="144"/>
      <c r="X96" s="138"/>
      <c r="Y96" s="138"/>
      <c r="Z96" s="138"/>
      <c r="AA96" s="138"/>
      <c r="AB96" s="138"/>
      <c r="AC96" s="138"/>
      <c r="AD96" s="138"/>
      <c r="AE96" s="138"/>
      <c r="AF96" s="138"/>
      <c r="AG96" s="138" t="s">
        <v>144</v>
      </c>
      <c r="AH96" s="138"/>
      <c r="AI96" s="138"/>
      <c r="AJ96" s="138"/>
      <c r="AK96" s="138"/>
      <c r="AL96" s="138"/>
      <c r="AM96" s="138"/>
      <c r="AN96" s="138"/>
      <c r="AO96" s="138"/>
      <c r="AP96" s="138"/>
      <c r="AQ96" s="138"/>
      <c r="AR96" s="138"/>
      <c r="AS96" s="138"/>
      <c r="AT96" s="138"/>
      <c r="AU96" s="138"/>
      <c r="AV96" s="138"/>
      <c r="AW96" s="138"/>
      <c r="AX96" s="138"/>
      <c r="AY96" s="138"/>
      <c r="AZ96" s="138"/>
      <c r="BA96" s="138"/>
      <c r="BB96" s="138"/>
      <c r="BC96" s="138"/>
      <c r="BD96" s="138"/>
      <c r="BE96" s="138"/>
      <c r="BF96" s="138"/>
      <c r="BG96" s="138"/>
      <c r="BH96" s="138"/>
    </row>
    <row r="97" spans="1:60" outlineLevel="1" x14ac:dyDescent="0.2">
      <c r="A97" s="141"/>
      <c r="B97" s="142"/>
      <c r="C97" s="178" t="s">
        <v>262</v>
      </c>
      <c r="D97" s="150"/>
      <c r="E97" s="151">
        <v>1</v>
      </c>
      <c r="F97" s="144"/>
      <c r="G97" s="144"/>
      <c r="H97" s="144"/>
      <c r="I97" s="144"/>
      <c r="J97" s="144"/>
      <c r="K97" s="144"/>
      <c r="L97" s="144"/>
      <c r="M97" s="144"/>
      <c r="N97" s="144"/>
      <c r="O97" s="144"/>
      <c r="P97" s="144"/>
      <c r="Q97" s="144"/>
      <c r="R97" s="144"/>
      <c r="S97" s="144"/>
      <c r="T97" s="144"/>
      <c r="U97" s="144"/>
      <c r="V97" s="144"/>
      <c r="W97" s="144"/>
      <c r="X97" s="138"/>
      <c r="Y97" s="138"/>
      <c r="Z97" s="138"/>
      <c r="AA97" s="138"/>
      <c r="AB97" s="138"/>
      <c r="AC97" s="138"/>
      <c r="AD97" s="138"/>
      <c r="AE97" s="138"/>
      <c r="AF97" s="138"/>
      <c r="AG97" s="138" t="s">
        <v>148</v>
      </c>
      <c r="AH97" s="138">
        <v>0</v>
      </c>
      <c r="AI97" s="138"/>
      <c r="AJ97" s="138"/>
      <c r="AK97" s="138"/>
      <c r="AL97" s="138"/>
      <c r="AM97" s="138"/>
      <c r="AN97" s="138"/>
      <c r="AO97" s="138"/>
      <c r="AP97" s="138"/>
      <c r="AQ97" s="138"/>
      <c r="AR97" s="138"/>
      <c r="AS97" s="138"/>
      <c r="AT97" s="138"/>
      <c r="AU97" s="138"/>
      <c r="AV97" s="138"/>
      <c r="AW97" s="138"/>
      <c r="AX97" s="138"/>
      <c r="AY97" s="138"/>
      <c r="AZ97" s="138"/>
      <c r="BA97" s="138"/>
      <c r="BB97" s="138"/>
      <c r="BC97" s="138"/>
      <c r="BD97" s="138"/>
      <c r="BE97" s="138"/>
      <c r="BF97" s="138"/>
      <c r="BG97" s="138"/>
      <c r="BH97" s="138"/>
    </row>
    <row r="98" spans="1:60" outlineLevel="1" x14ac:dyDescent="0.2">
      <c r="A98" s="159">
        <v>28</v>
      </c>
      <c r="B98" s="160" t="s">
        <v>263</v>
      </c>
      <c r="C98" s="177" t="s">
        <v>264</v>
      </c>
      <c r="D98" s="161" t="s">
        <v>229</v>
      </c>
      <c r="E98" s="162">
        <v>4.5</v>
      </c>
      <c r="F98" s="163"/>
      <c r="G98" s="164">
        <f>ROUND(E98*F98,2)</f>
        <v>0</v>
      </c>
      <c r="H98" s="163"/>
      <c r="I98" s="164">
        <f>ROUND(E98*H98,2)</f>
        <v>0</v>
      </c>
      <c r="J98" s="163"/>
      <c r="K98" s="164">
        <f>ROUND(E98*J98,2)</f>
        <v>0</v>
      </c>
      <c r="L98" s="164">
        <v>21</v>
      </c>
      <c r="M98" s="164">
        <f>G98*(1+L98/100)</f>
        <v>0</v>
      </c>
      <c r="N98" s="164">
        <v>4.7000000000000004E-4</v>
      </c>
      <c r="O98" s="164">
        <f>ROUND(E98*N98,2)</f>
        <v>0</v>
      </c>
      <c r="P98" s="164">
        <v>0</v>
      </c>
      <c r="Q98" s="164">
        <f>ROUND(E98*P98,2)</f>
        <v>0</v>
      </c>
      <c r="R98" s="164" t="s">
        <v>261</v>
      </c>
      <c r="S98" s="164" t="s">
        <v>143</v>
      </c>
      <c r="T98" s="165" t="s">
        <v>143</v>
      </c>
      <c r="U98" s="144">
        <v>0.35900000000000004</v>
      </c>
      <c r="V98" s="144">
        <f>ROUND(E98*U98,2)</f>
        <v>1.62</v>
      </c>
      <c r="W98" s="144"/>
      <c r="X98" s="138"/>
      <c r="Y98" s="138"/>
      <c r="Z98" s="138"/>
      <c r="AA98" s="138"/>
      <c r="AB98" s="138"/>
      <c r="AC98" s="138"/>
      <c r="AD98" s="138"/>
      <c r="AE98" s="138"/>
      <c r="AF98" s="138"/>
      <c r="AG98" s="138" t="s">
        <v>144</v>
      </c>
      <c r="AH98" s="138"/>
      <c r="AI98" s="138"/>
      <c r="AJ98" s="138"/>
      <c r="AK98" s="138"/>
      <c r="AL98" s="138"/>
      <c r="AM98" s="138"/>
      <c r="AN98" s="138"/>
      <c r="AO98" s="138"/>
      <c r="AP98" s="138"/>
      <c r="AQ98" s="138"/>
      <c r="AR98" s="138"/>
      <c r="AS98" s="138"/>
      <c r="AT98" s="138"/>
      <c r="AU98" s="138"/>
      <c r="AV98" s="138"/>
      <c r="AW98" s="138"/>
      <c r="AX98" s="138"/>
      <c r="AY98" s="138"/>
      <c r="AZ98" s="138"/>
      <c r="BA98" s="138"/>
      <c r="BB98" s="138"/>
      <c r="BC98" s="138"/>
      <c r="BD98" s="138"/>
      <c r="BE98" s="138"/>
      <c r="BF98" s="138"/>
      <c r="BG98" s="138"/>
      <c r="BH98" s="138"/>
    </row>
    <row r="99" spans="1:60" outlineLevel="1" x14ac:dyDescent="0.2">
      <c r="A99" s="141"/>
      <c r="B99" s="142"/>
      <c r="C99" s="251" t="s">
        <v>265</v>
      </c>
      <c r="D99" s="252"/>
      <c r="E99" s="252"/>
      <c r="F99" s="252"/>
      <c r="G99" s="252"/>
      <c r="H99" s="144"/>
      <c r="I99" s="144"/>
      <c r="J99" s="144"/>
      <c r="K99" s="144"/>
      <c r="L99" s="144"/>
      <c r="M99" s="144"/>
      <c r="N99" s="144"/>
      <c r="O99" s="144"/>
      <c r="P99" s="144"/>
      <c r="Q99" s="144"/>
      <c r="R99" s="144"/>
      <c r="S99" s="144"/>
      <c r="T99" s="144"/>
      <c r="U99" s="144"/>
      <c r="V99" s="144"/>
      <c r="W99" s="144"/>
      <c r="X99" s="138"/>
      <c r="Y99" s="138"/>
      <c r="Z99" s="138"/>
      <c r="AA99" s="138"/>
      <c r="AB99" s="138"/>
      <c r="AC99" s="138"/>
      <c r="AD99" s="138"/>
      <c r="AE99" s="138"/>
      <c r="AF99" s="138"/>
      <c r="AG99" s="138" t="s">
        <v>146</v>
      </c>
      <c r="AH99" s="138"/>
      <c r="AI99" s="138"/>
      <c r="AJ99" s="138"/>
      <c r="AK99" s="138"/>
      <c r="AL99" s="138"/>
      <c r="AM99" s="138"/>
      <c r="AN99" s="138"/>
      <c r="AO99" s="138"/>
      <c r="AP99" s="138"/>
      <c r="AQ99" s="138"/>
      <c r="AR99" s="138"/>
      <c r="AS99" s="138"/>
      <c r="AT99" s="138"/>
      <c r="AU99" s="138"/>
      <c r="AV99" s="138"/>
      <c r="AW99" s="138"/>
      <c r="AX99" s="138"/>
      <c r="AY99" s="138"/>
      <c r="AZ99" s="138"/>
      <c r="BA99" s="138"/>
      <c r="BB99" s="138"/>
      <c r="BC99" s="138"/>
      <c r="BD99" s="138"/>
      <c r="BE99" s="138"/>
      <c r="BF99" s="138"/>
      <c r="BG99" s="138"/>
      <c r="BH99" s="138"/>
    </row>
    <row r="100" spans="1:60" outlineLevel="1" x14ac:dyDescent="0.2">
      <c r="A100" s="141"/>
      <c r="B100" s="142"/>
      <c r="C100" s="178" t="s">
        <v>266</v>
      </c>
      <c r="D100" s="150"/>
      <c r="E100" s="151">
        <v>4.5</v>
      </c>
      <c r="F100" s="144"/>
      <c r="G100" s="144"/>
      <c r="H100" s="144"/>
      <c r="I100" s="144"/>
      <c r="J100" s="144"/>
      <c r="K100" s="144"/>
      <c r="L100" s="144"/>
      <c r="M100" s="144"/>
      <c r="N100" s="144"/>
      <c r="O100" s="144"/>
      <c r="P100" s="144"/>
      <c r="Q100" s="144"/>
      <c r="R100" s="144"/>
      <c r="S100" s="144"/>
      <c r="T100" s="144"/>
      <c r="U100" s="144"/>
      <c r="V100" s="144"/>
      <c r="W100" s="144"/>
      <c r="X100" s="138"/>
      <c r="Y100" s="138"/>
      <c r="Z100" s="138"/>
      <c r="AA100" s="138"/>
      <c r="AB100" s="138"/>
      <c r="AC100" s="138"/>
      <c r="AD100" s="138"/>
      <c r="AE100" s="138"/>
      <c r="AF100" s="138"/>
      <c r="AG100" s="138" t="s">
        <v>148</v>
      </c>
      <c r="AH100" s="138">
        <v>0</v>
      </c>
      <c r="AI100" s="138"/>
      <c r="AJ100" s="138"/>
      <c r="AK100" s="138"/>
      <c r="AL100" s="138"/>
      <c r="AM100" s="138"/>
      <c r="AN100" s="138"/>
      <c r="AO100" s="138"/>
      <c r="AP100" s="138"/>
      <c r="AQ100" s="138"/>
      <c r="AR100" s="138"/>
      <c r="AS100" s="138"/>
      <c r="AT100" s="138"/>
      <c r="AU100" s="138"/>
      <c r="AV100" s="138"/>
      <c r="AW100" s="138"/>
      <c r="AX100" s="138"/>
      <c r="AY100" s="138"/>
      <c r="AZ100" s="138"/>
      <c r="BA100" s="138"/>
      <c r="BB100" s="138"/>
      <c r="BC100" s="138"/>
      <c r="BD100" s="138"/>
      <c r="BE100" s="138"/>
      <c r="BF100" s="138"/>
      <c r="BG100" s="138"/>
      <c r="BH100" s="138"/>
    </row>
    <row r="101" spans="1:60" outlineLevel="1" x14ac:dyDescent="0.2">
      <c r="A101" s="159">
        <v>29</v>
      </c>
      <c r="B101" s="160" t="s">
        <v>267</v>
      </c>
      <c r="C101" s="177" t="s">
        <v>268</v>
      </c>
      <c r="D101" s="161" t="s">
        <v>229</v>
      </c>
      <c r="E101" s="162">
        <v>7</v>
      </c>
      <c r="F101" s="163"/>
      <c r="G101" s="164">
        <f>ROUND(E101*F101,2)</f>
        <v>0</v>
      </c>
      <c r="H101" s="163"/>
      <c r="I101" s="164">
        <f>ROUND(E101*H101,2)</f>
        <v>0</v>
      </c>
      <c r="J101" s="163"/>
      <c r="K101" s="164">
        <f>ROUND(E101*J101,2)</f>
        <v>0</v>
      </c>
      <c r="L101" s="164">
        <v>21</v>
      </c>
      <c r="M101" s="164">
        <f>G101*(1+L101/100)</f>
        <v>0</v>
      </c>
      <c r="N101" s="164">
        <v>7.8000000000000009E-4</v>
      </c>
      <c r="O101" s="164">
        <f>ROUND(E101*N101,2)</f>
        <v>0.01</v>
      </c>
      <c r="P101" s="164">
        <v>0</v>
      </c>
      <c r="Q101" s="164">
        <f>ROUND(E101*P101,2)</f>
        <v>0</v>
      </c>
      <c r="R101" s="164" t="s">
        <v>261</v>
      </c>
      <c r="S101" s="164" t="s">
        <v>143</v>
      </c>
      <c r="T101" s="165" t="s">
        <v>143</v>
      </c>
      <c r="U101" s="144">
        <v>0.81900000000000006</v>
      </c>
      <c r="V101" s="144">
        <f>ROUND(E101*U101,2)</f>
        <v>5.73</v>
      </c>
      <c r="W101" s="144"/>
      <c r="X101" s="138"/>
      <c r="Y101" s="138"/>
      <c r="Z101" s="138"/>
      <c r="AA101" s="138"/>
      <c r="AB101" s="138"/>
      <c r="AC101" s="138"/>
      <c r="AD101" s="138"/>
      <c r="AE101" s="138"/>
      <c r="AF101" s="138"/>
      <c r="AG101" s="138" t="s">
        <v>144</v>
      </c>
      <c r="AH101" s="138"/>
      <c r="AI101" s="138"/>
      <c r="AJ101" s="138"/>
      <c r="AK101" s="138"/>
      <c r="AL101" s="138"/>
      <c r="AM101" s="138"/>
      <c r="AN101" s="138"/>
      <c r="AO101" s="138"/>
      <c r="AP101" s="138"/>
      <c r="AQ101" s="138"/>
      <c r="AR101" s="138"/>
      <c r="AS101" s="138"/>
      <c r="AT101" s="138"/>
      <c r="AU101" s="138"/>
      <c r="AV101" s="138"/>
      <c r="AW101" s="138"/>
      <c r="AX101" s="138"/>
      <c r="AY101" s="138"/>
      <c r="AZ101" s="138"/>
      <c r="BA101" s="138"/>
      <c r="BB101" s="138"/>
      <c r="BC101" s="138"/>
      <c r="BD101" s="138"/>
      <c r="BE101" s="138"/>
      <c r="BF101" s="138"/>
      <c r="BG101" s="138"/>
      <c r="BH101" s="138"/>
    </row>
    <row r="102" spans="1:60" outlineLevel="1" x14ac:dyDescent="0.2">
      <c r="A102" s="141"/>
      <c r="B102" s="142"/>
      <c r="C102" s="251" t="s">
        <v>265</v>
      </c>
      <c r="D102" s="252"/>
      <c r="E102" s="252"/>
      <c r="F102" s="252"/>
      <c r="G102" s="252"/>
      <c r="H102" s="144"/>
      <c r="I102" s="144"/>
      <c r="J102" s="144"/>
      <c r="K102" s="144"/>
      <c r="L102" s="144"/>
      <c r="M102" s="144"/>
      <c r="N102" s="144"/>
      <c r="O102" s="144"/>
      <c r="P102" s="144"/>
      <c r="Q102" s="144"/>
      <c r="R102" s="144"/>
      <c r="S102" s="144"/>
      <c r="T102" s="144"/>
      <c r="U102" s="144"/>
      <c r="V102" s="144"/>
      <c r="W102" s="144"/>
      <c r="X102" s="138"/>
      <c r="Y102" s="138"/>
      <c r="Z102" s="138"/>
      <c r="AA102" s="138"/>
      <c r="AB102" s="138"/>
      <c r="AC102" s="138"/>
      <c r="AD102" s="138"/>
      <c r="AE102" s="138"/>
      <c r="AF102" s="138"/>
      <c r="AG102" s="138" t="s">
        <v>146</v>
      </c>
      <c r="AH102" s="138"/>
      <c r="AI102" s="138"/>
      <c r="AJ102" s="138"/>
      <c r="AK102" s="138"/>
      <c r="AL102" s="138"/>
      <c r="AM102" s="138"/>
      <c r="AN102" s="138"/>
      <c r="AO102" s="138"/>
      <c r="AP102" s="138"/>
      <c r="AQ102" s="138"/>
      <c r="AR102" s="138"/>
      <c r="AS102" s="138"/>
      <c r="AT102" s="138"/>
      <c r="AU102" s="138"/>
      <c r="AV102" s="138"/>
      <c r="AW102" s="138"/>
      <c r="AX102" s="138"/>
      <c r="AY102" s="138"/>
      <c r="AZ102" s="138"/>
      <c r="BA102" s="138"/>
      <c r="BB102" s="138"/>
      <c r="BC102" s="138"/>
      <c r="BD102" s="138"/>
      <c r="BE102" s="138"/>
      <c r="BF102" s="138"/>
      <c r="BG102" s="138"/>
      <c r="BH102" s="138"/>
    </row>
    <row r="103" spans="1:60" outlineLevel="1" x14ac:dyDescent="0.2">
      <c r="A103" s="141"/>
      <c r="B103" s="142"/>
      <c r="C103" s="178" t="s">
        <v>269</v>
      </c>
      <c r="D103" s="150"/>
      <c r="E103" s="151">
        <v>7</v>
      </c>
      <c r="F103" s="144"/>
      <c r="G103" s="144"/>
      <c r="H103" s="144"/>
      <c r="I103" s="144"/>
      <c r="J103" s="144"/>
      <c r="K103" s="144"/>
      <c r="L103" s="144"/>
      <c r="M103" s="144"/>
      <c r="N103" s="144"/>
      <c r="O103" s="144"/>
      <c r="P103" s="144"/>
      <c r="Q103" s="144"/>
      <c r="R103" s="144"/>
      <c r="S103" s="144"/>
      <c r="T103" s="144"/>
      <c r="U103" s="144"/>
      <c r="V103" s="144"/>
      <c r="W103" s="144"/>
      <c r="X103" s="138"/>
      <c r="Y103" s="138"/>
      <c r="Z103" s="138"/>
      <c r="AA103" s="138"/>
      <c r="AB103" s="138"/>
      <c r="AC103" s="138"/>
      <c r="AD103" s="138"/>
      <c r="AE103" s="138"/>
      <c r="AF103" s="138"/>
      <c r="AG103" s="138" t="s">
        <v>148</v>
      </c>
      <c r="AH103" s="138">
        <v>0</v>
      </c>
      <c r="AI103" s="138"/>
      <c r="AJ103" s="138"/>
      <c r="AK103" s="138"/>
      <c r="AL103" s="138"/>
      <c r="AM103" s="138"/>
      <c r="AN103" s="138"/>
      <c r="AO103" s="138"/>
      <c r="AP103" s="138"/>
      <c r="AQ103" s="138"/>
      <c r="AR103" s="138"/>
      <c r="AS103" s="138"/>
      <c r="AT103" s="138"/>
      <c r="AU103" s="138"/>
      <c r="AV103" s="138"/>
      <c r="AW103" s="138"/>
      <c r="AX103" s="138"/>
      <c r="AY103" s="138"/>
      <c r="AZ103" s="138"/>
      <c r="BA103" s="138"/>
      <c r="BB103" s="138"/>
      <c r="BC103" s="138"/>
      <c r="BD103" s="138"/>
      <c r="BE103" s="138"/>
      <c r="BF103" s="138"/>
      <c r="BG103" s="138"/>
      <c r="BH103" s="138"/>
    </row>
    <row r="104" spans="1:60" outlineLevel="1" x14ac:dyDescent="0.2">
      <c r="A104" s="159">
        <v>30</v>
      </c>
      <c r="B104" s="160" t="s">
        <v>270</v>
      </c>
      <c r="C104" s="177" t="s">
        <v>271</v>
      </c>
      <c r="D104" s="161" t="s">
        <v>229</v>
      </c>
      <c r="E104" s="162">
        <v>7</v>
      </c>
      <c r="F104" s="163"/>
      <c r="G104" s="164">
        <f>ROUND(E104*F104,2)</f>
        <v>0</v>
      </c>
      <c r="H104" s="163"/>
      <c r="I104" s="164">
        <f>ROUND(E104*H104,2)</f>
        <v>0</v>
      </c>
      <c r="J104" s="163"/>
      <c r="K104" s="164">
        <f>ROUND(E104*J104,2)</f>
        <v>0</v>
      </c>
      <c r="L104" s="164">
        <v>21</v>
      </c>
      <c r="M104" s="164">
        <f>G104*(1+L104/100)</f>
        <v>0</v>
      </c>
      <c r="N104" s="164">
        <v>1.6100000000000001E-3</v>
      </c>
      <c r="O104" s="164">
        <f>ROUND(E104*N104,2)</f>
        <v>0.01</v>
      </c>
      <c r="P104" s="164">
        <v>0</v>
      </c>
      <c r="Q104" s="164">
        <f>ROUND(E104*P104,2)</f>
        <v>0</v>
      </c>
      <c r="R104" s="164" t="s">
        <v>261</v>
      </c>
      <c r="S104" s="164" t="s">
        <v>143</v>
      </c>
      <c r="T104" s="165" t="s">
        <v>143</v>
      </c>
      <c r="U104" s="144">
        <v>0.7390000000000001</v>
      </c>
      <c r="V104" s="144">
        <f>ROUND(E104*U104,2)</f>
        <v>5.17</v>
      </c>
      <c r="W104" s="144"/>
      <c r="X104" s="138"/>
      <c r="Y104" s="138"/>
      <c r="Z104" s="138"/>
      <c r="AA104" s="138"/>
      <c r="AB104" s="138"/>
      <c r="AC104" s="138"/>
      <c r="AD104" s="138"/>
      <c r="AE104" s="138"/>
      <c r="AF104" s="138"/>
      <c r="AG104" s="138" t="s">
        <v>144</v>
      </c>
      <c r="AH104" s="138"/>
      <c r="AI104" s="138"/>
      <c r="AJ104" s="138"/>
      <c r="AK104" s="138"/>
      <c r="AL104" s="138"/>
      <c r="AM104" s="138"/>
      <c r="AN104" s="138"/>
      <c r="AO104" s="138"/>
      <c r="AP104" s="138"/>
      <c r="AQ104" s="138"/>
      <c r="AR104" s="138"/>
      <c r="AS104" s="138"/>
      <c r="AT104" s="138"/>
      <c r="AU104" s="138"/>
      <c r="AV104" s="138"/>
      <c r="AW104" s="138"/>
      <c r="AX104" s="138"/>
      <c r="AY104" s="138"/>
      <c r="AZ104" s="138"/>
      <c r="BA104" s="138"/>
      <c r="BB104" s="138"/>
      <c r="BC104" s="138"/>
      <c r="BD104" s="138"/>
      <c r="BE104" s="138"/>
      <c r="BF104" s="138"/>
      <c r="BG104" s="138"/>
      <c r="BH104" s="138"/>
    </row>
    <row r="105" spans="1:60" outlineLevel="1" x14ac:dyDescent="0.2">
      <c r="A105" s="141"/>
      <c r="B105" s="142"/>
      <c r="C105" s="251" t="s">
        <v>265</v>
      </c>
      <c r="D105" s="252"/>
      <c r="E105" s="252"/>
      <c r="F105" s="252"/>
      <c r="G105" s="252"/>
      <c r="H105" s="144"/>
      <c r="I105" s="144"/>
      <c r="J105" s="144"/>
      <c r="K105" s="144"/>
      <c r="L105" s="144"/>
      <c r="M105" s="144"/>
      <c r="N105" s="144"/>
      <c r="O105" s="144"/>
      <c r="P105" s="144"/>
      <c r="Q105" s="144"/>
      <c r="R105" s="144"/>
      <c r="S105" s="144"/>
      <c r="T105" s="144"/>
      <c r="U105" s="144"/>
      <c r="V105" s="144"/>
      <c r="W105" s="144"/>
      <c r="X105" s="138"/>
      <c r="Y105" s="138"/>
      <c r="Z105" s="138"/>
      <c r="AA105" s="138"/>
      <c r="AB105" s="138"/>
      <c r="AC105" s="138"/>
      <c r="AD105" s="138"/>
      <c r="AE105" s="138"/>
      <c r="AF105" s="138"/>
      <c r="AG105" s="138" t="s">
        <v>146</v>
      </c>
      <c r="AH105" s="138"/>
      <c r="AI105" s="138"/>
      <c r="AJ105" s="138"/>
      <c r="AK105" s="138"/>
      <c r="AL105" s="138"/>
      <c r="AM105" s="138"/>
      <c r="AN105" s="138"/>
      <c r="AO105" s="138"/>
      <c r="AP105" s="138"/>
      <c r="AQ105" s="138"/>
      <c r="AR105" s="138"/>
      <c r="AS105" s="138"/>
      <c r="AT105" s="138"/>
      <c r="AU105" s="138"/>
      <c r="AV105" s="138"/>
      <c r="AW105" s="138"/>
      <c r="AX105" s="138"/>
      <c r="AY105" s="138"/>
      <c r="AZ105" s="138"/>
      <c r="BA105" s="138"/>
      <c r="BB105" s="138"/>
      <c r="BC105" s="138"/>
      <c r="BD105" s="138"/>
      <c r="BE105" s="138"/>
      <c r="BF105" s="138"/>
      <c r="BG105" s="138"/>
      <c r="BH105" s="138"/>
    </row>
    <row r="106" spans="1:60" outlineLevel="1" x14ac:dyDescent="0.2">
      <c r="A106" s="141"/>
      <c r="B106" s="142"/>
      <c r="C106" s="178" t="s">
        <v>269</v>
      </c>
      <c r="D106" s="150"/>
      <c r="E106" s="151">
        <v>7</v>
      </c>
      <c r="F106" s="144"/>
      <c r="G106" s="144"/>
      <c r="H106" s="144"/>
      <c r="I106" s="144"/>
      <c r="J106" s="144"/>
      <c r="K106" s="144"/>
      <c r="L106" s="144"/>
      <c r="M106" s="144"/>
      <c r="N106" s="144"/>
      <c r="O106" s="144"/>
      <c r="P106" s="144"/>
      <c r="Q106" s="144"/>
      <c r="R106" s="144"/>
      <c r="S106" s="144"/>
      <c r="T106" s="144"/>
      <c r="U106" s="144"/>
      <c r="V106" s="144"/>
      <c r="W106" s="144"/>
      <c r="X106" s="138"/>
      <c r="Y106" s="138"/>
      <c r="Z106" s="138"/>
      <c r="AA106" s="138"/>
      <c r="AB106" s="138"/>
      <c r="AC106" s="138"/>
      <c r="AD106" s="138"/>
      <c r="AE106" s="138"/>
      <c r="AF106" s="138"/>
      <c r="AG106" s="138" t="s">
        <v>148</v>
      </c>
      <c r="AH106" s="138">
        <v>0</v>
      </c>
      <c r="AI106" s="138"/>
      <c r="AJ106" s="138"/>
      <c r="AK106" s="138"/>
      <c r="AL106" s="138"/>
      <c r="AM106" s="138"/>
      <c r="AN106" s="138"/>
      <c r="AO106" s="138"/>
      <c r="AP106" s="138"/>
      <c r="AQ106" s="138"/>
      <c r="AR106" s="138"/>
      <c r="AS106" s="138"/>
      <c r="AT106" s="138"/>
      <c r="AU106" s="138"/>
      <c r="AV106" s="138"/>
      <c r="AW106" s="138"/>
      <c r="AX106" s="138"/>
      <c r="AY106" s="138"/>
      <c r="AZ106" s="138"/>
      <c r="BA106" s="138"/>
      <c r="BB106" s="138"/>
      <c r="BC106" s="138"/>
      <c r="BD106" s="138"/>
      <c r="BE106" s="138"/>
      <c r="BF106" s="138"/>
      <c r="BG106" s="138"/>
      <c r="BH106" s="138"/>
    </row>
    <row r="107" spans="1:60" outlineLevel="1" x14ac:dyDescent="0.2">
      <c r="A107" s="159">
        <v>31</v>
      </c>
      <c r="B107" s="160" t="s">
        <v>272</v>
      </c>
      <c r="C107" s="177" t="s">
        <v>273</v>
      </c>
      <c r="D107" s="161" t="s">
        <v>229</v>
      </c>
      <c r="E107" s="162">
        <v>13</v>
      </c>
      <c r="F107" s="163"/>
      <c r="G107" s="164">
        <f>ROUND(E107*F107,2)</f>
        <v>0</v>
      </c>
      <c r="H107" s="163"/>
      <c r="I107" s="164">
        <f>ROUND(E107*H107,2)</f>
        <v>0</v>
      </c>
      <c r="J107" s="163"/>
      <c r="K107" s="164">
        <f>ROUND(E107*J107,2)</f>
        <v>0</v>
      </c>
      <c r="L107" s="164">
        <v>21</v>
      </c>
      <c r="M107" s="164">
        <f>G107*(1+L107/100)</f>
        <v>0</v>
      </c>
      <c r="N107" s="164">
        <v>5.3000000000000009E-4</v>
      </c>
      <c r="O107" s="164">
        <f>ROUND(E107*N107,2)</f>
        <v>0.01</v>
      </c>
      <c r="P107" s="164">
        <v>0</v>
      </c>
      <c r="Q107" s="164">
        <f>ROUND(E107*P107,2)</f>
        <v>0</v>
      </c>
      <c r="R107" s="164" t="s">
        <v>261</v>
      </c>
      <c r="S107" s="164" t="s">
        <v>143</v>
      </c>
      <c r="T107" s="165" t="s">
        <v>143</v>
      </c>
      <c r="U107" s="144">
        <v>0.26750000000000002</v>
      </c>
      <c r="V107" s="144">
        <f>ROUND(E107*U107,2)</f>
        <v>3.48</v>
      </c>
      <c r="W107" s="144"/>
      <c r="X107" s="138"/>
      <c r="Y107" s="138"/>
      <c r="Z107" s="138"/>
      <c r="AA107" s="138"/>
      <c r="AB107" s="138"/>
      <c r="AC107" s="138"/>
      <c r="AD107" s="138"/>
      <c r="AE107" s="138"/>
      <c r="AF107" s="138"/>
      <c r="AG107" s="138" t="s">
        <v>144</v>
      </c>
      <c r="AH107" s="138"/>
      <c r="AI107" s="138"/>
      <c r="AJ107" s="138"/>
      <c r="AK107" s="138"/>
      <c r="AL107" s="138"/>
      <c r="AM107" s="138"/>
      <c r="AN107" s="138"/>
      <c r="AO107" s="138"/>
      <c r="AP107" s="138"/>
      <c r="AQ107" s="138"/>
      <c r="AR107" s="138"/>
      <c r="AS107" s="138"/>
      <c r="AT107" s="138"/>
      <c r="AU107" s="138"/>
      <c r="AV107" s="138"/>
      <c r="AW107" s="138"/>
      <c r="AX107" s="138"/>
      <c r="AY107" s="138"/>
      <c r="AZ107" s="138"/>
      <c r="BA107" s="138"/>
      <c r="BB107" s="138"/>
      <c r="BC107" s="138"/>
      <c r="BD107" s="138"/>
      <c r="BE107" s="138"/>
      <c r="BF107" s="138"/>
      <c r="BG107" s="138"/>
      <c r="BH107" s="138"/>
    </row>
    <row r="108" spans="1:60" outlineLevel="1" x14ac:dyDescent="0.2">
      <c r="A108" s="141"/>
      <c r="B108" s="142"/>
      <c r="C108" s="251" t="s">
        <v>265</v>
      </c>
      <c r="D108" s="252"/>
      <c r="E108" s="252"/>
      <c r="F108" s="252"/>
      <c r="G108" s="252"/>
      <c r="H108" s="144"/>
      <c r="I108" s="144"/>
      <c r="J108" s="144"/>
      <c r="K108" s="144"/>
      <c r="L108" s="144"/>
      <c r="M108" s="144"/>
      <c r="N108" s="144"/>
      <c r="O108" s="144"/>
      <c r="P108" s="144"/>
      <c r="Q108" s="144"/>
      <c r="R108" s="144"/>
      <c r="S108" s="144"/>
      <c r="T108" s="144"/>
      <c r="U108" s="144"/>
      <c r="V108" s="144"/>
      <c r="W108" s="144"/>
      <c r="X108" s="138"/>
      <c r="Y108" s="138"/>
      <c r="Z108" s="138"/>
      <c r="AA108" s="138"/>
      <c r="AB108" s="138"/>
      <c r="AC108" s="138"/>
      <c r="AD108" s="138"/>
      <c r="AE108" s="138"/>
      <c r="AF108" s="138"/>
      <c r="AG108" s="138" t="s">
        <v>146</v>
      </c>
      <c r="AH108" s="138"/>
      <c r="AI108" s="138"/>
      <c r="AJ108" s="138"/>
      <c r="AK108" s="138"/>
      <c r="AL108" s="138"/>
      <c r="AM108" s="138"/>
      <c r="AN108" s="138"/>
      <c r="AO108" s="138"/>
      <c r="AP108" s="138"/>
      <c r="AQ108" s="138"/>
      <c r="AR108" s="138"/>
      <c r="AS108" s="138"/>
      <c r="AT108" s="138"/>
      <c r="AU108" s="138"/>
      <c r="AV108" s="138"/>
      <c r="AW108" s="138"/>
      <c r="AX108" s="138"/>
      <c r="AY108" s="138"/>
      <c r="AZ108" s="138"/>
      <c r="BA108" s="138"/>
      <c r="BB108" s="138"/>
      <c r="BC108" s="138"/>
      <c r="BD108" s="138"/>
      <c r="BE108" s="138"/>
      <c r="BF108" s="138"/>
      <c r="BG108" s="138"/>
      <c r="BH108" s="138"/>
    </row>
    <row r="109" spans="1:60" outlineLevel="1" x14ac:dyDescent="0.2">
      <c r="A109" s="141"/>
      <c r="B109" s="142"/>
      <c r="C109" s="178" t="s">
        <v>274</v>
      </c>
      <c r="D109" s="150"/>
      <c r="E109" s="151">
        <v>13</v>
      </c>
      <c r="F109" s="144"/>
      <c r="G109" s="144"/>
      <c r="H109" s="144"/>
      <c r="I109" s="144"/>
      <c r="J109" s="144"/>
      <c r="K109" s="144"/>
      <c r="L109" s="144"/>
      <c r="M109" s="144"/>
      <c r="N109" s="144"/>
      <c r="O109" s="144"/>
      <c r="P109" s="144"/>
      <c r="Q109" s="144"/>
      <c r="R109" s="144"/>
      <c r="S109" s="144"/>
      <c r="T109" s="144"/>
      <c r="U109" s="144"/>
      <c r="V109" s="144"/>
      <c r="W109" s="144"/>
      <c r="X109" s="138"/>
      <c r="Y109" s="138"/>
      <c r="Z109" s="138"/>
      <c r="AA109" s="138"/>
      <c r="AB109" s="138"/>
      <c r="AC109" s="138"/>
      <c r="AD109" s="138"/>
      <c r="AE109" s="138"/>
      <c r="AF109" s="138"/>
      <c r="AG109" s="138" t="s">
        <v>148</v>
      </c>
      <c r="AH109" s="138">
        <v>0</v>
      </c>
      <c r="AI109" s="138"/>
      <c r="AJ109" s="138"/>
      <c r="AK109" s="138"/>
      <c r="AL109" s="138"/>
      <c r="AM109" s="138"/>
      <c r="AN109" s="138"/>
      <c r="AO109" s="138"/>
      <c r="AP109" s="138"/>
      <c r="AQ109" s="138"/>
      <c r="AR109" s="138"/>
      <c r="AS109" s="138"/>
      <c r="AT109" s="138"/>
      <c r="AU109" s="138"/>
      <c r="AV109" s="138"/>
      <c r="AW109" s="138"/>
      <c r="AX109" s="138"/>
      <c r="AY109" s="138"/>
      <c r="AZ109" s="138"/>
      <c r="BA109" s="138"/>
      <c r="BB109" s="138"/>
      <c r="BC109" s="138"/>
      <c r="BD109" s="138"/>
      <c r="BE109" s="138"/>
      <c r="BF109" s="138"/>
      <c r="BG109" s="138"/>
      <c r="BH109" s="138"/>
    </row>
    <row r="110" spans="1:60" ht="22.5" outlineLevel="1" x14ac:dyDescent="0.2">
      <c r="A110" s="159">
        <v>32</v>
      </c>
      <c r="B110" s="160" t="s">
        <v>275</v>
      </c>
      <c r="C110" s="177" t="s">
        <v>276</v>
      </c>
      <c r="D110" s="161" t="s">
        <v>229</v>
      </c>
      <c r="E110" s="162">
        <v>8.8000000000000007</v>
      </c>
      <c r="F110" s="163"/>
      <c r="G110" s="164">
        <f>ROUND(E110*F110,2)</f>
        <v>0</v>
      </c>
      <c r="H110" s="163"/>
      <c r="I110" s="164">
        <f>ROUND(E110*H110,2)</f>
        <v>0</v>
      </c>
      <c r="J110" s="163"/>
      <c r="K110" s="164">
        <f>ROUND(E110*J110,2)</f>
        <v>0</v>
      </c>
      <c r="L110" s="164">
        <v>21</v>
      </c>
      <c r="M110" s="164">
        <f>G110*(1+L110/100)</f>
        <v>0</v>
      </c>
      <c r="N110" s="164">
        <v>2.1000000000000003E-3</v>
      </c>
      <c r="O110" s="164">
        <f>ROUND(E110*N110,2)</f>
        <v>0.02</v>
      </c>
      <c r="P110" s="164">
        <v>0</v>
      </c>
      <c r="Q110" s="164">
        <f>ROUND(E110*P110,2)</f>
        <v>0</v>
      </c>
      <c r="R110" s="164" t="s">
        <v>261</v>
      </c>
      <c r="S110" s="164" t="s">
        <v>143</v>
      </c>
      <c r="T110" s="165" t="s">
        <v>143</v>
      </c>
      <c r="U110" s="144">
        <v>0.8</v>
      </c>
      <c r="V110" s="144">
        <f>ROUND(E110*U110,2)</f>
        <v>7.04</v>
      </c>
      <c r="W110" s="144"/>
      <c r="X110" s="138"/>
      <c r="Y110" s="138"/>
      <c r="Z110" s="138"/>
      <c r="AA110" s="138"/>
      <c r="AB110" s="138"/>
      <c r="AC110" s="138"/>
      <c r="AD110" s="138"/>
      <c r="AE110" s="138"/>
      <c r="AF110" s="138"/>
      <c r="AG110" s="138" t="s">
        <v>144</v>
      </c>
      <c r="AH110" s="138"/>
      <c r="AI110" s="138"/>
      <c r="AJ110" s="138"/>
      <c r="AK110" s="138"/>
      <c r="AL110" s="138"/>
      <c r="AM110" s="138"/>
      <c r="AN110" s="138"/>
      <c r="AO110" s="138"/>
      <c r="AP110" s="138"/>
      <c r="AQ110" s="138"/>
      <c r="AR110" s="138"/>
      <c r="AS110" s="138"/>
      <c r="AT110" s="138"/>
      <c r="AU110" s="138"/>
      <c r="AV110" s="138"/>
      <c r="AW110" s="138"/>
      <c r="AX110" s="138"/>
      <c r="AY110" s="138"/>
      <c r="AZ110" s="138"/>
      <c r="BA110" s="138"/>
      <c r="BB110" s="138"/>
      <c r="BC110" s="138"/>
      <c r="BD110" s="138"/>
      <c r="BE110" s="138"/>
      <c r="BF110" s="138"/>
      <c r="BG110" s="138"/>
      <c r="BH110" s="138"/>
    </row>
    <row r="111" spans="1:60" outlineLevel="1" x14ac:dyDescent="0.2">
      <c r="A111" s="141"/>
      <c r="B111" s="142"/>
      <c r="C111" s="251" t="s">
        <v>265</v>
      </c>
      <c r="D111" s="252"/>
      <c r="E111" s="252"/>
      <c r="F111" s="252"/>
      <c r="G111" s="252"/>
      <c r="H111" s="144"/>
      <c r="I111" s="144"/>
      <c r="J111" s="144"/>
      <c r="K111" s="144"/>
      <c r="L111" s="144"/>
      <c r="M111" s="144"/>
      <c r="N111" s="144"/>
      <c r="O111" s="144"/>
      <c r="P111" s="144"/>
      <c r="Q111" s="144"/>
      <c r="R111" s="144"/>
      <c r="S111" s="144"/>
      <c r="T111" s="144"/>
      <c r="U111" s="144"/>
      <c r="V111" s="144"/>
      <c r="W111" s="144"/>
      <c r="X111" s="138"/>
      <c r="Y111" s="138"/>
      <c r="Z111" s="138"/>
      <c r="AA111" s="138"/>
      <c r="AB111" s="138"/>
      <c r="AC111" s="138"/>
      <c r="AD111" s="138"/>
      <c r="AE111" s="138"/>
      <c r="AF111" s="138"/>
      <c r="AG111" s="138" t="s">
        <v>146</v>
      </c>
      <c r="AH111" s="138"/>
      <c r="AI111" s="138"/>
      <c r="AJ111" s="138"/>
      <c r="AK111" s="138"/>
      <c r="AL111" s="138"/>
      <c r="AM111" s="138"/>
      <c r="AN111" s="138"/>
      <c r="AO111" s="138"/>
      <c r="AP111" s="138"/>
      <c r="AQ111" s="138"/>
      <c r="AR111" s="138"/>
      <c r="AS111" s="138"/>
      <c r="AT111" s="138"/>
      <c r="AU111" s="138"/>
      <c r="AV111" s="138"/>
      <c r="AW111" s="138"/>
      <c r="AX111" s="138"/>
      <c r="AY111" s="138"/>
      <c r="AZ111" s="138"/>
      <c r="BA111" s="138"/>
      <c r="BB111" s="138"/>
      <c r="BC111" s="138"/>
      <c r="BD111" s="138"/>
      <c r="BE111" s="138"/>
      <c r="BF111" s="138"/>
      <c r="BG111" s="138"/>
      <c r="BH111" s="138"/>
    </row>
    <row r="112" spans="1:60" outlineLevel="1" x14ac:dyDescent="0.2">
      <c r="A112" s="141"/>
      <c r="B112" s="142"/>
      <c r="C112" s="178" t="s">
        <v>277</v>
      </c>
      <c r="D112" s="150"/>
      <c r="E112" s="151">
        <v>8.8000000000000007</v>
      </c>
      <c r="F112" s="144"/>
      <c r="G112" s="144"/>
      <c r="H112" s="144"/>
      <c r="I112" s="144"/>
      <c r="J112" s="144"/>
      <c r="K112" s="144"/>
      <c r="L112" s="144"/>
      <c r="M112" s="144"/>
      <c r="N112" s="144"/>
      <c r="O112" s="144"/>
      <c r="P112" s="144"/>
      <c r="Q112" s="144"/>
      <c r="R112" s="144"/>
      <c r="S112" s="144"/>
      <c r="T112" s="144"/>
      <c r="U112" s="144"/>
      <c r="V112" s="144"/>
      <c r="W112" s="144"/>
      <c r="X112" s="138"/>
      <c r="Y112" s="138"/>
      <c r="Z112" s="138"/>
      <c r="AA112" s="138"/>
      <c r="AB112" s="138"/>
      <c r="AC112" s="138"/>
      <c r="AD112" s="138"/>
      <c r="AE112" s="138"/>
      <c r="AF112" s="138"/>
      <c r="AG112" s="138" t="s">
        <v>148</v>
      </c>
      <c r="AH112" s="138">
        <v>0</v>
      </c>
      <c r="AI112" s="138"/>
      <c r="AJ112" s="138"/>
      <c r="AK112" s="138"/>
      <c r="AL112" s="138"/>
      <c r="AM112" s="138"/>
      <c r="AN112" s="138"/>
      <c r="AO112" s="138"/>
      <c r="AP112" s="138"/>
      <c r="AQ112" s="138"/>
      <c r="AR112" s="138"/>
      <c r="AS112" s="138"/>
      <c r="AT112" s="138"/>
      <c r="AU112" s="138"/>
      <c r="AV112" s="138"/>
      <c r="AW112" s="138"/>
      <c r="AX112" s="138"/>
      <c r="AY112" s="138"/>
      <c r="AZ112" s="138"/>
      <c r="BA112" s="138"/>
      <c r="BB112" s="138"/>
      <c r="BC112" s="138"/>
      <c r="BD112" s="138"/>
      <c r="BE112" s="138"/>
      <c r="BF112" s="138"/>
      <c r="BG112" s="138"/>
      <c r="BH112" s="138"/>
    </row>
    <row r="113" spans="1:60" ht="22.5" outlineLevel="1" x14ac:dyDescent="0.2">
      <c r="A113" s="159">
        <v>33</v>
      </c>
      <c r="B113" s="160" t="s">
        <v>278</v>
      </c>
      <c r="C113" s="177" t="s">
        <v>279</v>
      </c>
      <c r="D113" s="161" t="s">
        <v>229</v>
      </c>
      <c r="E113" s="162">
        <v>21.400000000000002</v>
      </c>
      <c r="F113" s="163"/>
      <c r="G113" s="164">
        <f>ROUND(E113*F113,2)</f>
        <v>0</v>
      </c>
      <c r="H113" s="163"/>
      <c r="I113" s="164">
        <f>ROUND(E113*H113,2)</f>
        <v>0</v>
      </c>
      <c r="J113" s="163"/>
      <c r="K113" s="164">
        <f>ROUND(E113*J113,2)</f>
        <v>0</v>
      </c>
      <c r="L113" s="164">
        <v>21</v>
      </c>
      <c r="M113" s="164">
        <f>G113*(1+L113/100)</f>
        <v>0</v>
      </c>
      <c r="N113" s="164">
        <v>2.5200000000000001E-3</v>
      </c>
      <c r="O113" s="164">
        <f>ROUND(E113*N113,2)</f>
        <v>0.05</v>
      </c>
      <c r="P113" s="164">
        <v>0</v>
      </c>
      <c r="Q113" s="164">
        <f>ROUND(E113*P113,2)</f>
        <v>0</v>
      </c>
      <c r="R113" s="164" t="s">
        <v>261</v>
      </c>
      <c r="S113" s="164" t="s">
        <v>143</v>
      </c>
      <c r="T113" s="165" t="s">
        <v>143</v>
      </c>
      <c r="U113" s="144">
        <v>0.8</v>
      </c>
      <c r="V113" s="144">
        <f>ROUND(E113*U113,2)</f>
        <v>17.12</v>
      </c>
      <c r="W113" s="144"/>
      <c r="X113" s="138"/>
      <c r="Y113" s="138"/>
      <c r="Z113" s="138"/>
      <c r="AA113" s="138"/>
      <c r="AB113" s="138"/>
      <c r="AC113" s="138"/>
      <c r="AD113" s="138"/>
      <c r="AE113" s="138"/>
      <c r="AF113" s="138"/>
      <c r="AG113" s="138" t="s">
        <v>144</v>
      </c>
      <c r="AH113" s="138"/>
      <c r="AI113" s="138"/>
      <c r="AJ113" s="138"/>
      <c r="AK113" s="138"/>
      <c r="AL113" s="138"/>
      <c r="AM113" s="138"/>
      <c r="AN113" s="138"/>
      <c r="AO113" s="138"/>
      <c r="AP113" s="138"/>
      <c r="AQ113" s="138"/>
      <c r="AR113" s="138"/>
      <c r="AS113" s="138"/>
      <c r="AT113" s="138"/>
      <c r="AU113" s="138"/>
      <c r="AV113" s="138"/>
      <c r="AW113" s="138"/>
      <c r="AX113" s="138"/>
      <c r="AY113" s="138"/>
      <c r="AZ113" s="138"/>
      <c r="BA113" s="138"/>
      <c r="BB113" s="138"/>
      <c r="BC113" s="138"/>
      <c r="BD113" s="138"/>
      <c r="BE113" s="138"/>
      <c r="BF113" s="138"/>
      <c r="BG113" s="138"/>
      <c r="BH113" s="138"/>
    </row>
    <row r="114" spans="1:60" outlineLevel="1" x14ac:dyDescent="0.2">
      <c r="A114" s="141"/>
      <c r="B114" s="142"/>
      <c r="C114" s="251" t="s">
        <v>265</v>
      </c>
      <c r="D114" s="252"/>
      <c r="E114" s="252"/>
      <c r="F114" s="252"/>
      <c r="G114" s="252"/>
      <c r="H114" s="144"/>
      <c r="I114" s="144"/>
      <c r="J114" s="144"/>
      <c r="K114" s="144"/>
      <c r="L114" s="144"/>
      <c r="M114" s="144"/>
      <c r="N114" s="144"/>
      <c r="O114" s="144"/>
      <c r="P114" s="144"/>
      <c r="Q114" s="144"/>
      <c r="R114" s="144"/>
      <c r="S114" s="144"/>
      <c r="T114" s="144"/>
      <c r="U114" s="144"/>
      <c r="V114" s="144"/>
      <c r="W114" s="144"/>
      <c r="X114" s="138"/>
      <c r="Y114" s="138"/>
      <c r="Z114" s="138"/>
      <c r="AA114" s="138"/>
      <c r="AB114" s="138"/>
      <c r="AC114" s="138"/>
      <c r="AD114" s="138"/>
      <c r="AE114" s="138"/>
      <c r="AF114" s="138"/>
      <c r="AG114" s="138" t="s">
        <v>146</v>
      </c>
      <c r="AH114" s="138"/>
      <c r="AI114" s="138"/>
      <c r="AJ114" s="138"/>
      <c r="AK114" s="138"/>
      <c r="AL114" s="138"/>
      <c r="AM114" s="138"/>
      <c r="AN114" s="138"/>
      <c r="AO114" s="138"/>
      <c r="AP114" s="138"/>
      <c r="AQ114" s="138"/>
      <c r="AR114" s="138"/>
      <c r="AS114" s="138"/>
      <c r="AT114" s="138"/>
      <c r="AU114" s="138"/>
      <c r="AV114" s="138"/>
      <c r="AW114" s="138"/>
      <c r="AX114" s="138"/>
      <c r="AY114" s="138"/>
      <c r="AZ114" s="138"/>
      <c r="BA114" s="138"/>
      <c r="BB114" s="138"/>
      <c r="BC114" s="138"/>
      <c r="BD114" s="138"/>
      <c r="BE114" s="138"/>
      <c r="BF114" s="138"/>
      <c r="BG114" s="138"/>
      <c r="BH114" s="138"/>
    </row>
    <row r="115" spans="1:60" outlineLevel="1" x14ac:dyDescent="0.2">
      <c r="A115" s="141"/>
      <c r="B115" s="142"/>
      <c r="C115" s="178" t="s">
        <v>280</v>
      </c>
      <c r="D115" s="150"/>
      <c r="E115" s="151">
        <v>15.4</v>
      </c>
      <c r="F115" s="144"/>
      <c r="G115" s="144"/>
      <c r="H115" s="144"/>
      <c r="I115" s="144"/>
      <c r="J115" s="144"/>
      <c r="K115" s="144"/>
      <c r="L115" s="144"/>
      <c r="M115" s="144"/>
      <c r="N115" s="144"/>
      <c r="O115" s="144"/>
      <c r="P115" s="144"/>
      <c r="Q115" s="144"/>
      <c r="R115" s="144"/>
      <c r="S115" s="144"/>
      <c r="T115" s="144"/>
      <c r="U115" s="144"/>
      <c r="V115" s="144"/>
      <c r="W115" s="144"/>
      <c r="X115" s="138"/>
      <c r="Y115" s="138"/>
      <c r="Z115" s="138"/>
      <c r="AA115" s="138"/>
      <c r="AB115" s="138"/>
      <c r="AC115" s="138"/>
      <c r="AD115" s="138"/>
      <c r="AE115" s="138"/>
      <c r="AF115" s="138"/>
      <c r="AG115" s="138" t="s">
        <v>148</v>
      </c>
      <c r="AH115" s="138">
        <v>0</v>
      </c>
      <c r="AI115" s="138"/>
      <c r="AJ115" s="138"/>
      <c r="AK115" s="138"/>
      <c r="AL115" s="138"/>
      <c r="AM115" s="138"/>
      <c r="AN115" s="138"/>
      <c r="AO115" s="138"/>
      <c r="AP115" s="138"/>
      <c r="AQ115" s="138"/>
      <c r="AR115" s="138"/>
      <c r="AS115" s="138"/>
      <c r="AT115" s="138"/>
      <c r="AU115" s="138"/>
      <c r="AV115" s="138"/>
      <c r="AW115" s="138"/>
      <c r="AX115" s="138"/>
      <c r="AY115" s="138"/>
      <c r="AZ115" s="138"/>
      <c r="BA115" s="138"/>
      <c r="BB115" s="138"/>
      <c r="BC115" s="138"/>
      <c r="BD115" s="138"/>
      <c r="BE115" s="138"/>
      <c r="BF115" s="138"/>
      <c r="BG115" s="138"/>
      <c r="BH115" s="138"/>
    </row>
    <row r="116" spans="1:60" outlineLevel="1" x14ac:dyDescent="0.2">
      <c r="A116" s="141"/>
      <c r="B116" s="142"/>
      <c r="C116" s="178" t="s">
        <v>281</v>
      </c>
      <c r="D116" s="150"/>
      <c r="E116" s="151">
        <v>6</v>
      </c>
      <c r="F116" s="144"/>
      <c r="G116" s="144"/>
      <c r="H116" s="144"/>
      <c r="I116" s="144"/>
      <c r="J116" s="144"/>
      <c r="K116" s="144"/>
      <c r="L116" s="144"/>
      <c r="M116" s="144"/>
      <c r="N116" s="144"/>
      <c r="O116" s="144"/>
      <c r="P116" s="144"/>
      <c r="Q116" s="144"/>
      <c r="R116" s="144"/>
      <c r="S116" s="144"/>
      <c r="T116" s="144"/>
      <c r="U116" s="144"/>
      <c r="V116" s="144"/>
      <c r="W116" s="144"/>
      <c r="X116" s="138"/>
      <c r="Y116" s="138"/>
      <c r="Z116" s="138"/>
      <c r="AA116" s="138"/>
      <c r="AB116" s="138"/>
      <c r="AC116" s="138"/>
      <c r="AD116" s="138"/>
      <c r="AE116" s="138"/>
      <c r="AF116" s="138"/>
      <c r="AG116" s="138" t="s">
        <v>148</v>
      </c>
      <c r="AH116" s="138">
        <v>0</v>
      </c>
      <c r="AI116" s="138"/>
      <c r="AJ116" s="138"/>
      <c r="AK116" s="138"/>
      <c r="AL116" s="138"/>
      <c r="AM116" s="138"/>
      <c r="AN116" s="138"/>
      <c r="AO116" s="138"/>
      <c r="AP116" s="138"/>
      <c r="AQ116" s="138"/>
      <c r="AR116" s="138"/>
      <c r="AS116" s="138"/>
      <c r="AT116" s="138"/>
      <c r="AU116" s="138"/>
      <c r="AV116" s="138"/>
      <c r="AW116" s="138"/>
      <c r="AX116" s="138"/>
      <c r="AY116" s="138"/>
      <c r="AZ116" s="138"/>
      <c r="BA116" s="138"/>
      <c r="BB116" s="138"/>
      <c r="BC116" s="138"/>
      <c r="BD116" s="138"/>
      <c r="BE116" s="138"/>
      <c r="BF116" s="138"/>
      <c r="BG116" s="138"/>
      <c r="BH116" s="138"/>
    </row>
    <row r="117" spans="1:60" ht="33.75" outlineLevel="1" x14ac:dyDescent="0.2">
      <c r="A117" s="159">
        <v>34</v>
      </c>
      <c r="B117" s="160" t="s">
        <v>282</v>
      </c>
      <c r="C117" s="177" t="s">
        <v>283</v>
      </c>
      <c r="D117" s="161" t="s">
        <v>260</v>
      </c>
      <c r="E117" s="162">
        <v>2</v>
      </c>
      <c r="F117" s="163"/>
      <c r="G117" s="164">
        <f>ROUND(E117*F117,2)</f>
        <v>0</v>
      </c>
      <c r="H117" s="163"/>
      <c r="I117" s="164">
        <f>ROUND(E117*H117,2)</f>
        <v>0</v>
      </c>
      <c r="J117" s="163"/>
      <c r="K117" s="164">
        <f>ROUND(E117*J117,2)</f>
        <v>0</v>
      </c>
      <c r="L117" s="164">
        <v>21</v>
      </c>
      <c r="M117" s="164">
        <f>G117*(1+L117/100)</f>
        <v>0</v>
      </c>
      <c r="N117" s="164">
        <v>5.0000000000000001E-4</v>
      </c>
      <c r="O117" s="164">
        <f>ROUND(E117*N117,2)</f>
        <v>0</v>
      </c>
      <c r="P117" s="164">
        <v>0</v>
      </c>
      <c r="Q117" s="164">
        <f>ROUND(E117*P117,2)</f>
        <v>0</v>
      </c>
      <c r="R117" s="164" t="s">
        <v>261</v>
      </c>
      <c r="S117" s="164" t="s">
        <v>143</v>
      </c>
      <c r="T117" s="165" t="s">
        <v>143</v>
      </c>
      <c r="U117" s="144">
        <v>0.41670000000000001</v>
      </c>
      <c r="V117" s="144">
        <f>ROUND(E117*U117,2)</f>
        <v>0.83</v>
      </c>
      <c r="W117" s="144"/>
      <c r="X117" s="138"/>
      <c r="Y117" s="138"/>
      <c r="Z117" s="138"/>
      <c r="AA117" s="138"/>
      <c r="AB117" s="138"/>
      <c r="AC117" s="138"/>
      <c r="AD117" s="138"/>
      <c r="AE117" s="138"/>
      <c r="AF117" s="138"/>
      <c r="AG117" s="138" t="s">
        <v>144</v>
      </c>
      <c r="AH117" s="138"/>
      <c r="AI117" s="138"/>
      <c r="AJ117" s="138"/>
      <c r="AK117" s="138"/>
      <c r="AL117" s="138"/>
      <c r="AM117" s="138"/>
      <c r="AN117" s="138"/>
      <c r="AO117" s="138"/>
      <c r="AP117" s="138"/>
      <c r="AQ117" s="138"/>
      <c r="AR117" s="138"/>
      <c r="AS117" s="138"/>
      <c r="AT117" s="138"/>
      <c r="AU117" s="138"/>
      <c r="AV117" s="138"/>
      <c r="AW117" s="138"/>
      <c r="AX117" s="138"/>
      <c r="AY117" s="138"/>
      <c r="AZ117" s="138"/>
      <c r="BA117" s="138"/>
      <c r="BB117" s="138"/>
      <c r="BC117" s="138"/>
      <c r="BD117" s="138"/>
      <c r="BE117" s="138"/>
      <c r="BF117" s="138"/>
      <c r="BG117" s="138"/>
      <c r="BH117" s="138"/>
    </row>
    <row r="118" spans="1:60" outlineLevel="1" x14ac:dyDescent="0.2">
      <c r="A118" s="141"/>
      <c r="B118" s="142"/>
      <c r="C118" s="178" t="s">
        <v>284</v>
      </c>
      <c r="D118" s="150"/>
      <c r="E118" s="151">
        <v>2</v>
      </c>
      <c r="F118" s="144"/>
      <c r="G118" s="144"/>
      <c r="H118" s="144"/>
      <c r="I118" s="144"/>
      <c r="J118" s="144"/>
      <c r="K118" s="144"/>
      <c r="L118" s="144"/>
      <c r="M118" s="144"/>
      <c r="N118" s="144"/>
      <c r="O118" s="144"/>
      <c r="P118" s="144"/>
      <c r="Q118" s="144"/>
      <c r="R118" s="144"/>
      <c r="S118" s="144"/>
      <c r="T118" s="144"/>
      <c r="U118" s="144"/>
      <c r="V118" s="144"/>
      <c r="W118" s="144"/>
      <c r="X118" s="138"/>
      <c r="Y118" s="138"/>
      <c r="Z118" s="138"/>
      <c r="AA118" s="138"/>
      <c r="AB118" s="138"/>
      <c r="AC118" s="138"/>
      <c r="AD118" s="138"/>
      <c r="AE118" s="138"/>
      <c r="AF118" s="138"/>
      <c r="AG118" s="138" t="s">
        <v>148</v>
      </c>
      <c r="AH118" s="138">
        <v>0</v>
      </c>
      <c r="AI118" s="138"/>
      <c r="AJ118" s="138"/>
      <c r="AK118" s="138"/>
      <c r="AL118" s="138"/>
      <c r="AM118" s="138"/>
      <c r="AN118" s="138"/>
      <c r="AO118" s="138"/>
      <c r="AP118" s="138"/>
      <c r="AQ118" s="138"/>
      <c r="AR118" s="138"/>
      <c r="AS118" s="138"/>
      <c r="AT118" s="138"/>
      <c r="AU118" s="138"/>
      <c r="AV118" s="138"/>
      <c r="AW118" s="138"/>
      <c r="AX118" s="138"/>
      <c r="AY118" s="138"/>
      <c r="AZ118" s="138"/>
      <c r="BA118" s="138"/>
      <c r="BB118" s="138"/>
      <c r="BC118" s="138"/>
      <c r="BD118" s="138"/>
      <c r="BE118" s="138"/>
      <c r="BF118" s="138"/>
      <c r="BG118" s="138"/>
      <c r="BH118" s="138"/>
    </row>
    <row r="119" spans="1:60" outlineLevel="1" x14ac:dyDescent="0.2">
      <c r="A119" s="159">
        <v>35</v>
      </c>
      <c r="B119" s="160" t="s">
        <v>285</v>
      </c>
      <c r="C119" s="177" t="s">
        <v>286</v>
      </c>
      <c r="D119" s="161" t="s">
        <v>260</v>
      </c>
      <c r="E119" s="162">
        <v>3</v>
      </c>
      <c r="F119" s="163"/>
      <c r="G119" s="164">
        <f>ROUND(E119*F119,2)</f>
        <v>0</v>
      </c>
      <c r="H119" s="163"/>
      <c r="I119" s="164">
        <f>ROUND(E119*H119,2)</f>
        <v>0</v>
      </c>
      <c r="J119" s="163"/>
      <c r="K119" s="164">
        <f>ROUND(E119*J119,2)</f>
        <v>0</v>
      </c>
      <c r="L119" s="164">
        <v>21</v>
      </c>
      <c r="M119" s="164">
        <f>G119*(1+L119/100)</f>
        <v>0</v>
      </c>
      <c r="N119" s="164">
        <v>0</v>
      </c>
      <c r="O119" s="164">
        <f>ROUND(E119*N119,2)</f>
        <v>0</v>
      </c>
      <c r="P119" s="164">
        <v>0</v>
      </c>
      <c r="Q119" s="164">
        <f>ROUND(E119*P119,2)</f>
        <v>0</v>
      </c>
      <c r="R119" s="164" t="s">
        <v>261</v>
      </c>
      <c r="S119" s="164" t="s">
        <v>143</v>
      </c>
      <c r="T119" s="165" t="s">
        <v>143</v>
      </c>
      <c r="U119" s="144">
        <v>0.17400000000000002</v>
      </c>
      <c r="V119" s="144">
        <f>ROUND(E119*U119,2)</f>
        <v>0.52</v>
      </c>
      <c r="W119" s="144"/>
      <c r="X119" s="138"/>
      <c r="Y119" s="138"/>
      <c r="Z119" s="138"/>
      <c r="AA119" s="138"/>
      <c r="AB119" s="138"/>
      <c r="AC119" s="138"/>
      <c r="AD119" s="138"/>
      <c r="AE119" s="138"/>
      <c r="AF119" s="138"/>
      <c r="AG119" s="138" t="s">
        <v>144</v>
      </c>
      <c r="AH119" s="138"/>
      <c r="AI119" s="138"/>
      <c r="AJ119" s="138"/>
      <c r="AK119" s="138"/>
      <c r="AL119" s="138"/>
      <c r="AM119" s="138"/>
      <c r="AN119" s="138"/>
      <c r="AO119" s="138"/>
      <c r="AP119" s="138"/>
      <c r="AQ119" s="138"/>
      <c r="AR119" s="138"/>
      <c r="AS119" s="138"/>
      <c r="AT119" s="138"/>
      <c r="AU119" s="138"/>
      <c r="AV119" s="138"/>
      <c r="AW119" s="138"/>
      <c r="AX119" s="138"/>
      <c r="AY119" s="138"/>
      <c r="AZ119" s="138"/>
      <c r="BA119" s="138"/>
      <c r="BB119" s="138"/>
      <c r="BC119" s="138"/>
      <c r="BD119" s="138"/>
      <c r="BE119" s="138"/>
      <c r="BF119" s="138"/>
      <c r="BG119" s="138"/>
      <c r="BH119" s="138"/>
    </row>
    <row r="120" spans="1:60" outlineLevel="1" x14ac:dyDescent="0.2">
      <c r="A120" s="141"/>
      <c r="B120" s="142"/>
      <c r="C120" s="251" t="s">
        <v>287</v>
      </c>
      <c r="D120" s="252"/>
      <c r="E120" s="252"/>
      <c r="F120" s="252"/>
      <c r="G120" s="252"/>
      <c r="H120" s="144"/>
      <c r="I120" s="144"/>
      <c r="J120" s="144"/>
      <c r="K120" s="144"/>
      <c r="L120" s="144"/>
      <c r="M120" s="144"/>
      <c r="N120" s="144"/>
      <c r="O120" s="144"/>
      <c r="P120" s="144"/>
      <c r="Q120" s="144"/>
      <c r="R120" s="144"/>
      <c r="S120" s="144"/>
      <c r="T120" s="144"/>
      <c r="U120" s="144"/>
      <c r="V120" s="144"/>
      <c r="W120" s="144"/>
      <c r="X120" s="138"/>
      <c r="Y120" s="138"/>
      <c r="Z120" s="138"/>
      <c r="AA120" s="138"/>
      <c r="AB120" s="138"/>
      <c r="AC120" s="138"/>
      <c r="AD120" s="138"/>
      <c r="AE120" s="138"/>
      <c r="AF120" s="138"/>
      <c r="AG120" s="138" t="s">
        <v>146</v>
      </c>
      <c r="AH120" s="138"/>
      <c r="AI120" s="138"/>
      <c r="AJ120" s="138"/>
      <c r="AK120" s="138"/>
      <c r="AL120" s="138"/>
      <c r="AM120" s="138"/>
      <c r="AN120" s="138"/>
      <c r="AO120" s="138"/>
      <c r="AP120" s="138"/>
      <c r="AQ120" s="138"/>
      <c r="AR120" s="138"/>
      <c r="AS120" s="138"/>
      <c r="AT120" s="138"/>
      <c r="AU120" s="138"/>
      <c r="AV120" s="138"/>
      <c r="AW120" s="138"/>
      <c r="AX120" s="138"/>
      <c r="AY120" s="138"/>
      <c r="AZ120" s="138"/>
      <c r="BA120" s="138"/>
      <c r="BB120" s="138"/>
      <c r="BC120" s="138"/>
      <c r="BD120" s="138"/>
      <c r="BE120" s="138"/>
      <c r="BF120" s="138"/>
      <c r="BG120" s="138"/>
      <c r="BH120" s="138"/>
    </row>
    <row r="121" spans="1:60" outlineLevel="1" x14ac:dyDescent="0.2">
      <c r="A121" s="141"/>
      <c r="B121" s="142"/>
      <c r="C121" s="178" t="s">
        <v>65</v>
      </c>
      <c r="D121" s="150"/>
      <c r="E121" s="151">
        <v>3</v>
      </c>
      <c r="F121" s="144"/>
      <c r="G121" s="144"/>
      <c r="H121" s="144"/>
      <c r="I121" s="144"/>
      <c r="J121" s="144"/>
      <c r="K121" s="144"/>
      <c r="L121" s="144"/>
      <c r="M121" s="144"/>
      <c r="N121" s="144"/>
      <c r="O121" s="144"/>
      <c r="P121" s="144"/>
      <c r="Q121" s="144"/>
      <c r="R121" s="144"/>
      <c r="S121" s="144"/>
      <c r="T121" s="144"/>
      <c r="U121" s="144"/>
      <c r="V121" s="144"/>
      <c r="W121" s="144"/>
      <c r="X121" s="138"/>
      <c r="Y121" s="138"/>
      <c r="Z121" s="138"/>
      <c r="AA121" s="138"/>
      <c r="AB121" s="138"/>
      <c r="AC121" s="138"/>
      <c r="AD121" s="138"/>
      <c r="AE121" s="138"/>
      <c r="AF121" s="138"/>
      <c r="AG121" s="138" t="s">
        <v>148</v>
      </c>
      <c r="AH121" s="138">
        <v>0</v>
      </c>
      <c r="AI121" s="138"/>
      <c r="AJ121" s="138"/>
      <c r="AK121" s="138"/>
      <c r="AL121" s="138"/>
      <c r="AM121" s="138"/>
      <c r="AN121" s="138"/>
      <c r="AO121" s="138"/>
      <c r="AP121" s="138"/>
      <c r="AQ121" s="138"/>
      <c r="AR121" s="138"/>
      <c r="AS121" s="138"/>
      <c r="AT121" s="138"/>
      <c r="AU121" s="138"/>
      <c r="AV121" s="138"/>
      <c r="AW121" s="138"/>
      <c r="AX121" s="138"/>
      <c r="AY121" s="138"/>
      <c r="AZ121" s="138"/>
      <c r="BA121" s="138"/>
      <c r="BB121" s="138"/>
      <c r="BC121" s="138"/>
      <c r="BD121" s="138"/>
      <c r="BE121" s="138"/>
      <c r="BF121" s="138"/>
      <c r="BG121" s="138"/>
      <c r="BH121" s="138"/>
    </row>
    <row r="122" spans="1:60" outlineLevel="1" x14ac:dyDescent="0.2">
      <c r="A122" s="159">
        <v>36</v>
      </c>
      <c r="B122" s="160" t="s">
        <v>288</v>
      </c>
      <c r="C122" s="177" t="s">
        <v>289</v>
      </c>
      <c r="D122" s="161" t="s">
        <v>229</v>
      </c>
      <c r="E122" s="162">
        <v>43.2</v>
      </c>
      <c r="F122" s="163"/>
      <c r="G122" s="164">
        <f>ROUND(E122*F122,2)</f>
        <v>0</v>
      </c>
      <c r="H122" s="163"/>
      <c r="I122" s="164">
        <f>ROUND(E122*H122,2)</f>
        <v>0</v>
      </c>
      <c r="J122" s="163"/>
      <c r="K122" s="164">
        <f>ROUND(E122*J122,2)</f>
        <v>0</v>
      </c>
      <c r="L122" s="164">
        <v>21</v>
      </c>
      <c r="M122" s="164">
        <f>G122*(1+L122/100)</f>
        <v>0</v>
      </c>
      <c r="N122" s="164">
        <v>0</v>
      </c>
      <c r="O122" s="164">
        <f>ROUND(E122*N122,2)</f>
        <v>0</v>
      </c>
      <c r="P122" s="164">
        <v>0</v>
      </c>
      <c r="Q122" s="164">
        <f>ROUND(E122*P122,2)</f>
        <v>0</v>
      </c>
      <c r="R122" s="164" t="s">
        <v>261</v>
      </c>
      <c r="S122" s="164" t="s">
        <v>143</v>
      </c>
      <c r="T122" s="165" t="s">
        <v>143</v>
      </c>
      <c r="U122" s="144">
        <v>4.8000000000000001E-2</v>
      </c>
      <c r="V122" s="144">
        <f>ROUND(E122*U122,2)</f>
        <v>2.0699999999999998</v>
      </c>
      <c r="W122" s="144"/>
      <c r="X122" s="138"/>
      <c r="Y122" s="138"/>
      <c r="Z122" s="138"/>
      <c r="AA122" s="138"/>
      <c r="AB122" s="138"/>
      <c r="AC122" s="138"/>
      <c r="AD122" s="138"/>
      <c r="AE122" s="138"/>
      <c r="AF122" s="138"/>
      <c r="AG122" s="138" t="s">
        <v>144</v>
      </c>
      <c r="AH122" s="138"/>
      <c r="AI122" s="138"/>
      <c r="AJ122" s="138"/>
      <c r="AK122" s="138"/>
      <c r="AL122" s="138"/>
      <c r="AM122" s="138"/>
      <c r="AN122" s="138"/>
      <c r="AO122" s="138"/>
      <c r="AP122" s="138"/>
      <c r="AQ122" s="138"/>
      <c r="AR122" s="138"/>
      <c r="AS122" s="138"/>
      <c r="AT122" s="138"/>
      <c r="AU122" s="138"/>
      <c r="AV122" s="138"/>
      <c r="AW122" s="138"/>
      <c r="AX122" s="138"/>
      <c r="AY122" s="138"/>
      <c r="AZ122" s="138"/>
      <c r="BA122" s="138"/>
      <c r="BB122" s="138"/>
      <c r="BC122" s="138"/>
      <c r="BD122" s="138"/>
      <c r="BE122" s="138"/>
      <c r="BF122" s="138"/>
      <c r="BG122" s="138"/>
      <c r="BH122" s="138"/>
    </row>
    <row r="123" spans="1:60" outlineLevel="1" x14ac:dyDescent="0.2">
      <c r="A123" s="141"/>
      <c r="B123" s="142"/>
      <c r="C123" s="178" t="s">
        <v>290</v>
      </c>
      <c r="D123" s="150"/>
      <c r="E123" s="151">
        <v>43.2</v>
      </c>
      <c r="F123" s="144"/>
      <c r="G123" s="144"/>
      <c r="H123" s="144"/>
      <c r="I123" s="144"/>
      <c r="J123" s="144"/>
      <c r="K123" s="144"/>
      <c r="L123" s="144"/>
      <c r="M123" s="144"/>
      <c r="N123" s="144"/>
      <c r="O123" s="144"/>
      <c r="P123" s="144"/>
      <c r="Q123" s="144"/>
      <c r="R123" s="144"/>
      <c r="S123" s="144"/>
      <c r="T123" s="144"/>
      <c r="U123" s="144"/>
      <c r="V123" s="144"/>
      <c r="W123" s="144"/>
      <c r="X123" s="138"/>
      <c r="Y123" s="138"/>
      <c r="Z123" s="138"/>
      <c r="AA123" s="138"/>
      <c r="AB123" s="138"/>
      <c r="AC123" s="138"/>
      <c r="AD123" s="138"/>
      <c r="AE123" s="138"/>
      <c r="AF123" s="138"/>
      <c r="AG123" s="138" t="s">
        <v>148</v>
      </c>
      <c r="AH123" s="138">
        <v>0</v>
      </c>
      <c r="AI123" s="138"/>
      <c r="AJ123" s="138"/>
      <c r="AK123" s="138"/>
      <c r="AL123" s="138"/>
      <c r="AM123" s="138"/>
      <c r="AN123" s="138"/>
      <c r="AO123" s="138"/>
      <c r="AP123" s="138"/>
      <c r="AQ123" s="138"/>
      <c r="AR123" s="138"/>
      <c r="AS123" s="138"/>
      <c r="AT123" s="138"/>
      <c r="AU123" s="138"/>
      <c r="AV123" s="138"/>
      <c r="AW123" s="138"/>
      <c r="AX123" s="138"/>
      <c r="AY123" s="138"/>
      <c r="AZ123" s="138"/>
      <c r="BA123" s="138"/>
      <c r="BB123" s="138"/>
      <c r="BC123" s="138"/>
      <c r="BD123" s="138"/>
      <c r="BE123" s="138"/>
      <c r="BF123" s="138"/>
      <c r="BG123" s="138"/>
      <c r="BH123" s="138"/>
    </row>
    <row r="124" spans="1:60" outlineLevel="1" x14ac:dyDescent="0.2">
      <c r="A124" s="141">
        <v>37</v>
      </c>
      <c r="B124" s="142" t="s">
        <v>291</v>
      </c>
      <c r="C124" s="180" t="s">
        <v>292</v>
      </c>
      <c r="D124" s="143" t="s">
        <v>0</v>
      </c>
      <c r="E124" s="174"/>
      <c r="F124" s="149"/>
      <c r="G124" s="144">
        <f>ROUND(E124*F124,2)</f>
        <v>0</v>
      </c>
      <c r="H124" s="149"/>
      <c r="I124" s="144">
        <f>ROUND(E124*H124,2)</f>
        <v>0</v>
      </c>
      <c r="J124" s="149"/>
      <c r="K124" s="144">
        <f>ROUND(E124*J124,2)</f>
        <v>0</v>
      </c>
      <c r="L124" s="144">
        <v>21</v>
      </c>
      <c r="M124" s="144">
        <f>G124*(1+L124/100)</f>
        <v>0</v>
      </c>
      <c r="N124" s="144">
        <v>0</v>
      </c>
      <c r="O124" s="144">
        <f>ROUND(E124*N124,2)</f>
        <v>0</v>
      </c>
      <c r="P124" s="144">
        <v>0</v>
      </c>
      <c r="Q124" s="144">
        <f>ROUND(E124*P124,2)</f>
        <v>0</v>
      </c>
      <c r="R124" s="144" t="s">
        <v>261</v>
      </c>
      <c r="S124" s="144" t="s">
        <v>143</v>
      </c>
      <c r="T124" s="144" t="s">
        <v>143</v>
      </c>
      <c r="U124" s="144">
        <v>0</v>
      </c>
      <c r="V124" s="144">
        <f>ROUND(E124*U124,2)</f>
        <v>0</v>
      </c>
      <c r="W124" s="144"/>
      <c r="X124" s="138"/>
      <c r="Y124" s="138"/>
      <c r="Z124" s="138"/>
      <c r="AA124" s="138"/>
      <c r="AB124" s="138"/>
      <c r="AC124" s="138"/>
      <c r="AD124" s="138"/>
      <c r="AE124" s="138"/>
      <c r="AF124" s="138"/>
      <c r="AG124" s="138" t="s">
        <v>256</v>
      </c>
      <c r="AH124" s="138"/>
      <c r="AI124" s="138"/>
      <c r="AJ124" s="138"/>
      <c r="AK124" s="138"/>
      <c r="AL124" s="138"/>
      <c r="AM124" s="138"/>
      <c r="AN124" s="138"/>
      <c r="AO124" s="138"/>
      <c r="AP124" s="138"/>
      <c r="AQ124" s="138"/>
      <c r="AR124" s="138"/>
      <c r="AS124" s="138"/>
      <c r="AT124" s="138"/>
      <c r="AU124" s="138"/>
      <c r="AV124" s="138"/>
      <c r="AW124" s="138"/>
      <c r="AX124" s="138"/>
      <c r="AY124" s="138"/>
      <c r="AZ124" s="138"/>
      <c r="BA124" s="138"/>
      <c r="BB124" s="138"/>
      <c r="BC124" s="138"/>
      <c r="BD124" s="138"/>
      <c r="BE124" s="138"/>
      <c r="BF124" s="138"/>
      <c r="BG124" s="138"/>
      <c r="BH124" s="138"/>
    </row>
    <row r="125" spans="1:60" outlineLevel="1" x14ac:dyDescent="0.2">
      <c r="A125" s="141"/>
      <c r="B125" s="142"/>
      <c r="C125" s="260" t="s">
        <v>293</v>
      </c>
      <c r="D125" s="261"/>
      <c r="E125" s="261"/>
      <c r="F125" s="261"/>
      <c r="G125" s="261"/>
      <c r="H125" s="144"/>
      <c r="I125" s="144"/>
      <c r="J125" s="144"/>
      <c r="K125" s="144"/>
      <c r="L125" s="144"/>
      <c r="M125" s="144"/>
      <c r="N125" s="144"/>
      <c r="O125" s="144"/>
      <c r="P125" s="144"/>
      <c r="Q125" s="144"/>
      <c r="R125" s="144"/>
      <c r="S125" s="144"/>
      <c r="T125" s="144"/>
      <c r="U125" s="144"/>
      <c r="V125" s="144"/>
      <c r="W125" s="144"/>
      <c r="X125" s="138"/>
      <c r="Y125" s="138"/>
      <c r="Z125" s="138"/>
      <c r="AA125" s="138"/>
      <c r="AB125" s="138"/>
      <c r="AC125" s="138"/>
      <c r="AD125" s="138"/>
      <c r="AE125" s="138"/>
      <c r="AF125" s="138"/>
      <c r="AG125" s="138" t="s">
        <v>146</v>
      </c>
      <c r="AH125" s="138"/>
      <c r="AI125" s="138"/>
      <c r="AJ125" s="138"/>
      <c r="AK125" s="138"/>
      <c r="AL125" s="138"/>
      <c r="AM125" s="138"/>
      <c r="AN125" s="138"/>
      <c r="AO125" s="138"/>
      <c r="AP125" s="138"/>
      <c r="AQ125" s="138"/>
      <c r="AR125" s="138"/>
      <c r="AS125" s="138"/>
      <c r="AT125" s="138"/>
      <c r="AU125" s="138"/>
      <c r="AV125" s="138"/>
      <c r="AW125" s="138"/>
      <c r="AX125" s="138"/>
      <c r="AY125" s="138"/>
      <c r="AZ125" s="138"/>
      <c r="BA125" s="138"/>
      <c r="BB125" s="138"/>
      <c r="BC125" s="138"/>
      <c r="BD125" s="138"/>
      <c r="BE125" s="138"/>
      <c r="BF125" s="138"/>
      <c r="BG125" s="138"/>
      <c r="BH125" s="138"/>
    </row>
    <row r="126" spans="1:60" outlineLevel="1" x14ac:dyDescent="0.2">
      <c r="A126" s="159">
        <v>38</v>
      </c>
      <c r="B126" s="160" t="s">
        <v>294</v>
      </c>
      <c r="C126" s="177" t="s">
        <v>295</v>
      </c>
      <c r="D126" s="161" t="s">
        <v>296</v>
      </c>
      <c r="E126" s="162">
        <v>15</v>
      </c>
      <c r="F126" s="163"/>
      <c r="G126" s="164">
        <f>ROUND(E126*F126,2)</f>
        <v>0</v>
      </c>
      <c r="H126" s="163"/>
      <c r="I126" s="164">
        <f>ROUND(E126*H126,2)</f>
        <v>0</v>
      </c>
      <c r="J126" s="163"/>
      <c r="K126" s="164">
        <f>ROUND(E126*J126,2)</f>
        <v>0</v>
      </c>
      <c r="L126" s="164">
        <v>21</v>
      </c>
      <c r="M126" s="164">
        <f>G126*(1+L126/100)</f>
        <v>0</v>
      </c>
      <c r="N126" s="164">
        <v>0</v>
      </c>
      <c r="O126" s="164">
        <f>ROUND(E126*N126,2)</f>
        <v>0</v>
      </c>
      <c r="P126" s="164">
        <v>0</v>
      </c>
      <c r="Q126" s="164">
        <f>ROUND(E126*P126,2)</f>
        <v>0</v>
      </c>
      <c r="R126" s="164" t="s">
        <v>297</v>
      </c>
      <c r="S126" s="164" t="s">
        <v>143</v>
      </c>
      <c r="T126" s="165" t="s">
        <v>143</v>
      </c>
      <c r="U126" s="144">
        <v>1</v>
      </c>
      <c r="V126" s="144">
        <f>ROUND(E126*U126,2)</f>
        <v>15</v>
      </c>
      <c r="W126" s="144"/>
      <c r="X126" s="138"/>
      <c r="Y126" s="138"/>
      <c r="Z126" s="138"/>
      <c r="AA126" s="138"/>
      <c r="AB126" s="138"/>
      <c r="AC126" s="138"/>
      <c r="AD126" s="138"/>
      <c r="AE126" s="138"/>
      <c r="AF126" s="138"/>
      <c r="AG126" s="138" t="s">
        <v>298</v>
      </c>
      <c r="AH126" s="138"/>
      <c r="AI126" s="138"/>
      <c r="AJ126" s="138"/>
      <c r="AK126" s="138"/>
      <c r="AL126" s="138"/>
      <c r="AM126" s="138"/>
      <c r="AN126" s="138"/>
      <c r="AO126" s="138"/>
      <c r="AP126" s="138"/>
      <c r="AQ126" s="138"/>
      <c r="AR126" s="138"/>
      <c r="AS126" s="138"/>
      <c r="AT126" s="138"/>
      <c r="AU126" s="138"/>
      <c r="AV126" s="138"/>
      <c r="AW126" s="138"/>
      <c r="AX126" s="138"/>
      <c r="AY126" s="138"/>
      <c r="AZ126" s="138"/>
      <c r="BA126" s="138"/>
      <c r="BB126" s="138"/>
      <c r="BC126" s="138"/>
      <c r="BD126" s="138"/>
      <c r="BE126" s="138"/>
      <c r="BF126" s="138"/>
      <c r="BG126" s="138"/>
      <c r="BH126" s="138"/>
    </row>
    <row r="127" spans="1:60" outlineLevel="1" x14ac:dyDescent="0.2">
      <c r="A127" s="141"/>
      <c r="B127" s="142"/>
      <c r="C127" s="178" t="s">
        <v>299</v>
      </c>
      <c r="D127" s="150"/>
      <c r="E127" s="151"/>
      <c r="F127" s="144"/>
      <c r="G127" s="144"/>
      <c r="H127" s="144"/>
      <c r="I127" s="144"/>
      <c r="J127" s="144"/>
      <c r="K127" s="144"/>
      <c r="L127" s="144"/>
      <c r="M127" s="144"/>
      <c r="N127" s="144"/>
      <c r="O127" s="144"/>
      <c r="P127" s="144"/>
      <c r="Q127" s="144"/>
      <c r="R127" s="144"/>
      <c r="S127" s="144"/>
      <c r="T127" s="144"/>
      <c r="U127" s="144"/>
      <c r="V127" s="144"/>
      <c r="W127" s="144"/>
      <c r="X127" s="138"/>
      <c r="Y127" s="138"/>
      <c r="Z127" s="138"/>
      <c r="AA127" s="138"/>
      <c r="AB127" s="138"/>
      <c r="AC127" s="138"/>
      <c r="AD127" s="138"/>
      <c r="AE127" s="138"/>
      <c r="AF127" s="138"/>
      <c r="AG127" s="138" t="s">
        <v>148</v>
      </c>
      <c r="AH127" s="138">
        <v>0</v>
      </c>
      <c r="AI127" s="138"/>
      <c r="AJ127" s="138"/>
      <c r="AK127" s="138"/>
      <c r="AL127" s="138"/>
      <c r="AM127" s="138"/>
      <c r="AN127" s="138"/>
      <c r="AO127" s="138"/>
      <c r="AP127" s="138"/>
      <c r="AQ127" s="138"/>
      <c r="AR127" s="138"/>
      <c r="AS127" s="138"/>
      <c r="AT127" s="138"/>
      <c r="AU127" s="138"/>
      <c r="AV127" s="138"/>
      <c r="AW127" s="138"/>
      <c r="AX127" s="138"/>
      <c r="AY127" s="138"/>
      <c r="AZ127" s="138"/>
      <c r="BA127" s="138"/>
      <c r="BB127" s="138"/>
      <c r="BC127" s="138"/>
      <c r="BD127" s="138"/>
      <c r="BE127" s="138"/>
      <c r="BF127" s="138"/>
      <c r="BG127" s="138"/>
      <c r="BH127" s="138"/>
    </row>
    <row r="128" spans="1:60" outlineLevel="1" x14ac:dyDescent="0.2">
      <c r="A128" s="141"/>
      <c r="B128" s="142"/>
      <c r="C128" s="178" t="s">
        <v>300</v>
      </c>
      <c r="D128" s="150"/>
      <c r="E128" s="151">
        <v>5</v>
      </c>
      <c r="F128" s="144"/>
      <c r="G128" s="144"/>
      <c r="H128" s="144"/>
      <c r="I128" s="144"/>
      <c r="J128" s="144"/>
      <c r="K128" s="144"/>
      <c r="L128" s="144"/>
      <c r="M128" s="144"/>
      <c r="N128" s="144"/>
      <c r="O128" s="144"/>
      <c r="P128" s="144"/>
      <c r="Q128" s="144"/>
      <c r="R128" s="144"/>
      <c r="S128" s="144"/>
      <c r="T128" s="144"/>
      <c r="U128" s="144"/>
      <c r="V128" s="144"/>
      <c r="W128" s="144"/>
      <c r="X128" s="138"/>
      <c r="Y128" s="138"/>
      <c r="Z128" s="138"/>
      <c r="AA128" s="138"/>
      <c r="AB128" s="138"/>
      <c r="AC128" s="138"/>
      <c r="AD128" s="138"/>
      <c r="AE128" s="138"/>
      <c r="AF128" s="138"/>
      <c r="AG128" s="138" t="s">
        <v>148</v>
      </c>
      <c r="AH128" s="138">
        <v>0</v>
      </c>
      <c r="AI128" s="138"/>
      <c r="AJ128" s="138"/>
      <c r="AK128" s="138"/>
      <c r="AL128" s="138"/>
      <c r="AM128" s="138"/>
      <c r="AN128" s="138"/>
      <c r="AO128" s="138"/>
      <c r="AP128" s="138"/>
      <c r="AQ128" s="138"/>
      <c r="AR128" s="138"/>
      <c r="AS128" s="138"/>
      <c r="AT128" s="138"/>
      <c r="AU128" s="138"/>
      <c r="AV128" s="138"/>
      <c r="AW128" s="138"/>
      <c r="AX128" s="138"/>
      <c r="AY128" s="138"/>
      <c r="AZ128" s="138"/>
      <c r="BA128" s="138"/>
      <c r="BB128" s="138"/>
      <c r="BC128" s="138"/>
      <c r="BD128" s="138"/>
      <c r="BE128" s="138"/>
      <c r="BF128" s="138"/>
      <c r="BG128" s="138"/>
      <c r="BH128" s="138"/>
    </row>
    <row r="129" spans="1:60" outlineLevel="1" x14ac:dyDescent="0.2">
      <c r="A129" s="141"/>
      <c r="B129" s="142"/>
      <c r="C129" s="178" t="s">
        <v>301</v>
      </c>
      <c r="D129" s="150"/>
      <c r="E129" s="151">
        <v>10</v>
      </c>
      <c r="F129" s="144"/>
      <c r="G129" s="144"/>
      <c r="H129" s="144"/>
      <c r="I129" s="144"/>
      <c r="J129" s="144"/>
      <c r="K129" s="144"/>
      <c r="L129" s="144"/>
      <c r="M129" s="144"/>
      <c r="N129" s="144"/>
      <c r="O129" s="144"/>
      <c r="P129" s="144"/>
      <c r="Q129" s="144"/>
      <c r="R129" s="144"/>
      <c r="S129" s="144"/>
      <c r="T129" s="144"/>
      <c r="U129" s="144"/>
      <c r="V129" s="144"/>
      <c r="W129" s="144"/>
      <c r="X129" s="138"/>
      <c r="Y129" s="138"/>
      <c r="Z129" s="138"/>
      <c r="AA129" s="138"/>
      <c r="AB129" s="138"/>
      <c r="AC129" s="138"/>
      <c r="AD129" s="138"/>
      <c r="AE129" s="138"/>
      <c r="AF129" s="138"/>
      <c r="AG129" s="138" t="s">
        <v>148</v>
      </c>
      <c r="AH129" s="138">
        <v>0</v>
      </c>
      <c r="AI129" s="138"/>
      <c r="AJ129" s="138"/>
      <c r="AK129" s="138"/>
      <c r="AL129" s="138"/>
      <c r="AM129" s="138"/>
      <c r="AN129" s="138"/>
      <c r="AO129" s="138"/>
      <c r="AP129" s="138"/>
      <c r="AQ129" s="138"/>
      <c r="AR129" s="138"/>
      <c r="AS129" s="138"/>
      <c r="AT129" s="138"/>
      <c r="AU129" s="138"/>
      <c r="AV129" s="138"/>
      <c r="AW129" s="138"/>
      <c r="AX129" s="138"/>
      <c r="AY129" s="138"/>
      <c r="AZ129" s="138"/>
      <c r="BA129" s="138"/>
      <c r="BB129" s="138"/>
      <c r="BC129" s="138"/>
      <c r="BD129" s="138"/>
      <c r="BE129" s="138"/>
      <c r="BF129" s="138"/>
      <c r="BG129" s="138"/>
      <c r="BH129" s="138"/>
    </row>
    <row r="130" spans="1:60" x14ac:dyDescent="0.2">
      <c r="A130" s="153" t="s">
        <v>137</v>
      </c>
      <c r="B130" s="154" t="s">
        <v>92</v>
      </c>
      <c r="C130" s="176" t="s">
        <v>93</v>
      </c>
      <c r="D130" s="155"/>
      <c r="E130" s="156"/>
      <c r="F130" s="157"/>
      <c r="G130" s="157">
        <f>SUMIF(AG131:AG152,"&lt;&gt;NOR",G131:G152)</f>
        <v>0</v>
      </c>
      <c r="H130" s="157"/>
      <c r="I130" s="157">
        <f>SUM(I131:I152)</f>
        <v>0</v>
      </c>
      <c r="J130" s="157"/>
      <c r="K130" s="157">
        <f>SUM(K131:K152)</f>
        <v>0</v>
      </c>
      <c r="L130" s="157"/>
      <c r="M130" s="157">
        <f>SUM(M131:M152)</f>
        <v>0</v>
      </c>
      <c r="N130" s="157"/>
      <c r="O130" s="157">
        <f>SUM(O131:O152)</f>
        <v>0.05</v>
      </c>
      <c r="P130" s="157"/>
      <c r="Q130" s="157">
        <f>SUM(Q131:Q152)</f>
        <v>0</v>
      </c>
      <c r="R130" s="157"/>
      <c r="S130" s="157"/>
      <c r="T130" s="158"/>
      <c r="U130" s="152"/>
      <c r="V130" s="152">
        <f>SUM(V131:V152)</f>
        <v>69.91</v>
      </c>
      <c r="W130" s="152"/>
      <c r="AG130" t="s">
        <v>138</v>
      </c>
    </row>
    <row r="131" spans="1:60" outlineLevel="1" x14ac:dyDescent="0.2">
      <c r="A131" s="166">
        <v>39</v>
      </c>
      <c r="B131" s="167" t="s">
        <v>302</v>
      </c>
      <c r="C131" s="179" t="s">
        <v>303</v>
      </c>
      <c r="D131" s="168" t="s">
        <v>304</v>
      </c>
      <c r="E131" s="169">
        <v>1</v>
      </c>
      <c r="F131" s="170"/>
      <c r="G131" s="171">
        <f>ROUND(E131*F131,2)</f>
        <v>0</v>
      </c>
      <c r="H131" s="170"/>
      <c r="I131" s="171">
        <f>ROUND(E131*H131,2)</f>
        <v>0</v>
      </c>
      <c r="J131" s="170"/>
      <c r="K131" s="171">
        <f>ROUND(E131*J131,2)</f>
        <v>0</v>
      </c>
      <c r="L131" s="171">
        <v>21</v>
      </c>
      <c r="M131" s="171">
        <f>G131*(1+L131/100)</f>
        <v>0</v>
      </c>
      <c r="N131" s="171">
        <v>1.1640000000000001E-2</v>
      </c>
      <c r="O131" s="171">
        <f>ROUND(E131*N131,2)</f>
        <v>0.01</v>
      </c>
      <c r="P131" s="171">
        <v>0</v>
      </c>
      <c r="Q131" s="171">
        <f>ROUND(E131*P131,2)</f>
        <v>0</v>
      </c>
      <c r="R131" s="171" t="s">
        <v>261</v>
      </c>
      <c r="S131" s="171" t="s">
        <v>143</v>
      </c>
      <c r="T131" s="172" t="s">
        <v>143</v>
      </c>
      <c r="U131" s="144">
        <v>1.2910000000000001</v>
      </c>
      <c r="V131" s="144">
        <f>ROUND(E131*U131,2)</f>
        <v>1.29</v>
      </c>
      <c r="W131" s="144"/>
      <c r="X131" s="138"/>
      <c r="Y131" s="138"/>
      <c r="Z131" s="138"/>
      <c r="AA131" s="138"/>
      <c r="AB131" s="138"/>
      <c r="AC131" s="138"/>
      <c r="AD131" s="138"/>
      <c r="AE131" s="138"/>
      <c r="AF131" s="138"/>
      <c r="AG131" s="138" t="s">
        <v>144</v>
      </c>
      <c r="AH131" s="138"/>
      <c r="AI131" s="138"/>
      <c r="AJ131" s="138"/>
      <c r="AK131" s="138"/>
      <c r="AL131" s="138"/>
      <c r="AM131" s="138"/>
      <c r="AN131" s="138"/>
      <c r="AO131" s="138"/>
      <c r="AP131" s="138"/>
      <c r="AQ131" s="138"/>
      <c r="AR131" s="138"/>
      <c r="AS131" s="138"/>
      <c r="AT131" s="138"/>
      <c r="AU131" s="138"/>
      <c r="AV131" s="138"/>
      <c r="AW131" s="138"/>
      <c r="AX131" s="138"/>
      <c r="AY131" s="138"/>
      <c r="AZ131" s="138"/>
      <c r="BA131" s="138"/>
      <c r="BB131" s="138"/>
      <c r="BC131" s="138"/>
      <c r="BD131" s="138"/>
      <c r="BE131" s="138"/>
      <c r="BF131" s="138"/>
      <c r="BG131" s="138"/>
      <c r="BH131" s="138"/>
    </row>
    <row r="132" spans="1:60" outlineLevel="1" x14ac:dyDescent="0.2">
      <c r="A132" s="166">
        <v>40</v>
      </c>
      <c r="B132" s="167" t="s">
        <v>305</v>
      </c>
      <c r="C132" s="179" t="s">
        <v>306</v>
      </c>
      <c r="D132" s="168" t="s">
        <v>260</v>
      </c>
      <c r="E132" s="169">
        <v>1</v>
      </c>
      <c r="F132" s="170"/>
      <c r="G132" s="171">
        <f>ROUND(E132*F132,2)</f>
        <v>0</v>
      </c>
      <c r="H132" s="170"/>
      <c r="I132" s="171">
        <f>ROUND(E132*H132,2)</f>
        <v>0</v>
      </c>
      <c r="J132" s="170"/>
      <c r="K132" s="171">
        <f>ROUND(E132*J132,2)</f>
        <v>0</v>
      </c>
      <c r="L132" s="171">
        <v>21</v>
      </c>
      <c r="M132" s="171">
        <f>G132*(1+L132/100)</f>
        <v>0</v>
      </c>
      <c r="N132" s="171">
        <v>1.3500000000000001E-3</v>
      </c>
      <c r="O132" s="171">
        <f>ROUND(E132*N132,2)</f>
        <v>0</v>
      </c>
      <c r="P132" s="171">
        <v>0</v>
      </c>
      <c r="Q132" s="171">
        <f>ROUND(E132*P132,2)</f>
        <v>0</v>
      </c>
      <c r="R132" s="171" t="s">
        <v>261</v>
      </c>
      <c r="S132" s="171" t="s">
        <v>143</v>
      </c>
      <c r="T132" s="172" t="s">
        <v>143</v>
      </c>
      <c r="U132" s="144">
        <v>0.754</v>
      </c>
      <c r="V132" s="144">
        <f>ROUND(E132*U132,2)</f>
        <v>0.75</v>
      </c>
      <c r="W132" s="144"/>
      <c r="X132" s="138"/>
      <c r="Y132" s="138"/>
      <c r="Z132" s="138"/>
      <c r="AA132" s="138"/>
      <c r="AB132" s="138"/>
      <c r="AC132" s="138"/>
      <c r="AD132" s="138"/>
      <c r="AE132" s="138"/>
      <c r="AF132" s="138"/>
      <c r="AG132" s="138" t="s">
        <v>144</v>
      </c>
      <c r="AH132" s="138"/>
      <c r="AI132" s="138"/>
      <c r="AJ132" s="138"/>
      <c r="AK132" s="138"/>
      <c r="AL132" s="138"/>
      <c r="AM132" s="138"/>
      <c r="AN132" s="138"/>
      <c r="AO132" s="138"/>
      <c r="AP132" s="138"/>
      <c r="AQ132" s="138"/>
      <c r="AR132" s="138"/>
      <c r="AS132" s="138"/>
      <c r="AT132" s="138"/>
      <c r="AU132" s="138"/>
      <c r="AV132" s="138"/>
      <c r="AW132" s="138"/>
      <c r="AX132" s="138"/>
      <c r="AY132" s="138"/>
      <c r="AZ132" s="138"/>
      <c r="BA132" s="138"/>
      <c r="BB132" s="138"/>
      <c r="BC132" s="138"/>
      <c r="BD132" s="138"/>
      <c r="BE132" s="138"/>
      <c r="BF132" s="138"/>
      <c r="BG132" s="138"/>
      <c r="BH132" s="138"/>
    </row>
    <row r="133" spans="1:60" ht="22.5" outlineLevel="1" x14ac:dyDescent="0.2">
      <c r="A133" s="159">
        <v>41</v>
      </c>
      <c r="B133" s="160" t="s">
        <v>307</v>
      </c>
      <c r="C133" s="177" t="s">
        <v>308</v>
      </c>
      <c r="D133" s="161" t="s">
        <v>229</v>
      </c>
      <c r="E133" s="162">
        <v>36.700000000000003</v>
      </c>
      <c r="F133" s="163"/>
      <c r="G133" s="164">
        <f>ROUND(E133*F133,2)</f>
        <v>0</v>
      </c>
      <c r="H133" s="163"/>
      <c r="I133" s="164">
        <f>ROUND(E133*H133,2)</f>
        <v>0</v>
      </c>
      <c r="J133" s="163"/>
      <c r="K133" s="164">
        <f>ROUND(E133*J133,2)</f>
        <v>0</v>
      </c>
      <c r="L133" s="164">
        <v>21</v>
      </c>
      <c r="M133" s="164">
        <f>G133*(1+L133/100)</f>
        <v>0</v>
      </c>
      <c r="N133" s="164">
        <v>4.6000000000000001E-4</v>
      </c>
      <c r="O133" s="164">
        <f>ROUND(E133*N133,2)</f>
        <v>0.02</v>
      </c>
      <c r="P133" s="164">
        <v>0</v>
      </c>
      <c r="Q133" s="164">
        <f>ROUND(E133*P133,2)</f>
        <v>0</v>
      </c>
      <c r="R133" s="164" t="s">
        <v>261</v>
      </c>
      <c r="S133" s="164" t="s">
        <v>143</v>
      </c>
      <c r="T133" s="165" t="s">
        <v>143</v>
      </c>
      <c r="U133" s="144">
        <v>0.52200000000000002</v>
      </c>
      <c r="V133" s="144">
        <f>ROUND(E133*U133,2)</f>
        <v>19.16</v>
      </c>
      <c r="W133" s="144"/>
      <c r="X133" s="138"/>
      <c r="Y133" s="138"/>
      <c r="Z133" s="138"/>
      <c r="AA133" s="138"/>
      <c r="AB133" s="138"/>
      <c r="AC133" s="138"/>
      <c r="AD133" s="138"/>
      <c r="AE133" s="138"/>
      <c r="AF133" s="138"/>
      <c r="AG133" s="138" t="s">
        <v>144</v>
      </c>
      <c r="AH133" s="138"/>
      <c r="AI133" s="138"/>
      <c r="AJ133" s="138"/>
      <c r="AK133" s="138"/>
      <c r="AL133" s="138"/>
      <c r="AM133" s="138"/>
      <c r="AN133" s="138"/>
      <c r="AO133" s="138"/>
      <c r="AP133" s="138"/>
      <c r="AQ133" s="138"/>
      <c r="AR133" s="138"/>
      <c r="AS133" s="138"/>
      <c r="AT133" s="138"/>
      <c r="AU133" s="138"/>
      <c r="AV133" s="138"/>
      <c r="AW133" s="138"/>
      <c r="AX133" s="138"/>
      <c r="AY133" s="138"/>
      <c r="AZ133" s="138"/>
      <c r="BA133" s="138"/>
      <c r="BB133" s="138"/>
      <c r="BC133" s="138"/>
      <c r="BD133" s="138"/>
      <c r="BE133" s="138"/>
      <c r="BF133" s="138"/>
      <c r="BG133" s="138"/>
      <c r="BH133" s="138"/>
    </row>
    <row r="134" spans="1:60" outlineLevel="1" x14ac:dyDescent="0.2">
      <c r="A134" s="141"/>
      <c r="B134" s="142"/>
      <c r="C134" s="251" t="s">
        <v>309</v>
      </c>
      <c r="D134" s="252"/>
      <c r="E134" s="252"/>
      <c r="F134" s="252"/>
      <c r="G134" s="252"/>
      <c r="H134" s="144"/>
      <c r="I134" s="144"/>
      <c r="J134" s="144"/>
      <c r="K134" s="144"/>
      <c r="L134" s="144"/>
      <c r="M134" s="144"/>
      <c r="N134" s="144"/>
      <c r="O134" s="144"/>
      <c r="P134" s="144"/>
      <c r="Q134" s="144"/>
      <c r="R134" s="144"/>
      <c r="S134" s="144"/>
      <c r="T134" s="144"/>
      <c r="U134" s="144"/>
      <c r="V134" s="144"/>
      <c r="W134" s="144"/>
      <c r="X134" s="138"/>
      <c r="Y134" s="138"/>
      <c r="Z134" s="138"/>
      <c r="AA134" s="138"/>
      <c r="AB134" s="138"/>
      <c r="AC134" s="138"/>
      <c r="AD134" s="138"/>
      <c r="AE134" s="138"/>
      <c r="AF134" s="138"/>
      <c r="AG134" s="138" t="s">
        <v>146</v>
      </c>
      <c r="AH134" s="138"/>
      <c r="AI134" s="138"/>
      <c r="AJ134" s="138"/>
      <c r="AK134" s="138"/>
      <c r="AL134" s="138"/>
      <c r="AM134" s="138"/>
      <c r="AN134" s="138"/>
      <c r="AO134" s="138"/>
      <c r="AP134" s="138"/>
      <c r="AQ134" s="138"/>
      <c r="AR134" s="138"/>
      <c r="AS134" s="138"/>
      <c r="AT134" s="138"/>
      <c r="AU134" s="138"/>
      <c r="AV134" s="138"/>
      <c r="AW134" s="138"/>
      <c r="AX134" s="138"/>
      <c r="AY134" s="138"/>
      <c r="AZ134" s="138"/>
      <c r="BA134" s="138"/>
      <c r="BB134" s="138"/>
      <c r="BC134" s="138"/>
      <c r="BD134" s="138"/>
      <c r="BE134" s="138"/>
      <c r="BF134" s="138"/>
      <c r="BG134" s="138"/>
      <c r="BH134" s="138"/>
    </row>
    <row r="135" spans="1:60" outlineLevel="1" x14ac:dyDescent="0.2">
      <c r="A135" s="141"/>
      <c r="B135" s="142"/>
      <c r="C135" s="178" t="s">
        <v>310</v>
      </c>
      <c r="D135" s="150"/>
      <c r="E135" s="151">
        <v>29.200000000000003</v>
      </c>
      <c r="F135" s="144"/>
      <c r="G135" s="144"/>
      <c r="H135" s="144"/>
      <c r="I135" s="144"/>
      <c r="J135" s="144"/>
      <c r="K135" s="144"/>
      <c r="L135" s="144"/>
      <c r="M135" s="144"/>
      <c r="N135" s="144"/>
      <c r="O135" s="144"/>
      <c r="P135" s="144"/>
      <c r="Q135" s="144"/>
      <c r="R135" s="144"/>
      <c r="S135" s="144"/>
      <c r="T135" s="144"/>
      <c r="U135" s="144"/>
      <c r="V135" s="144"/>
      <c r="W135" s="144"/>
      <c r="X135" s="138"/>
      <c r="Y135" s="138"/>
      <c r="Z135" s="138"/>
      <c r="AA135" s="138"/>
      <c r="AB135" s="138"/>
      <c r="AC135" s="138"/>
      <c r="AD135" s="138"/>
      <c r="AE135" s="138"/>
      <c r="AF135" s="138"/>
      <c r="AG135" s="138" t="s">
        <v>148</v>
      </c>
      <c r="AH135" s="138">
        <v>0</v>
      </c>
      <c r="AI135" s="138"/>
      <c r="AJ135" s="138"/>
      <c r="AK135" s="138"/>
      <c r="AL135" s="138"/>
      <c r="AM135" s="138"/>
      <c r="AN135" s="138"/>
      <c r="AO135" s="138"/>
      <c r="AP135" s="138"/>
      <c r="AQ135" s="138"/>
      <c r="AR135" s="138"/>
      <c r="AS135" s="138"/>
      <c r="AT135" s="138"/>
      <c r="AU135" s="138"/>
      <c r="AV135" s="138"/>
      <c r="AW135" s="138"/>
      <c r="AX135" s="138"/>
      <c r="AY135" s="138"/>
      <c r="AZ135" s="138"/>
      <c r="BA135" s="138"/>
      <c r="BB135" s="138"/>
      <c r="BC135" s="138"/>
      <c r="BD135" s="138"/>
      <c r="BE135" s="138"/>
      <c r="BF135" s="138"/>
      <c r="BG135" s="138"/>
      <c r="BH135" s="138"/>
    </row>
    <row r="136" spans="1:60" outlineLevel="1" x14ac:dyDescent="0.2">
      <c r="A136" s="141"/>
      <c r="B136" s="142"/>
      <c r="C136" s="178" t="s">
        <v>311</v>
      </c>
      <c r="D136" s="150"/>
      <c r="E136" s="151">
        <v>7.5</v>
      </c>
      <c r="F136" s="144"/>
      <c r="G136" s="144"/>
      <c r="H136" s="144"/>
      <c r="I136" s="144"/>
      <c r="J136" s="144"/>
      <c r="K136" s="144"/>
      <c r="L136" s="144"/>
      <c r="M136" s="144"/>
      <c r="N136" s="144"/>
      <c r="O136" s="144"/>
      <c r="P136" s="144"/>
      <c r="Q136" s="144"/>
      <c r="R136" s="144"/>
      <c r="S136" s="144"/>
      <c r="T136" s="144"/>
      <c r="U136" s="144"/>
      <c r="V136" s="144"/>
      <c r="W136" s="144"/>
      <c r="X136" s="138"/>
      <c r="Y136" s="138"/>
      <c r="Z136" s="138"/>
      <c r="AA136" s="138"/>
      <c r="AB136" s="138"/>
      <c r="AC136" s="138"/>
      <c r="AD136" s="138"/>
      <c r="AE136" s="138"/>
      <c r="AF136" s="138"/>
      <c r="AG136" s="138" t="s">
        <v>148</v>
      </c>
      <c r="AH136" s="138">
        <v>0</v>
      </c>
      <c r="AI136" s="138"/>
      <c r="AJ136" s="138"/>
      <c r="AK136" s="138"/>
      <c r="AL136" s="138"/>
      <c r="AM136" s="138"/>
      <c r="AN136" s="138"/>
      <c r="AO136" s="138"/>
      <c r="AP136" s="138"/>
      <c r="AQ136" s="138"/>
      <c r="AR136" s="138"/>
      <c r="AS136" s="138"/>
      <c r="AT136" s="138"/>
      <c r="AU136" s="138"/>
      <c r="AV136" s="138"/>
      <c r="AW136" s="138"/>
      <c r="AX136" s="138"/>
      <c r="AY136" s="138"/>
      <c r="AZ136" s="138"/>
      <c r="BA136" s="138"/>
      <c r="BB136" s="138"/>
      <c r="BC136" s="138"/>
      <c r="BD136" s="138"/>
      <c r="BE136" s="138"/>
      <c r="BF136" s="138"/>
      <c r="BG136" s="138"/>
      <c r="BH136" s="138"/>
    </row>
    <row r="137" spans="1:60" ht="22.5" outlineLevel="1" x14ac:dyDescent="0.2">
      <c r="A137" s="159">
        <v>42</v>
      </c>
      <c r="B137" s="160" t="s">
        <v>312</v>
      </c>
      <c r="C137" s="177" t="s">
        <v>313</v>
      </c>
      <c r="D137" s="161" t="s">
        <v>229</v>
      </c>
      <c r="E137" s="162">
        <v>21</v>
      </c>
      <c r="F137" s="163"/>
      <c r="G137" s="164">
        <f>ROUND(E137*F137,2)</f>
        <v>0</v>
      </c>
      <c r="H137" s="163"/>
      <c r="I137" s="164">
        <f>ROUND(E137*H137,2)</f>
        <v>0</v>
      </c>
      <c r="J137" s="163"/>
      <c r="K137" s="164">
        <f>ROUND(E137*J137,2)</f>
        <v>0</v>
      </c>
      <c r="L137" s="164">
        <v>21</v>
      </c>
      <c r="M137" s="164">
        <f>G137*(1+L137/100)</f>
        <v>0</v>
      </c>
      <c r="N137" s="164">
        <v>5.8E-4</v>
      </c>
      <c r="O137" s="164">
        <f>ROUND(E137*N137,2)</f>
        <v>0.01</v>
      </c>
      <c r="P137" s="164">
        <v>0</v>
      </c>
      <c r="Q137" s="164">
        <f>ROUND(E137*P137,2)</f>
        <v>0</v>
      </c>
      <c r="R137" s="164" t="s">
        <v>261</v>
      </c>
      <c r="S137" s="164" t="s">
        <v>143</v>
      </c>
      <c r="T137" s="165" t="s">
        <v>143</v>
      </c>
      <c r="U137" s="144">
        <v>0.6159</v>
      </c>
      <c r="V137" s="144">
        <f>ROUND(E137*U137,2)</f>
        <v>12.93</v>
      </c>
      <c r="W137" s="144"/>
      <c r="X137" s="138"/>
      <c r="Y137" s="138"/>
      <c r="Z137" s="138"/>
      <c r="AA137" s="138"/>
      <c r="AB137" s="138"/>
      <c r="AC137" s="138"/>
      <c r="AD137" s="138"/>
      <c r="AE137" s="138"/>
      <c r="AF137" s="138"/>
      <c r="AG137" s="138" t="s">
        <v>144</v>
      </c>
      <c r="AH137" s="138"/>
      <c r="AI137" s="138"/>
      <c r="AJ137" s="138"/>
      <c r="AK137" s="138"/>
      <c r="AL137" s="138"/>
      <c r="AM137" s="138"/>
      <c r="AN137" s="138"/>
      <c r="AO137" s="138"/>
      <c r="AP137" s="138"/>
      <c r="AQ137" s="138"/>
      <c r="AR137" s="138"/>
      <c r="AS137" s="138"/>
      <c r="AT137" s="138"/>
      <c r="AU137" s="138"/>
      <c r="AV137" s="138"/>
      <c r="AW137" s="138"/>
      <c r="AX137" s="138"/>
      <c r="AY137" s="138"/>
      <c r="AZ137" s="138"/>
      <c r="BA137" s="138"/>
      <c r="BB137" s="138"/>
      <c r="BC137" s="138"/>
      <c r="BD137" s="138"/>
      <c r="BE137" s="138"/>
      <c r="BF137" s="138"/>
      <c r="BG137" s="138"/>
      <c r="BH137" s="138"/>
    </row>
    <row r="138" spans="1:60" outlineLevel="1" x14ac:dyDescent="0.2">
      <c r="A138" s="141"/>
      <c r="B138" s="142"/>
      <c r="C138" s="251" t="s">
        <v>309</v>
      </c>
      <c r="D138" s="252"/>
      <c r="E138" s="252"/>
      <c r="F138" s="252"/>
      <c r="G138" s="252"/>
      <c r="H138" s="144"/>
      <c r="I138" s="144"/>
      <c r="J138" s="144"/>
      <c r="K138" s="144"/>
      <c r="L138" s="144"/>
      <c r="M138" s="144"/>
      <c r="N138" s="144"/>
      <c r="O138" s="144"/>
      <c r="P138" s="144"/>
      <c r="Q138" s="144"/>
      <c r="R138" s="144"/>
      <c r="S138" s="144"/>
      <c r="T138" s="144"/>
      <c r="U138" s="144"/>
      <c r="V138" s="144"/>
      <c r="W138" s="144"/>
      <c r="X138" s="138"/>
      <c r="Y138" s="138"/>
      <c r="Z138" s="138"/>
      <c r="AA138" s="138"/>
      <c r="AB138" s="138"/>
      <c r="AC138" s="138"/>
      <c r="AD138" s="138"/>
      <c r="AE138" s="138"/>
      <c r="AF138" s="138"/>
      <c r="AG138" s="138" t="s">
        <v>146</v>
      </c>
      <c r="AH138" s="138"/>
      <c r="AI138" s="138"/>
      <c r="AJ138" s="138"/>
      <c r="AK138" s="138"/>
      <c r="AL138" s="138"/>
      <c r="AM138" s="138"/>
      <c r="AN138" s="138"/>
      <c r="AO138" s="138"/>
      <c r="AP138" s="138"/>
      <c r="AQ138" s="138"/>
      <c r="AR138" s="138"/>
      <c r="AS138" s="138"/>
      <c r="AT138" s="138"/>
      <c r="AU138" s="138"/>
      <c r="AV138" s="138"/>
      <c r="AW138" s="138"/>
      <c r="AX138" s="138"/>
      <c r="AY138" s="138"/>
      <c r="AZ138" s="138"/>
      <c r="BA138" s="138"/>
      <c r="BB138" s="138"/>
      <c r="BC138" s="138"/>
      <c r="BD138" s="138"/>
      <c r="BE138" s="138"/>
      <c r="BF138" s="138"/>
      <c r="BG138" s="138"/>
      <c r="BH138" s="138"/>
    </row>
    <row r="139" spans="1:60" outlineLevel="1" x14ac:dyDescent="0.2">
      <c r="A139" s="141"/>
      <c r="B139" s="142"/>
      <c r="C139" s="178" t="s">
        <v>314</v>
      </c>
      <c r="D139" s="150"/>
      <c r="E139" s="151">
        <v>21</v>
      </c>
      <c r="F139" s="144"/>
      <c r="G139" s="144"/>
      <c r="H139" s="144"/>
      <c r="I139" s="144"/>
      <c r="J139" s="144"/>
      <c r="K139" s="144"/>
      <c r="L139" s="144"/>
      <c r="M139" s="144"/>
      <c r="N139" s="144"/>
      <c r="O139" s="144"/>
      <c r="P139" s="144"/>
      <c r="Q139" s="144"/>
      <c r="R139" s="144"/>
      <c r="S139" s="144"/>
      <c r="T139" s="144"/>
      <c r="U139" s="144"/>
      <c r="V139" s="144"/>
      <c r="W139" s="144"/>
      <c r="X139" s="138"/>
      <c r="Y139" s="138"/>
      <c r="Z139" s="138"/>
      <c r="AA139" s="138"/>
      <c r="AB139" s="138"/>
      <c r="AC139" s="138"/>
      <c r="AD139" s="138"/>
      <c r="AE139" s="138"/>
      <c r="AF139" s="138"/>
      <c r="AG139" s="138" t="s">
        <v>148</v>
      </c>
      <c r="AH139" s="138">
        <v>0</v>
      </c>
      <c r="AI139" s="138"/>
      <c r="AJ139" s="138"/>
      <c r="AK139" s="138"/>
      <c r="AL139" s="138"/>
      <c r="AM139" s="138"/>
      <c r="AN139" s="138"/>
      <c r="AO139" s="138"/>
      <c r="AP139" s="138"/>
      <c r="AQ139" s="138"/>
      <c r="AR139" s="138"/>
      <c r="AS139" s="138"/>
      <c r="AT139" s="138"/>
      <c r="AU139" s="138"/>
      <c r="AV139" s="138"/>
      <c r="AW139" s="138"/>
      <c r="AX139" s="138"/>
      <c r="AY139" s="138"/>
      <c r="AZ139" s="138"/>
      <c r="BA139" s="138"/>
      <c r="BB139" s="138"/>
      <c r="BC139" s="138"/>
      <c r="BD139" s="138"/>
      <c r="BE139" s="138"/>
      <c r="BF139" s="138"/>
      <c r="BG139" s="138"/>
      <c r="BH139" s="138"/>
    </row>
    <row r="140" spans="1:60" ht="22.5" outlineLevel="1" x14ac:dyDescent="0.2">
      <c r="A140" s="159">
        <v>43</v>
      </c>
      <c r="B140" s="160" t="s">
        <v>315</v>
      </c>
      <c r="C140" s="177" t="s">
        <v>316</v>
      </c>
      <c r="D140" s="161" t="s">
        <v>229</v>
      </c>
      <c r="E140" s="162">
        <v>8.5</v>
      </c>
      <c r="F140" s="163"/>
      <c r="G140" s="164">
        <f>ROUND(E140*F140,2)</f>
        <v>0</v>
      </c>
      <c r="H140" s="163"/>
      <c r="I140" s="164">
        <f>ROUND(E140*H140,2)</f>
        <v>0</v>
      </c>
      <c r="J140" s="163"/>
      <c r="K140" s="164">
        <f>ROUND(E140*J140,2)</f>
        <v>0</v>
      </c>
      <c r="L140" s="164">
        <v>21</v>
      </c>
      <c r="M140" s="164">
        <f>G140*(1+L140/100)</f>
        <v>0</v>
      </c>
      <c r="N140" s="164">
        <v>7.400000000000001E-4</v>
      </c>
      <c r="O140" s="164">
        <f>ROUND(E140*N140,2)</f>
        <v>0.01</v>
      </c>
      <c r="P140" s="164">
        <v>0</v>
      </c>
      <c r="Q140" s="164">
        <f>ROUND(E140*P140,2)</f>
        <v>0</v>
      </c>
      <c r="R140" s="164" t="s">
        <v>261</v>
      </c>
      <c r="S140" s="164" t="s">
        <v>143</v>
      </c>
      <c r="T140" s="165" t="s">
        <v>143</v>
      </c>
      <c r="U140" s="144">
        <v>0.68280000000000007</v>
      </c>
      <c r="V140" s="144">
        <f>ROUND(E140*U140,2)</f>
        <v>5.8</v>
      </c>
      <c r="W140" s="144"/>
      <c r="X140" s="138"/>
      <c r="Y140" s="138"/>
      <c r="Z140" s="138"/>
      <c r="AA140" s="138"/>
      <c r="AB140" s="138"/>
      <c r="AC140" s="138"/>
      <c r="AD140" s="138"/>
      <c r="AE140" s="138"/>
      <c r="AF140" s="138"/>
      <c r="AG140" s="138" t="s">
        <v>144</v>
      </c>
      <c r="AH140" s="138"/>
      <c r="AI140" s="138"/>
      <c r="AJ140" s="138"/>
      <c r="AK140" s="138"/>
      <c r="AL140" s="138"/>
      <c r="AM140" s="138"/>
      <c r="AN140" s="138"/>
      <c r="AO140" s="138"/>
      <c r="AP140" s="138"/>
      <c r="AQ140" s="138"/>
      <c r="AR140" s="138"/>
      <c r="AS140" s="138"/>
      <c r="AT140" s="138"/>
      <c r="AU140" s="138"/>
      <c r="AV140" s="138"/>
      <c r="AW140" s="138"/>
      <c r="AX140" s="138"/>
      <c r="AY140" s="138"/>
      <c r="AZ140" s="138"/>
      <c r="BA140" s="138"/>
      <c r="BB140" s="138"/>
      <c r="BC140" s="138"/>
      <c r="BD140" s="138"/>
      <c r="BE140" s="138"/>
      <c r="BF140" s="138"/>
      <c r="BG140" s="138"/>
      <c r="BH140" s="138"/>
    </row>
    <row r="141" spans="1:60" outlineLevel="1" x14ac:dyDescent="0.2">
      <c r="A141" s="141"/>
      <c r="B141" s="142"/>
      <c r="C141" s="251" t="s">
        <v>309</v>
      </c>
      <c r="D141" s="252"/>
      <c r="E141" s="252"/>
      <c r="F141" s="252"/>
      <c r="G141" s="252"/>
      <c r="H141" s="144"/>
      <c r="I141" s="144"/>
      <c r="J141" s="144"/>
      <c r="K141" s="144"/>
      <c r="L141" s="144"/>
      <c r="M141" s="144"/>
      <c r="N141" s="144"/>
      <c r="O141" s="144"/>
      <c r="P141" s="144"/>
      <c r="Q141" s="144"/>
      <c r="R141" s="144"/>
      <c r="S141" s="144"/>
      <c r="T141" s="144"/>
      <c r="U141" s="144"/>
      <c r="V141" s="144"/>
      <c r="W141" s="144"/>
      <c r="X141" s="138"/>
      <c r="Y141" s="138"/>
      <c r="Z141" s="138"/>
      <c r="AA141" s="138"/>
      <c r="AB141" s="138"/>
      <c r="AC141" s="138"/>
      <c r="AD141" s="138"/>
      <c r="AE141" s="138"/>
      <c r="AF141" s="138"/>
      <c r="AG141" s="138" t="s">
        <v>146</v>
      </c>
      <c r="AH141" s="138"/>
      <c r="AI141" s="138"/>
      <c r="AJ141" s="138"/>
      <c r="AK141" s="138"/>
      <c r="AL141" s="138"/>
      <c r="AM141" s="138"/>
      <c r="AN141" s="138"/>
      <c r="AO141" s="138"/>
      <c r="AP141" s="138"/>
      <c r="AQ141" s="138"/>
      <c r="AR141" s="138"/>
      <c r="AS141" s="138"/>
      <c r="AT141" s="138"/>
      <c r="AU141" s="138"/>
      <c r="AV141" s="138"/>
      <c r="AW141" s="138"/>
      <c r="AX141" s="138"/>
      <c r="AY141" s="138"/>
      <c r="AZ141" s="138"/>
      <c r="BA141" s="138"/>
      <c r="BB141" s="138"/>
      <c r="BC141" s="138"/>
      <c r="BD141" s="138"/>
      <c r="BE141" s="138"/>
      <c r="BF141" s="138"/>
      <c r="BG141" s="138"/>
      <c r="BH141" s="138"/>
    </row>
    <row r="142" spans="1:60" outlineLevel="1" x14ac:dyDescent="0.2">
      <c r="A142" s="141"/>
      <c r="B142" s="142"/>
      <c r="C142" s="178" t="s">
        <v>317</v>
      </c>
      <c r="D142" s="150"/>
      <c r="E142" s="151">
        <v>8.5</v>
      </c>
      <c r="F142" s="144"/>
      <c r="G142" s="144"/>
      <c r="H142" s="144"/>
      <c r="I142" s="144"/>
      <c r="J142" s="144"/>
      <c r="K142" s="144"/>
      <c r="L142" s="144"/>
      <c r="M142" s="144"/>
      <c r="N142" s="144"/>
      <c r="O142" s="144"/>
      <c r="P142" s="144"/>
      <c r="Q142" s="144"/>
      <c r="R142" s="144"/>
      <c r="S142" s="144"/>
      <c r="T142" s="144"/>
      <c r="U142" s="144"/>
      <c r="V142" s="144"/>
      <c r="W142" s="144"/>
      <c r="X142" s="138"/>
      <c r="Y142" s="138"/>
      <c r="Z142" s="138"/>
      <c r="AA142" s="138"/>
      <c r="AB142" s="138"/>
      <c r="AC142" s="138"/>
      <c r="AD142" s="138"/>
      <c r="AE142" s="138"/>
      <c r="AF142" s="138"/>
      <c r="AG142" s="138" t="s">
        <v>148</v>
      </c>
      <c r="AH142" s="138">
        <v>0</v>
      </c>
      <c r="AI142" s="138"/>
      <c r="AJ142" s="138"/>
      <c r="AK142" s="138"/>
      <c r="AL142" s="138"/>
      <c r="AM142" s="138"/>
      <c r="AN142" s="138"/>
      <c r="AO142" s="138"/>
      <c r="AP142" s="138"/>
      <c r="AQ142" s="138"/>
      <c r="AR142" s="138"/>
      <c r="AS142" s="138"/>
      <c r="AT142" s="138"/>
      <c r="AU142" s="138"/>
      <c r="AV142" s="138"/>
      <c r="AW142" s="138"/>
      <c r="AX142" s="138"/>
      <c r="AY142" s="138"/>
      <c r="AZ142" s="138"/>
      <c r="BA142" s="138"/>
      <c r="BB142" s="138"/>
      <c r="BC142" s="138"/>
      <c r="BD142" s="138"/>
      <c r="BE142" s="138"/>
      <c r="BF142" s="138"/>
      <c r="BG142" s="138"/>
      <c r="BH142" s="138"/>
    </row>
    <row r="143" spans="1:60" outlineLevel="1" x14ac:dyDescent="0.2">
      <c r="A143" s="159">
        <v>44</v>
      </c>
      <c r="B143" s="160" t="s">
        <v>318</v>
      </c>
      <c r="C143" s="177" t="s">
        <v>319</v>
      </c>
      <c r="D143" s="161" t="s">
        <v>260</v>
      </c>
      <c r="E143" s="162">
        <v>22</v>
      </c>
      <c r="F143" s="163"/>
      <c r="G143" s="164">
        <f>ROUND(E143*F143,2)</f>
        <v>0</v>
      </c>
      <c r="H143" s="163"/>
      <c r="I143" s="164">
        <f>ROUND(E143*H143,2)</f>
        <v>0</v>
      </c>
      <c r="J143" s="163"/>
      <c r="K143" s="164">
        <f>ROUND(E143*J143,2)</f>
        <v>0</v>
      </c>
      <c r="L143" s="164">
        <v>21</v>
      </c>
      <c r="M143" s="164">
        <f>G143*(1+L143/100)</f>
        <v>0</v>
      </c>
      <c r="N143" s="164">
        <v>0</v>
      </c>
      <c r="O143" s="164">
        <f>ROUND(E143*N143,2)</f>
        <v>0</v>
      </c>
      <c r="P143" s="164">
        <v>0</v>
      </c>
      <c r="Q143" s="164">
        <f>ROUND(E143*P143,2)</f>
        <v>0</v>
      </c>
      <c r="R143" s="164" t="s">
        <v>261</v>
      </c>
      <c r="S143" s="164" t="s">
        <v>143</v>
      </c>
      <c r="T143" s="165" t="s">
        <v>143</v>
      </c>
      <c r="U143" s="144">
        <v>0.42500000000000004</v>
      </c>
      <c r="V143" s="144">
        <f>ROUND(E143*U143,2)</f>
        <v>9.35</v>
      </c>
      <c r="W143" s="144"/>
      <c r="X143" s="138"/>
      <c r="Y143" s="138"/>
      <c r="Z143" s="138"/>
      <c r="AA143" s="138"/>
      <c r="AB143" s="138"/>
      <c r="AC143" s="138"/>
      <c r="AD143" s="138"/>
      <c r="AE143" s="138"/>
      <c r="AF143" s="138"/>
      <c r="AG143" s="138" t="s">
        <v>144</v>
      </c>
      <c r="AH143" s="138"/>
      <c r="AI143" s="138"/>
      <c r="AJ143" s="138"/>
      <c r="AK143" s="138"/>
      <c r="AL143" s="138"/>
      <c r="AM143" s="138"/>
      <c r="AN143" s="138"/>
      <c r="AO143" s="138"/>
      <c r="AP143" s="138"/>
      <c r="AQ143" s="138"/>
      <c r="AR143" s="138"/>
      <c r="AS143" s="138"/>
      <c r="AT143" s="138"/>
      <c r="AU143" s="138"/>
      <c r="AV143" s="138"/>
      <c r="AW143" s="138"/>
      <c r="AX143" s="138"/>
      <c r="AY143" s="138"/>
      <c r="AZ143" s="138"/>
      <c r="BA143" s="138"/>
      <c r="BB143" s="138"/>
      <c r="BC143" s="138"/>
      <c r="BD143" s="138"/>
      <c r="BE143" s="138"/>
      <c r="BF143" s="138"/>
      <c r="BG143" s="138"/>
      <c r="BH143" s="138"/>
    </row>
    <row r="144" spans="1:60" outlineLevel="1" x14ac:dyDescent="0.2">
      <c r="A144" s="141"/>
      <c r="B144" s="142"/>
      <c r="C144" s="178" t="s">
        <v>320</v>
      </c>
      <c r="D144" s="150"/>
      <c r="E144" s="151">
        <v>22</v>
      </c>
      <c r="F144" s="144"/>
      <c r="G144" s="144"/>
      <c r="H144" s="144"/>
      <c r="I144" s="144"/>
      <c r="J144" s="144"/>
      <c r="K144" s="144"/>
      <c r="L144" s="144"/>
      <c r="M144" s="144"/>
      <c r="N144" s="144"/>
      <c r="O144" s="144"/>
      <c r="P144" s="144"/>
      <c r="Q144" s="144"/>
      <c r="R144" s="144"/>
      <c r="S144" s="144"/>
      <c r="T144" s="144"/>
      <c r="U144" s="144"/>
      <c r="V144" s="144"/>
      <c r="W144" s="144"/>
      <c r="X144" s="138"/>
      <c r="Y144" s="138"/>
      <c r="Z144" s="138"/>
      <c r="AA144" s="138"/>
      <c r="AB144" s="138"/>
      <c r="AC144" s="138"/>
      <c r="AD144" s="138"/>
      <c r="AE144" s="138"/>
      <c r="AF144" s="138"/>
      <c r="AG144" s="138" t="s">
        <v>148</v>
      </c>
      <c r="AH144" s="138">
        <v>0</v>
      </c>
      <c r="AI144" s="138"/>
      <c r="AJ144" s="138"/>
      <c r="AK144" s="138"/>
      <c r="AL144" s="138"/>
      <c r="AM144" s="138"/>
      <c r="AN144" s="138"/>
      <c r="AO144" s="138"/>
      <c r="AP144" s="138"/>
      <c r="AQ144" s="138"/>
      <c r="AR144" s="138"/>
      <c r="AS144" s="138"/>
      <c r="AT144" s="138"/>
      <c r="AU144" s="138"/>
      <c r="AV144" s="138"/>
      <c r="AW144" s="138"/>
      <c r="AX144" s="138"/>
      <c r="AY144" s="138"/>
      <c r="AZ144" s="138"/>
      <c r="BA144" s="138"/>
      <c r="BB144" s="138"/>
      <c r="BC144" s="138"/>
      <c r="BD144" s="138"/>
      <c r="BE144" s="138"/>
      <c r="BF144" s="138"/>
      <c r="BG144" s="138"/>
      <c r="BH144" s="138"/>
    </row>
    <row r="145" spans="1:60" outlineLevel="1" x14ac:dyDescent="0.2">
      <c r="A145" s="159">
        <v>45</v>
      </c>
      <c r="B145" s="160" t="s">
        <v>321</v>
      </c>
      <c r="C145" s="177" t="s">
        <v>322</v>
      </c>
      <c r="D145" s="161" t="s">
        <v>304</v>
      </c>
      <c r="E145" s="162">
        <v>6</v>
      </c>
      <c r="F145" s="163"/>
      <c r="G145" s="164">
        <f>ROUND(E145*F145,2)</f>
        <v>0</v>
      </c>
      <c r="H145" s="163"/>
      <c r="I145" s="164">
        <f>ROUND(E145*H145,2)</f>
        <v>0</v>
      </c>
      <c r="J145" s="163"/>
      <c r="K145" s="164">
        <f>ROUND(E145*J145,2)</f>
        <v>0</v>
      </c>
      <c r="L145" s="164">
        <v>21</v>
      </c>
      <c r="M145" s="164">
        <f>G145*(1+L145/100)</f>
        <v>0</v>
      </c>
      <c r="N145" s="164">
        <v>0</v>
      </c>
      <c r="O145" s="164">
        <f>ROUND(E145*N145,2)</f>
        <v>0</v>
      </c>
      <c r="P145" s="164">
        <v>0</v>
      </c>
      <c r="Q145" s="164">
        <f>ROUND(E145*P145,2)</f>
        <v>0</v>
      </c>
      <c r="R145" s="164" t="s">
        <v>261</v>
      </c>
      <c r="S145" s="164" t="s">
        <v>143</v>
      </c>
      <c r="T145" s="165" t="s">
        <v>143</v>
      </c>
      <c r="U145" s="144">
        <v>0.10500000000000001</v>
      </c>
      <c r="V145" s="144">
        <f>ROUND(E145*U145,2)</f>
        <v>0.63</v>
      </c>
      <c r="W145" s="144"/>
      <c r="X145" s="138"/>
      <c r="Y145" s="138"/>
      <c r="Z145" s="138"/>
      <c r="AA145" s="138"/>
      <c r="AB145" s="138"/>
      <c r="AC145" s="138"/>
      <c r="AD145" s="138"/>
      <c r="AE145" s="138"/>
      <c r="AF145" s="138"/>
      <c r="AG145" s="138" t="s">
        <v>144</v>
      </c>
      <c r="AH145" s="138"/>
      <c r="AI145" s="138"/>
      <c r="AJ145" s="138"/>
      <c r="AK145" s="138"/>
      <c r="AL145" s="138"/>
      <c r="AM145" s="138"/>
      <c r="AN145" s="138"/>
      <c r="AO145" s="138"/>
      <c r="AP145" s="138"/>
      <c r="AQ145" s="138"/>
      <c r="AR145" s="138"/>
      <c r="AS145" s="138"/>
      <c r="AT145" s="138"/>
      <c r="AU145" s="138"/>
      <c r="AV145" s="138"/>
      <c r="AW145" s="138"/>
      <c r="AX145" s="138"/>
      <c r="AY145" s="138"/>
      <c r="AZ145" s="138"/>
      <c r="BA145" s="138"/>
      <c r="BB145" s="138"/>
      <c r="BC145" s="138"/>
      <c r="BD145" s="138"/>
      <c r="BE145" s="138"/>
      <c r="BF145" s="138"/>
      <c r="BG145" s="138"/>
      <c r="BH145" s="138"/>
    </row>
    <row r="146" spans="1:60" outlineLevel="1" x14ac:dyDescent="0.2">
      <c r="A146" s="141"/>
      <c r="B146" s="142"/>
      <c r="C146" s="178" t="s">
        <v>323</v>
      </c>
      <c r="D146" s="150"/>
      <c r="E146" s="151">
        <v>6</v>
      </c>
      <c r="F146" s="144"/>
      <c r="G146" s="144"/>
      <c r="H146" s="144"/>
      <c r="I146" s="144"/>
      <c r="J146" s="144"/>
      <c r="K146" s="144"/>
      <c r="L146" s="144"/>
      <c r="M146" s="144"/>
      <c r="N146" s="144"/>
      <c r="O146" s="144"/>
      <c r="P146" s="144"/>
      <c r="Q146" s="144"/>
      <c r="R146" s="144"/>
      <c r="S146" s="144"/>
      <c r="T146" s="144"/>
      <c r="U146" s="144"/>
      <c r="V146" s="144"/>
      <c r="W146" s="144"/>
      <c r="X146" s="138"/>
      <c r="Y146" s="138"/>
      <c r="Z146" s="138"/>
      <c r="AA146" s="138"/>
      <c r="AB146" s="138"/>
      <c r="AC146" s="138"/>
      <c r="AD146" s="138"/>
      <c r="AE146" s="138"/>
      <c r="AF146" s="138"/>
      <c r="AG146" s="138" t="s">
        <v>148</v>
      </c>
      <c r="AH146" s="138">
        <v>0</v>
      </c>
      <c r="AI146" s="138"/>
      <c r="AJ146" s="138"/>
      <c r="AK146" s="138"/>
      <c r="AL146" s="138"/>
      <c r="AM146" s="138"/>
      <c r="AN146" s="138"/>
      <c r="AO146" s="138"/>
      <c r="AP146" s="138"/>
      <c r="AQ146" s="138"/>
      <c r="AR146" s="138"/>
      <c r="AS146" s="138"/>
      <c r="AT146" s="138"/>
      <c r="AU146" s="138"/>
      <c r="AV146" s="138"/>
      <c r="AW146" s="138"/>
      <c r="AX146" s="138"/>
      <c r="AY146" s="138"/>
      <c r="AZ146" s="138"/>
      <c r="BA146" s="138"/>
      <c r="BB146" s="138"/>
      <c r="BC146" s="138"/>
      <c r="BD146" s="138"/>
      <c r="BE146" s="138"/>
      <c r="BF146" s="138"/>
      <c r="BG146" s="138"/>
      <c r="BH146" s="138"/>
    </row>
    <row r="147" spans="1:60" outlineLevel="1" x14ac:dyDescent="0.2">
      <c r="A147" s="141">
        <v>46</v>
      </c>
      <c r="B147" s="142" t="s">
        <v>324</v>
      </c>
      <c r="C147" s="180" t="s">
        <v>325</v>
      </c>
      <c r="D147" s="143" t="s">
        <v>0</v>
      </c>
      <c r="E147" s="174"/>
      <c r="F147" s="149"/>
      <c r="G147" s="144">
        <f>ROUND(E147*F147,2)</f>
        <v>0</v>
      </c>
      <c r="H147" s="149"/>
      <c r="I147" s="144">
        <f>ROUND(E147*H147,2)</f>
        <v>0</v>
      </c>
      <c r="J147" s="149"/>
      <c r="K147" s="144">
        <f>ROUND(E147*J147,2)</f>
        <v>0</v>
      </c>
      <c r="L147" s="144">
        <v>21</v>
      </c>
      <c r="M147" s="144">
        <f>G147*(1+L147/100)</f>
        <v>0</v>
      </c>
      <c r="N147" s="144">
        <v>0</v>
      </c>
      <c r="O147" s="144">
        <f>ROUND(E147*N147,2)</f>
        <v>0</v>
      </c>
      <c r="P147" s="144">
        <v>0</v>
      </c>
      <c r="Q147" s="144">
        <f>ROUND(E147*P147,2)</f>
        <v>0</v>
      </c>
      <c r="R147" s="144" t="s">
        <v>261</v>
      </c>
      <c r="S147" s="144" t="s">
        <v>143</v>
      </c>
      <c r="T147" s="144" t="s">
        <v>143</v>
      </c>
      <c r="U147" s="144">
        <v>0</v>
      </c>
      <c r="V147" s="144">
        <f>ROUND(E147*U147,2)</f>
        <v>0</v>
      </c>
      <c r="W147" s="144"/>
      <c r="X147" s="138"/>
      <c r="Y147" s="138"/>
      <c r="Z147" s="138"/>
      <c r="AA147" s="138"/>
      <c r="AB147" s="138"/>
      <c r="AC147" s="138"/>
      <c r="AD147" s="138"/>
      <c r="AE147" s="138"/>
      <c r="AF147" s="138"/>
      <c r="AG147" s="138" t="s">
        <v>256</v>
      </c>
      <c r="AH147" s="138"/>
      <c r="AI147" s="138"/>
      <c r="AJ147" s="138"/>
      <c r="AK147" s="138"/>
      <c r="AL147" s="138"/>
      <c r="AM147" s="138"/>
      <c r="AN147" s="138"/>
      <c r="AO147" s="138"/>
      <c r="AP147" s="138"/>
      <c r="AQ147" s="138"/>
      <c r="AR147" s="138"/>
      <c r="AS147" s="138"/>
      <c r="AT147" s="138"/>
      <c r="AU147" s="138"/>
      <c r="AV147" s="138"/>
      <c r="AW147" s="138"/>
      <c r="AX147" s="138"/>
      <c r="AY147" s="138"/>
      <c r="AZ147" s="138"/>
      <c r="BA147" s="138"/>
      <c r="BB147" s="138"/>
      <c r="BC147" s="138"/>
      <c r="BD147" s="138"/>
      <c r="BE147" s="138"/>
      <c r="BF147" s="138"/>
      <c r="BG147" s="138"/>
      <c r="BH147" s="138"/>
    </row>
    <row r="148" spans="1:60" outlineLevel="1" x14ac:dyDescent="0.2">
      <c r="A148" s="141"/>
      <c r="B148" s="142"/>
      <c r="C148" s="260" t="s">
        <v>326</v>
      </c>
      <c r="D148" s="261"/>
      <c r="E148" s="261"/>
      <c r="F148" s="261"/>
      <c r="G148" s="261"/>
      <c r="H148" s="144"/>
      <c r="I148" s="144"/>
      <c r="J148" s="144"/>
      <c r="K148" s="144"/>
      <c r="L148" s="144"/>
      <c r="M148" s="144"/>
      <c r="N148" s="144"/>
      <c r="O148" s="144"/>
      <c r="P148" s="144"/>
      <c r="Q148" s="144"/>
      <c r="R148" s="144"/>
      <c r="S148" s="144"/>
      <c r="T148" s="144"/>
      <c r="U148" s="144"/>
      <c r="V148" s="144"/>
      <c r="W148" s="144"/>
      <c r="X148" s="138"/>
      <c r="Y148" s="138"/>
      <c r="Z148" s="138"/>
      <c r="AA148" s="138"/>
      <c r="AB148" s="138"/>
      <c r="AC148" s="138"/>
      <c r="AD148" s="138"/>
      <c r="AE148" s="138"/>
      <c r="AF148" s="138"/>
      <c r="AG148" s="138" t="s">
        <v>146</v>
      </c>
      <c r="AH148" s="138"/>
      <c r="AI148" s="138"/>
      <c r="AJ148" s="138"/>
      <c r="AK148" s="138"/>
      <c r="AL148" s="138"/>
      <c r="AM148" s="138"/>
      <c r="AN148" s="138"/>
      <c r="AO148" s="138"/>
      <c r="AP148" s="138"/>
      <c r="AQ148" s="138"/>
      <c r="AR148" s="138"/>
      <c r="AS148" s="138"/>
      <c r="AT148" s="138"/>
      <c r="AU148" s="138"/>
      <c r="AV148" s="138"/>
      <c r="AW148" s="138"/>
      <c r="AX148" s="138"/>
      <c r="AY148" s="138"/>
      <c r="AZ148" s="138"/>
      <c r="BA148" s="138"/>
      <c r="BB148" s="138"/>
      <c r="BC148" s="138"/>
      <c r="BD148" s="138"/>
      <c r="BE148" s="138"/>
      <c r="BF148" s="138"/>
      <c r="BG148" s="138"/>
      <c r="BH148" s="138"/>
    </row>
    <row r="149" spans="1:60" outlineLevel="1" x14ac:dyDescent="0.2">
      <c r="A149" s="159">
        <v>47</v>
      </c>
      <c r="B149" s="160" t="s">
        <v>294</v>
      </c>
      <c r="C149" s="177" t="s">
        <v>295</v>
      </c>
      <c r="D149" s="161" t="s">
        <v>296</v>
      </c>
      <c r="E149" s="162">
        <v>20</v>
      </c>
      <c r="F149" s="163"/>
      <c r="G149" s="164">
        <f>ROUND(E149*F149,2)</f>
        <v>0</v>
      </c>
      <c r="H149" s="163"/>
      <c r="I149" s="164">
        <f>ROUND(E149*H149,2)</f>
        <v>0</v>
      </c>
      <c r="J149" s="163"/>
      <c r="K149" s="164">
        <f>ROUND(E149*J149,2)</f>
        <v>0</v>
      </c>
      <c r="L149" s="164">
        <v>21</v>
      </c>
      <c r="M149" s="164">
        <f>G149*(1+L149/100)</f>
        <v>0</v>
      </c>
      <c r="N149" s="164">
        <v>0</v>
      </c>
      <c r="O149" s="164">
        <f>ROUND(E149*N149,2)</f>
        <v>0</v>
      </c>
      <c r="P149" s="164">
        <v>0</v>
      </c>
      <c r="Q149" s="164">
        <f>ROUND(E149*P149,2)</f>
        <v>0</v>
      </c>
      <c r="R149" s="164" t="s">
        <v>297</v>
      </c>
      <c r="S149" s="164" t="s">
        <v>143</v>
      </c>
      <c r="T149" s="165" t="s">
        <v>143</v>
      </c>
      <c r="U149" s="144">
        <v>1</v>
      </c>
      <c r="V149" s="144">
        <f>ROUND(E149*U149,2)</f>
        <v>20</v>
      </c>
      <c r="W149" s="144"/>
      <c r="X149" s="138"/>
      <c r="Y149" s="138"/>
      <c r="Z149" s="138"/>
      <c r="AA149" s="138"/>
      <c r="AB149" s="138"/>
      <c r="AC149" s="138"/>
      <c r="AD149" s="138"/>
      <c r="AE149" s="138"/>
      <c r="AF149" s="138"/>
      <c r="AG149" s="138" t="s">
        <v>298</v>
      </c>
      <c r="AH149" s="138"/>
      <c r="AI149" s="138"/>
      <c r="AJ149" s="138"/>
      <c r="AK149" s="138"/>
      <c r="AL149" s="138"/>
      <c r="AM149" s="138"/>
      <c r="AN149" s="138"/>
      <c r="AO149" s="138"/>
      <c r="AP149" s="138"/>
      <c r="AQ149" s="138"/>
      <c r="AR149" s="138"/>
      <c r="AS149" s="138"/>
      <c r="AT149" s="138"/>
      <c r="AU149" s="138"/>
      <c r="AV149" s="138"/>
      <c r="AW149" s="138"/>
      <c r="AX149" s="138"/>
      <c r="AY149" s="138"/>
      <c r="AZ149" s="138"/>
      <c r="BA149" s="138"/>
      <c r="BB149" s="138"/>
      <c r="BC149" s="138"/>
      <c r="BD149" s="138"/>
      <c r="BE149" s="138"/>
      <c r="BF149" s="138"/>
      <c r="BG149" s="138"/>
      <c r="BH149" s="138"/>
    </row>
    <row r="150" spans="1:60" outlineLevel="1" x14ac:dyDescent="0.2">
      <c r="A150" s="141"/>
      <c r="B150" s="142"/>
      <c r="C150" s="178" t="s">
        <v>299</v>
      </c>
      <c r="D150" s="150"/>
      <c r="E150" s="151"/>
      <c r="F150" s="144"/>
      <c r="G150" s="144"/>
      <c r="H150" s="144"/>
      <c r="I150" s="144"/>
      <c r="J150" s="144"/>
      <c r="K150" s="144"/>
      <c r="L150" s="144"/>
      <c r="M150" s="144"/>
      <c r="N150" s="144"/>
      <c r="O150" s="144"/>
      <c r="P150" s="144"/>
      <c r="Q150" s="144"/>
      <c r="R150" s="144"/>
      <c r="S150" s="144"/>
      <c r="T150" s="144"/>
      <c r="U150" s="144"/>
      <c r="V150" s="144"/>
      <c r="W150" s="144"/>
      <c r="X150" s="138"/>
      <c r="Y150" s="138"/>
      <c r="Z150" s="138"/>
      <c r="AA150" s="138"/>
      <c r="AB150" s="138"/>
      <c r="AC150" s="138"/>
      <c r="AD150" s="138"/>
      <c r="AE150" s="138"/>
      <c r="AF150" s="138"/>
      <c r="AG150" s="138" t="s">
        <v>148</v>
      </c>
      <c r="AH150" s="138">
        <v>0</v>
      </c>
      <c r="AI150" s="138"/>
      <c r="AJ150" s="138"/>
      <c r="AK150" s="138"/>
      <c r="AL150" s="138"/>
      <c r="AM150" s="138"/>
      <c r="AN150" s="138"/>
      <c r="AO150" s="138"/>
      <c r="AP150" s="138"/>
      <c r="AQ150" s="138"/>
      <c r="AR150" s="138"/>
      <c r="AS150" s="138"/>
      <c r="AT150" s="138"/>
      <c r="AU150" s="138"/>
      <c r="AV150" s="138"/>
      <c r="AW150" s="138"/>
      <c r="AX150" s="138"/>
      <c r="AY150" s="138"/>
      <c r="AZ150" s="138"/>
      <c r="BA150" s="138"/>
      <c r="BB150" s="138"/>
      <c r="BC150" s="138"/>
      <c r="BD150" s="138"/>
      <c r="BE150" s="138"/>
      <c r="BF150" s="138"/>
      <c r="BG150" s="138"/>
      <c r="BH150" s="138"/>
    </row>
    <row r="151" spans="1:60" outlineLevel="1" x14ac:dyDescent="0.2">
      <c r="A151" s="141"/>
      <c r="B151" s="142"/>
      <c r="C151" s="178" t="s">
        <v>327</v>
      </c>
      <c r="D151" s="150"/>
      <c r="E151" s="151">
        <v>5</v>
      </c>
      <c r="F151" s="144"/>
      <c r="G151" s="144"/>
      <c r="H151" s="144"/>
      <c r="I151" s="144"/>
      <c r="J151" s="144"/>
      <c r="K151" s="144"/>
      <c r="L151" s="144"/>
      <c r="M151" s="144"/>
      <c r="N151" s="144"/>
      <c r="O151" s="144"/>
      <c r="P151" s="144"/>
      <c r="Q151" s="144"/>
      <c r="R151" s="144"/>
      <c r="S151" s="144"/>
      <c r="T151" s="144"/>
      <c r="U151" s="144"/>
      <c r="V151" s="144"/>
      <c r="W151" s="144"/>
      <c r="X151" s="138"/>
      <c r="Y151" s="138"/>
      <c r="Z151" s="138"/>
      <c r="AA151" s="138"/>
      <c r="AB151" s="138"/>
      <c r="AC151" s="138"/>
      <c r="AD151" s="138"/>
      <c r="AE151" s="138"/>
      <c r="AF151" s="138"/>
      <c r="AG151" s="138" t="s">
        <v>148</v>
      </c>
      <c r="AH151" s="138">
        <v>0</v>
      </c>
      <c r="AI151" s="138"/>
      <c r="AJ151" s="138"/>
      <c r="AK151" s="138"/>
      <c r="AL151" s="138"/>
      <c r="AM151" s="138"/>
      <c r="AN151" s="138"/>
      <c r="AO151" s="138"/>
      <c r="AP151" s="138"/>
      <c r="AQ151" s="138"/>
      <c r="AR151" s="138"/>
      <c r="AS151" s="138"/>
      <c r="AT151" s="138"/>
      <c r="AU151" s="138"/>
      <c r="AV151" s="138"/>
      <c r="AW151" s="138"/>
      <c r="AX151" s="138"/>
      <c r="AY151" s="138"/>
      <c r="AZ151" s="138"/>
      <c r="BA151" s="138"/>
      <c r="BB151" s="138"/>
      <c r="BC151" s="138"/>
      <c r="BD151" s="138"/>
      <c r="BE151" s="138"/>
      <c r="BF151" s="138"/>
      <c r="BG151" s="138"/>
      <c r="BH151" s="138"/>
    </row>
    <row r="152" spans="1:60" outlineLevel="1" x14ac:dyDescent="0.2">
      <c r="A152" s="141"/>
      <c r="B152" s="142"/>
      <c r="C152" s="178" t="s">
        <v>328</v>
      </c>
      <c r="D152" s="150"/>
      <c r="E152" s="151">
        <v>15</v>
      </c>
      <c r="F152" s="144"/>
      <c r="G152" s="144"/>
      <c r="H152" s="144"/>
      <c r="I152" s="144"/>
      <c r="J152" s="144"/>
      <c r="K152" s="144"/>
      <c r="L152" s="144"/>
      <c r="M152" s="144"/>
      <c r="N152" s="144"/>
      <c r="O152" s="144"/>
      <c r="P152" s="144"/>
      <c r="Q152" s="144"/>
      <c r="R152" s="144"/>
      <c r="S152" s="144"/>
      <c r="T152" s="144"/>
      <c r="U152" s="144"/>
      <c r="V152" s="144"/>
      <c r="W152" s="144"/>
      <c r="X152" s="138"/>
      <c r="Y152" s="138"/>
      <c r="Z152" s="138"/>
      <c r="AA152" s="138"/>
      <c r="AB152" s="138"/>
      <c r="AC152" s="138"/>
      <c r="AD152" s="138"/>
      <c r="AE152" s="138"/>
      <c r="AF152" s="138"/>
      <c r="AG152" s="138" t="s">
        <v>148</v>
      </c>
      <c r="AH152" s="138">
        <v>0</v>
      </c>
      <c r="AI152" s="138"/>
      <c r="AJ152" s="138"/>
      <c r="AK152" s="138"/>
      <c r="AL152" s="138"/>
      <c r="AM152" s="138"/>
      <c r="AN152" s="138"/>
      <c r="AO152" s="138"/>
      <c r="AP152" s="138"/>
      <c r="AQ152" s="138"/>
      <c r="AR152" s="138"/>
      <c r="AS152" s="138"/>
      <c r="AT152" s="138"/>
      <c r="AU152" s="138"/>
      <c r="AV152" s="138"/>
      <c r="AW152" s="138"/>
      <c r="AX152" s="138"/>
      <c r="AY152" s="138"/>
      <c r="AZ152" s="138"/>
      <c r="BA152" s="138"/>
      <c r="BB152" s="138"/>
      <c r="BC152" s="138"/>
      <c r="BD152" s="138"/>
      <c r="BE152" s="138"/>
      <c r="BF152" s="138"/>
      <c r="BG152" s="138"/>
      <c r="BH152" s="138"/>
    </row>
    <row r="153" spans="1:60" x14ac:dyDescent="0.2">
      <c r="A153" s="153" t="s">
        <v>137</v>
      </c>
      <c r="B153" s="154" t="s">
        <v>94</v>
      </c>
      <c r="C153" s="176" t="s">
        <v>95</v>
      </c>
      <c r="D153" s="155"/>
      <c r="E153" s="156"/>
      <c r="F153" s="157"/>
      <c r="G153" s="157">
        <f>SUMIF(AG154:AG172,"&lt;&gt;NOR",G154:G172)</f>
        <v>0</v>
      </c>
      <c r="H153" s="157"/>
      <c r="I153" s="157">
        <f>SUM(I154:I172)</f>
        <v>0</v>
      </c>
      <c r="J153" s="157"/>
      <c r="K153" s="157">
        <f>SUM(K154:K172)</f>
        <v>0</v>
      </c>
      <c r="L153" s="157"/>
      <c r="M153" s="157">
        <f>SUM(M154:M172)</f>
        <v>0</v>
      </c>
      <c r="N153" s="157"/>
      <c r="O153" s="157">
        <f>SUM(O154:O172)</f>
        <v>0.11000000000000001</v>
      </c>
      <c r="P153" s="157"/>
      <c r="Q153" s="157">
        <f>SUM(Q154:Q172)</f>
        <v>0.17</v>
      </c>
      <c r="R153" s="157"/>
      <c r="S153" s="157"/>
      <c r="T153" s="158"/>
      <c r="U153" s="152"/>
      <c r="V153" s="152">
        <f>SUM(V154:V172)</f>
        <v>26.279999999999998</v>
      </c>
      <c r="W153" s="152"/>
      <c r="AG153" t="s">
        <v>138</v>
      </c>
    </row>
    <row r="154" spans="1:60" outlineLevel="1" x14ac:dyDescent="0.2">
      <c r="A154" s="159">
        <v>48</v>
      </c>
      <c r="B154" s="160" t="s">
        <v>329</v>
      </c>
      <c r="C154" s="177" t="s">
        <v>330</v>
      </c>
      <c r="D154" s="161" t="s">
        <v>304</v>
      </c>
      <c r="E154" s="162">
        <v>3</v>
      </c>
      <c r="F154" s="163"/>
      <c r="G154" s="164">
        <f>ROUND(E154*F154,2)</f>
        <v>0</v>
      </c>
      <c r="H154" s="163"/>
      <c r="I154" s="164">
        <f>ROUND(E154*H154,2)</f>
        <v>0</v>
      </c>
      <c r="J154" s="163"/>
      <c r="K154" s="164">
        <f>ROUND(E154*J154,2)</f>
        <v>0</v>
      </c>
      <c r="L154" s="164">
        <v>21</v>
      </c>
      <c r="M154" s="164">
        <f>G154*(1+L154/100)</f>
        <v>0</v>
      </c>
      <c r="N154" s="164">
        <v>1.5310000000000001E-2</v>
      </c>
      <c r="O154" s="164">
        <f>ROUND(E154*N154,2)</f>
        <v>0.05</v>
      </c>
      <c r="P154" s="164">
        <v>0</v>
      </c>
      <c r="Q154" s="164">
        <f>ROUND(E154*P154,2)</f>
        <v>0</v>
      </c>
      <c r="R154" s="164" t="s">
        <v>261</v>
      </c>
      <c r="S154" s="164" t="s">
        <v>331</v>
      </c>
      <c r="T154" s="165" t="s">
        <v>331</v>
      </c>
      <c r="U154" s="144">
        <v>1.1890000000000001</v>
      </c>
      <c r="V154" s="144">
        <f>ROUND(E154*U154,2)</f>
        <v>3.57</v>
      </c>
      <c r="W154" s="144"/>
      <c r="X154" s="138"/>
      <c r="Y154" s="138"/>
      <c r="Z154" s="138"/>
      <c r="AA154" s="138"/>
      <c r="AB154" s="138"/>
      <c r="AC154" s="138"/>
      <c r="AD154" s="138"/>
      <c r="AE154" s="138"/>
      <c r="AF154" s="138"/>
      <c r="AG154" s="138" t="s">
        <v>144</v>
      </c>
      <c r="AH154" s="138"/>
      <c r="AI154" s="138"/>
      <c r="AJ154" s="138"/>
      <c r="AK154" s="138"/>
      <c r="AL154" s="138"/>
      <c r="AM154" s="138"/>
      <c r="AN154" s="138"/>
      <c r="AO154" s="138"/>
      <c r="AP154" s="138"/>
      <c r="AQ154" s="138"/>
      <c r="AR154" s="138"/>
      <c r="AS154" s="138"/>
      <c r="AT154" s="138"/>
      <c r="AU154" s="138"/>
      <c r="AV154" s="138"/>
      <c r="AW154" s="138"/>
      <c r="AX154" s="138"/>
      <c r="AY154" s="138"/>
      <c r="AZ154" s="138"/>
      <c r="BA154" s="138"/>
      <c r="BB154" s="138"/>
      <c r="BC154" s="138"/>
      <c r="BD154" s="138"/>
      <c r="BE154" s="138"/>
      <c r="BF154" s="138"/>
      <c r="BG154" s="138"/>
      <c r="BH154" s="138"/>
    </row>
    <row r="155" spans="1:60" outlineLevel="1" x14ac:dyDescent="0.2">
      <c r="A155" s="141"/>
      <c r="B155" s="142"/>
      <c r="C155" s="178" t="s">
        <v>65</v>
      </c>
      <c r="D155" s="150"/>
      <c r="E155" s="151">
        <v>3</v>
      </c>
      <c r="F155" s="144"/>
      <c r="G155" s="144"/>
      <c r="H155" s="144"/>
      <c r="I155" s="144"/>
      <c r="J155" s="144"/>
      <c r="K155" s="144"/>
      <c r="L155" s="144"/>
      <c r="M155" s="144"/>
      <c r="N155" s="144"/>
      <c r="O155" s="144"/>
      <c r="P155" s="144"/>
      <c r="Q155" s="144"/>
      <c r="R155" s="144"/>
      <c r="S155" s="144"/>
      <c r="T155" s="144"/>
      <c r="U155" s="144"/>
      <c r="V155" s="144"/>
      <c r="W155" s="144"/>
      <c r="X155" s="138"/>
      <c r="Y155" s="138"/>
      <c r="Z155" s="138"/>
      <c r="AA155" s="138"/>
      <c r="AB155" s="138"/>
      <c r="AC155" s="138"/>
      <c r="AD155" s="138"/>
      <c r="AE155" s="138"/>
      <c r="AF155" s="138"/>
      <c r="AG155" s="138" t="s">
        <v>148</v>
      </c>
      <c r="AH155" s="138">
        <v>0</v>
      </c>
      <c r="AI155" s="138"/>
      <c r="AJ155" s="138"/>
      <c r="AK155" s="138"/>
      <c r="AL155" s="138"/>
      <c r="AM155" s="138"/>
      <c r="AN155" s="138"/>
      <c r="AO155" s="138"/>
      <c r="AP155" s="138"/>
      <c r="AQ155" s="138"/>
      <c r="AR155" s="138"/>
      <c r="AS155" s="138"/>
      <c r="AT155" s="138"/>
      <c r="AU155" s="138"/>
      <c r="AV155" s="138"/>
      <c r="AW155" s="138"/>
      <c r="AX155" s="138"/>
      <c r="AY155" s="138"/>
      <c r="AZ155" s="138"/>
      <c r="BA155" s="138"/>
      <c r="BB155" s="138"/>
      <c r="BC155" s="138"/>
      <c r="BD155" s="138"/>
      <c r="BE155" s="138"/>
      <c r="BF155" s="138"/>
      <c r="BG155" s="138"/>
      <c r="BH155" s="138"/>
    </row>
    <row r="156" spans="1:60" outlineLevel="1" x14ac:dyDescent="0.2">
      <c r="A156" s="159">
        <v>49</v>
      </c>
      <c r="B156" s="160" t="s">
        <v>332</v>
      </c>
      <c r="C156" s="177" t="s">
        <v>333</v>
      </c>
      <c r="D156" s="161" t="s">
        <v>260</v>
      </c>
      <c r="E156" s="162">
        <v>8</v>
      </c>
      <c r="F156" s="163"/>
      <c r="G156" s="164">
        <f>ROUND(E156*F156,2)</f>
        <v>0</v>
      </c>
      <c r="H156" s="163"/>
      <c r="I156" s="164">
        <f>ROUND(E156*H156,2)</f>
        <v>0</v>
      </c>
      <c r="J156" s="163"/>
      <c r="K156" s="164">
        <f>ROUND(E156*J156,2)</f>
        <v>0</v>
      </c>
      <c r="L156" s="164">
        <v>21</v>
      </c>
      <c r="M156" s="164">
        <f>G156*(1+L156/100)</f>
        <v>0</v>
      </c>
      <c r="N156" s="164">
        <v>3.0000000000000001E-5</v>
      </c>
      <c r="O156" s="164">
        <f>ROUND(E156*N156,2)</f>
        <v>0</v>
      </c>
      <c r="P156" s="164">
        <v>0</v>
      </c>
      <c r="Q156" s="164">
        <f>ROUND(E156*P156,2)</f>
        <v>0</v>
      </c>
      <c r="R156" s="164" t="s">
        <v>261</v>
      </c>
      <c r="S156" s="164" t="s">
        <v>143</v>
      </c>
      <c r="T156" s="165" t="s">
        <v>143</v>
      </c>
      <c r="U156" s="144">
        <v>0.89500000000000002</v>
      </c>
      <c r="V156" s="144">
        <f>ROUND(E156*U156,2)</f>
        <v>7.16</v>
      </c>
      <c r="W156" s="144"/>
      <c r="X156" s="138"/>
      <c r="Y156" s="138"/>
      <c r="Z156" s="138"/>
      <c r="AA156" s="138"/>
      <c r="AB156" s="138"/>
      <c r="AC156" s="138"/>
      <c r="AD156" s="138"/>
      <c r="AE156" s="138"/>
      <c r="AF156" s="138"/>
      <c r="AG156" s="138" t="s">
        <v>144</v>
      </c>
      <c r="AH156" s="138"/>
      <c r="AI156" s="138"/>
      <c r="AJ156" s="138"/>
      <c r="AK156" s="138"/>
      <c r="AL156" s="138"/>
      <c r="AM156" s="138"/>
      <c r="AN156" s="138"/>
      <c r="AO156" s="138"/>
      <c r="AP156" s="138"/>
      <c r="AQ156" s="138"/>
      <c r="AR156" s="138"/>
      <c r="AS156" s="138"/>
      <c r="AT156" s="138"/>
      <c r="AU156" s="138"/>
      <c r="AV156" s="138"/>
      <c r="AW156" s="138"/>
      <c r="AX156" s="138"/>
      <c r="AY156" s="138"/>
      <c r="AZ156" s="138"/>
      <c r="BA156" s="138"/>
      <c r="BB156" s="138"/>
      <c r="BC156" s="138"/>
      <c r="BD156" s="138"/>
      <c r="BE156" s="138"/>
      <c r="BF156" s="138"/>
      <c r="BG156" s="138"/>
      <c r="BH156" s="138"/>
    </row>
    <row r="157" spans="1:60" outlineLevel="1" x14ac:dyDescent="0.2">
      <c r="A157" s="141"/>
      <c r="B157" s="142"/>
      <c r="C157" s="178" t="s">
        <v>334</v>
      </c>
      <c r="D157" s="150"/>
      <c r="E157" s="151">
        <v>8</v>
      </c>
      <c r="F157" s="144"/>
      <c r="G157" s="144"/>
      <c r="H157" s="144"/>
      <c r="I157" s="144"/>
      <c r="J157" s="144"/>
      <c r="K157" s="144"/>
      <c r="L157" s="144"/>
      <c r="M157" s="144"/>
      <c r="N157" s="144"/>
      <c r="O157" s="144"/>
      <c r="P157" s="144"/>
      <c r="Q157" s="144"/>
      <c r="R157" s="144"/>
      <c r="S157" s="144"/>
      <c r="T157" s="144"/>
      <c r="U157" s="144"/>
      <c r="V157" s="144"/>
      <c r="W157" s="144"/>
      <c r="X157" s="138"/>
      <c r="Y157" s="138"/>
      <c r="Z157" s="138"/>
      <c r="AA157" s="138"/>
      <c r="AB157" s="138"/>
      <c r="AC157" s="138"/>
      <c r="AD157" s="138"/>
      <c r="AE157" s="138"/>
      <c r="AF157" s="138"/>
      <c r="AG157" s="138" t="s">
        <v>148</v>
      </c>
      <c r="AH157" s="138">
        <v>0</v>
      </c>
      <c r="AI157" s="138"/>
      <c r="AJ157" s="138"/>
      <c r="AK157" s="138"/>
      <c r="AL157" s="138"/>
      <c r="AM157" s="138"/>
      <c r="AN157" s="138"/>
      <c r="AO157" s="138"/>
      <c r="AP157" s="138"/>
      <c r="AQ157" s="138"/>
      <c r="AR157" s="138"/>
      <c r="AS157" s="138"/>
      <c r="AT157" s="138"/>
      <c r="AU157" s="138"/>
      <c r="AV157" s="138"/>
      <c r="AW157" s="138"/>
      <c r="AX157" s="138"/>
      <c r="AY157" s="138"/>
      <c r="AZ157" s="138"/>
      <c r="BA157" s="138"/>
      <c r="BB157" s="138"/>
      <c r="BC157" s="138"/>
      <c r="BD157" s="138"/>
      <c r="BE157" s="138"/>
      <c r="BF157" s="138"/>
      <c r="BG157" s="138"/>
      <c r="BH157" s="138"/>
    </row>
    <row r="158" spans="1:60" outlineLevel="1" x14ac:dyDescent="0.2">
      <c r="A158" s="166">
        <v>50</v>
      </c>
      <c r="B158" s="167" t="s">
        <v>335</v>
      </c>
      <c r="C158" s="179" t="s">
        <v>336</v>
      </c>
      <c r="D158" s="168" t="s">
        <v>304</v>
      </c>
      <c r="E158" s="169">
        <v>1</v>
      </c>
      <c r="F158" s="170"/>
      <c r="G158" s="171">
        <f>ROUND(E158*F158,2)</f>
        <v>0</v>
      </c>
      <c r="H158" s="170"/>
      <c r="I158" s="171">
        <f>ROUND(E158*H158,2)</f>
        <v>0</v>
      </c>
      <c r="J158" s="170"/>
      <c r="K158" s="171">
        <f>ROUND(E158*J158,2)</f>
        <v>0</v>
      </c>
      <c r="L158" s="171">
        <v>21</v>
      </c>
      <c r="M158" s="171">
        <f>G158*(1+L158/100)</f>
        <v>0</v>
      </c>
      <c r="N158" s="171">
        <v>0</v>
      </c>
      <c r="O158" s="171">
        <f>ROUND(E158*N158,2)</f>
        <v>0</v>
      </c>
      <c r="P158" s="171">
        <v>0.15500000000000003</v>
      </c>
      <c r="Q158" s="171">
        <f>ROUND(E158*P158,2)</f>
        <v>0.16</v>
      </c>
      <c r="R158" s="171" t="s">
        <v>261</v>
      </c>
      <c r="S158" s="171" t="s">
        <v>143</v>
      </c>
      <c r="T158" s="172" t="s">
        <v>143</v>
      </c>
      <c r="U158" s="144">
        <v>0.83700000000000008</v>
      </c>
      <c r="V158" s="144">
        <f>ROUND(E158*U158,2)</f>
        <v>0.84</v>
      </c>
      <c r="W158" s="144"/>
      <c r="X158" s="138"/>
      <c r="Y158" s="138"/>
      <c r="Z158" s="138"/>
      <c r="AA158" s="138"/>
      <c r="AB158" s="138"/>
      <c r="AC158" s="138"/>
      <c r="AD158" s="138"/>
      <c r="AE158" s="138"/>
      <c r="AF158" s="138"/>
      <c r="AG158" s="138" t="s">
        <v>144</v>
      </c>
      <c r="AH158" s="138"/>
      <c r="AI158" s="138"/>
      <c r="AJ158" s="138"/>
      <c r="AK158" s="138"/>
      <c r="AL158" s="138"/>
      <c r="AM158" s="138"/>
      <c r="AN158" s="138"/>
      <c r="AO158" s="138"/>
      <c r="AP158" s="138"/>
      <c r="AQ158" s="138"/>
      <c r="AR158" s="138"/>
      <c r="AS158" s="138"/>
      <c r="AT158" s="138"/>
      <c r="AU158" s="138"/>
      <c r="AV158" s="138"/>
      <c r="AW158" s="138"/>
      <c r="AX158" s="138"/>
      <c r="AY158" s="138"/>
      <c r="AZ158" s="138"/>
      <c r="BA158" s="138"/>
      <c r="BB158" s="138"/>
      <c r="BC158" s="138"/>
      <c r="BD158" s="138"/>
      <c r="BE158" s="138"/>
      <c r="BF158" s="138"/>
      <c r="BG158" s="138"/>
      <c r="BH158" s="138"/>
    </row>
    <row r="159" spans="1:60" outlineLevel="1" x14ac:dyDescent="0.2">
      <c r="A159" s="166">
        <v>51</v>
      </c>
      <c r="B159" s="167" t="s">
        <v>337</v>
      </c>
      <c r="C159" s="179" t="s">
        <v>338</v>
      </c>
      <c r="D159" s="168" t="s">
        <v>260</v>
      </c>
      <c r="E159" s="169">
        <v>1</v>
      </c>
      <c r="F159" s="170"/>
      <c r="G159" s="171">
        <f>ROUND(E159*F159,2)</f>
        <v>0</v>
      </c>
      <c r="H159" s="170"/>
      <c r="I159" s="171">
        <f>ROUND(E159*H159,2)</f>
        <v>0</v>
      </c>
      <c r="J159" s="170"/>
      <c r="K159" s="171">
        <f>ROUND(E159*J159,2)</f>
        <v>0</v>
      </c>
      <c r="L159" s="171">
        <v>21</v>
      </c>
      <c r="M159" s="171">
        <f>G159*(1+L159/100)</f>
        <v>0</v>
      </c>
      <c r="N159" s="171">
        <v>1.2E-4</v>
      </c>
      <c r="O159" s="171">
        <f>ROUND(E159*N159,2)</f>
        <v>0</v>
      </c>
      <c r="P159" s="171">
        <v>0</v>
      </c>
      <c r="Q159" s="171">
        <f>ROUND(E159*P159,2)</f>
        <v>0</v>
      </c>
      <c r="R159" s="171" t="s">
        <v>261</v>
      </c>
      <c r="S159" s="171" t="s">
        <v>143</v>
      </c>
      <c r="T159" s="172" t="s">
        <v>143</v>
      </c>
      <c r="U159" s="144">
        <v>2.9740000000000002</v>
      </c>
      <c r="V159" s="144">
        <f>ROUND(E159*U159,2)</f>
        <v>2.97</v>
      </c>
      <c r="W159" s="144"/>
      <c r="X159" s="138"/>
      <c r="Y159" s="138"/>
      <c r="Z159" s="138"/>
      <c r="AA159" s="138"/>
      <c r="AB159" s="138"/>
      <c r="AC159" s="138"/>
      <c r="AD159" s="138"/>
      <c r="AE159" s="138"/>
      <c r="AF159" s="138"/>
      <c r="AG159" s="138" t="s">
        <v>144</v>
      </c>
      <c r="AH159" s="138"/>
      <c r="AI159" s="138"/>
      <c r="AJ159" s="138"/>
      <c r="AK159" s="138"/>
      <c r="AL159" s="138"/>
      <c r="AM159" s="138"/>
      <c r="AN159" s="138"/>
      <c r="AO159" s="138"/>
      <c r="AP159" s="138"/>
      <c r="AQ159" s="138"/>
      <c r="AR159" s="138"/>
      <c r="AS159" s="138"/>
      <c r="AT159" s="138"/>
      <c r="AU159" s="138"/>
      <c r="AV159" s="138"/>
      <c r="AW159" s="138"/>
      <c r="AX159" s="138"/>
      <c r="AY159" s="138"/>
      <c r="AZ159" s="138"/>
      <c r="BA159" s="138"/>
      <c r="BB159" s="138"/>
      <c r="BC159" s="138"/>
      <c r="BD159" s="138"/>
      <c r="BE159" s="138"/>
      <c r="BF159" s="138"/>
      <c r="BG159" s="138"/>
      <c r="BH159" s="138"/>
    </row>
    <row r="160" spans="1:60" ht="22.5" outlineLevel="1" x14ac:dyDescent="0.2">
      <c r="A160" s="166">
        <v>52</v>
      </c>
      <c r="B160" s="167" t="s">
        <v>339</v>
      </c>
      <c r="C160" s="179" t="s">
        <v>340</v>
      </c>
      <c r="D160" s="168" t="s">
        <v>304</v>
      </c>
      <c r="E160" s="169">
        <v>3</v>
      </c>
      <c r="F160" s="170"/>
      <c r="G160" s="171">
        <f>ROUND(E160*F160,2)</f>
        <v>0</v>
      </c>
      <c r="H160" s="170"/>
      <c r="I160" s="171">
        <f>ROUND(E160*H160,2)</f>
        <v>0</v>
      </c>
      <c r="J160" s="170"/>
      <c r="K160" s="171">
        <f>ROUND(E160*J160,2)</f>
        <v>0</v>
      </c>
      <c r="L160" s="171">
        <v>21</v>
      </c>
      <c r="M160" s="171">
        <f>G160*(1+L160/100)</f>
        <v>0</v>
      </c>
      <c r="N160" s="171">
        <v>4.3700000000000006E-3</v>
      </c>
      <c r="O160" s="171">
        <f>ROUND(E160*N160,2)</f>
        <v>0.01</v>
      </c>
      <c r="P160" s="171">
        <v>0</v>
      </c>
      <c r="Q160" s="171">
        <f>ROUND(E160*P160,2)</f>
        <v>0</v>
      </c>
      <c r="R160" s="171" t="s">
        <v>261</v>
      </c>
      <c r="S160" s="171" t="s">
        <v>143</v>
      </c>
      <c r="T160" s="172" t="s">
        <v>143</v>
      </c>
      <c r="U160" s="144">
        <v>0.50700000000000001</v>
      </c>
      <c r="V160" s="144">
        <f>ROUND(E160*U160,2)</f>
        <v>1.52</v>
      </c>
      <c r="W160" s="144"/>
      <c r="X160" s="138"/>
      <c r="Y160" s="138"/>
      <c r="Z160" s="138"/>
      <c r="AA160" s="138"/>
      <c r="AB160" s="138"/>
      <c r="AC160" s="138"/>
      <c r="AD160" s="138"/>
      <c r="AE160" s="138"/>
      <c r="AF160" s="138"/>
      <c r="AG160" s="138" t="s">
        <v>144</v>
      </c>
      <c r="AH160" s="138"/>
      <c r="AI160" s="138"/>
      <c r="AJ160" s="138"/>
      <c r="AK160" s="138"/>
      <c r="AL160" s="138"/>
      <c r="AM160" s="138"/>
      <c r="AN160" s="138"/>
      <c r="AO160" s="138"/>
      <c r="AP160" s="138"/>
      <c r="AQ160" s="138"/>
      <c r="AR160" s="138"/>
      <c r="AS160" s="138"/>
      <c r="AT160" s="138"/>
      <c r="AU160" s="138"/>
      <c r="AV160" s="138"/>
      <c r="AW160" s="138"/>
      <c r="AX160" s="138"/>
      <c r="AY160" s="138"/>
      <c r="AZ160" s="138"/>
      <c r="BA160" s="138"/>
      <c r="BB160" s="138"/>
      <c r="BC160" s="138"/>
      <c r="BD160" s="138"/>
      <c r="BE160" s="138"/>
      <c r="BF160" s="138"/>
      <c r="BG160" s="138"/>
      <c r="BH160" s="138"/>
    </row>
    <row r="161" spans="1:60" ht="22.5" outlineLevel="1" x14ac:dyDescent="0.2">
      <c r="A161" s="159">
        <v>53</v>
      </c>
      <c r="B161" s="160" t="s">
        <v>341</v>
      </c>
      <c r="C161" s="177" t="s">
        <v>342</v>
      </c>
      <c r="D161" s="161" t="s">
        <v>304</v>
      </c>
      <c r="E161" s="162">
        <v>6</v>
      </c>
      <c r="F161" s="163"/>
      <c r="G161" s="164">
        <f>ROUND(E161*F161,2)</f>
        <v>0</v>
      </c>
      <c r="H161" s="163"/>
      <c r="I161" s="164">
        <f>ROUND(E161*H161,2)</f>
        <v>0</v>
      </c>
      <c r="J161" s="163"/>
      <c r="K161" s="164">
        <f>ROUND(E161*J161,2)</f>
        <v>0</v>
      </c>
      <c r="L161" s="164">
        <v>21</v>
      </c>
      <c r="M161" s="164">
        <f>G161*(1+L161/100)</f>
        <v>0</v>
      </c>
      <c r="N161" s="164">
        <v>1.7000000000000001E-4</v>
      </c>
      <c r="O161" s="164">
        <f>ROUND(E161*N161,2)</f>
        <v>0</v>
      </c>
      <c r="P161" s="164">
        <v>0</v>
      </c>
      <c r="Q161" s="164">
        <f>ROUND(E161*P161,2)</f>
        <v>0</v>
      </c>
      <c r="R161" s="164" t="s">
        <v>261</v>
      </c>
      <c r="S161" s="164" t="s">
        <v>143</v>
      </c>
      <c r="T161" s="165" t="s">
        <v>143</v>
      </c>
      <c r="U161" s="144">
        <v>0.22700000000000001</v>
      </c>
      <c r="V161" s="144">
        <f>ROUND(E161*U161,2)</f>
        <v>1.36</v>
      </c>
      <c r="W161" s="144"/>
      <c r="X161" s="138"/>
      <c r="Y161" s="138"/>
      <c r="Z161" s="138"/>
      <c r="AA161" s="138"/>
      <c r="AB161" s="138"/>
      <c r="AC161" s="138"/>
      <c r="AD161" s="138"/>
      <c r="AE161" s="138"/>
      <c r="AF161" s="138"/>
      <c r="AG161" s="138" t="s">
        <v>144</v>
      </c>
      <c r="AH161" s="138"/>
      <c r="AI161" s="138"/>
      <c r="AJ161" s="138"/>
      <c r="AK161" s="138"/>
      <c r="AL161" s="138"/>
      <c r="AM161" s="138"/>
      <c r="AN161" s="138"/>
      <c r="AO161" s="138"/>
      <c r="AP161" s="138"/>
      <c r="AQ161" s="138"/>
      <c r="AR161" s="138"/>
      <c r="AS161" s="138"/>
      <c r="AT161" s="138"/>
      <c r="AU161" s="138"/>
      <c r="AV161" s="138"/>
      <c r="AW161" s="138"/>
      <c r="AX161" s="138"/>
      <c r="AY161" s="138"/>
      <c r="AZ161" s="138"/>
      <c r="BA161" s="138"/>
      <c r="BB161" s="138"/>
      <c r="BC161" s="138"/>
      <c r="BD161" s="138"/>
      <c r="BE161" s="138"/>
      <c r="BF161" s="138"/>
      <c r="BG161" s="138"/>
      <c r="BH161" s="138"/>
    </row>
    <row r="162" spans="1:60" outlineLevel="1" x14ac:dyDescent="0.2">
      <c r="A162" s="141"/>
      <c r="B162" s="142"/>
      <c r="C162" s="178" t="s">
        <v>343</v>
      </c>
      <c r="D162" s="150"/>
      <c r="E162" s="151">
        <v>6</v>
      </c>
      <c r="F162" s="144"/>
      <c r="G162" s="144"/>
      <c r="H162" s="144"/>
      <c r="I162" s="144"/>
      <c r="J162" s="144"/>
      <c r="K162" s="144"/>
      <c r="L162" s="144"/>
      <c r="M162" s="144"/>
      <c r="N162" s="144"/>
      <c r="O162" s="144"/>
      <c r="P162" s="144"/>
      <c r="Q162" s="144"/>
      <c r="R162" s="144"/>
      <c r="S162" s="144"/>
      <c r="T162" s="144"/>
      <c r="U162" s="144"/>
      <c r="V162" s="144"/>
      <c r="W162" s="144"/>
      <c r="X162" s="138"/>
      <c r="Y162" s="138"/>
      <c r="Z162" s="138"/>
      <c r="AA162" s="138"/>
      <c r="AB162" s="138"/>
      <c r="AC162" s="138"/>
      <c r="AD162" s="138"/>
      <c r="AE162" s="138"/>
      <c r="AF162" s="138"/>
      <c r="AG162" s="138" t="s">
        <v>148</v>
      </c>
      <c r="AH162" s="138">
        <v>0</v>
      </c>
      <c r="AI162" s="138"/>
      <c r="AJ162" s="138"/>
      <c r="AK162" s="138"/>
      <c r="AL162" s="138"/>
      <c r="AM162" s="138"/>
      <c r="AN162" s="138"/>
      <c r="AO162" s="138"/>
      <c r="AP162" s="138"/>
      <c r="AQ162" s="138"/>
      <c r="AR162" s="138"/>
      <c r="AS162" s="138"/>
      <c r="AT162" s="138"/>
      <c r="AU162" s="138"/>
      <c r="AV162" s="138"/>
      <c r="AW162" s="138"/>
      <c r="AX162" s="138"/>
      <c r="AY162" s="138"/>
      <c r="AZ162" s="138"/>
      <c r="BA162" s="138"/>
      <c r="BB162" s="138"/>
      <c r="BC162" s="138"/>
      <c r="BD162" s="138"/>
      <c r="BE162" s="138"/>
      <c r="BF162" s="138"/>
      <c r="BG162" s="138"/>
      <c r="BH162" s="138"/>
    </row>
    <row r="163" spans="1:60" outlineLevel="1" x14ac:dyDescent="0.2">
      <c r="A163" s="159">
        <v>54</v>
      </c>
      <c r="B163" s="160" t="s">
        <v>344</v>
      </c>
      <c r="C163" s="177" t="s">
        <v>345</v>
      </c>
      <c r="D163" s="161" t="s">
        <v>304</v>
      </c>
      <c r="E163" s="162">
        <v>8</v>
      </c>
      <c r="F163" s="163"/>
      <c r="G163" s="164">
        <f>ROUND(E163*F163,2)</f>
        <v>0</v>
      </c>
      <c r="H163" s="163"/>
      <c r="I163" s="164">
        <f>ROUND(E163*H163,2)</f>
        <v>0</v>
      </c>
      <c r="J163" s="163"/>
      <c r="K163" s="164">
        <f>ROUND(E163*J163,2)</f>
        <v>0</v>
      </c>
      <c r="L163" s="164">
        <v>21</v>
      </c>
      <c r="M163" s="164">
        <f>G163*(1+L163/100)</f>
        <v>0</v>
      </c>
      <c r="N163" s="164">
        <v>0</v>
      </c>
      <c r="O163" s="164">
        <f>ROUND(E163*N163,2)</f>
        <v>0</v>
      </c>
      <c r="P163" s="164">
        <v>1.5600000000000002E-3</v>
      </c>
      <c r="Q163" s="164">
        <f>ROUND(E163*P163,2)</f>
        <v>0.01</v>
      </c>
      <c r="R163" s="164" t="s">
        <v>261</v>
      </c>
      <c r="S163" s="164" t="s">
        <v>143</v>
      </c>
      <c r="T163" s="165" t="s">
        <v>143</v>
      </c>
      <c r="U163" s="144">
        <v>0.21700000000000003</v>
      </c>
      <c r="V163" s="144">
        <f>ROUND(E163*U163,2)</f>
        <v>1.74</v>
      </c>
      <c r="W163" s="144"/>
      <c r="X163" s="138"/>
      <c r="Y163" s="138"/>
      <c r="Z163" s="138"/>
      <c r="AA163" s="138"/>
      <c r="AB163" s="138"/>
      <c r="AC163" s="138"/>
      <c r="AD163" s="138"/>
      <c r="AE163" s="138"/>
      <c r="AF163" s="138"/>
      <c r="AG163" s="138" t="s">
        <v>144</v>
      </c>
      <c r="AH163" s="138"/>
      <c r="AI163" s="138"/>
      <c r="AJ163" s="138"/>
      <c r="AK163" s="138"/>
      <c r="AL163" s="138"/>
      <c r="AM163" s="138"/>
      <c r="AN163" s="138"/>
      <c r="AO163" s="138"/>
      <c r="AP163" s="138"/>
      <c r="AQ163" s="138"/>
      <c r="AR163" s="138"/>
      <c r="AS163" s="138"/>
      <c r="AT163" s="138"/>
      <c r="AU163" s="138"/>
      <c r="AV163" s="138"/>
      <c r="AW163" s="138"/>
      <c r="AX163" s="138"/>
      <c r="AY163" s="138"/>
      <c r="AZ163" s="138"/>
      <c r="BA163" s="138"/>
      <c r="BB163" s="138"/>
      <c r="BC163" s="138"/>
      <c r="BD163" s="138"/>
      <c r="BE163" s="138"/>
      <c r="BF163" s="138"/>
      <c r="BG163" s="138"/>
      <c r="BH163" s="138"/>
    </row>
    <row r="164" spans="1:60" outlineLevel="1" x14ac:dyDescent="0.2">
      <c r="A164" s="141"/>
      <c r="B164" s="142"/>
      <c r="C164" s="178" t="s">
        <v>334</v>
      </c>
      <c r="D164" s="150"/>
      <c r="E164" s="151">
        <v>8</v>
      </c>
      <c r="F164" s="144"/>
      <c r="G164" s="144"/>
      <c r="H164" s="144"/>
      <c r="I164" s="144"/>
      <c r="J164" s="144"/>
      <c r="K164" s="144"/>
      <c r="L164" s="144"/>
      <c r="M164" s="144"/>
      <c r="N164" s="144"/>
      <c r="O164" s="144"/>
      <c r="P164" s="144"/>
      <c r="Q164" s="144"/>
      <c r="R164" s="144"/>
      <c r="S164" s="144"/>
      <c r="T164" s="144"/>
      <c r="U164" s="144"/>
      <c r="V164" s="144"/>
      <c r="W164" s="144"/>
      <c r="X164" s="138"/>
      <c r="Y164" s="138"/>
      <c r="Z164" s="138"/>
      <c r="AA164" s="138"/>
      <c r="AB164" s="138"/>
      <c r="AC164" s="138"/>
      <c r="AD164" s="138"/>
      <c r="AE164" s="138"/>
      <c r="AF164" s="138"/>
      <c r="AG164" s="138" t="s">
        <v>148</v>
      </c>
      <c r="AH164" s="138">
        <v>0</v>
      </c>
      <c r="AI164" s="138"/>
      <c r="AJ164" s="138"/>
      <c r="AK164" s="138"/>
      <c r="AL164" s="138"/>
      <c r="AM164" s="138"/>
      <c r="AN164" s="138"/>
      <c r="AO164" s="138"/>
      <c r="AP164" s="138"/>
      <c r="AQ164" s="138"/>
      <c r="AR164" s="138"/>
      <c r="AS164" s="138"/>
      <c r="AT164" s="138"/>
      <c r="AU164" s="138"/>
      <c r="AV164" s="138"/>
      <c r="AW164" s="138"/>
      <c r="AX164" s="138"/>
      <c r="AY164" s="138"/>
      <c r="AZ164" s="138"/>
      <c r="BA164" s="138"/>
      <c r="BB164" s="138"/>
      <c r="BC164" s="138"/>
      <c r="BD164" s="138"/>
      <c r="BE164" s="138"/>
      <c r="BF164" s="138"/>
      <c r="BG164" s="138"/>
      <c r="BH164" s="138"/>
    </row>
    <row r="165" spans="1:60" ht="22.5" outlineLevel="1" x14ac:dyDescent="0.2">
      <c r="A165" s="166">
        <v>55</v>
      </c>
      <c r="B165" s="167" t="s">
        <v>346</v>
      </c>
      <c r="C165" s="179" t="s">
        <v>347</v>
      </c>
      <c r="D165" s="168" t="s">
        <v>260</v>
      </c>
      <c r="E165" s="169">
        <v>3</v>
      </c>
      <c r="F165" s="170"/>
      <c r="G165" s="171">
        <f>ROUND(E165*F165,2)</f>
        <v>0</v>
      </c>
      <c r="H165" s="170"/>
      <c r="I165" s="171">
        <f>ROUND(E165*H165,2)</f>
        <v>0</v>
      </c>
      <c r="J165" s="170"/>
      <c r="K165" s="171">
        <f>ROUND(E165*J165,2)</f>
        <v>0</v>
      </c>
      <c r="L165" s="171">
        <v>21</v>
      </c>
      <c r="M165" s="171">
        <f>G165*(1+L165/100)</f>
        <v>0</v>
      </c>
      <c r="N165" s="171">
        <v>8.5000000000000006E-4</v>
      </c>
      <c r="O165" s="171">
        <f>ROUND(E165*N165,2)</f>
        <v>0</v>
      </c>
      <c r="P165" s="171">
        <v>0</v>
      </c>
      <c r="Q165" s="171">
        <f>ROUND(E165*P165,2)</f>
        <v>0</v>
      </c>
      <c r="R165" s="171" t="s">
        <v>261</v>
      </c>
      <c r="S165" s="171" t="s">
        <v>143</v>
      </c>
      <c r="T165" s="172" t="s">
        <v>143</v>
      </c>
      <c r="U165" s="144">
        <v>0.44500000000000001</v>
      </c>
      <c r="V165" s="144">
        <f>ROUND(E165*U165,2)</f>
        <v>1.34</v>
      </c>
      <c r="W165" s="144"/>
      <c r="X165" s="138"/>
      <c r="Y165" s="138"/>
      <c r="Z165" s="138"/>
      <c r="AA165" s="138"/>
      <c r="AB165" s="138"/>
      <c r="AC165" s="138"/>
      <c r="AD165" s="138"/>
      <c r="AE165" s="138"/>
      <c r="AF165" s="138"/>
      <c r="AG165" s="138" t="s">
        <v>144</v>
      </c>
      <c r="AH165" s="138"/>
      <c r="AI165" s="138"/>
      <c r="AJ165" s="138"/>
      <c r="AK165" s="138"/>
      <c r="AL165" s="138"/>
      <c r="AM165" s="138"/>
      <c r="AN165" s="138"/>
      <c r="AO165" s="138"/>
      <c r="AP165" s="138"/>
      <c r="AQ165" s="138"/>
      <c r="AR165" s="138"/>
      <c r="AS165" s="138"/>
      <c r="AT165" s="138"/>
      <c r="AU165" s="138"/>
      <c r="AV165" s="138"/>
      <c r="AW165" s="138"/>
      <c r="AX165" s="138"/>
      <c r="AY165" s="138"/>
      <c r="AZ165" s="138"/>
      <c r="BA165" s="138"/>
      <c r="BB165" s="138"/>
      <c r="BC165" s="138"/>
      <c r="BD165" s="138"/>
      <c r="BE165" s="138"/>
      <c r="BF165" s="138"/>
      <c r="BG165" s="138"/>
      <c r="BH165" s="138"/>
    </row>
    <row r="166" spans="1:60" ht="22.5" outlineLevel="1" x14ac:dyDescent="0.2">
      <c r="A166" s="159">
        <v>56</v>
      </c>
      <c r="B166" s="160" t="s">
        <v>348</v>
      </c>
      <c r="C166" s="177" t="s">
        <v>349</v>
      </c>
      <c r="D166" s="161" t="s">
        <v>260</v>
      </c>
      <c r="E166" s="162">
        <v>8</v>
      </c>
      <c r="F166" s="163"/>
      <c r="G166" s="164">
        <f>ROUND(E166*F166,2)</f>
        <v>0</v>
      </c>
      <c r="H166" s="163"/>
      <c r="I166" s="164">
        <f>ROUND(E166*H166,2)</f>
        <v>0</v>
      </c>
      <c r="J166" s="163"/>
      <c r="K166" s="164">
        <f>ROUND(E166*J166,2)</f>
        <v>0</v>
      </c>
      <c r="L166" s="164">
        <v>21</v>
      </c>
      <c r="M166" s="164">
        <f>G166*(1+L166/100)</f>
        <v>0</v>
      </c>
      <c r="N166" s="164">
        <v>1.0200000000000001E-3</v>
      </c>
      <c r="O166" s="164">
        <f>ROUND(E166*N166,2)</f>
        <v>0.01</v>
      </c>
      <c r="P166" s="164">
        <v>0</v>
      </c>
      <c r="Q166" s="164">
        <f>ROUND(E166*P166,2)</f>
        <v>0</v>
      </c>
      <c r="R166" s="164" t="s">
        <v>261</v>
      </c>
      <c r="S166" s="164" t="s">
        <v>143</v>
      </c>
      <c r="T166" s="165" t="s">
        <v>143</v>
      </c>
      <c r="U166" s="144">
        <v>0.47600000000000003</v>
      </c>
      <c r="V166" s="144">
        <f>ROUND(E166*U166,2)</f>
        <v>3.81</v>
      </c>
      <c r="W166" s="144"/>
      <c r="X166" s="138"/>
      <c r="Y166" s="138"/>
      <c r="Z166" s="138"/>
      <c r="AA166" s="138"/>
      <c r="AB166" s="138"/>
      <c r="AC166" s="138"/>
      <c r="AD166" s="138"/>
      <c r="AE166" s="138"/>
      <c r="AF166" s="138"/>
      <c r="AG166" s="138" t="s">
        <v>144</v>
      </c>
      <c r="AH166" s="138"/>
      <c r="AI166" s="138"/>
      <c r="AJ166" s="138"/>
      <c r="AK166" s="138"/>
      <c r="AL166" s="138"/>
      <c r="AM166" s="138"/>
      <c r="AN166" s="138"/>
      <c r="AO166" s="138"/>
      <c r="AP166" s="138"/>
      <c r="AQ166" s="138"/>
      <c r="AR166" s="138"/>
      <c r="AS166" s="138"/>
      <c r="AT166" s="138"/>
      <c r="AU166" s="138"/>
      <c r="AV166" s="138"/>
      <c r="AW166" s="138"/>
      <c r="AX166" s="138"/>
      <c r="AY166" s="138"/>
      <c r="AZ166" s="138"/>
      <c r="BA166" s="138"/>
      <c r="BB166" s="138"/>
      <c r="BC166" s="138"/>
      <c r="BD166" s="138"/>
      <c r="BE166" s="138"/>
      <c r="BF166" s="138"/>
      <c r="BG166" s="138"/>
      <c r="BH166" s="138"/>
    </row>
    <row r="167" spans="1:60" outlineLevel="1" x14ac:dyDescent="0.2">
      <c r="A167" s="141"/>
      <c r="B167" s="142"/>
      <c r="C167" s="178" t="s">
        <v>350</v>
      </c>
      <c r="D167" s="150"/>
      <c r="E167" s="151">
        <v>8</v>
      </c>
      <c r="F167" s="144"/>
      <c r="G167" s="144"/>
      <c r="H167" s="144"/>
      <c r="I167" s="144"/>
      <c r="J167" s="144"/>
      <c r="K167" s="144"/>
      <c r="L167" s="144"/>
      <c r="M167" s="144"/>
      <c r="N167" s="144"/>
      <c r="O167" s="144"/>
      <c r="P167" s="144"/>
      <c r="Q167" s="144"/>
      <c r="R167" s="144"/>
      <c r="S167" s="144"/>
      <c r="T167" s="144"/>
      <c r="U167" s="144"/>
      <c r="V167" s="144"/>
      <c r="W167" s="144"/>
      <c r="X167" s="138"/>
      <c r="Y167" s="138"/>
      <c r="Z167" s="138"/>
      <c r="AA167" s="138"/>
      <c r="AB167" s="138"/>
      <c r="AC167" s="138"/>
      <c r="AD167" s="138"/>
      <c r="AE167" s="138"/>
      <c r="AF167" s="138"/>
      <c r="AG167" s="138" t="s">
        <v>148</v>
      </c>
      <c r="AH167" s="138">
        <v>0</v>
      </c>
      <c r="AI167" s="138"/>
      <c r="AJ167" s="138"/>
      <c r="AK167" s="138"/>
      <c r="AL167" s="138"/>
      <c r="AM167" s="138"/>
      <c r="AN167" s="138"/>
      <c r="AO167" s="138"/>
      <c r="AP167" s="138"/>
      <c r="AQ167" s="138"/>
      <c r="AR167" s="138"/>
      <c r="AS167" s="138"/>
      <c r="AT167" s="138"/>
      <c r="AU167" s="138"/>
      <c r="AV167" s="138"/>
      <c r="AW167" s="138"/>
      <c r="AX167" s="138"/>
      <c r="AY167" s="138"/>
      <c r="AZ167" s="138"/>
      <c r="BA167" s="138"/>
      <c r="BB167" s="138"/>
      <c r="BC167" s="138"/>
      <c r="BD167" s="138"/>
      <c r="BE167" s="138"/>
      <c r="BF167" s="138"/>
      <c r="BG167" s="138"/>
      <c r="BH167" s="138"/>
    </row>
    <row r="168" spans="1:60" ht="33.75" outlineLevel="1" x14ac:dyDescent="0.2">
      <c r="A168" s="159">
        <v>57</v>
      </c>
      <c r="B168" s="160" t="s">
        <v>351</v>
      </c>
      <c r="C168" s="177" t="s">
        <v>352</v>
      </c>
      <c r="D168" s="161" t="s">
        <v>260</v>
      </c>
      <c r="E168" s="162">
        <v>8</v>
      </c>
      <c r="F168" s="163"/>
      <c r="G168" s="164">
        <f>ROUND(E168*F168,2)</f>
        <v>0</v>
      </c>
      <c r="H168" s="163"/>
      <c r="I168" s="164">
        <f>ROUND(E168*H168,2)</f>
        <v>0</v>
      </c>
      <c r="J168" s="163"/>
      <c r="K168" s="164">
        <f>ROUND(E168*J168,2)</f>
        <v>0</v>
      </c>
      <c r="L168" s="164">
        <v>21</v>
      </c>
      <c r="M168" s="164">
        <f>G168*(1+L168/100)</f>
        <v>0</v>
      </c>
      <c r="N168" s="164">
        <v>2.0000000000000001E-4</v>
      </c>
      <c r="O168" s="164">
        <f>ROUND(E168*N168,2)</f>
        <v>0</v>
      </c>
      <c r="P168" s="164">
        <v>0</v>
      </c>
      <c r="Q168" s="164">
        <f>ROUND(E168*P168,2)</f>
        <v>0</v>
      </c>
      <c r="R168" s="164" t="s">
        <v>261</v>
      </c>
      <c r="S168" s="164" t="s">
        <v>143</v>
      </c>
      <c r="T168" s="165" t="s">
        <v>143</v>
      </c>
      <c r="U168" s="144">
        <v>0.24600000000000002</v>
      </c>
      <c r="V168" s="144">
        <f>ROUND(E168*U168,2)</f>
        <v>1.97</v>
      </c>
      <c r="W168" s="144"/>
      <c r="X168" s="138"/>
      <c r="Y168" s="138"/>
      <c r="Z168" s="138"/>
      <c r="AA168" s="138"/>
      <c r="AB168" s="138"/>
      <c r="AC168" s="138"/>
      <c r="AD168" s="138"/>
      <c r="AE168" s="138"/>
      <c r="AF168" s="138"/>
      <c r="AG168" s="138" t="s">
        <v>144</v>
      </c>
      <c r="AH168" s="138"/>
      <c r="AI168" s="138"/>
      <c r="AJ168" s="138"/>
      <c r="AK168" s="138"/>
      <c r="AL168" s="138"/>
      <c r="AM168" s="138"/>
      <c r="AN168" s="138"/>
      <c r="AO168" s="138"/>
      <c r="AP168" s="138"/>
      <c r="AQ168" s="138"/>
      <c r="AR168" s="138"/>
      <c r="AS168" s="138"/>
      <c r="AT168" s="138"/>
      <c r="AU168" s="138"/>
      <c r="AV168" s="138"/>
      <c r="AW168" s="138"/>
      <c r="AX168" s="138"/>
      <c r="AY168" s="138"/>
      <c r="AZ168" s="138"/>
      <c r="BA168" s="138"/>
      <c r="BB168" s="138"/>
      <c r="BC168" s="138"/>
      <c r="BD168" s="138"/>
      <c r="BE168" s="138"/>
      <c r="BF168" s="138"/>
      <c r="BG168" s="138"/>
      <c r="BH168" s="138"/>
    </row>
    <row r="169" spans="1:60" outlineLevel="1" x14ac:dyDescent="0.2">
      <c r="A169" s="141"/>
      <c r="B169" s="142"/>
      <c r="C169" s="178" t="s">
        <v>353</v>
      </c>
      <c r="D169" s="150"/>
      <c r="E169" s="151">
        <v>8</v>
      </c>
      <c r="F169" s="144"/>
      <c r="G169" s="144"/>
      <c r="H169" s="144"/>
      <c r="I169" s="144"/>
      <c r="J169" s="144"/>
      <c r="K169" s="144"/>
      <c r="L169" s="144"/>
      <c r="M169" s="144"/>
      <c r="N169" s="144"/>
      <c r="O169" s="144"/>
      <c r="P169" s="144"/>
      <c r="Q169" s="144"/>
      <c r="R169" s="144"/>
      <c r="S169" s="144"/>
      <c r="T169" s="144"/>
      <c r="U169" s="144"/>
      <c r="V169" s="144"/>
      <c r="W169" s="144"/>
      <c r="X169" s="138"/>
      <c r="Y169" s="138"/>
      <c r="Z169" s="138"/>
      <c r="AA169" s="138"/>
      <c r="AB169" s="138"/>
      <c r="AC169" s="138"/>
      <c r="AD169" s="138"/>
      <c r="AE169" s="138"/>
      <c r="AF169" s="138"/>
      <c r="AG169" s="138" t="s">
        <v>148</v>
      </c>
      <c r="AH169" s="138">
        <v>0</v>
      </c>
      <c r="AI169" s="138"/>
      <c r="AJ169" s="138"/>
      <c r="AK169" s="138"/>
      <c r="AL169" s="138"/>
      <c r="AM169" s="138"/>
      <c r="AN169" s="138"/>
      <c r="AO169" s="138"/>
      <c r="AP169" s="138"/>
      <c r="AQ169" s="138"/>
      <c r="AR169" s="138"/>
      <c r="AS169" s="138"/>
      <c r="AT169" s="138"/>
      <c r="AU169" s="138"/>
      <c r="AV169" s="138"/>
      <c r="AW169" s="138"/>
      <c r="AX169" s="138"/>
      <c r="AY169" s="138"/>
      <c r="AZ169" s="138"/>
      <c r="BA169" s="138"/>
      <c r="BB169" s="138"/>
      <c r="BC169" s="138"/>
      <c r="BD169" s="138"/>
      <c r="BE169" s="138"/>
      <c r="BF169" s="138"/>
      <c r="BG169" s="138"/>
      <c r="BH169" s="138"/>
    </row>
    <row r="170" spans="1:60" outlineLevel="1" x14ac:dyDescent="0.2">
      <c r="A170" s="159">
        <v>58</v>
      </c>
      <c r="B170" s="160" t="s">
        <v>354</v>
      </c>
      <c r="C170" s="177" t="s">
        <v>355</v>
      </c>
      <c r="D170" s="161" t="s">
        <v>260</v>
      </c>
      <c r="E170" s="162">
        <v>3</v>
      </c>
      <c r="F170" s="163"/>
      <c r="G170" s="164">
        <f>ROUND(E170*F170,2)</f>
        <v>0</v>
      </c>
      <c r="H170" s="163"/>
      <c r="I170" s="164">
        <f>ROUND(E170*H170,2)</f>
        <v>0</v>
      </c>
      <c r="J170" s="163"/>
      <c r="K170" s="164">
        <f>ROUND(E170*J170,2)</f>
        <v>0</v>
      </c>
      <c r="L170" s="164">
        <v>21</v>
      </c>
      <c r="M170" s="164">
        <f>G170*(1+L170/100)</f>
        <v>0</v>
      </c>
      <c r="N170" s="164">
        <v>1.4E-2</v>
      </c>
      <c r="O170" s="164">
        <f>ROUND(E170*N170,2)</f>
        <v>0.04</v>
      </c>
      <c r="P170" s="164">
        <v>0</v>
      </c>
      <c r="Q170" s="164">
        <f>ROUND(E170*P170,2)</f>
        <v>0</v>
      </c>
      <c r="R170" s="164" t="s">
        <v>196</v>
      </c>
      <c r="S170" s="164" t="s">
        <v>356</v>
      </c>
      <c r="T170" s="165" t="s">
        <v>356</v>
      </c>
      <c r="U170" s="144">
        <v>0</v>
      </c>
      <c r="V170" s="144">
        <f>ROUND(E170*U170,2)</f>
        <v>0</v>
      </c>
      <c r="W170" s="144"/>
      <c r="X170" s="138"/>
      <c r="Y170" s="138"/>
      <c r="Z170" s="138"/>
      <c r="AA170" s="138"/>
      <c r="AB170" s="138"/>
      <c r="AC170" s="138"/>
      <c r="AD170" s="138"/>
      <c r="AE170" s="138"/>
      <c r="AF170" s="138"/>
      <c r="AG170" s="138" t="s">
        <v>197</v>
      </c>
      <c r="AH170" s="138"/>
      <c r="AI170" s="138"/>
      <c r="AJ170" s="138"/>
      <c r="AK170" s="138"/>
      <c r="AL170" s="138"/>
      <c r="AM170" s="138"/>
      <c r="AN170" s="138"/>
      <c r="AO170" s="138"/>
      <c r="AP170" s="138"/>
      <c r="AQ170" s="138"/>
      <c r="AR170" s="138"/>
      <c r="AS170" s="138"/>
      <c r="AT170" s="138"/>
      <c r="AU170" s="138"/>
      <c r="AV170" s="138"/>
      <c r="AW170" s="138"/>
      <c r="AX170" s="138"/>
      <c r="AY170" s="138"/>
      <c r="AZ170" s="138"/>
      <c r="BA170" s="138"/>
      <c r="BB170" s="138"/>
      <c r="BC170" s="138"/>
      <c r="BD170" s="138"/>
      <c r="BE170" s="138"/>
      <c r="BF170" s="138"/>
      <c r="BG170" s="138"/>
      <c r="BH170" s="138"/>
    </row>
    <row r="171" spans="1:60" outlineLevel="1" x14ac:dyDescent="0.2">
      <c r="A171" s="141">
        <v>59</v>
      </c>
      <c r="B171" s="142" t="s">
        <v>357</v>
      </c>
      <c r="C171" s="180" t="s">
        <v>358</v>
      </c>
      <c r="D171" s="143" t="s">
        <v>0</v>
      </c>
      <c r="E171" s="174"/>
      <c r="F171" s="149"/>
      <c r="G171" s="144">
        <f>ROUND(E171*F171,2)</f>
        <v>0</v>
      </c>
      <c r="H171" s="149"/>
      <c r="I171" s="144">
        <f>ROUND(E171*H171,2)</f>
        <v>0</v>
      </c>
      <c r="J171" s="149"/>
      <c r="K171" s="144">
        <f>ROUND(E171*J171,2)</f>
        <v>0</v>
      </c>
      <c r="L171" s="144">
        <v>21</v>
      </c>
      <c r="M171" s="144">
        <f>G171*(1+L171/100)</f>
        <v>0</v>
      </c>
      <c r="N171" s="144">
        <v>0</v>
      </c>
      <c r="O171" s="144">
        <f>ROUND(E171*N171,2)</f>
        <v>0</v>
      </c>
      <c r="P171" s="144">
        <v>0</v>
      </c>
      <c r="Q171" s="144">
        <f>ROUND(E171*P171,2)</f>
        <v>0</v>
      </c>
      <c r="R171" s="144" t="s">
        <v>261</v>
      </c>
      <c r="S171" s="144" t="s">
        <v>143</v>
      </c>
      <c r="T171" s="144" t="s">
        <v>143</v>
      </c>
      <c r="U171" s="144">
        <v>0</v>
      </c>
      <c r="V171" s="144">
        <f>ROUND(E171*U171,2)</f>
        <v>0</v>
      </c>
      <c r="W171" s="144"/>
      <c r="X171" s="138"/>
      <c r="Y171" s="138"/>
      <c r="Z171" s="138"/>
      <c r="AA171" s="138"/>
      <c r="AB171" s="138"/>
      <c r="AC171" s="138"/>
      <c r="AD171" s="138"/>
      <c r="AE171" s="138"/>
      <c r="AF171" s="138"/>
      <c r="AG171" s="138" t="s">
        <v>256</v>
      </c>
      <c r="AH171" s="138"/>
      <c r="AI171" s="138"/>
      <c r="AJ171" s="138"/>
      <c r="AK171" s="138"/>
      <c r="AL171" s="138"/>
      <c r="AM171" s="138"/>
      <c r="AN171" s="138"/>
      <c r="AO171" s="138"/>
      <c r="AP171" s="138"/>
      <c r="AQ171" s="138"/>
      <c r="AR171" s="138"/>
      <c r="AS171" s="138"/>
      <c r="AT171" s="138"/>
      <c r="AU171" s="138"/>
      <c r="AV171" s="138"/>
      <c r="AW171" s="138"/>
      <c r="AX171" s="138"/>
      <c r="AY171" s="138"/>
      <c r="AZ171" s="138"/>
      <c r="BA171" s="138"/>
      <c r="BB171" s="138"/>
      <c r="BC171" s="138"/>
      <c r="BD171" s="138"/>
      <c r="BE171" s="138"/>
      <c r="BF171" s="138"/>
      <c r="BG171" s="138"/>
      <c r="BH171" s="138"/>
    </row>
    <row r="172" spans="1:60" outlineLevel="1" x14ac:dyDescent="0.2">
      <c r="A172" s="141"/>
      <c r="B172" s="142"/>
      <c r="C172" s="260" t="s">
        <v>326</v>
      </c>
      <c r="D172" s="261"/>
      <c r="E172" s="261"/>
      <c r="F172" s="261"/>
      <c r="G172" s="261"/>
      <c r="H172" s="144"/>
      <c r="I172" s="144"/>
      <c r="J172" s="144"/>
      <c r="K172" s="144"/>
      <c r="L172" s="144"/>
      <c r="M172" s="144"/>
      <c r="N172" s="144"/>
      <c r="O172" s="144"/>
      <c r="P172" s="144"/>
      <c r="Q172" s="144"/>
      <c r="R172" s="144"/>
      <c r="S172" s="144"/>
      <c r="T172" s="144"/>
      <c r="U172" s="144"/>
      <c r="V172" s="144"/>
      <c r="W172" s="144"/>
      <c r="X172" s="138"/>
      <c r="Y172" s="138"/>
      <c r="Z172" s="138"/>
      <c r="AA172" s="138"/>
      <c r="AB172" s="138"/>
      <c r="AC172" s="138"/>
      <c r="AD172" s="138"/>
      <c r="AE172" s="138"/>
      <c r="AF172" s="138"/>
      <c r="AG172" s="138" t="s">
        <v>146</v>
      </c>
      <c r="AH172" s="138"/>
      <c r="AI172" s="138"/>
      <c r="AJ172" s="138"/>
      <c r="AK172" s="138"/>
      <c r="AL172" s="138"/>
      <c r="AM172" s="138"/>
      <c r="AN172" s="138"/>
      <c r="AO172" s="138"/>
      <c r="AP172" s="138"/>
      <c r="AQ172" s="138"/>
      <c r="AR172" s="138"/>
      <c r="AS172" s="138"/>
      <c r="AT172" s="138"/>
      <c r="AU172" s="138"/>
      <c r="AV172" s="138"/>
      <c r="AW172" s="138"/>
      <c r="AX172" s="138"/>
      <c r="AY172" s="138"/>
      <c r="AZ172" s="138"/>
      <c r="BA172" s="138"/>
      <c r="BB172" s="138"/>
      <c r="BC172" s="138"/>
      <c r="BD172" s="138"/>
      <c r="BE172" s="138"/>
      <c r="BF172" s="138"/>
      <c r="BG172" s="138"/>
      <c r="BH172" s="138"/>
    </row>
    <row r="173" spans="1:60" x14ac:dyDescent="0.2">
      <c r="A173" s="153" t="s">
        <v>137</v>
      </c>
      <c r="B173" s="154" t="s">
        <v>100</v>
      </c>
      <c r="C173" s="176" t="s">
        <v>101</v>
      </c>
      <c r="D173" s="155"/>
      <c r="E173" s="156"/>
      <c r="F173" s="157"/>
      <c r="G173" s="157">
        <f>SUMIF(AG174:AG193,"&lt;&gt;NOR",G174:G193)</f>
        <v>0</v>
      </c>
      <c r="H173" s="157"/>
      <c r="I173" s="157">
        <f>SUM(I174:I193)</f>
        <v>0</v>
      </c>
      <c r="J173" s="157"/>
      <c r="K173" s="157">
        <f>SUM(K174:K193)</f>
        <v>0</v>
      </c>
      <c r="L173" s="157"/>
      <c r="M173" s="157">
        <f>SUM(M174:M193)</f>
        <v>0</v>
      </c>
      <c r="N173" s="157"/>
      <c r="O173" s="157">
        <f>SUM(O174:O193)</f>
        <v>1.6</v>
      </c>
      <c r="P173" s="157"/>
      <c r="Q173" s="157">
        <f>SUM(Q174:Q193)</f>
        <v>0</v>
      </c>
      <c r="R173" s="157"/>
      <c r="S173" s="157"/>
      <c r="T173" s="158"/>
      <c r="U173" s="152"/>
      <c r="V173" s="152">
        <f>SUM(V174:V193)</f>
        <v>94.639999999999986</v>
      </c>
      <c r="W173" s="152"/>
      <c r="AG173" t="s">
        <v>138</v>
      </c>
    </row>
    <row r="174" spans="1:60" outlineLevel="1" x14ac:dyDescent="0.2">
      <c r="A174" s="159">
        <v>60</v>
      </c>
      <c r="B174" s="160" t="s">
        <v>359</v>
      </c>
      <c r="C174" s="177" t="s">
        <v>360</v>
      </c>
      <c r="D174" s="161" t="s">
        <v>141</v>
      </c>
      <c r="E174" s="162">
        <v>54.2</v>
      </c>
      <c r="F174" s="163"/>
      <c r="G174" s="164">
        <f>ROUND(E174*F174,2)</f>
        <v>0</v>
      </c>
      <c r="H174" s="163"/>
      <c r="I174" s="164">
        <f>ROUND(E174*H174,2)</f>
        <v>0</v>
      </c>
      <c r="J174" s="163"/>
      <c r="K174" s="164">
        <f>ROUND(E174*J174,2)</f>
        <v>0</v>
      </c>
      <c r="L174" s="164">
        <v>21</v>
      </c>
      <c r="M174" s="164">
        <f>G174*(1+L174/100)</f>
        <v>0</v>
      </c>
      <c r="N174" s="164">
        <v>2.1000000000000001E-4</v>
      </c>
      <c r="O174" s="164">
        <f>ROUND(E174*N174,2)</f>
        <v>0.01</v>
      </c>
      <c r="P174" s="164">
        <v>0</v>
      </c>
      <c r="Q174" s="164">
        <f>ROUND(E174*P174,2)</f>
        <v>0</v>
      </c>
      <c r="R174" s="164" t="s">
        <v>361</v>
      </c>
      <c r="S174" s="164" t="s">
        <v>143</v>
      </c>
      <c r="T174" s="165" t="s">
        <v>143</v>
      </c>
      <c r="U174" s="144">
        <v>0.05</v>
      </c>
      <c r="V174" s="144">
        <f>ROUND(E174*U174,2)</f>
        <v>2.71</v>
      </c>
      <c r="W174" s="144"/>
      <c r="X174" s="138"/>
      <c r="Y174" s="138"/>
      <c r="Z174" s="138"/>
      <c r="AA174" s="138"/>
      <c r="AB174" s="138"/>
      <c r="AC174" s="138"/>
      <c r="AD174" s="138"/>
      <c r="AE174" s="138"/>
      <c r="AF174" s="138"/>
      <c r="AG174" s="138" t="s">
        <v>144</v>
      </c>
      <c r="AH174" s="138"/>
      <c r="AI174" s="138"/>
      <c r="AJ174" s="138"/>
      <c r="AK174" s="138"/>
      <c r="AL174" s="138"/>
      <c r="AM174" s="138"/>
      <c r="AN174" s="138"/>
      <c r="AO174" s="138"/>
      <c r="AP174" s="138"/>
      <c r="AQ174" s="138"/>
      <c r="AR174" s="138"/>
      <c r="AS174" s="138"/>
      <c r="AT174" s="138"/>
      <c r="AU174" s="138"/>
      <c r="AV174" s="138"/>
      <c r="AW174" s="138"/>
      <c r="AX174" s="138"/>
      <c r="AY174" s="138"/>
      <c r="AZ174" s="138"/>
      <c r="BA174" s="138"/>
      <c r="BB174" s="138"/>
      <c r="BC174" s="138"/>
      <c r="BD174" s="138"/>
      <c r="BE174" s="138"/>
      <c r="BF174" s="138"/>
      <c r="BG174" s="138"/>
      <c r="BH174" s="138"/>
    </row>
    <row r="175" spans="1:60" outlineLevel="1" x14ac:dyDescent="0.2">
      <c r="A175" s="141"/>
      <c r="B175" s="142"/>
      <c r="C175" s="178" t="s">
        <v>362</v>
      </c>
      <c r="D175" s="150"/>
      <c r="E175" s="151">
        <v>54.2</v>
      </c>
      <c r="F175" s="144"/>
      <c r="G175" s="144"/>
      <c r="H175" s="144"/>
      <c r="I175" s="144"/>
      <c r="J175" s="144"/>
      <c r="K175" s="144"/>
      <c r="L175" s="144"/>
      <c r="M175" s="144"/>
      <c r="N175" s="144"/>
      <c r="O175" s="144"/>
      <c r="P175" s="144"/>
      <c r="Q175" s="144"/>
      <c r="R175" s="144"/>
      <c r="S175" s="144"/>
      <c r="T175" s="144"/>
      <c r="U175" s="144"/>
      <c r="V175" s="144"/>
      <c r="W175" s="144"/>
      <c r="X175" s="138"/>
      <c r="Y175" s="138"/>
      <c r="Z175" s="138"/>
      <c r="AA175" s="138"/>
      <c r="AB175" s="138"/>
      <c r="AC175" s="138"/>
      <c r="AD175" s="138"/>
      <c r="AE175" s="138"/>
      <c r="AF175" s="138"/>
      <c r="AG175" s="138" t="s">
        <v>148</v>
      </c>
      <c r="AH175" s="138">
        <v>0</v>
      </c>
      <c r="AI175" s="138"/>
      <c r="AJ175" s="138"/>
      <c r="AK175" s="138"/>
      <c r="AL175" s="138"/>
      <c r="AM175" s="138"/>
      <c r="AN175" s="138"/>
      <c r="AO175" s="138"/>
      <c r="AP175" s="138"/>
      <c r="AQ175" s="138"/>
      <c r="AR175" s="138"/>
      <c r="AS175" s="138"/>
      <c r="AT175" s="138"/>
      <c r="AU175" s="138"/>
      <c r="AV175" s="138"/>
      <c r="AW175" s="138"/>
      <c r="AX175" s="138"/>
      <c r="AY175" s="138"/>
      <c r="AZ175" s="138"/>
      <c r="BA175" s="138"/>
      <c r="BB175" s="138"/>
      <c r="BC175" s="138"/>
      <c r="BD175" s="138"/>
      <c r="BE175" s="138"/>
      <c r="BF175" s="138"/>
      <c r="BG175" s="138"/>
      <c r="BH175" s="138"/>
    </row>
    <row r="176" spans="1:60" ht="22.5" outlineLevel="1" x14ac:dyDescent="0.2">
      <c r="A176" s="159">
        <v>61</v>
      </c>
      <c r="B176" s="160" t="s">
        <v>363</v>
      </c>
      <c r="C176" s="177" t="s">
        <v>364</v>
      </c>
      <c r="D176" s="161" t="s">
        <v>141</v>
      </c>
      <c r="E176" s="162">
        <v>1.292</v>
      </c>
      <c r="F176" s="163"/>
      <c r="G176" s="164">
        <f>ROUND(E176*F176,2)</f>
        <v>0</v>
      </c>
      <c r="H176" s="163"/>
      <c r="I176" s="164">
        <f>ROUND(E176*H176,2)</f>
        <v>0</v>
      </c>
      <c r="J176" s="163"/>
      <c r="K176" s="164">
        <f>ROUND(E176*J176,2)</f>
        <v>0</v>
      </c>
      <c r="L176" s="164">
        <v>21</v>
      </c>
      <c r="M176" s="164">
        <f>G176*(1+L176/100)</f>
        <v>0</v>
      </c>
      <c r="N176" s="164">
        <v>5.0400000000000002E-3</v>
      </c>
      <c r="O176" s="164">
        <f>ROUND(E176*N176,2)</f>
        <v>0.01</v>
      </c>
      <c r="P176" s="164">
        <v>0</v>
      </c>
      <c r="Q176" s="164">
        <f>ROUND(E176*P176,2)</f>
        <v>0</v>
      </c>
      <c r="R176" s="164" t="s">
        <v>361</v>
      </c>
      <c r="S176" s="164" t="s">
        <v>365</v>
      </c>
      <c r="T176" s="165" t="s">
        <v>365</v>
      </c>
      <c r="U176" s="144">
        <v>1.52</v>
      </c>
      <c r="V176" s="144">
        <f>ROUND(E176*U176,2)</f>
        <v>1.96</v>
      </c>
      <c r="W176" s="144"/>
      <c r="X176" s="138"/>
      <c r="Y176" s="138"/>
      <c r="Z176" s="138"/>
      <c r="AA176" s="138"/>
      <c r="AB176" s="138"/>
      <c r="AC176" s="138"/>
      <c r="AD176" s="138"/>
      <c r="AE176" s="138"/>
      <c r="AF176" s="138"/>
      <c r="AG176" s="138" t="s">
        <v>144</v>
      </c>
      <c r="AH176" s="138"/>
      <c r="AI176" s="138"/>
      <c r="AJ176" s="138"/>
      <c r="AK176" s="138"/>
      <c r="AL176" s="138"/>
      <c r="AM176" s="138"/>
      <c r="AN176" s="138"/>
      <c r="AO176" s="138"/>
      <c r="AP176" s="138"/>
      <c r="AQ176" s="138"/>
      <c r="AR176" s="138"/>
      <c r="AS176" s="138"/>
      <c r="AT176" s="138"/>
      <c r="AU176" s="138"/>
      <c r="AV176" s="138"/>
      <c r="AW176" s="138"/>
      <c r="AX176" s="138"/>
      <c r="AY176" s="138"/>
      <c r="AZ176" s="138"/>
      <c r="BA176" s="138"/>
      <c r="BB176" s="138"/>
      <c r="BC176" s="138"/>
      <c r="BD176" s="138"/>
      <c r="BE176" s="138"/>
      <c r="BF176" s="138"/>
      <c r="BG176" s="138"/>
      <c r="BH176" s="138"/>
    </row>
    <row r="177" spans="1:60" outlineLevel="1" x14ac:dyDescent="0.2">
      <c r="A177" s="141"/>
      <c r="B177" s="142"/>
      <c r="C177" s="178" t="s">
        <v>366</v>
      </c>
      <c r="D177" s="150"/>
      <c r="E177" s="151">
        <v>1.29</v>
      </c>
      <c r="F177" s="144"/>
      <c r="G177" s="144"/>
      <c r="H177" s="144"/>
      <c r="I177" s="144"/>
      <c r="J177" s="144"/>
      <c r="K177" s="144"/>
      <c r="L177" s="144"/>
      <c r="M177" s="144"/>
      <c r="N177" s="144"/>
      <c r="O177" s="144"/>
      <c r="P177" s="144"/>
      <c r="Q177" s="144"/>
      <c r="R177" s="144"/>
      <c r="S177" s="144"/>
      <c r="T177" s="144"/>
      <c r="U177" s="144"/>
      <c r="V177" s="144"/>
      <c r="W177" s="144"/>
      <c r="X177" s="138"/>
      <c r="Y177" s="138"/>
      <c r="Z177" s="138"/>
      <c r="AA177" s="138"/>
      <c r="AB177" s="138"/>
      <c r="AC177" s="138"/>
      <c r="AD177" s="138"/>
      <c r="AE177" s="138"/>
      <c r="AF177" s="138"/>
      <c r="AG177" s="138" t="s">
        <v>148</v>
      </c>
      <c r="AH177" s="138">
        <v>0</v>
      </c>
      <c r="AI177" s="138"/>
      <c r="AJ177" s="138"/>
      <c r="AK177" s="138"/>
      <c r="AL177" s="138"/>
      <c r="AM177" s="138"/>
      <c r="AN177" s="138"/>
      <c r="AO177" s="138"/>
      <c r="AP177" s="138"/>
      <c r="AQ177" s="138"/>
      <c r="AR177" s="138"/>
      <c r="AS177" s="138"/>
      <c r="AT177" s="138"/>
      <c r="AU177" s="138"/>
      <c r="AV177" s="138"/>
      <c r="AW177" s="138"/>
      <c r="AX177" s="138"/>
      <c r="AY177" s="138"/>
      <c r="AZ177" s="138"/>
      <c r="BA177" s="138"/>
      <c r="BB177" s="138"/>
      <c r="BC177" s="138"/>
      <c r="BD177" s="138"/>
      <c r="BE177" s="138"/>
      <c r="BF177" s="138"/>
      <c r="BG177" s="138"/>
      <c r="BH177" s="138"/>
    </row>
    <row r="178" spans="1:60" ht="22.5" outlineLevel="1" x14ac:dyDescent="0.2">
      <c r="A178" s="159">
        <v>62</v>
      </c>
      <c r="B178" s="160" t="s">
        <v>367</v>
      </c>
      <c r="C178" s="177" t="s">
        <v>368</v>
      </c>
      <c r="D178" s="161" t="s">
        <v>229</v>
      </c>
      <c r="E178" s="162">
        <v>3.4000000000000004</v>
      </c>
      <c r="F178" s="163"/>
      <c r="G178" s="164">
        <f>ROUND(E178*F178,2)</f>
        <v>0</v>
      </c>
      <c r="H178" s="163"/>
      <c r="I178" s="164">
        <f>ROUND(E178*H178,2)</f>
        <v>0</v>
      </c>
      <c r="J178" s="163"/>
      <c r="K178" s="164">
        <f>ROUND(E178*J178,2)</f>
        <v>0</v>
      </c>
      <c r="L178" s="164">
        <v>21</v>
      </c>
      <c r="M178" s="164">
        <f>G178*(1+L178/100)</f>
        <v>0</v>
      </c>
      <c r="N178" s="164">
        <v>0</v>
      </c>
      <c r="O178" s="164">
        <f>ROUND(E178*N178,2)</f>
        <v>0</v>
      </c>
      <c r="P178" s="164">
        <v>0</v>
      </c>
      <c r="Q178" s="164">
        <f>ROUND(E178*P178,2)</f>
        <v>0</v>
      </c>
      <c r="R178" s="164" t="s">
        <v>361</v>
      </c>
      <c r="S178" s="164" t="s">
        <v>369</v>
      </c>
      <c r="T178" s="165" t="s">
        <v>369</v>
      </c>
      <c r="U178" s="144">
        <v>0.17</v>
      </c>
      <c r="V178" s="144">
        <f>ROUND(E178*U178,2)</f>
        <v>0.57999999999999996</v>
      </c>
      <c r="W178" s="144"/>
      <c r="X178" s="138"/>
      <c r="Y178" s="138"/>
      <c r="Z178" s="138"/>
      <c r="AA178" s="138"/>
      <c r="AB178" s="138"/>
      <c r="AC178" s="138"/>
      <c r="AD178" s="138"/>
      <c r="AE178" s="138"/>
      <c r="AF178" s="138"/>
      <c r="AG178" s="138" t="s">
        <v>144</v>
      </c>
      <c r="AH178" s="138"/>
      <c r="AI178" s="138"/>
      <c r="AJ178" s="138"/>
      <c r="AK178" s="138"/>
      <c r="AL178" s="138"/>
      <c r="AM178" s="138"/>
      <c r="AN178" s="138"/>
      <c r="AO178" s="138"/>
      <c r="AP178" s="138"/>
      <c r="AQ178" s="138"/>
      <c r="AR178" s="138"/>
      <c r="AS178" s="138"/>
      <c r="AT178" s="138"/>
      <c r="AU178" s="138"/>
      <c r="AV178" s="138"/>
      <c r="AW178" s="138"/>
      <c r="AX178" s="138"/>
      <c r="AY178" s="138"/>
      <c r="AZ178" s="138"/>
      <c r="BA178" s="138"/>
      <c r="BB178" s="138"/>
      <c r="BC178" s="138"/>
      <c r="BD178" s="138"/>
      <c r="BE178" s="138"/>
      <c r="BF178" s="138"/>
      <c r="BG178" s="138"/>
      <c r="BH178" s="138"/>
    </row>
    <row r="179" spans="1:60" outlineLevel="1" x14ac:dyDescent="0.2">
      <c r="A179" s="141"/>
      <c r="B179" s="142"/>
      <c r="C179" s="251" t="s">
        <v>370</v>
      </c>
      <c r="D179" s="252"/>
      <c r="E179" s="252"/>
      <c r="F179" s="252"/>
      <c r="G179" s="252"/>
      <c r="H179" s="144"/>
      <c r="I179" s="144"/>
      <c r="J179" s="144"/>
      <c r="K179" s="144"/>
      <c r="L179" s="144"/>
      <c r="M179" s="144"/>
      <c r="N179" s="144"/>
      <c r="O179" s="144"/>
      <c r="P179" s="144"/>
      <c r="Q179" s="144"/>
      <c r="R179" s="144"/>
      <c r="S179" s="144"/>
      <c r="T179" s="144"/>
      <c r="U179" s="144"/>
      <c r="V179" s="144"/>
      <c r="W179" s="144"/>
      <c r="X179" s="138"/>
      <c r="Y179" s="138"/>
      <c r="Z179" s="138"/>
      <c r="AA179" s="138"/>
      <c r="AB179" s="138"/>
      <c r="AC179" s="138"/>
      <c r="AD179" s="138"/>
      <c r="AE179" s="138"/>
      <c r="AF179" s="138"/>
      <c r="AG179" s="138" t="s">
        <v>146</v>
      </c>
      <c r="AH179" s="138"/>
      <c r="AI179" s="138"/>
      <c r="AJ179" s="138"/>
      <c r="AK179" s="138"/>
      <c r="AL179" s="138"/>
      <c r="AM179" s="138"/>
      <c r="AN179" s="138"/>
      <c r="AO179" s="138"/>
      <c r="AP179" s="138"/>
      <c r="AQ179" s="138"/>
      <c r="AR179" s="138"/>
      <c r="AS179" s="138"/>
      <c r="AT179" s="138"/>
      <c r="AU179" s="138"/>
      <c r="AV179" s="138"/>
      <c r="AW179" s="138"/>
      <c r="AX179" s="138"/>
      <c r="AY179" s="138"/>
      <c r="AZ179" s="138"/>
      <c r="BA179" s="138"/>
      <c r="BB179" s="138"/>
      <c r="BC179" s="138"/>
      <c r="BD179" s="138"/>
      <c r="BE179" s="138"/>
      <c r="BF179" s="138"/>
      <c r="BG179" s="138"/>
      <c r="BH179" s="138"/>
    </row>
    <row r="180" spans="1:60" outlineLevel="1" x14ac:dyDescent="0.2">
      <c r="A180" s="141"/>
      <c r="B180" s="142"/>
      <c r="C180" s="178" t="s">
        <v>371</v>
      </c>
      <c r="D180" s="150"/>
      <c r="E180" s="151">
        <v>3.4000000000000004</v>
      </c>
      <c r="F180" s="144"/>
      <c r="G180" s="144"/>
      <c r="H180" s="144"/>
      <c r="I180" s="144"/>
      <c r="J180" s="144"/>
      <c r="K180" s="144"/>
      <c r="L180" s="144"/>
      <c r="M180" s="144"/>
      <c r="N180" s="144"/>
      <c r="O180" s="144"/>
      <c r="P180" s="144"/>
      <c r="Q180" s="144"/>
      <c r="R180" s="144"/>
      <c r="S180" s="144"/>
      <c r="T180" s="144"/>
      <c r="U180" s="144"/>
      <c r="V180" s="144"/>
      <c r="W180" s="144"/>
      <c r="X180" s="138"/>
      <c r="Y180" s="138"/>
      <c r="Z180" s="138"/>
      <c r="AA180" s="138"/>
      <c r="AB180" s="138"/>
      <c r="AC180" s="138"/>
      <c r="AD180" s="138"/>
      <c r="AE180" s="138"/>
      <c r="AF180" s="138"/>
      <c r="AG180" s="138" t="s">
        <v>148</v>
      </c>
      <c r="AH180" s="138">
        <v>0</v>
      </c>
      <c r="AI180" s="138"/>
      <c r="AJ180" s="138"/>
      <c r="AK180" s="138"/>
      <c r="AL180" s="138"/>
      <c r="AM180" s="138"/>
      <c r="AN180" s="138"/>
      <c r="AO180" s="138"/>
      <c r="AP180" s="138"/>
      <c r="AQ180" s="138"/>
      <c r="AR180" s="138"/>
      <c r="AS180" s="138"/>
      <c r="AT180" s="138"/>
      <c r="AU180" s="138"/>
      <c r="AV180" s="138"/>
      <c r="AW180" s="138"/>
      <c r="AX180" s="138"/>
      <c r="AY180" s="138"/>
      <c r="AZ180" s="138"/>
      <c r="BA180" s="138"/>
      <c r="BB180" s="138"/>
      <c r="BC180" s="138"/>
      <c r="BD180" s="138"/>
      <c r="BE180" s="138"/>
      <c r="BF180" s="138"/>
      <c r="BG180" s="138"/>
      <c r="BH180" s="138"/>
    </row>
    <row r="181" spans="1:60" ht="22.5" outlineLevel="1" x14ac:dyDescent="0.2">
      <c r="A181" s="159">
        <v>63</v>
      </c>
      <c r="B181" s="160" t="s">
        <v>372</v>
      </c>
      <c r="C181" s="177" t="s">
        <v>373</v>
      </c>
      <c r="D181" s="161" t="s">
        <v>229</v>
      </c>
      <c r="E181" s="162">
        <v>69.2</v>
      </c>
      <c r="F181" s="163"/>
      <c r="G181" s="164">
        <f>ROUND(E181*F181,2)</f>
        <v>0</v>
      </c>
      <c r="H181" s="163"/>
      <c r="I181" s="164">
        <f>ROUND(E181*H181,2)</f>
        <v>0</v>
      </c>
      <c r="J181" s="163"/>
      <c r="K181" s="164">
        <f>ROUND(E181*J181,2)</f>
        <v>0</v>
      </c>
      <c r="L181" s="164">
        <v>21</v>
      </c>
      <c r="M181" s="164">
        <f>G181*(1+L181/100)</f>
        <v>0</v>
      </c>
      <c r="N181" s="164">
        <v>5.1000000000000004E-4</v>
      </c>
      <c r="O181" s="164">
        <f>ROUND(E181*N181,2)</f>
        <v>0.04</v>
      </c>
      <c r="P181" s="164">
        <v>0</v>
      </c>
      <c r="Q181" s="164">
        <f>ROUND(E181*P181,2)</f>
        <v>0</v>
      </c>
      <c r="R181" s="164" t="s">
        <v>361</v>
      </c>
      <c r="S181" s="164" t="s">
        <v>143</v>
      </c>
      <c r="T181" s="165" t="s">
        <v>143</v>
      </c>
      <c r="U181" s="144">
        <v>0.23600000000000002</v>
      </c>
      <c r="V181" s="144">
        <f>ROUND(E181*U181,2)</f>
        <v>16.329999999999998</v>
      </c>
      <c r="W181" s="144"/>
      <c r="X181" s="138"/>
      <c r="Y181" s="138"/>
      <c r="Z181" s="138"/>
      <c r="AA181" s="138"/>
      <c r="AB181" s="138"/>
      <c r="AC181" s="138"/>
      <c r="AD181" s="138"/>
      <c r="AE181" s="138"/>
      <c r="AF181" s="138"/>
      <c r="AG181" s="138" t="s">
        <v>144</v>
      </c>
      <c r="AH181" s="138"/>
      <c r="AI181" s="138"/>
      <c r="AJ181" s="138"/>
      <c r="AK181" s="138"/>
      <c r="AL181" s="138"/>
      <c r="AM181" s="138"/>
      <c r="AN181" s="138"/>
      <c r="AO181" s="138"/>
      <c r="AP181" s="138"/>
      <c r="AQ181" s="138"/>
      <c r="AR181" s="138"/>
      <c r="AS181" s="138"/>
      <c r="AT181" s="138"/>
      <c r="AU181" s="138"/>
      <c r="AV181" s="138"/>
      <c r="AW181" s="138"/>
      <c r="AX181" s="138"/>
      <c r="AY181" s="138"/>
      <c r="AZ181" s="138"/>
      <c r="BA181" s="138"/>
      <c r="BB181" s="138"/>
      <c r="BC181" s="138"/>
      <c r="BD181" s="138"/>
      <c r="BE181" s="138"/>
      <c r="BF181" s="138"/>
      <c r="BG181" s="138"/>
      <c r="BH181" s="138"/>
    </row>
    <row r="182" spans="1:60" outlineLevel="1" x14ac:dyDescent="0.2">
      <c r="A182" s="141"/>
      <c r="B182" s="142"/>
      <c r="C182" s="178" t="s">
        <v>374</v>
      </c>
      <c r="D182" s="150"/>
      <c r="E182" s="151">
        <v>69.2</v>
      </c>
      <c r="F182" s="144"/>
      <c r="G182" s="144"/>
      <c r="H182" s="144"/>
      <c r="I182" s="144"/>
      <c r="J182" s="144"/>
      <c r="K182" s="144"/>
      <c r="L182" s="144"/>
      <c r="M182" s="144"/>
      <c r="N182" s="144"/>
      <c r="O182" s="144"/>
      <c r="P182" s="144"/>
      <c r="Q182" s="144"/>
      <c r="R182" s="144"/>
      <c r="S182" s="144"/>
      <c r="T182" s="144"/>
      <c r="U182" s="144"/>
      <c r="V182" s="144"/>
      <c r="W182" s="144"/>
      <c r="X182" s="138"/>
      <c r="Y182" s="138"/>
      <c r="Z182" s="138"/>
      <c r="AA182" s="138"/>
      <c r="AB182" s="138"/>
      <c r="AC182" s="138"/>
      <c r="AD182" s="138"/>
      <c r="AE182" s="138"/>
      <c r="AF182" s="138"/>
      <c r="AG182" s="138" t="s">
        <v>148</v>
      </c>
      <c r="AH182" s="138">
        <v>0</v>
      </c>
      <c r="AI182" s="138"/>
      <c r="AJ182" s="138"/>
      <c r="AK182" s="138"/>
      <c r="AL182" s="138"/>
      <c r="AM182" s="138"/>
      <c r="AN182" s="138"/>
      <c r="AO182" s="138"/>
      <c r="AP182" s="138"/>
      <c r="AQ182" s="138"/>
      <c r="AR182" s="138"/>
      <c r="AS182" s="138"/>
      <c r="AT182" s="138"/>
      <c r="AU182" s="138"/>
      <c r="AV182" s="138"/>
      <c r="AW182" s="138"/>
      <c r="AX182" s="138"/>
      <c r="AY182" s="138"/>
      <c r="AZ182" s="138"/>
      <c r="BA182" s="138"/>
      <c r="BB182" s="138"/>
      <c r="BC182" s="138"/>
      <c r="BD182" s="138"/>
      <c r="BE182" s="138"/>
      <c r="BF182" s="138"/>
      <c r="BG182" s="138"/>
      <c r="BH182" s="138"/>
    </row>
    <row r="183" spans="1:60" outlineLevel="1" x14ac:dyDescent="0.2">
      <c r="A183" s="166">
        <v>64</v>
      </c>
      <c r="B183" s="167" t="s">
        <v>375</v>
      </c>
      <c r="C183" s="179" t="s">
        <v>376</v>
      </c>
      <c r="D183" s="168" t="s">
        <v>229</v>
      </c>
      <c r="E183" s="169">
        <v>69.2</v>
      </c>
      <c r="F183" s="170"/>
      <c r="G183" s="171">
        <f>ROUND(E183*F183,2)</f>
        <v>0</v>
      </c>
      <c r="H183" s="170"/>
      <c r="I183" s="171">
        <f>ROUND(E183*H183,2)</f>
        <v>0</v>
      </c>
      <c r="J183" s="170"/>
      <c r="K183" s="171">
        <f>ROUND(E183*J183,2)</f>
        <v>0</v>
      </c>
      <c r="L183" s="171">
        <v>21</v>
      </c>
      <c r="M183" s="171">
        <f>G183*(1+L183/100)</f>
        <v>0</v>
      </c>
      <c r="N183" s="171">
        <v>0</v>
      </c>
      <c r="O183" s="171">
        <f>ROUND(E183*N183,2)</f>
        <v>0</v>
      </c>
      <c r="P183" s="171">
        <v>0</v>
      </c>
      <c r="Q183" s="171">
        <f>ROUND(E183*P183,2)</f>
        <v>0</v>
      </c>
      <c r="R183" s="171" t="s">
        <v>361</v>
      </c>
      <c r="S183" s="171" t="s">
        <v>143</v>
      </c>
      <c r="T183" s="172" t="s">
        <v>143</v>
      </c>
      <c r="U183" s="144">
        <v>0.15400000000000003</v>
      </c>
      <c r="V183" s="144">
        <f>ROUND(E183*U183,2)</f>
        <v>10.66</v>
      </c>
      <c r="W183" s="144"/>
      <c r="X183" s="138"/>
      <c r="Y183" s="138"/>
      <c r="Z183" s="138"/>
      <c r="AA183" s="138"/>
      <c r="AB183" s="138"/>
      <c r="AC183" s="138"/>
      <c r="AD183" s="138"/>
      <c r="AE183" s="138"/>
      <c r="AF183" s="138"/>
      <c r="AG183" s="138" t="s">
        <v>144</v>
      </c>
      <c r="AH183" s="138"/>
      <c r="AI183" s="138"/>
      <c r="AJ183" s="138"/>
      <c r="AK183" s="138"/>
      <c r="AL183" s="138"/>
      <c r="AM183" s="138"/>
      <c r="AN183" s="138"/>
      <c r="AO183" s="138"/>
      <c r="AP183" s="138"/>
      <c r="AQ183" s="138"/>
      <c r="AR183" s="138"/>
      <c r="AS183" s="138"/>
      <c r="AT183" s="138"/>
      <c r="AU183" s="138"/>
      <c r="AV183" s="138"/>
      <c r="AW183" s="138"/>
      <c r="AX183" s="138"/>
      <c r="AY183" s="138"/>
      <c r="AZ183" s="138"/>
      <c r="BA183" s="138"/>
      <c r="BB183" s="138"/>
      <c r="BC183" s="138"/>
      <c r="BD183" s="138"/>
      <c r="BE183" s="138"/>
      <c r="BF183" s="138"/>
      <c r="BG183" s="138"/>
      <c r="BH183" s="138"/>
    </row>
    <row r="184" spans="1:60" ht="22.5" outlineLevel="1" x14ac:dyDescent="0.2">
      <c r="A184" s="159">
        <v>65</v>
      </c>
      <c r="B184" s="160" t="s">
        <v>377</v>
      </c>
      <c r="C184" s="177" t="s">
        <v>378</v>
      </c>
      <c r="D184" s="161" t="s">
        <v>141</v>
      </c>
      <c r="E184" s="162">
        <v>54.2</v>
      </c>
      <c r="F184" s="163"/>
      <c r="G184" s="164">
        <f>ROUND(E184*F184,2)</f>
        <v>0</v>
      </c>
      <c r="H184" s="163"/>
      <c r="I184" s="164">
        <f>ROUND(E184*H184,2)</f>
        <v>0</v>
      </c>
      <c r="J184" s="163"/>
      <c r="K184" s="164">
        <f>ROUND(E184*J184,2)</f>
        <v>0</v>
      </c>
      <c r="L184" s="164">
        <v>21</v>
      </c>
      <c r="M184" s="164">
        <f>G184*(1+L184/100)</f>
        <v>0</v>
      </c>
      <c r="N184" s="164">
        <v>5.8100000000000001E-3</v>
      </c>
      <c r="O184" s="164">
        <f>ROUND(E184*N184,2)</f>
        <v>0.31</v>
      </c>
      <c r="P184" s="164">
        <v>0</v>
      </c>
      <c r="Q184" s="164">
        <f>ROUND(E184*P184,2)</f>
        <v>0</v>
      </c>
      <c r="R184" s="164" t="s">
        <v>361</v>
      </c>
      <c r="S184" s="164" t="s">
        <v>143</v>
      </c>
      <c r="T184" s="165" t="s">
        <v>143</v>
      </c>
      <c r="U184" s="144">
        <v>1.04</v>
      </c>
      <c r="V184" s="144">
        <f>ROUND(E184*U184,2)</f>
        <v>56.37</v>
      </c>
      <c r="W184" s="144"/>
      <c r="X184" s="138"/>
      <c r="Y184" s="138"/>
      <c r="Z184" s="138"/>
      <c r="AA184" s="138"/>
      <c r="AB184" s="138"/>
      <c r="AC184" s="138"/>
      <c r="AD184" s="138"/>
      <c r="AE184" s="138"/>
      <c r="AF184" s="138"/>
      <c r="AG184" s="138" t="s">
        <v>144</v>
      </c>
      <c r="AH184" s="138"/>
      <c r="AI184" s="138"/>
      <c r="AJ184" s="138"/>
      <c r="AK184" s="138"/>
      <c r="AL184" s="138"/>
      <c r="AM184" s="138"/>
      <c r="AN184" s="138"/>
      <c r="AO184" s="138"/>
      <c r="AP184" s="138"/>
      <c r="AQ184" s="138"/>
      <c r="AR184" s="138"/>
      <c r="AS184" s="138"/>
      <c r="AT184" s="138"/>
      <c r="AU184" s="138"/>
      <c r="AV184" s="138"/>
      <c r="AW184" s="138"/>
      <c r="AX184" s="138"/>
      <c r="AY184" s="138"/>
      <c r="AZ184" s="138"/>
      <c r="BA184" s="138"/>
      <c r="BB184" s="138"/>
      <c r="BC184" s="138"/>
      <c r="BD184" s="138"/>
      <c r="BE184" s="138"/>
      <c r="BF184" s="138"/>
      <c r="BG184" s="138"/>
      <c r="BH184" s="138"/>
    </row>
    <row r="185" spans="1:60" outlineLevel="1" x14ac:dyDescent="0.2">
      <c r="A185" s="141"/>
      <c r="B185" s="142"/>
      <c r="C185" s="178" t="s">
        <v>362</v>
      </c>
      <c r="D185" s="150"/>
      <c r="E185" s="151">
        <v>54.2</v>
      </c>
      <c r="F185" s="144"/>
      <c r="G185" s="144"/>
      <c r="H185" s="144"/>
      <c r="I185" s="144"/>
      <c r="J185" s="144"/>
      <c r="K185" s="144"/>
      <c r="L185" s="144"/>
      <c r="M185" s="144"/>
      <c r="N185" s="144"/>
      <c r="O185" s="144"/>
      <c r="P185" s="144"/>
      <c r="Q185" s="144"/>
      <c r="R185" s="144"/>
      <c r="S185" s="144"/>
      <c r="T185" s="144"/>
      <c r="U185" s="144"/>
      <c r="V185" s="144"/>
      <c r="W185" s="144"/>
      <c r="X185" s="138"/>
      <c r="Y185" s="138"/>
      <c r="Z185" s="138"/>
      <c r="AA185" s="138"/>
      <c r="AB185" s="138"/>
      <c r="AC185" s="138"/>
      <c r="AD185" s="138"/>
      <c r="AE185" s="138"/>
      <c r="AF185" s="138"/>
      <c r="AG185" s="138" t="s">
        <v>148</v>
      </c>
      <c r="AH185" s="138">
        <v>0</v>
      </c>
      <c r="AI185" s="138"/>
      <c r="AJ185" s="138"/>
      <c r="AK185" s="138"/>
      <c r="AL185" s="138"/>
      <c r="AM185" s="138"/>
      <c r="AN185" s="138"/>
      <c r="AO185" s="138"/>
      <c r="AP185" s="138"/>
      <c r="AQ185" s="138"/>
      <c r="AR185" s="138"/>
      <c r="AS185" s="138"/>
      <c r="AT185" s="138"/>
      <c r="AU185" s="138"/>
      <c r="AV185" s="138"/>
      <c r="AW185" s="138"/>
      <c r="AX185" s="138"/>
      <c r="AY185" s="138"/>
      <c r="AZ185" s="138"/>
      <c r="BA185" s="138"/>
      <c r="BB185" s="138"/>
      <c r="BC185" s="138"/>
      <c r="BD185" s="138"/>
      <c r="BE185" s="138"/>
      <c r="BF185" s="138"/>
      <c r="BG185" s="138"/>
      <c r="BH185" s="138"/>
    </row>
    <row r="186" spans="1:60" ht="33.75" outlineLevel="1" x14ac:dyDescent="0.2">
      <c r="A186" s="159">
        <v>66</v>
      </c>
      <c r="B186" s="160" t="s">
        <v>379</v>
      </c>
      <c r="C186" s="177" t="s">
        <v>380</v>
      </c>
      <c r="D186" s="161" t="s">
        <v>229</v>
      </c>
      <c r="E186" s="162">
        <v>7.95</v>
      </c>
      <c r="F186" s="163"/>
      <c r="G186" s="164">
        <f>ROUND(E186*F186,2)</f>
        <v>0</v>
      </c>
      <c r="H186" s="163"/>
      <c r="I186" s="164">
        <f>ROUND(E186*H186,2)</f>
        <v>0</v>
      </c>
      <c r="J186" s="163"/>
      <c r="K186" s="164">
        <f>ROUND(E186*J186,2)</f>
        <v>0</v>
      </c>
      <c r="L186" s="164">
        <v>21</v>
      </c>
      <c r="M186" s="164">
        <f>G186*(1+L186/100)</f>
        <v>0</v>
      </c>
      <c r="N186" s="164">
        <v>1.8000000000000001E-4</v>
      </c>
      <c r="O186" s="164">
        <f>ROUND(E186*N186,2)</f>
        <v>0</v>
      </c>
      <c r="P186" s="164">
        <v>0</v>
      </c>
      <c r="Q186" s="164">
        <f>ROUND(E186*P186,2)</f>
        <v>0</v>
      </c>
      <c r="R186" s="164" t="s">
        <v>361</v>
      </c>
      <c r="S186" s="164" t="s">
        <v>143</v>
      </c>
      <c r="T186" s="165" t="s">
        <v>143</v>
      </c>
      <c r="U186" s="144">
        <v>0.15000000000000002</v>
      </c>
      <c r="V186" s="144">
        <f>ROUND(E186*U186,2)</f>
        <v>1.19</v>
      </c>
      <c r="W186" s="144"/>
      <c r="X186" s="138"/>
      <c r="Y186" s="138"/>
      <c r="Z186" s="138"/>
      <c r="AA186" s="138"/>
      <c r="AB186" s="138"/>
      <c r="AC186" s="138"/>
      <c r="AD186" s="138"/>
      <c r="AE186" s="138"/>
      <c r="AF186" s="138"/>
      <c r="AG186" s="138" t="s">
        <v>144</v>
      </c>
      <c r="AH186" s="138"/>
      <c r="AI186" s="138"/>
      <c r="AJ186" s="138"/>
      <c r="AK186" s="138"/>
      <c r="AL186" s="138"/>
      <c r="AM186" s="138"/>
      <c r="AN186" s="138"/>
      <c r="AO186" s="138"/>
      <c r="AP186" s="138"/>
      <c r="AQ186" s="138"/>
      <c r="AR186" s="138"/>
      <c r="AS186" s="138"/>
      <c r="AT186" s="138"/>
      <c r="AU186" s="138"/>
      <c r="AV186" s="138"/>
      <c r="AW186" s="138"/>
      <c r="AX186" s="138"/>
      <c r="AY186" s="138"/>
      <c r="AZ186" s="138"/>
      <c r="BA186" s="138"/>
      <c r="BB186" s="138"/>
      <c r="BC186" s="138"/>
      <c r="BD186" s="138"/>
      <c r="BE186" s="138"/>
      <c r="BF186" s="138"/>
      <c r="BG186" s="138"/>
      <c r="BH186" s="138"/>
    </row>
    <row r="187" spans="1:60" outlineLevel="1" x14ac:dyDescent="0.2">
      <c r="A187" s="141"/>
      <c r="B187" s="142"/>
      <c r="C187" s="178" t="s">
        <v>381</v>
      </c>
      <c r="D187" s="150"/>
      <c r="E187" s="151">
        <v>7.95</v>
      </c>
      <c r="F187" s="144"/>
      <c r="G187" s="144"/>
      <c r="H187" s="144"/>
      <c r="I187" s="144"/>
      <c r="J187" s="144"/>
      <c r="K187" s="144"/>
      <c r="L187" s="144"/>
      <c r="M187" s="144"/>
      <c r="N187" s="144"/>
      <c r="O187" s="144"/>
      <c r="P187" s="144"/>
      <c r="Q187" s="144"/>
      <c r="R187" s="144"/>
      <c r="S187" s="144"/>
      <c r="T187" s="144"/>
      <c r="U187" s="144"/>
      <c r="V187" s="144"/>
      <c r="W187" s="144"/>
      <c r="X187" s="138"/>
      <c r="Y187" s="138"/>
      <c r="Z187" s="138"/>
      <c r="AA187" s="138"/>
      <c r="AB187" s="138"/>
      <c r="AC187" s="138"/>
      <c r="AD187" s="138"/>
      <c r="AE187" s="138"/>
      <c r="AF187" s="138"/>
      <c r="AG187" s="138" t="s">
        <v>148</v>
      </c>
      <c r="AH187" s="138">
        <v>0</v>
      </c>
      <c r="AI187" s="138"/>
      <c r="AJ187" s="138"/>
      <c r="AK187" s="138"/>
      <c r="AL187" s="138"/>
      <c r="AM187" s="138"/>
      <c r="AN187" s="138"/>
      <c r="AO187" s="138"/>
      <c r="AP187" s="138"/>
      <c r="AQ187" s="138"/>
      <c r="AR187" s="138"/>
      <c r="AS187" s="138"/>
      <c r="AT187" s="138"/>
      <c r="AU187" s="138"/>
      <c r="AV187" s="138"/>
      <c r="AW187" s="138"/>
      <c r="AX187" s="138"/>
      <c r="AY187" s="138"/>
      <c r="AZ187" s="138"/>
      <c r="BA187" s="138"/>
      <c r="BB187" s="138"/>
      <c r="BC187" s="138"/>
      <c r="BD187" s="138"/>
      <c r="BE187" s="138"/>
      <c r="BF187" s="138"/>
      <c r="BG187" s="138"/>
      <c r="BH187" s="138"/>
    </row>
    <row r="188" spans="1:60" outlineLevel="1" x14ac:dyDescent="0.2">
      <c r="A188" s="166">
        <v>67</v>
      </c>
      <c r="B188" s="167" t="s">
        <v>382</v>
      </c>
      <c r="C188" s="179" t="s">
        <v>383</v>
      </c>
      <c r="D188" s="168" t="s">
        <v>229</v>
      </c>
      <c r="E188" s="169">
        <v>69.2</v>
      </c>
      <c r="F188" s="170"/>
      <c r="G188" s="171">
        <f>ROUND(E188*F188,2)</f>
        <v>0</v>
      </c>
      <c r="H188" s="170"/>
      <c r="I188" s="171">
        <f>ROUND(E188*H188,2)</f>
        <v>0</v>
      </c>
      <c r="J188" s="170"/>
      <c r="K188" s="171">
        <f>ROUND(E188*J188,2)</f>
        <v>0</v>
      </c>
      <c r="L188" s="171">
        <v>21</v>
      </c>
      <c r="M188" s="171">
        <f>G188*(1+L188/100)</f>
        <v>0</v>
      </c>
      <c r="N188" s="171">
        <v>4.0000000000000003E-5</v>
      </c>
      <c r="O188" s="171">
        <f>ROUND(E188*N188,2)</f>
        <v>0</v>
      </c>
      <c r="P188" s="171">
        <v>0</v>
      </c>
      <c r="Q188" s="171">
        <f>ROUND(E188*P188,2)</f>
        <v>0</v>
      </c>
      <c r="R188" s="171" t="s">
        <v>361</v>
      </c>
      <c r="S188" s="171" t="s">
        <v>143</v>
      </c>
      <c r="T188" s="172" t="s">
        <v>143</v>
      </c>
      <c r="U188" s="144">
        <v>7.0000000000000007E-2</v>
      </c>
      <c r="V188" s="144">
        <f>ROUND(E188*U188,2)</f>
        <v>4.84</v>
      </c>
      <c r="W188" s="144"/>
      <c r="X188" s="138"/>
      <c r="Y188" s="138"/>
      <c r="Z188" s="138"/>
      <c r="AA188" s="138"/>
      <c r="AB188" s="138"/>
      <c r="AC188" s="138"/>
      <c r="AD188" s="138"/>
      <c r="AE188" s="138"/>
      <c r="AF188" s="138"/>
      <c r="AG188" s="138" t="s">
        <v>144</v>
      </c>
      <c r="AH188" s="138"/>
      <c r="AI188" s="138"/>
      <c r="AJ188" s="138"/>
      <c r="AK188" s="138"/>
      <c r="AL188" s="138"/>
      <c r="AM188" s="138"/>
      <c r="AN188" s="138"/>
      <c r="AO188" s="138"/>
      <c r="AP188" s="138"/>
      <c r="AQ188" s="138"/>
      <c r="AR188" s="138"/>
      <c r="AS188" s="138"/>
      <c r="AT188" s="138"/>
      <c r="AU188" s="138"/>
      <c r="AV188" s="138"/>
      <c r="AW188" s="138"/>
      <c r="AX188" s="138"/>
      <c r="AY188" s="138"/>
      <c r="AZ188" s="138"/>
      <c r="BA188" s="138"/>
      <c r="BB188" s="138"/>
      <c r="BC188" s="138"/>
      <c r="BD188" s="138"/>
      <c r="BE188" s="138"/>
      <c r="BF188" s="138"/>
      <c r="BG188" s="138"/>
      <c r="BH188" s="138"/>
    </row>
    <row r="189" spans="1:60" ht="22.5" outlineLevel="1" x14ac:dyDescent="0.2">
      <c r="A189" s="159">
        <v>68</v>
      </c>
      <c r="B189" s="160" t="s">
        <v>384</v>
      </c>
      <c r="C189" s="177" t="s">
        <v>385</v>
      </c>
      <c r="D189" s="161" t="s">
        <v>141</v>
      </c>
      <c r="E189" s="162">
        <v>64.176000000000002</v>
      </c>
      <c r="F189" s="163"/>
      <c r="G189" s="164">
        <f>ROUND(E189*F189,2)</f>
        <v>0</v>
      </c>
      <c r="H189" s="163"/>
      <c r="I189" s="164">
        <f>ROUND(E189*H189,2)</f>
        <v>0</v>
      </c>
      <c r="J189" s="163"/>
      <c r="K189" s="164">
        <f>ROUND(E189*J189,2)</f>
        <v>0</v>
      </c>
      <c r="L189" s="164">
        <v>21</v>
      </c>
      <c r="M189" s="164">
        <f>G189*(1+L189/100)</f>
        <v>0</v>
      </c>
      <c r="N189" s="164">
        <v>1.9200000000000002E-2</v>
      </c>
      <c r="O189" s="164">
        <f>ROUND(E189*N189,2)</f>
        <v>1.23</v>
      </c>
      <c r="P189" s="164">
        <v>0</v>
      </c>
      <c r="Q189" s="164">
        <f>ROUND(E189*P189,2)</f>
        <v>0</v>
      </c>
      <c r="R189" s="164" t="s">
        <v>196</v>
      </c>
      <c r="S189" s="164" t="s">
        <v>143</v>
      </c>
      <c r="T189" s="165" t="s">
        <v>143</v>
      </c>
      <c r="U189" s="144">
        <v>0</v>
      </c>
      <c r="V189" s="144">
        <f>ROUND(E189*U189,2)</f>
        <v>0</v>
      </c>
      <c r="W189" s="144"/>
      <c r="X189" s="138"/>
      <c r="Y189" s="138"/>
      <c r="Z189" s="138"/>
      <c r="AA189" s="138"/>
      <c r="AB189" s="138"/>
      <c r="AC189" s="138"/>
      <c r="AD189" s="138"/>
      <c r="AE189" s="138"/>
      <c r="AF189" s="138"/>
      <c r="AG189" s="138" t="s">
        <v>197</v>
      </c>
      <c r="AH189" s="138"/>
      <c r="AI189" s="138"/>
      <c r="AJ189" s="138"/>
      <c r="AK189" s="138"/>
      <c r="AL189" s="138"/>
      <c r="AM189" s="138"/>
      <c r="AN189" s="138"/>
      <c r="AO189" s="138"/>
      <c r="AP189" s="138"/>
      <c r="AQ189" s="138"/>
      <c r="AR189" s="138"/>
      <c r="AS189" s="138"/>
      <c r="AT189" s="138"/>
      <c r="AU189" s="138"/>
      <c r="AV189" s="138"/>
      <c r="AW189" s="138"/>
      <c r="AX189" s="138"/>
      <c r="AY189" s="138"/>
      <c r="AZ189" s="138"/>
      <c r="BA189" s="138"/>
      <c r="BB189" s="138"/>
      <c r="BC189" s="138"/>
      <c r="BD189" s="138"/>
      <c r="BE189" s="138"/>
      <c r="BF189" s="138"/>
      <c r="BG189" s="138"/>
      <c r="BH189" s="138"/>
    </row>
    <row r="190" spans="1:60" outlineLevel="1" x14ac:dyDescent="0.2">
      <c r="A190" s="141"/>
      <c r="B190" s="142"/>
      <c r="C190" s="178" t="s">
        <v>386</v>
      </c>
      <c r="D190" s="150"/>
      <c r="E190" s="151">
        <v>7.2700000000000005</v>
      </c>
      <c r="F190" s="144"/>
      <c r="G190" s="144"/>
      <c r="H190" s="144"/>
      <c r="I190" s="144"/>
      <c r="J190" s="144"/>
      <c r="K190" s="144"/>
      <c r="L190" s="144"/>
      <c r="M190" s="144"/>
      <c r="N190" s="144"/>
      <c r="O190" s="144"/>
      <c r="P190" s="144"/>
      <c r="Q190" s="144"/>
      <c r="R190" s="144"/>
      <c r="S190" s="144"/>
      <c r="T190" s="144"/>
      <c r="U190" s="144"/>
      <c r="V190" s="144"/>
      <c r="W190" s="144"/>
      <c r="X190" s="138"/>
      <c r="Y190" s="138"/>
      <c r="Z190" s="138"/>
      <c r="AA190" s="138"/>
      <c r="AB190" s="138"/>
      <c r="AC190" s="138"/>
      <c r="AD190" s="138"/>
      <c r="AE190" s="138"/>
      <c r="AF190" s="138"/>
      <c r="AG190" s="138" t="s">
        <v>148</v>
      </c>
      <c r="AH190" s="138">
        <v>0</v>
      </c>
      <c r="AI190" s="138"/>
      <c r="AJ190" s="138"/>
      <c r="AK190" s="138"/>
      <c r="AL190" s="138"/>
      <c r="AM190" s="138"/>
      <c r="AN190" s="138"/>
      <c r="AO190" s="138"/>
      <c r="AP190" s="138"/>
      <c r="AQ190" s="138"/>
      <c r="AR190" s="138"/>
      <c r="AS190" s="138"/>
      <c r="AT190" s="138"/>
      <c r="AU190" s="138"/>
      <c r="AV190" s="138"/>
      <c r="AW190" s="138"/>
      <c r="AX190" s="138"/>
      <c r="AY190" s="138"/>
      <c r="AZ190" s="138"/>
      <c r="BA190" s="138"/>
      <c r="BB190" s="138"/>
      <c r="BC190" s="138"/>
      <c r="BD190" s="138"/>
      <c r="BE190" s="138"/>
      <c r="BF190" s="138"/>
      <c r="BG190" s="138"/>
      <c r="BH190" s="138"/>
    </row>
    <row r="191" spans="1:60" outlineLevel="1" x14ac:dyDescent="0.2">
      <c r="A191" s="141"/>
      <c r="B191" s="142"/>
      <c r="C191" s="178" t="s">
        <v>387</v>
      </c>
      <c r="D191" s="150"/>
      <c r="E191" s="151">
        <v>56.910000000000004</v>
      </c>
      <c r="F191" s="144"/>
      <c r="G191" s="144"/>
      <c r="H191" s="144"/>
      <c r="I191" s="144"/>
      <c r="J191" s="144"/>
      <c r="K191" s="144"/>
      <c r="L191" s="144"/>
      <c r="M191" s="144"/>
      <c r="N191" s="144"/>
      <c r="O191" s="144"/>
      <c r="P191" s="144"/>
      <c r="Q191" s="144"/>
      <c r="R191" s="144"/>
      <c r="S191" s="144"/>
      <c r="T191" s="144"/>
      <c r="U191" s="144"/>
      <c r="V191" s="144"/>
      <c r="W191" s="144"/>
      <c r="X191" s="138"/>
      <c r="Y191" s="138"/>
      <c r="Z191" s="138"/>
      <c r="AA191" s="138"/>
      <c r="AB191" s="138"/>
      <c r="AC191" s="138"/>
      <c r="AD191" s="138"/>
      <c r="AE191" s="138"/>
      <c r="AF191" s="138"/>
      <c r="AG191" s="138" t="s">
        <v>148</v>
      </c>
      <c r="AH191" s="138">
        <v>0</v>
      </c>
      <c r="AI191" s="138"/>
      <c r="AJ191" s="138"/>
      <c r="AK191" s="138"/>
      <c r="AL191" s="138"/>
      <c r="AM191" s="138"/>
      <c r="AN191" s="138"/>
      <c r="AO191" s="138"/>
      <c r="AP191" s="138"/>
      <c r="AQ191" s="138"/>
      <c r="AR191" s="138"/>
      <c r="AS191" s="138"/>
      <c r="AT191" s="138"/>
      <c r="AU191" s="138"/>
      <c r="AV191" s="138"/>
      <c r="AW191" s="138"/>
      <c r="AX191" s="138"/>
      <c r="AY191" s="138"/>
      <c r="AZ191" s="138"/>
      <c r="BA191" s="138"/>
      <c r="BB191" s="138"/>
      <c r="BC191" s="138"/>
      <c r="BD191" s="138"/>
      <c r="BE191" s="138"/>
      <c r="BF191" s="138"/>
      <c r="BG191" s="138"/>
      <c r="BH191" s="138"/>
    </row>
    <row r="192" spans="1:60" outlineLevel="1" x14ac:dyDescent="0.2">
      <c r="A192" s="141">
        <v>69</v>
      </c>
      <c r="B192" s="142" t="s">
        <v>388</v>
      </c>
      <c r="C192" s="180" t="s">
        <v>389</v>
      </c>
      <c r="D192" s="143" t="s">
        <v>0</v>
      </c>
      <c r="E192" s="174"/>
      <c r="F192" s="149"/>
      <c r="G192" s="144">
        <f>ROUND(E192*F192,2)</f>
        <v>0</v>
      </c>
      <c r="H192" s="149"/>
      <c r="I192" s="144">
        <f>ROUND(E192*H192,2)</f>
        <v>0</v>
      </c>
      <c r="J192" s="149"/>
      <c r="K192" s="144">
        <f>ROUND(E192*J192,2)</f>
        <v>0</v>
      </c>
      <c r="L192" s="144">
        <v>21</v>
      </c>
      <c r="M192" s="144">
        <f>G192*(1+L192/100)</f>
        <v>0</v>
      </c>
      <c r="N192" s="144">
        <v>0</v>
      </c>
      <c r="O192" s="144">
        <f>ROUND(E192*N192,2)</f>
        <v>0</v>
      </c>
      <c r="P192" s="144">
        <v>0</v>
      </c>
      <c r="Q192" s="144">
        <f>ROUND(E192*P192,2)</f>
        <v>0</v>
      </c>
      <c r="R192" s="144" t="s">
        <v>361</v>
      </c>
      <c r="S192" s="144" t="s">
        <v>143</v>
      </c>
      <c r="T192" s="144" t="s">
        <v>143</v>
      </c>
      <c r="U192" s="144">
        <v>0</v>
      </c>
      <c r="V192" s="144">
        <f>ROUND(E192*U192,2)</f>
        <v>0</v>
      </c>
      <c r="W192" s="144"/>
      <c r="X192" s="138"/>
      <c r="Y192" s="138"/>
      <c r="Z192" s="138"/>
      <c r="AA192" s="138"/>
      <c r="AB192" s="138"/>
      <c r="AC192" s="138"/>
      <c r="AD192" s="138"/>
      <c r="AE192" s="138"/>
      <c r="AF192" s="138"/>
      <c r="AG192" s="138" t="s">
        <v>256</v>
      </c>
      <c r="AH192" s="138"/>
      <c r="AI192" s="138"/>
      <c r="AJ192" s="138"/>
      <c r="AK192" s="138"/>
      <c r="AL192" s="138"/>
      <c r="AM192" s="138"/>
      <c r="AN192" s="138"/>
      <c r="AO192" s="138"/>
      <c r="AP192" s="138"/>
      <c r="AQ192" s="138"/>
      <c r="AR192" s="138"/>
      <c r="AS192" s="138"/>
      <c r="AT192" s="138"/>
      <c r="AU192" s="138"/>
      <c r="AV192" s="138"/>
      <c r="AW192" s="138"/>
      <c r="AX192" s="138"/>
      <c r="AY192" s="138"/>
      <c r="AZ192" s="138"/>
      <c r="BA192" s="138"/>
      <c r="BB192" s="138"/>
      <c r="BC192" s="138"/>
      <c r="BD192" s="138"/>
      <c r="BE192" s="138"/>
      <c r="BF192" s="138"/>
      <c r="BG192" s="138"/>
      <c r="BH192" s="138"/>
    </row>
    <row r="193" spans="1:60" outlineLevel="1" x14ac:dyDescent="0.2">
      <c r="A193" s="141"/>
      <c r="B193" s="142"/>
      <c r="C193" s="260" t="s">
        <v>390</v>
      </c>
      <c r="D193" s="261"/>
      <c r="E193" s="261"/>
      <c r="F193" s="261"/>
      <c r="G193" s="261"/>
      <c r="H193" s="144"/>
      <c r="I193" s="144"/>
      <c r="J193" s="144"/>
      <c r="K193" s="144"/>
      <c r="L193" s="144"/>
      <c r="M193" s="144"/>
      <c r="N193" s="144"/>
      <c r="O193" s="144"/>
      <c r="P193" s="144"/>
      <c r="Q193" s="144"/>
      <c r="R193" s="144"/>
      <c r="S193" s="144"/>
      <c r="T193" s="144"/>
      <c r="U193" s="144"/>
      <c r="V193" s="144"/>
      <c r="W193" s="144"/>
      <c r="X193" s="138"/>
      <c r="Y193" s="138"/>
      <c r="Z193" s="138"/>
      <c r="AA193" s="138"/>
      <c r="AB193" s="138"/>
      <c r="AC193" s="138"/>
      <c r="AD193" s="138"/>
      <c r="AE193" s="138"/>
      <c r="AF193" s="138"/>
      <c r="AG193" s="138" t="s">
        <v>146</v>
      </c>
      <c r="AH193" s="138"/>
      <c r="AI193" s="138"/>
      <c r="AJ193" s="138"/>
      <c r="AK193" s="138"/>
      <c r="AL193" s="138"/>
      <c r="AM193" s="138"/>
      <c r="AN193" s="138"/>
      <c r="AO193" s="138"/>
      <c r="AP193" s="138"/>
      <c r="AQ193" s="138"/>
      <c r="AR193" s="138"/>
      <c r="AS193" s="138"/>
      <c r="AT193" s="138"/>
      <c r="AU193" s="138"/>
      <c r="AV193" s="138"/>
      <c r="AW193" s="138"/>
      <c r="AX193" s="138"/>
      <c r="AY193" s="138"/>
      <c r="AZ193" s="138"/>
      <c r="BA193" s="138"/>
      <c r="BB193" s="138"/>
      <c r="BC193" s="138"/>
      <c r="BD193" s="138"/>
      <c r="BE193" s="138"/>
      <c r="BF193" s="138"/>
      <c r="BG193" s="138"/>
      <c r="BH193" s="138"/>
    </row>
    <row r="194" spans="1:60" x14ac:dyDescent="0.2">
      <c r="A194" s="153" t="s">
        <v>137</v>
      </c>
      <c r="B194" s="154" t="s">
        <v>102</v>
      </c>
      <c r="C194" s="176" t="s">
        <v>103</v>
      </c>
      <c r="D194" s="155"/>
      <c r="E194" s="156"/>
      <c r="F194" s="157"/>
      <c r="G194" s="157">
        <f>SUMIF(AG195:AG216,"&lt;&gt;NOR",G195:G216)</f>
        <v>0</v>
      </c>
      <c r="H194" s="157"/>
      <c r="I194" s="157">
        <f>SUM(I195:I216)</f>
        <v>0</v>
      </c>
      <c r="J194" s="157"/>
      <c r="K194" s="157">
        <f>SUM(K195:K216)</f>
        <v>0</v>
      </c>
      <c r="L194" s="157"/>
      <c r="M194" s="157">
        <f>SUM(M195:M216)</f>
        <v>0</v>
      </c>
      <c r="N194" s="157"/>
      <c r="O194" s="157">
        <f>SUM(O195:O216)</f>
        <v>0.48</v>
      </c>
      <c r="P194" s="157"/>
      <c r="Q194" s="157">
        <f>SUM(Q195:Q216)</f>
        <v>0</v>
      </c>
      <c r="R194" s="157"/>
      <c r="S194" s="157"/>
      <c r="T194" s="158"/>
      <c r="U194" s="152"/>
      <c r="V194" s="152">
        <f>SUM(V195:V216)</f>
        <v>34.11</v>
      </c>
      <c r="W194" s="152"/>
      <c r="AG194" t="s">
        <v>138</v>
      </c>
    </row>
    <row r="195" spans="1:60" outlineLevel="1" x14ac:dyDescent="0.2">
      <c r="A195" s="159">
        <v>70</v>
      </c>
      <c r="B195" s="160" t="s">
        <v>382</v>
      </c>
      <c r="C195" s="177" t="s">
        <v>383</v>
      </c>
      <c r="D195" s="161" t="s">
        <v>229</v>
      </c>
      <c r="E195" s="162">
        <v>14.600000000000001</v>
      </c>
      <c r="F195" s="163"/>
      <c r="G195" s="164">
        <f>ROUND(E195*F195,2)</f>
        <v>0</v>
      </c>
      <c r="H195" s="163"/>
      <c r="I195" s="164">
        <f>ROUND(E195*H195,2)</f>
        <v>0</v>
      </c>
      <c r="J195" s="163"/>
      <c r="K195" s="164">
        <f>ROUND(E195*J195,2)</f>
        <v>0</v>
      </c>
      <c r="L195" s="164">
        <v>21</v>
      </c>
      <c r="M195" s="164">
        <f>G195*(1+L195/100)</f>
        <v>0</v>
      </c>
      <c r="N195" s="164">
        <v>4.0000000000000003E-5</v>
      </c>
      <c r="O195" s="164">
        <f>ROUND(E195*N195,2)</f>
        <v>0</v>
      </c>
      <c r="P195" s="164">
        <v>0</v>
      </c>
      <c r="Q195" s="164">
        <f>ROUND(E195*P195,2)</f>
        <v>0</v>
      </c>
      <c r="R195" s="164" t="s">
        <v>361</v>
      </c>
      <c r="S195" s="164" t="s">
        <v>143</v>
      </c>
      <c r="T195" s="165" t="s">
        <v>143</v>
      </c>
      <c r="U195" s="144">
        <v>7.0000000000000007E-2</v>
      </c>
      <c r="V195" s="144">
        <f>ROUND(E195*U195,2)</f>
        <v>1.02</v>
      </c>
      <c r="W195" s="144"/>
      <c r="X195" s="138"/>
      <c r="Y195" s="138"/>
      <c r="Z195" s="138"/>
      <c r="AA195" s="138"/>
      <c r="AB195" s="138"/>
      <c r="AC195" s="138"/>
      <c r="AD195" s="138"/>
      <c r="AE195" s="138"/>
      <c r="AF195" s="138"/>
      <c r="AG195" s="138" t="s">
        <v>144</v>
      </c>
      <c r="AH195" s="138"/>
      <c r="AI195" s="138"/>
      <c r="AJ195" s="138"/>
      <c r="AK195" s="138"/>
      <c r="AL195" s="138"/>
      <c r="AM195" s="138"/>
      <c r="AN195" s="138"/>
      <c r="AO195" s="138"/>
      <c r="AP195" s="138"/>
      <c r="AQ195" s="138"/>
      <c r="AR195" s="138"/>
      <c r="AS195" s="138"/>
      <c r="AT195" s="138"/>
      <c r="AU195" s="138"/>
      <c r="AV195" s="138"/>
      <c r="AW195" s="138"/>
      <c r="AX195" s="138"/>
      <c r="AY195" s="138"/>
      <c r="AZ195" s="138"/>
      <c r="BA195" s="138"/>
      <c r="BB195" s="138"/>
      <c r="BC195" s="138"/>
      <c r="BD195" s="138"/>
      <c r="BE195" s="138"/>
      <c r="BF195" s="138"/>
      <c r="BG195" s="138"/>
      <c r="BH195" s="138"/>
    </row>
    <row r="196" spans="1:60" outlineLevel="1" x14ac:dyDescent="0.2">
      <c r="A196" s="141"/>
      <c r="B196" s="142"/>
      <c r="C196" s="178" t="s">
        <v>391</v>
      </c>
      <c r="D196" s="150"/>
      <c r="E196" s="151"/>
      <c r="F196" s="144"/>
      <c r="G196" s="144"/>
      <c r="H196" s="144"/>
      <c r="I196" s="144"/>
      <c r="J196" s="144"/>
      <c r="K196" s="144"/>
      <c r="L196" s="144"/>
      <c r="M196" s="144"/>
      <c r="N196" s="144"/>
      <c r="O196" s="144"/>
      <c r="P196" s="144"/>
      <c r="Q196" s="144"/>
      <c r="R196" s="144"/>
      <c r="S196" s="144"/>
      <c r="T196" s="144"/>
      <c r="U196" s="144"/>
      <c r="V196" s="144"/>
      <c r="W196" s="144"/>
      <c r="X196" s="138"/>
      <c r="Y196" s="138"/>
      <c r="Z196" s="138"/>
      <c r="AA196" s="138"/>
      <c r="AB196" s="138"/>
      <c r="AC196" s="138"/>
      <c r="AD196" s="138"/>
      <c r="AE196" s="138"/>
      <c r="AF196" s="138"/>
      <c r="AG196" s="138" t="s">
        <v>148</v>
      </c>
      <c r="AH196" s="138">
        <v>0</v>
      </c>
      <c r="AI196" s="138"/>
      <c r="AJ196" s="138"/>
      <c r="AK196" s="138"/>
      <c r="AL196" s="138"/>
      <c r="AM196" s="138"/>
      <c r="AN196" s="138"/>
      <c r="AO196" s="138"/>
      <c r="AP196" s="138"/>
      <c r="AQ196" s="138"/>
      <c r="AR196" s="138"/>
      <c r="AS196" s="138"/>
      <c r="AT196" s="138"/>
      <c r="AU196" s="138"/>
      <c r="AV196" s="138"/>
      <c r="AW196" s="138"/>
      <c r="AX196" s="138"/>
      <c r="AY196" s="138"/>
      <c r="AZ196" s="138"/>
      <c r="BA196" s="138"/>
      <c r="BB196" s="138"/>
      <c r="BC196" s="138"/>
      <c r="BD196" s="138"/>
      <c r="BE196" s="138"/>
      <c r="BF196" s="138"/>
      <c r="BG196" s="138"/>
      <c r="BH196" s="138"/>
    </row>
    <row r="197" spans="1:60" outlineLevel="1" x14ac:dyDescent="0.2">
      <c r="A197" s="141"/>
      <c r="B197" s="142"/>
      <c r="C197" s="178" t="s">
        <v>239</v>
      </c>
      <c r="D197" s="150"/>
      <c r="E197" s="151">
        <v>6.9</v>
      </c>
      <c r="F197" s="144"/>
      <c r="G197" s="144"/>
      <c r="H197" s="144"/>
      <c r="I197" s="144"/>
      <c r="J197" s="144"/>
      <c r="K197" s="144"/>
      <c r="L197" s="144"/>
      <c r="M197" s="144"/>
      <c r="N197" s="144"/>
      <c r="O197" s="144"/>
      <c r="P197" s="144"/>
      <c r="Q197" s="144"/>
      <c r="R197" s="144"/>
      <c r="S197" s="144"/>
      <c r="T197" s="144"/>
      <c r="U197" s="144"/>
      <c r="V197" s="144"/>
      <c r="W197" s="144"/>
      <c r="X197" s="138"/>
      <c r="Y197" s="138"/>
      <c r="Z197" s="138"/>
      <c r="AA197" s="138"/>
      <c r="AB197" s="138"/>
      <c r="AC197" s="138"/>
      <c r="AD197" s="138"/>
      <c r="AE197" s="138"/>
      <c r="AF197" s="138"/>
      <c r="AG197" s="138" t="s">
        <v>148</v>
      </c>
      <c r="AH197" s="138">
        <v>0</v>
      </c>
      <c r="AI197" s="138"/>
      <c r="AJ197" s="138"/>
      <c r="AK197" s="138"/>
      <c r="AL197" s="138"/>
      <c r="AM197" s="138"/>
      <c r="AN197" s="138"/>
      <c r="AO197" s="138"/>
      <c r="AP197" s="138"/>
      <c r="AQ197" s="138"/>
      <c r="AR197" s="138"/>
      <c r="AS197" s="138"/>
      <c r="AT197" s="138"/>
      <c r="AU197" s="138"/>
      <c r="AV197" s="138"/>
      <c r="AW197" s="138"/>
      <c r="AX197" s="138"/>
      <c r="AY197" s="138"/>
      <c r="AZ197" s="138"/>
      <c r="BA197" s="138"/>
      <c r="BB197" s="138"/>
      <c r="BC197" s="138"/>
      <c r="BD197" s="138"/>
      <c r="BE197" s="138"/>
      <c r="BF197" s="138"/>
      <c r="BG197" s="138"/>
      <c r="BH197" s="138"/>
    </row>
    <row r="198" spans="1:60" outlineLevel="1" x14ac:dyDescent="0.2">
      <c r="A198" s="141"/>
      <c r="B198" s="142"/>
      <c r="C198" s="178" t="s">
        <v>241</v>
      </c>
      <c r="D198" s="150"/>
      <c r="E198" s="151">
        <v>4.7</v>
      </c>
      <c r="F198" s="144"/>
      <c r="G198" s="144"/>
      <c r="H198" s="144"/>
      <c r="I198" s="144"/>
      <c r="J198" s="144"/>
      <c r="K198" s="144"/>
      <c r="L198" s="144"/>
      <c r="M198" s="144"/>
      <c r="N198" s="144"/>
      <c r="O198" s="144"/>
      <c r="P198" s="144"/>
      <c r="Q198" s="144"/>
      <c r="R198" s="144"/>
      <c r="S198" s="144"/>
      <c r="T198" s="144"/>
      <c r="U198" s="144"/>
      <c r="V198" s="144"/>
      <c r="W198" s="144"/>
      <c r="X198" s="138"/>
      <c r="Y198" s="138"/>
      <c r="Z198" s="138"/>
      <c r="AA198" s="138"/>
      <c r="AB198" s="138"/>
      <c r="AC198" s="138"/>
      <c r="AD198" s="138"/>
      <c r="AE198" s="138"/>
      <c r="AF198" s="138"/>
      <c r="AG198" s="138" t="s">
        <v>148</v>
      </c>
      <c r="AH198" s="138">
        <v>0</v>
      </c>
      <c r="AI198" s="138"/>
      <c r="AJ198" s="138"/>
      <c r="AK198" s="138"/>
      <c r="AL198" s="138"/>
      <c r="AM198" s="138"/>
      <c r="AN198" s="138"/>
      <c r="AO198" s="138"/>
      <c r="AP198" s="138"/>
      <c r="AQ198" s="138"/>
      <c r="AR198" s="138"/>
      <c r="AS198" s="138"/>
      <c r="AT198" s="138"/>
      <c r="AU198" s="138"/>
      <c r="AV198" s="138"/>
      <c r="AW198" s="138"/>
      <c r="AX198" s="138"/>
      <c r="AY198" s="138"/>
      <c r="AZ198" s="138"/>
      <c r="BA198" s="138"/>
      <c r="BB198" s="138"/>
      <c r="BC198" s="138"/>
      <c r="BD198" s="138"/>
      <c r="BE198" s="138"/>
      <c r="BF198" s="138"/>
      <c r="BG198" s="138"/>
      <c r="BH198" s="138"/>
    </row>
    <row r="199" spans="1:60" outlineLevel="1" x14ac:dyDescent="0.2">
      <c r="A199" s="141"/>
      <c r="B199" s="142"/>
      <c r="C199" s="178" t="s">
        <v>242</v>
      </c>
      <c r="D199" s="150"/>
      <c r="E199" s="151">
        <v>3</v>
      </c>
      <c r="F199" s="144"/>
      <c r="G199" s="144"/>
      <c r="H199" s="144"/>
      <c r="I199" s="144"/>
      <c r="J199" s="144"/>
      <c r="K199" s="144"/>
      <c r="L199" s="144"/>
      <c r="M199" s="144"/>
      <c r="N199" s="144"/>
      <c r="O199" s="144"/>
      <c r="P199" s="144"/>
      <c r="Q199" s="144"/>
      <c r="R199" s="144"/>
      <c r="S199" s="144"/>
      <c r="T199" s="144"/>
      <c r="U199" s="144"/>
      <c r="V199" s="144"/>
      <c r="W199" s="144"/>
      <c r="X199" s="138"/>
      <c r="Y199" s="138"/>
      <c r="Z199" s="138"/>
      <c r="AA199" s="138"/>
      <c r="AB199" s="138"/>
      <c r="AC199" s="138"/>
      <c r="AD199" s="138"/>
      <c r="AE199" s="138"/>
      <c r="AF199" s="138"/>
      <c r="AG199" s="138" t="s">
        <v>148</v>
      </c>
      <c r="AH199" s="138">
        <v>0</v>
      </c>
      <c r="AI199" s="138"/>
      <c r="AJ199" s="138"/>
      <c r="AK199" s="138"/>
      <c r="AL199" s="138"/>
      <c r="AM199" s="138"/>
      <c r="AN199" s="138"/>
      <c r="AO199" s="138"/>
      <c r="AP199" s="138"/>
      <c r="AQ199" s="138"/>
      <c r="AR199" s="138"/>
      <c r="AS199" s="138"/>
      <c r="AT199" s="138"/>
      <c r="AU199" s="138"/>
      <c r="AV199" s="138"/>
      <c r="AW199" s="138"/>
      <c r="AX199" s="138"/>
      <c r="AY199" s="138"/>
      <c r="AZ199" s="138"/>
      <c r="BA199" s="138"/>
      <c r="BB199" s="138"/>
      <c r="BC199" s="138"/>
      <c r="BD199" s="138"/>
      <c r="BE199" s="138"/>
      <c r="BF199" s="138"/>
      <c r="BG199" s="138"/>
      <c r="BH199" s="138"/>
    </row>
    <row r="200" spans="1:60" ht="33.75" outlineLevel="1" x14ac:dyDescent="0.2">
      <c r="A200" s="159">
        <v>71</v>
      </c>
      <c r="B200" s="160" t="s">
        <v>392</v>
      </c>
      <c r="C200" s="177" t="s">
        <v>393</v>
      </c>
      <c r="D200" s="161" t="s">
        <v>141</v>
      </c>
      <c r="E200" s="162">
        <v>26.1</v>
      </c>
      <c r="F200" s="163"/>
      <c r="G200" s="164">
        <f>ROUND(E200*F200,2)</f>
        <v>0</v>
      </c>
      <c r="H200" s="163"/>
      <c r="I200" s="164">
        <f>ROUND(E200*H200,2)</f>
        <v>0</v>
      </c>
      <c r="J200" s="163"/>
      <c r="K200" s="164">
        <f>ROUND(E200*J200,2)</f>
        <v>0</v>
      </c>
      <c r="L200" s="164">
        <v>21</v>
      </c>
      <c r="M200" s="164">
        <f>G200*(1+L200/100)</f>
        <v>0</v>
      </c>
      <c r="N200" s="164">
        <v>4.8700000000000002E-3</v>
      </c>
      <c r="O200" s="164">
        <f>ROUND(E200*N200,2)</f>
        <v>0.13</v>
      </c>
      <c r="P200" s="164">
        <v>0</v>
      </c>
      <c r="Q200" s="164">
        <f>ROUND(E200*P200,2)</f>
        <v>0</v>
      </c>
      <c r="R200" s="164" t="s">
        <v>361</v>
      </c>
      <c r="S200" s="164" t="s">
        <v>143</v>
      </c>
      <c r="T200" s="165" t="s">
        <v>143</v>
      </c>
      <c r="U200" s="144">
        <v>1.1260000000000001</v>
      </c>
      <c r="V200" s="144">
        <f>ROUND(E200*U200,2)</f>
        <v>29.39</v>
      </c>
      <c r="W200" s="144"/>
      <c r="X200" s="138"/>
      <c r="Y200" s="138"/>
      <c r="Z200" s="138"/>
      <c r="AA200" s="138"/>
      <c r="AB200" s="138"/>
      <c r="AC200" s="138"/>
      <c r="AD200" s="138"/>
      <c r="AE200" s="138"/>
      <c r="AF200" s="138"/>
      <c r="AG200" s="138" t="s">
        <v>144</v>
      </c>
      <c r="AH200" s="138"/>
      <c r="AI200" s="138"/>
      <c r="AJ200" s="138"/>
      <c r="AK200" s="138"/>
      <c r="AL200" s="138"/>
      <c r="AM200" s="138"/>
      <c r="AN200" s="138"/>
      <c r="AO200" s="138"/>
      <c r="AP200" s="138"/>
      <c r="AQ200" s="138"/>
      <c r="AR200" s="138"/>
      <c r="AS200" s="138"/>
      <c r="AT200" s="138"/>
      <c r="AU200" s="138"/>
      <c r="AV200" s="138"/>
      <c r="AW200" s="138"/>
      <c r="AX200" s="138"/>
      <c r="AY200" s="138"/>
      <c r="AZ200" s="138"/>
      <c r="BA200" s="138"/>
      <c r="BB200" s="138"/>
      <c r="BC200" s="138"/>
      <c r="BD200" s="138"/>
      <c r="BE200" s="138"/>
      <c r="BF200" s="138"/>
      <c r="BG200" s="138"/>
      <c r="BH200" s="138"/>
    </row>
    <row r="201" spans="1:60" outlineLevel="1" x14ac:dyDescent="0.2">
      <c r="A201" s="141"/>
      <c r="B201" s="142"/>
      <c r="C201" s="178" t="s">
        <v>394</v>
      </c>
      <c r="D201" s="150"/>
      <c r="E201" s="151"/>
      <c r="F201" s="144"/>
      <c r="G201" s="144"/>
      <c r="H201" s="144"/>
      <c r="I201" s="144"/>
      <c r="J201" s="144"/>
      <c r="K201" s="144"/>
      <c r="L201" s="144"/>
      <c r="M201" s="144"/>
      <c r="N201" s="144"/>
      <c r="O201" s="144"/>
      <c r="P201" s="144"/>
      <c r="Q201" s="144"/>
      <c r="R201" s="144"/>
      <c r="S201" s="144"/>
      <c r="T201" s="144"/>
      <c r="U201" s="144"/>
      <c r="V201" s="144"/>
      <c r="W201" s="144"/>
      <c r="X201" s="138"/>
      <c r="Y201" s="138"/>
      <c r="Z201" s="138"/>
      <c r="AA201" s="138"/>
      <c r="AB201" s="138"/>
      <c r="AC201" s="138"/>
      <c r="AD201" s="138"/>
      <c r="AE201" s="138"/>
      <c r="AF201" s="138"/>
      <c r="AG201" s="138" t="s">
        <v>148</v>
      </c>
      <c r="AH201" s="138">
        <v>0</v>
      </c>
      <c r="AI201" s="138"/>
      <c r="AJ201" s="138"/>
      <c r="AK201" s="138"/>
      <c r="AL201" s="138"/>
      <c r="AM201" s="138"/>
      <c r="AN201" s="138"/>
      <c r="AO201" s="138"/>
      <c r="AP201" s="138"/>
      <c r="AQ201" s="138"/>
      <c r="AR201" s="138"/>
      <c r="AS201" s="138"/>
      <c r="AT201" s="138"/>
      <c r="AU201" s="138"/>
      <c r="AV201" s="138"/>
      <c r="AW201" s="138"/>
      <c r="AX201" s="138"/>
      <c r="AY201" s="138"/>
      <c r="AZ201" s="138"/>
      <c r="BA201" s="138"/>
      <c r="BB201" s="138"/>
      <c r="BC201" s="138"/>
      <c r="BD201" s="138"/>
      <c r="BE201" s="138"/>
      <c r="BF201" s="138"/>
      <c r="BG201" s="138"/>
      <c r="BH201" s="138"/>
    </row>
    <row r="202" spans="1:60" outlineLevel="1" x14ac:dyDescent="0.2">
      <c r="A202" s="141"/>
      <c r="B202" s="142"/>
      <c r="C202" s="178" t="s">
        <v>395</v>
      </c>
      <c r="D202" s="150"/>
      <c r="E202" s="151">
        <v>13.8</v>
      </c>
      <c r="F202" s="144"/>
      <c r="G202" s="144"/>
      <c r="H202" s="144"/>
      <c r="I202" s="144"/>
      <c r="J202" s="144"/>
      <c r="K202" s="144"/>
      <c r="L202" s="144"/>
      <c r="M202" s="144"/>
      <c r="N202" s="144"/>
      <c r="O202" s="144"/>
      <c r="P202" s="144"/>
      <c r="Q202" s="144"/>
      <c r="R202" s="144"/>
      <c r="S202" s="144"/>
      <c r="T202" s="144"/>
      <c r="U202" s="144"/>
      <c r="V202" s="144"/>
      <c r="W202" s="144"/>
      <c r="X202" s="138"/>
      <c r="Y202" s="138"/>
      <c r="Z202" s="138"/>
      <c r="AA202" s="138"/>
      <c r="AB202" s="138"/>
      <c r="AC202" s="138"/>
      <c r="AD202" s="138"/>
      <c r="AE202" s="138"/>
      <c r="AF202" s="138"/>
      <c r="AG202" s="138" t="s">
        <v>148</v>
      </c>
      <c r="AH202" s="138">
        <v>0</v>
      </c>
      <c r="AI202" s="138"/>
      <c r="AJ202" s="138"/>
      <c r="AK202" s="138"/>
      <c r="AL202" s="138"/>
      <c r="AM202" s="138"/>
      <c r="AN202" s="138"/>
      <c r="AO202" s="138"/>
      <c r="AP202" s="138"/>
      <c r="AQ202" s="138"/>
      <c r="AR202" s="138"/>
      <c r="AS202" s="138"/>
      <c r="AT202" s="138"/>
      <c r="AU202" s="138"/>
      <c r="AV202" s="138"/>
      <c r="AW202" s="138"/>
      <c r="AX202" s="138"/>
      <c r="AY202" s="138"/>
      <c r="AZ202" s="138"/>
      <c r="BA202" s="138"/>
      <c r="BB202" s="138"/>
      <c r="BC202" s="138"/>
      <c r="BD202" s="138"/>
      <c r="BE202" s="138"/>
      <c r="BF202" s="138"/>
      <c r="BG202" s="138"/>
      <c r="BH202" s="138"/>
    </row>
    <row r="203" spans="1:60" outlineLevel="1" x14ac:dyDescent="0.2">
      <c r="A203" s="141"/>
      <c r="B203" s="142"/>
      <c r="C203" s="178" t="s">
        <v>396</v>
      </c>
      <c r="D203" s="150"/>
      <c r="E203" s="151">
        <v>-1.5999999999999999</v>
      </c>
      <c r="F203" s="144"/>
      <c r="G203" s="144"/>
      <c r="H203" s="144"/>
      <c r="I203" s="144"/>
      <c r="J203" s="144"/>
      <c r="K203" s="144"/>
      <c r="L203" s="144"/>
      <c r="M203" s="144"/>
      <c r="N203" s="144"/>
      <c r="O203" s="144"/>
      <c r="P203" s="144"/>
      <c r="Q203" s="144"/>
      <c r="R203" s="144"/>
      <c r="S203" s="144"/>
      <c r="T203" s="144"/>
      <c r="U203" s="144"/>
      <c r="V203" s="144"/>
      <c r="W203" s="144"/>
      <c r="X203" s="138"/>
      <c r="Y203" s="138"/>
      <c r="Z203" s="138"/>
      <c r="AA203" s="138"/>
      <c r="AB203" s="138"/>
      <c r="AC203" s="138"/>
      <c r="AD203" s="138"/>
      <c r="AE203" s="138"/>
      <c r="AF203" s="138"/>
      <c r="AG203" s="138" t="s">
        <v>148</v>
      </c>
      <c r="AH203" s="138">
        <v>0</v>
      </c>
      <c r="AI203" s="138"/>
      <c r="AJ203" s="138"/>
      <c r="AK203" s="138"/>
      <c r="AL203" s="138"/>
      <c r="AM203" s="138"/>
      <c r="AN203" s="138"/>
      <c r="AO203" s="138"/>
      <c r="AP203" s="138"/>
      <c r="AQ203" s="138"/>
      <c r="AR203" s="138"/>
      <c r="AS203" s="138"/>
      <c r="AT203" s="138"/>
      <c r="AU203" s="138"/>
      <c r="AV203" s="138"/>
      <c r="AW203" s="138"/>
      <c r="AX203" s="138"/>
      <c r="AY203" s="138"/>
      <c r="AZ203" s="138"/>
      <c r="BA203" s="138"/>
      <c r="BB203" s="138"/>
      <c r="BC203" s="138"/>
      <c r="BD203" s="138"/>
      <c r="BE203" s="138"/>
      <c r="BF203" s="138"/>
      <c r="BG203" s="138"/>
      <c r="BH203" s="138"/>
    </row>
    <row r="204" spans="1:60" outlineLevel="1" x14ac:dyDescent="0.2">
      <c r="A204" s="141"/>
      <c r="B204" s="142"/>
      <c r="C204" s="178" t="s">
        <v>397</v>
      </c>
      <c r="D204" s="150"/>
      <c r="E204" s="151">
        <v>9.4</v>
      </c>
      <c r="F204" s="144"/>
      <c r="G204" s="144"/>
      <c r="H204" s="144"/>
      <c r="I204" s="144"/>
      <c r="J204" s="144"/>
      <c r="K204" s="144"/>
      <c r="L204" s="144"/>
      <c r="M204" s="144"/>
      <c r="N204" s="144"/>
      <c r="O204" s="144"/>
      <c r="P204" s="144"/>
      <c r="Q204" s="144"/>
      <c r="R204" s="144"/>
      <c r="S204" s="144"/>
      <c r="T204" s="144"/>
      <c r="U204" s="144"/>
      <c r="V204" s="144"/>
      <c r="W204" s="144"/>
      <c r="X204" s="138"/>
      <c r="Y204" s="138"/>
      <c r="Z204" s="138"/>
      <c r="AA204" s="138"/>
      <c r="AB204" s="138"/>
      <c r="AC204" s="138"/>
      <c r="AD204" s="138"/>
      <c r="AE204" s="138"/>
      <c r="AF204" s="138"/>
      <c r="AG204" s="138" t="s">
        <v>148</v>
      </c>
      <c r="AH204" s="138">
        <v>0</v>
      </c>
      <c r="AI204" s="138"/>
      <c r="AJ204" s="138"/>
      <c r="AK204" s="138"/>
      <c r="AL204" s="138"/>
      <c r="AM204" s="138"/>
      <c r="AN204" s="138"/>
      <c r="AO204" s="138"/>
      <c r="AP204" s="138"/>
      <c r="AQ204" s="138"/>
      <c r="AR204" s="138"/>
      <c r="AS204" s="138"/>
      <c r="AT204" s="138"/>
      <c r="AU204" s="138"/>
      <c r="AV204" s="138"/>
      <c r="AW204" s="138"/>
      <c r="AX204" s="138"/>
      <c r="AY204" s="138"/>
      <c r="AZ204" s="138"/>
      <c r="BA204" s="138"/>
      <c r="BB204" s="138"/>
      <c r="BC204" s="138"/>
      <c r="BD204" s="138"/>
      <c r="BE204" s="138"/>
      <c r="BF204" s="138"/>
      <c r="BG204" s="138"/>
      <c r="BH204" s="138"/>
    </row>
    <row r="205" spans="1:60" outlineLevel="1" x14ac:dyDescent="0.2">
      <c r="A205" s="141"/>
      <c r="B205" s="142"/>
      <c r="C205" s="178" t="s">
        <v>220</v>
      </c>
      <c r="D205" s="150"/>
      <c r="E205" s="151">
        <v>4.5</v>
      </c>
      <c r="F205" s="144"/>
      <c r="G205" s="144"/>
      <c r="H205" s="144"/>
      <c r="I205" s="144"/>
      <c r="J205" s="144"/>
      <c r="K205" s="144"/>
      <c r="L205" s="144"/>
      <c r="M205" s="144"/>
      <c r="N205" s="144"/>
      <c r="O205" s="144"/>
      <c r="P205" s="144"/>
      <c r="Q205" s="144"/>
      <c r="R205" s="144"/>
      <c r="S205" s="144"/>
      <c r="T205" s="144"/>
      <c r="U205" s="144"/>
      <c r="V205" s="144"/>
      <c r="W205" s="144"/>
      <c r="X205" s="138"/>
      <c r="Y205" s="138"/>
      <c r="Z205" s="138"/>
      <c r="AA205" s="138"/>
      <c r="AB205" s="138"/>
      <c r="AC205" s="138"/>
      <c r="AD205" s="138"/>
      <c r="AE205" s="138"/>
      <c r="AF205" s="138"/>
      <c r="AG205" s="138" t="s">
        <v>148</v>
      </c>
      <c r="AH205" s="138">
        <v>0</v>
      </c>
      <c r="AI205" s="138"/>
      <c r="AJ205" s="138"/>
      <c r="AK205" s="138"/>
      <c r="AL205" s="138"/>
      <c r="AM205" s="138"/>
      <c r="AN205" s="138"/>
      <c r="AO205" s="138"/>
      <c r="AP205" s="138"/>
      <c r="AQ205" s="138"/>
      <c r="AR205" s="138"/>
      <c r="AS205" s="138"/>
      <c r="AT205" s="138"/>
      <c r="AU205" s="138"/>
      <c r="AV205" s="138"/>
      <c r="AW205" s="138"/>
      <c r="AX205" s="138"/>
      <c r="AY205" s="138"/>
      <c r="AZ205" s="138"/>
      <c r="BA205" s="138"/>
      <c r="BB205" s="138"/>
      <c r="BC205" s="138"/>
      <c r="BD205" s="138"/>
      <c r="BE205" s="138"/>
      <c r="BF205" s="138"/>
      <c r="BG205" s="138"/>
      <c r="BH205" s="138"/>
    </row>
    <row r="206" spans="1:60" outlineLevel="1" x14ac:dyDescent="0.2">
      <c r="A206" s="159">
        <v>72</v>
      </c>
      <c r="B206" s="160" t="s">
        <v>398</v>
      </c>
      <c r="C206" s="177" t="s">
        <v>399</v>
      </c>
      <c r="D206" s="161" t="s">
        <v>229</v>
      </c>
      <c r="E206" s="162">
        <v>30.8</v>
      </c>
      <c r="F206" s="163"/>
      <c r="G206" s="164">
        <f>ROUND(E206*F206,2)</f>
        <v>0</v>
      </c>
      <c r="H206" s="163"/>
      <c r="I206" s="164">
        <f>ROUND(E206*H206,2)</f>
        <v>0</v>
      </c>
      <c r="J206" s="163"/>
      <c r="K206" s="164">
        <f>ROUND(E206*J206,2)</f>
        <v>0</v>
      </c>
      <c r="L206" s="164">
        <v>21</v>
      </c>
      <c r="M206" s="164">
        <f>G206*(1+L206/100)</f>
        <v>0</v>
      </c>
      <c r="N206" s="164">
        <v>0</v>
      </c>
      <c r="O206" s="164">
        <f>ROUND(E206*N206,2)</f>
        <v>0</v>
      </c>
      <c r="P206" s="164">
        <v>0</v>
      </c>
      <c r="Q206" s="164">
        <f>ROUND(E206*P206,2)</f>
        <v>0</v>
      </c>
      <c r="R206" s="164" t="s">
        <v>361</v>
      </c>
      <c r="S206" s="164" t="s">
        <v>143</v>
      </c>
      <c r="T206" s="165" t="s">
        <v>143</v>
      </c>
      <c r="U206" s="144">
        <v>0.12000000000000001</v>
      </c>
      <c r="V206" s="144">
        <f>ROUND(E206*U206,2)</f>
        <v>3.7</v>
      </c>
      <c r="W206" s="144"/>
      <c r="X206" s="138"/>
      <c r="Y206" s="138"/>
      <c r="Z206" s="138"/>
      <c r="AA206" s="138"/>
      <c r="AB206" s="138"/>
      <c r="AC206" s="138"/>
      <c r="AD206" s="138"/>
      <c r="AE206" s="138"/>
      <c r="AF206" s="138"/>
      <c r="AG206" s="138" t="s">
        <v>144</v>
      </c>
      <c r="AH206" s="138"/>
      <c r="AI206" s="138"/>
      <c r="AJ206" s="138"/>
      <c r="AK206" s="138"/>
      <c r="AL206" s="138"/>
      <c r="AM206" s="138"/>
      <c r="AN206" s="138"/>
      <c r="AO206" s="138"/>
      <c r="AP206" s="138"/>
      <c r="AQ206" s="138"/>
      <c r="AR206" s="138"/>
      <c r="AS206" s="138"/>
      <c r="AT206" s="138"/>
      <c r="AU206" s="138"/>
      <c r="AV206" s="138"/>
      <c r="AW206" s="138"/>
      <c r="AX206" s="138"/>
      <c r="AY206" s="138"/>
      <c r="AZ206" s="138"/>
      <c r="BA206" s="138"/>
      <c r="BB206" s="138"/>
      <c r="BC206" s="138"/>
      <c r="BD206" s="138"/>
      <c r="BE206" s="138"/>
      <c r="BF206" s="138"/>
      <c r="BG206" s="138"/>
      <c r="BH206" s="138"/>
    </row>
    <row r="207" spans="1:60" outlineLevel="1" x14ac:dyDescent="0.2">
      <c r="A207" s="141"/>
      <c r="B207" s="142"/>
      <c r="C207" s="178" t="s">
        <v>394</v>
      </c>
      <c r="D207" s="150"/>
      <c r="E207" s="151"/>
      <c r="F207" s="144"/>
      <c r="G207" s="144"/>
      <c r="H207" s="144"/>
      <c r="I207" s="144"/>
      <c r="J207" s="144"/>
      <c r="K207" s="144"/>
      <c r="L207" s="144"/>
      <c r="M207" s="144"/>
      <c r="N207" s="144"/>
      <c r="O207" s="144"/>
      <c r="P207" s="144"/>
      <c r="Q207" s="144"/>
      <c r="R207" s="144"/>
      <c r="S207" s="144"/>
      <c r="T207" s="144"/>
      <c r="U207" s="144"/>
      <c r="V207" s="144"/>
      <c r="W207" s="144"/>
      <c r="X207" s="138"/>
      <c r="Y207" s="138"/>
      <c r="Z207" s="138"/>
      <c r="AA207" s="138"/>
      <c r="AB207" s="138"/>
      <c r="AC207" s="138"/>
      <c r="AD207" s="138"/>
      <c r="AE207" s="138"/>
      <c r="AF207" s="138"/>
      <c r="AG207" s="138" t="s">
        <v>148</v>
      </c>
      <c r="AH207" s="138">
        <v>0</v>
      </c>
      <c r="AI207" s="138"/>
      <c r="AJ207" s="138"/>
      <c r="AK207" s="138"/>
      <c r="AL207" s="138"/>
      <c r="AM207" s="138"/>
      <c r="AN207" s="138"/>
      <c r="AO207" s="138"/>
      <c r="AP207" s="138"/>
      <c r="AQ207" s="138"/>
      <c r="AR207" s="138"/>
      <c r="AS207" s="138"/>
      <c r="AT207" s="138"/>
      <c r="AU207" s="138"/>
      <c r="AV207" s="138"/>
      <c r="AW207" s="138"/>
      <c r="AX207" s="138"/>
      <c r="AY207" s="138"/>
      <c r="AZ207" s="138"/>
      <c r="BA207" s="138"/>
      <c r="BB207" s="138"/>
      <c r="BC207" s="138"/>
      <c r="BD207" s="138"/>
      <c r="BE207" s="138"/>
      <c r="BF207" s="138"/>
      <c r="BG207" s="138"/>
      <c r="BH207" s="138"/>
    </row>
    <row r="208" spans="1:60" outlineLevel="1" x14ac:dyDescent="0.2">
      <c r="A208" s="141"/>
      <c r="B208" s="142"/>
      <c r="C208" s="178" t="s">
        <v>400</v>
      </c>
      <c r="D208" s="150"/>
      <c r="E208" s="151">
        <v>10.9</v>
      </c>
      <c r="F208" s="144"/>
      <c r="G208" s="144"/>
      <c r="H208" s="144"/>
      <c r="I208" s="144"/>
      <c r="J208" s="144"/>
      <c r="K208" s="144"/>
      <c r="L208" s="144"/>
      <c r="M208" s="144"/>
      <c r="N208" s="144"/>
      <c r="O208" s="144"/>
      <c r="P208" s="144"/>
      <c r="Q208" s="144"/>
      <c r="R208" s="144"/>
      <c r="S208" s="144"/>
      <c r="T208" s="144"/>
      <c r="U208" s="144"/>
      <c r="V208" s="144"/>
      <c r="W208" s="144"/>
      <c r="X208" s="138"/>
      <c r="Y208" s="138"/>
      <c r="Z208" s="138"/>
      <c r="AA208" s="138"/>
      <c r="AB208" s="138"/>
      <c r="AC208" s="138"/>
      <c r="AD208" s="138"/>
      <c r="AE208" s="138"/>
      <c r="AF208" s="138"/>
      <c r="AG208" s="138" t="s">
        <v>148</v>
      </c>
      <c r="AH208" s="138">
        <v>0</v>
      </c>
      <c r="AI208" s="138"/>
      <c r="AJ208" s="138"/>
      <c r="AK208" s="138"/>
      <c r="AL208" s="138"/>
      <c r="AM208" s="138"/>
      <c r="AN208" s="138"/>
      <c r="AO208" s="138"/>
      <c r="AP208" s="138"/>
      <c r="AQ208" s="138"/>
      <c r="AR208" s="138"/>
      <c r="AS208" s="138"/>
      <c r="AT208" s="138"/>
      <c r="AU208" s="138"/>
      <c r="AV208" s="138"/>
      <c r="AW208" s="138"/>
      <c r="AX208" s="138"/>
      <c r="AY208" s="138"/>
      <c r="AZ208" s="138"/>
      <c r="BA208" s="138"/>
      <c r="BB208" s="138"/>
      <c r="BC208" s="138"/>
      <c r="BD208" s="138"/>
      <c r="BE208" s="138"/>
      <c r="BF208" s="138"/>
      <c r="BG208" s="138"/>
      <c r="BH208" s="138"/>
    </row>
    <row r="209" spans="1:60" outlineLevel="1" x14ac:dyDescent="0.2">
      <c r="A209" s="141"/>
      <c r="B209" s="142"/>
      <c r="C209" s="178" t="s">
        <v>240</v>
      </c>
      <c r="D209" s="150"/>
      <c r="E209" s="151">
        <v>-0.79999999999999993</v>
      </c>
      <c r="F209" s="144"/>
      <c r="G209" s="144"/>
      <c r="H209" s="144"/>
      <c r="I209" s="144"/>
      <c r="J209" s="144"/>
      <c r="K209" s="144"/>
      <c r="L209" s="144"/>
      <c r="M209" s="144"/>
      <c r="N209" s="144"/>
      <c r="O209" s="144"/>
      <c r="P209" s="144"/>
      <c r="Q209" s="144"/>
      <c r="R209" s="144"/>
      <c r="S209" s="144"/>
      <c r="T209" s="144"/>
      <c r="U209" s="144"/>
      <c r="V209" s="144"/>
      <c r="W209" s="144"/>
      <c r="X209" s="138"/>
      <c r="Y209" s="138"/>
      <c r="Z209" s="138"/>
      <c r="AA209" s="138"/>
      <c r="AB209" s="138"/>
      <c r="AC209" s="138"/>
      <c r="AD209" s="138"/>
      <c r="AE209" s="138"/>
      <c r="AF209" s="138"/>
      <c r="AG209" s="138" t="s">
        <v>148</v>
      </c>
      <c r="AH209" s="138">
        <v>0</v>
      </c>
      <c r="AI209" s="138"/>
      <c r="AJ209" s="138"/>
      <c r="AK209" s="138"/>
      <c r="AL209" s="138"/>
      <c r="AM209" s="138"/>
      <c r="AN209" s="138"/>
      <c r="AO209" s="138"/>
      <c r="AP209" s="138"/>
      <c r="AQ209" s="138"/>
      <c r="AR209" s="138"/>
      <c r="AS209" s="138"/>
      <c r="AT209" s="138"/>
      <c r="AU209" s="138"/>
      <c r="AV209" s="138"/>
      <c r="AW209" s="138"/>
      <c r="AX209" s="138"/>
      <c r="AY209" s="138"/>
      <c r="AZ209" s="138"/>
      <c r="BA209" s="138"/>
      <c r="BB209" s="138"/>
      <c r="BC209" s="138"/>
      <c r="BD209" s="138"/>
      <c r="BE209" s="138"/>
      <c r="BF209" s="138"/>
      <c r="BG209" s="138"/>
      <c r="BH209" s="138"/>
    </row>
    <row r="210" spans="1:60" outlineLevel="1" x14ac:dyDescent="0.2">
      <c r="A210" s="141"/>
      <c r="B210" s="142"/>
      <c r="C210" s="178" t="s">
        <v>401</v>
      </c>
      <c r="D210" s="150"/>
      <c r="E210" s="151">
        <v>8.7000000000000011</v>
      </c>
      <c r="F210" s="144"/>
      <c r="G210" s="144"/>
      <c r="H210" s="144"/>
      <c r="I210" s="144"/>
      <c r="J210" s="144"/>
      <c r="K210" s="144"/>
      <c r="L210" s="144"/>
      <c r="M210" s="144"/>
      <c r="N210" s="144"/>
      <c r="O210" s="144"/>
      <c r="P210" s="144"/>
      <c r="Q210" s="144"/>
      <c r="R210" s="144"/>
      <c r="S210" s="144"/>
      <c r="T210" s="144"/>
      <c r="U210" s="144"/>
      <c r="V210" s="144"/>
      <c r="W210" s="144"/>
      <c r="X210" s="138"/>
      <c r="Y210" s="138"/>
      <c r="Z210" s="138"/>
      <c r="AA210" s="138"/>
      <c r="AB210" s="138"/>
      <c r="AC210" s="138"/>
      <c r="AD210" s="138"/>
      <c r="AE210" s="138"/>
      <c r="AF210" s="138"/>
      <c r="AG210" s="138" t="s">
        <v>148</v>
      </c>
      <c r="AH210" s="138">
        <v>0</v>
      </c>
      <c r="AI210" s="138"/>
      <c r="AJ210" s="138"/>
      <c r="AK210" s="138"/>
      <c r="AL210" s="138"/>
      <c r="AM210" s="138"/>
      <c r="AN210" s="138"/>
      <c r="AO210" s="138"/>
      <c r="AP210" s="138"/>
      <c r="AQ210" s="138"/>
      <c r="AR210" s="138"/>
      <c r="AS210" s="138"/>
      <c r="AT210" s="138"/>
      <c r="AU210" s="138"/>
      <c r="AV210" s="138"/>
      <c r="AW210" s="138"/>
      <c r="AX210" s="138"/>
      <c r="AY210" s="138"/>
      <c r="AZ210" s="138"/>
      <c r="BA210" s="138"/>
      <c r="BB210" s="138"/>
      <c r="BC210" s="138"/>
      <c r="BD210" s="138"/>
      <c r="BE210" s="138"/>
      <c r="BF210" s="138"/>
      <c r="BG210" s="138"/>
      <c r="BH210" s="138"/>
    </row>
    <row r="211" spans="1:60" outlineLevel="1" x14ac:dyDescent="0.2">
      <c r="A211" s="141"/>
      <c r="B211" s="142"/>
      <c r="C211" s="178" t="s">
        <v>402</v>
      </c>
      <c r="D211" s="150"/>
      <c r="E211" s="151">
        <v>12</v>
      </c>
      <c r="F211" s="144"/>
      <c r="G211" s="144"/>
      <c r="H211" s="144"/>
      <c r="I211" s="144"/>
      <c r="J211" s="144"/>
      <c r="K211" s="144"/>
      <c r="L211" s="144"/>
      <c r="M211" s="144"/>
      <c r="N211" s="144"/>
      <c r="O211" s="144"/>
      <c r="P211" s="144"/>
      <c r="Q211" s="144"/>
      <c r="R211" s="144"/>
      <c r="S211" s="144"/>
      <c r="T211" s="144"/>
      <c r="U211" s="144"/>
      <c r="V211" s="144"/>
      <c r="W211" s="144"/>
      <c r="X211" s="138"/>
      <c r="Y211" s="138"/>
      <c r="Z211" s="138"/>
      <c r="AA211" s="138"/>
      <c r="AB211" s="138"/>
      <c r="AC211" s="138"/>
      <c r="AD211" s="138"/>
      <c r="AE211" s="138"/>
      <c r="AF211" s="138"/>
      <c r="AG211" s="138" t="s">
        <v>148</v>
      </c>
      <c r="AH211" s="138">
        <v>0</v>
      </c>
      <c r="AI211" s="138"/>
      <c r="AJ211" s="138"/>
      <c r="AK211" s="138"/>
      <c r="AL211" s="138"/>
      <c r="AM211" s="138"/>
      <c r="AN211" s="138"/>
      <c r="AO211" s="138"/>
      <c r="AP211" s="138"/>
      <c r="AQ211" s="138"/>
      <c r="AR211" s="138"/>
      <c r="AS211" s="138"/>
      <c r="AT211" s="138"/>
      <c r="AU211" s="138"/>
      <c r="AV211" s="138"/>
      <c r="AW211" s="138"/>
      <c r="AX211" s="138"/>
      <c r="AY211" s="138"/>
      <c r="AZ211" s="138"/>
      <c r="BA211" s="138"/>
      <c r="BB211" s="138"/>
      <c r="BC211" s="138"/>
      <c r="BD211" s="138"/>
      <c r="BE211" s="138"/>
      <c r="BF211" s="138"/>
      <c r="BG211" s="138"/>
      <c r="BH211" s="138"/>
    </row>
    <row r="212" spans="1:60" outlineLevel="1" x14ac:dyDescent="0.2">
      <c r="A212" s="159">
        <v>73</v>
      </c>
      <c r="B212" s="160" t="s">
        <v>403</v>
      </c>
      <c r="C212" s="177" t="s">
        <v>404</v>
      </c>
      <c r="D212" s="161" t="s">
        <v>229</v>
      </c>
      <c r="E212" s="162">
        <v>33.880000000000003</v>
      </c>
      <c r="F212" s="163"/>
      <c r="G212" s="164">
        <f>ROUND(E212*F212,2)</f>
        <v>0</v>
      </c>
      <c r="H212" s="163"/>
      <c r="I212" s="164">
        <f>ROUND(E212*H212,2)</f>
        <v>0</v>
      </c>
      <c r="J212" s="163"/>
      <c r="K212" s="164">
        <f>ROUND(E212*J212,2)</f>
        <v>0</v>
      </c>
      <c r="L212" s="164">
        <v>21</v>
      </c>
      <c r="M212" s="164">
        <f>G212*(1+L212/100)</f>
        <v>0</v>
      </c>
      <c r="N212" s="164">
        <v>0</v>
      </c>
      <c r="O212" s="164">
        <f>ROUND(E212*N212,2)</f>
        <v>0</v>
      </c>
      <c r="P212" s="164">
        <v>0</v>
      </c>
      <c r="Q212" s="164">
        <f>ROUND(E212*P212,2)</f>
        <v>0</v>
      </c>
      <c r="R212" s="164" t="s">
        <v>196</v>
      </c>
      <c r="S212" s="164" t="s">
        <v>143</v>
      </c>
      <c r="T212" s="165" t="s">
        <v>143</v>
      </c>
      <c r="U212" s="144">
        <v>0</v>
      </c>
      <c r="V212" s="144">
        <f>ROUND(E212*U212,2)</f>
        <v>0</v>
      </c>
      <c r="W212" s="144"/>
      <c r="X212" s="138"/>
      <c r="Y212" s="138"/>
      <c r="Z212" s="138"/>
      <c r="AA212" s="138"/>
      <c r="AB212" s="138"/>
      <c r="AC212" s="138"/>
      <c r="AD212" s="138"/>
      <c r="AE212" s="138"/>
      <c r="AF212" s="138"/>
      <c r="AG212" s="138" t="s">
        <v>197</v>
      </c>
      <c r="AH212" s="138"/>
      <c r="AI212" s="138"/>
      <c r="AJ212" s="138"/>
      <c r="AK212" s="138"/>
      <c r="AL212" s="138"/>
      <c r="AM212" s="138"/>
      <c r="AN212" s="138"/>
      <c r="AO212" s="138"/>
      <c r="AP212" s="138"/>
      <c r="AQ212" s="138"/>
      <c r="AR212" s="138"/>
      <c r="AS212" s="138"/>
      <c r="AT212" s="138"/>
      <c r="AU212" s="138"/>
      <c r="AV212" s="138"/>
      <c r="AW212" s="138"/>
      <c r="AX212" s="138"/>
      <c r="AY212" s="138"/>
      <c r="AZ212" s="138"/>
      <c r="BA212" s="138"/>
      <c r="BB212" s="138"/>
      <c r="BC212" s="138"/>
      <c r="BD212" s="138"/>
      <c r="BE212" s="138"/>
      <c r="BF212" s="138"/>
      <c r="BG212" s="138"/>
      <c r="BH212" s="138"/>
    </row>
    <row r="213" spans="1:60" outlineLevel="1" x14ac:dyDescent="0.2">
      <c r="A213" s="141"/>
      <c r="B213" s="142"/>
      <c r="C213" s="178" t="s">
        <v>405</v>
      </c>
      <c r="D213" s="150"/>
      <c r="E213" s="151">
        <v>33.880000000000003</v>
      </c>
      <c r="F213" s="144"/>
      <c r="G213" s="144"/>
      <c r="H213" s="144"/>
      <c r="I213" s="144"/>
      <c r="J213" s="144"/>
      <c r="K213" s="144"/>
      <c r="L213" s="144"/>
      <c r="M213" s="144"/>
      <c r="N213" s="144"/>
      <c r="O213" s="144"/>
      <c r="P213" s="144"/>
      <c r="Q213" s="144"/>
      <c r="R213" s="144"/>
      <c r="S213" s="144"/>
      <c r="T213" s="144"/>
      <c r="U213" s="144"/>
      <c r="V213" s="144"/>
      <c r="W213" s="144"/>
      <c r="X213" s="138"/>
      <c r="Y213" s="138"/>
      <c r="Z213" s="138"/>
      <c r="AA213" s="138"/>
      <c r="AB213" s="138"/>
      <c r="AC213" s="138"/>
      <c r="AD213" s="138"/>
      <c r="AE213" s="138"/>
      <c r="AF213" s="138"/>
      <c r="AG213" s="138" t="s">
        <v>148</v>
      </c>
      <c r="AH213" s="138">
        <v>0</v>
      </c>
      <c r="AI213" s="138"/>
      <c r="AJ213" s="138"/>
      <c r="AK213" s="138"/>
      <c r="AL213" s="138"/>
      <c r="AM213" s="138"/>
      <c r="AN213" s="138"/>
      <c r="AO213" s="138"/>
      <c r="AP213" s="138"/>
      <c r="AQ213" s="138"/>
      <c r="AR213" s="138"/>
      <c r="AS213" s="138"/>
      <c r="AT213" s="138"/>
      <c r="AU213" s="138"/>
      <c r="AV213" s="138"/>
      <c r="AW213" s="138"/>
      <c r="AX213" s="138"/>
      <c r="AY213" s="138"/>
      <c r="AZ213" s="138"/>
      <c r="BA213" s="138"/>
      <c r="BB213" s="138"/>
      <c r="BC213" s="138"/>
      <c r="BD213" s="138"/>
      <c r="BE213" s="138"/>
      <c r="BF213" s="138"/>
      <c r="BG213" s="138"/>
      <c r="BH213" s="138"/>
    </row>
    <row r="214" spans="1:60" ht="22.5" outlineLevel="1" x14ac:dyDescent="0.2">
      <c r="A214" s="159">
        <v>74</v>
      </c>
      <c r="B214" s="160" t="s">
        <v>406</v>
      </c>
      <c r="C214" s="177" t="s">
        <v>407</v>
      </c>
      <c r="D214" s="161" t="s">
        <v>141</v>
      </c>
      <c r="E214" s="162">
        <v>27.405000000000001</v>
      </c>
      <c r="F214" s="163"/>
      <c r="G214" s="164">
        <f>ROUND(E214*F214,2)</f>
        <v>0</v>
      </c>
      <c r="H214" s="163"/>
      <c r="I214" s="164">
        <f>ROUND(E214*H214,2)</f>
        <v>0</v>
      </c>
      <c r="J214" s="163"/>
      <c r="K214" s="164">
        <f>ROUND(E214*J214,2)</f>
        <v>0</v>
      </c>
      <c r="L214" s="164">
        <v>21</v>
      </c>
      <c r="M214" s="164">
        <f>G214*(1+L214/100)</f>
        <v>0</v>
      </c>
      <c r="N214" s="164">
        <v>1.26E-2</v>
      </c>
      <c r="O214" s="164">
        <f>ROUND(E214*N214,2)</f>
        <v>0.35</v>
      </c>
      <c r="P214" s="164">
        <v>0</v>
      </c>
      <c r="Q214" s="164">
        <f>ROUND(E214*P214,2)</f>
        <v>0</v>
      </c>
      <c r="R214" s="164" t="s">
        <v>196</v>
      </c>
      <c r="S214" s="164" t="s">
        <v>143</v>
      </c>
      <c r="T214" s="165" t="s">
        <v>143</v>
      </c>
      <c r="U214" s="144">
        <v>0</v>
      </c>
      <c r="V214" s="144">
        <f>ROUND(E214*U214,2)</f>
        <v>0</v>
      </c>
      <c r="W214" s="144"/>
      <c r="X214" s="138"/>
      <c r="Y214" s="138"/>
      <c r="Z214" s="138"/>
      <c r="AA214" s="138"/>
      <c r="AB214" s="138"/>
      <c r="AC214" s="138"/>
      <c r="AD214" s="138"/>
      <c r="AE214" s="138"/>
      <c r="AF214" s="138"/>
      <c r="AG214" s="138" t="s">
        <v>197</v>
      </c>
      <c r="AH214" s="138"/>
      <c r="AI214" s="138"/>
      <c r="AJ214" s="138"/>
      <c r="AK214" s="138"/>
      <c r="AL214" s="138"/>
      <c r="AM214" s="138"/>
      <c r="AN214" s="138"/>
      <c r="AO214" s="138"/>
      <c r="AP214" s="138"/>
      <c r="AQ214" s="138"/>
      <c r="AR214" s="138"/>
      <c r="AS214" s="138"/>
      <c r="AT214" s="138"/>
      <c r="AU214" s="138"/>
      <c r="AV214" s="138"/>
      <c r="AW214" s="138"/>
      <c r="AX214" s="138"/>
      <c r="AY214" s="138"/>
      <c r="AZ214" s="138"/>
      <c r="BA214" s="138"/>
      <c r="BB214" s="138"/>
      <c r="BC214" s="138"/>
      <c r="BD214" s="138"/>
      <c r="BE214" s="138"/>
      <c r="BF214" s="138"/>
      <c r="BG214" s="138"/>
      <c r="BH214" s="138"/>
    </row>
    <row r="215" spans="1:60" outlineLevel="1" x14ac:dyDescent="0.2">
      <c r="A215" s="141"/>
      <c r="B215" s="142"/>
      <c r="C215" s="178" t="s">
        <v>408</v>
      </c>
      <c r="D215" s="150"/>
      <c r="E215" s="151">
        <v>27.41</v>
      </c>
      <c r="F215" s="144"/>
      <c r="G215" s="144"/>
      <c r="H215" s="144"/>
      <c r="I215" s="144"/>
      <c r="J215" s="144"/>
      <c r="K215" s="144"/>
      <c r="L215" s="144"/>
      <c r="M215" s="144"/>
      <c r="N215" s="144"/>
      <c r="O215" s="144"/>
      <c r="P215" s="144"/>
      <c r="Q215" s="144"/>
      <c r="R215" s="144"/>
      <c r="S215" s="144"/>
      <c r="T215" s="144"/>
      <c r="U215" s="144"/>
      <c r="V215" s="144"/>
      <c r="W215" s="144"/>
      <c r="X215" s="138"/>
      <c r="Y215" s="138"/>
      <c r="Z215" s="138"/>
      <c r="AA215" s="138"/>
      <c r="AB215" s="138"/>
      <c r="AC215" s="138"/>
      <c r="AD215" s="138"/>
      <c r="AE215" s="138"/>
      <c r="AF215" s="138"/>
      <c r="AG215" s="138" t="s">
        <v>148</v>
      </c>
      <c r="AH215" s="138">
        <v>0</v>
      </c>
      <c r="AI215" s="138"/>
      <c r="AJ215" s="138"/>
      <c r="AK215" s="138"/>
      <c r="AL215" s="138"/>
      <c r="AM215" s="138"/>
      <c r="AN215" s="138"/>
      <c r="AO215" s="138"/>
      <c r="AP215" s="138"/>
      <c r="AQ215" s="138"/>
      <c r="AR215" s="138"/>
      <c r="AS215" s="138"/>
      <c r="AT215" s="138"/>
      <c r="AU215" s="138"/>
      <c r="AV215" s="138"/>
      <c r="AW215" s="138"/>
      <c r="AX215" s="138"/>
      <c r="AY215" s="138"/>
      <c r="AZ215" s="138"/>
      <c r="BA215" s="138"/>
      <c r="BB215" s="138"/>
      <c r="BC215" s="138"/>
      <c r="BD215" s="138"/>
      <c r="BE215" s="138"/>
      <c r="BF215" s="138"/>
      <c r="BG215" s="138"/>
      <c r="BH215" s="138"/>
    </row>
    <row r="216" spans="1:60" outlineLevel="1" x14ac:dyDescent="0.2">
      <c r="A216" s="141">
        <v>75</v>
      </c>
      <c r="B216" s="142" t="s">
        <v>409</v>
      </c>
      <c r="C216" s="180" t="s">
        <v>410</v>
      </c>
      <c r="D216" s="143" t="s">
        <v>0</v>
      </c>
      <c r="E216" s="174"/>
      <c r="F216" s="149"/>
      <c r="G216" s="144">
        <f>ROUND(E216*F216,2)</f>
        <v>0</v>
      </c>
      <c r="H216" s="149"/>
      <c r="I216" s="144">
        <f>ROUND(E216*H216,2)</f>
        <v>0</v>
      </c>
      <c r="J216" s="149"/>
      <c r="K216" s="144">
        <f>ROUND(E216*J216,2)</f>
        <v>0</v>
      </c>
      <c r="L216" s="144">
        <v>21</v>
      </c>
      <c r="M216" s="144">
        <f>G216*(1+L216/100)</f>
        <v>0</v>
      </c>
      <c r="N216" s="144">
        <v>0</v>
      </c>
      <c r="O216" s="144">
        <f>ROUND(E216*N216,2)</f>
        <v>0</v>
      </c>
      <c r="P216" s="144">
        <v>0</v>
      </c>
      <c r="Q216" s="144">
        <f>ROUND(E216*P216,2)</f>
        <v>0</v>
      </c>
      <c r="R216" s="144" t="s">
        <v>361</v>
      </c>
      <c r="S216" s="144" t="s">
        <v>143</v>
      </c>
      <c r="T216" s="144" t="s">
        <v>143</v>
      </c>
      <c r="U216" s="144">
        <v>0</v>
      </c>
      <c r="V216" s="144">
        <f>ROUND(E216*U216,2)</f>
        <v>0</v>
      </c>
      <c r="W216" s="144"/>
      <c r="X216" s="138"/>
      <c r="Y216" s="138"/>
      <c r="Z216" s="138"/>
      <c r="AA216" s="138"/>
      <c r="AB216" s="138"/>
      <c r="AC216" s="138"/>
      <c r="AD216" s="138"/>
      <c r="AE216" s="138"/>
      <c r="AF216" s="138"/>
      <c r="AG216" s="138" t="s">
        <v>256</v>
      </c>
      <c r="AH216" s="138"/>
      <c r="AI216" s="138"/>
      <c r="AJ216" s="138"/>
      <c r="AK216" s="138"/>
      <c r="AL216" s="138"/>
      <c r="AM216" s="138"/>
      <c r="AN216" s="138"/>
      <c r="AO216" s="138"/>
      <c r="AP216" s="138"/>
      <c r="AQ216" s="138"/>
      <c r="AR216" s="138"/>
      <c r="AS216" s="138"/>
      <c r="AT216" s="138"/>
      <c r="AU216" s="138"/>
      <c r="AV216" s="138"/>
      <c r="AW216" s="138"/>
      <c r="AX216" s="138"/>
      <c r="AY216" s="138"/>
      <c r="AZ216" s="138"/>
      <c r="BA216" s="138"/>
      <c r="BB216" s="138"/>
      <c r="BC216" s="138"/>
      <c r="BD216" s="138"/>
      <c r="BE216" s="138"/>
      <c r="BF216" s="138"/>
      <c r="BG216" s="138"/>
      <c r="BH216" s="138"/>
    </row>
    <row r="217" spans="1:60" x14ac:dyDescent="0.2">
      <c r="A217" s="153" t="s">
        <v>137</v>
      </c>
      <c r="B217" s="154" t="s">
        <v>104</v>
      </c>
      <c r="C217" s="176" t="s">
        <v>105</v>
      </c>
      <c r="D217" s="155"/>
      <c r="E217" s="156"/>
      <c r="F217" s="157"/>
      <c r="G217" s="157">
        <f>SUMIF(AG218:AG222,"&lt;&gt;NOR",G218:G222)</f>
        <v>0</v>
      </c>
      <c r="H217" s="157"/>
      <c r="I217" s="157">
        <f>SUM(I218:I222)</f>
        <v>0</v>
      </c>
      <c r="J217" s="157"/>
      <c r="K217" s="157">
        <f>SUM(K218:K222)</f>
        <v>0</v>
      </c>
      <c r="L217" s="157"/>
      <c r="M217" s="157">
        <f>SUM(M218:M222)</f>
        <v>0</v>
      </c>
      <c r="N217" s="157"/>
      <c r="O217" s="157">
        <f>SUM(O218:O222)</f>
        <v>0</v>
      </c>
      <c r="P217" s="157"/>
      <c r="Q217" s="157">
        <f>SUM(Q218:Q222)</f>
        <v>0</v>
      </c>
      <c r="R217" s="157"/>
      <c r="S217" s="157"/>
      <c r="T217" s="158"/>
      <c r="U217" s="152"/>
      <c r="V217" s="152">
        <f>SUM(V218:V222)</f>
        <v>2.33</v>
      </c>
      <c r="W217" s="152"/>
      <c r="AG217" t="s">
        <v>138</v>
      </c>
    </row>
    <row r="218" spans="1:60" outlineLevel="1" x14ac:dyDescent="0.2">
      <c r="A218" s="159">
        <v>76</v>
      </c>
      <c r="B218" s="160" t="s">
        <v>411</v>
      </c>
      <c r="C218" s="177" t="s">
        <v>412</v>
      </c>
      <c r="D218" s="161" t="s">
        <v>141</v>
      </c>
      <c r="E218" s="162">
        <v>1.8960000000000001</v>
      </c>
      <c r="F218" s="163"/>
      <c r="G218" s="164">
        <f>ROUND(E218*F218,2)</f>
        <v>0</v>
      </c>
      <c r="H218" s="163"/>
      <c r="I218" s="164">
        <f>ROUND(E218*H218,2)</f>
        <v>0</v>
      </c>
      <c r="J218" s="163"/>
      <c r="K218" s="164">
        <f>ROUND(E218*J218,2)</f>
        <v>0</v>
      </c>
      <c r="L218" s="164">
        <v>21</v>
      </c>
      <c r="M218" s="164">
        <f>G218*(1+L218/100)</f>
        <v>0</v>
      </c>
      <c r="N218" s="164">
        <v>2.6000000000000003E-4</v>
      </c>
      <c r="O218" s="164">
        <f>ROUND(E218*N218,2)</f>
        <v>0</v>
      </c>
      <c r="P218" s="164">
        <v>0</v>
      </c>
      <c r="Q218" s="164">
        <f>ROUND(E218*P218,2)</f>
        <v>0</v>
      </c>
      <c r="R218" s="164" t="s">
        <v>413</v>
      </c>
      <c r="S218" s="164" t="s">
        <v>143</v>
      </c>
      <c r="T218" s="165" t="s">
        <v>143</v>
      </c>
      <c r="U218" s="144">
        <v>0.27300000000000002</v>
      </c>
      <c r="V218" s="144">
        <f>ROUND(E218*U218,2)</f>
        <v>0.52</v>
      </c>
      <c r="W218" s="144"/>
      <c r="X218" s="138"/>
      <c r="Y218" s="138"/>
      <c r="Z218" s="138"/>
      <c r="AA218" s="138"/>
      <c r="AB218" s="138"/>
      <c r="AC218" s="138"/>
      <c r="AD218" s="138"/>
      <c r="AE218" s="138"/>
      <c r="AF218" s="138"/>
      <c r="AG218" s="138" t="s">
        <v>144</v>
      </c>
      <c r="AH218" s="138"/>
      <c r="AI218" s="138"/>
      <c r="AJ218" s="138"/>
      <c r="AK218" s="138"/>
      <c r="AL218" s="138"/>
      <c r="AM218" s="138"/>
      <c r="AN218" s="138"/>
      <c r="AO218" s="138"/>
      <c r="AP218" s="138"/>
      <c r="AQ218" s="138"/>
      <c r="AR218" s="138"/>
      <c r="AS218" s="138"/>
      <c r="AT218" s="138"/>
      <c r="AU218" s="138"/>
      <c r="AV218" s="138"/>
      <c r="AW218" s="138"/>
      <c r="AX218" s="138"/>
      <c r="AY218" s="138"/>
      <c r="AZ218" s="138"/>
      <c r="BA218" s="138"/>
      <c r="BB218" s="138"/>
      <c r="BC218" s="138"/>
      <c r="BD218" s="138"/>
      <c r="BE218" s="138"/>
      <c r="BF218" s="138"/>
      <c r="BG218" s="138"/>
      <c r="BH218" s="138"/>
    </row>
    <row r="219" spans="1:60" outlineLevel="1" x14ac:dyDescent="0.2">
      <c r="A219" s="141"/>
      <c r="B219" s="142"/>
      <c r="C219" s="178" t="s">
        <v>414</v>
      </c>
      <c r="D219" s="150"/>
      <c r="E219" s="151">
        <v>1.9000000000000001</v>
      </c>
      <c r="F219" s="144"/>
      <c r="G219" s="144"/>
      <c r="H219" s="144"/>
      <c r="I219" s="144"/>
      <c r="J219" s="144"/>
      <c r="K219" s="144"/>
      <c r="L219" s="144"/>
      <c r="M219" s="144"/>
      <c r="N219" s="144"/>
      <c r="O219" s="144"/>
      <c r="P219" s="144"/>
      <c r="Q219" s="144"/>
      <c r="R219" s="144"/>
      <c r="S219" s="144"/>
      <c r="T219" s="144"/>
      <c r="U219" s="144"/>
      <c r="V219" s="144"/>
      <c r="W219" s="144"/>
      <c r="X219" s="138"/>
      <c r="Y219" s="138"/>
      <c r="Z219" s="138"/>
      <c r="AA219" s="138"/>
      <c r="AB219" s="138"/>
      <c r="AC219" s="138"/>
      <c r="AD219" s="138"/>
      <c r="AE219" s="138"/>
      <c r="AF219" s="138"/>
      <c r="AG219" s="138" t="s">
        <v>148</v>
      </c>
      <c r="AH219" s="138">
        <v>0</v>
      </c>
      <c r="AI219" s="138"/>
      <c r="AJ219" s="138"/>
      <c r="AK219" s="138"/>
      <c r="AL219" s="138"/>
      <c r="AM219" s="138"/>
      <c r="AN219" s="138"/>
      <c r="AO219" s="138"/>
      <c r="AP219" s="138"/>
      <c r="AQ219" s="138"/>
      <c r="AR219" s="138"/>
      <c r="AS219" s="138"/>
      <c r="AT219" s="138"/>
      <c r="AU219" s="138"/>
      <c r="AV219" s="138"/>
      <c r="AW219" s="138"/>
      <c r="AX219" s="138"/>
      <c r="AY219" s="138"/>
      <c r="AZ219" s="138"/>
      <c r="BA219" s="138"/>
      <c r="BB219" s="138"/>
      <c r="BC219" s="138"/>
      <c r="BD219" s="138"/>
      <c r="BE219" s="138"/>
      <c r="BF219" s="138"/>
      <c r="BG219" s="138"/>
      <c r="BH219" s="138"/>
    </row>
    <row r="220" spans="1:60" ht="22.5" outlineLevel="1" x14ac:dyDescent="0.2">
      <c r="A220" s="159">
        <v>77</v>
      </c>
      <c r="B220" s="160" t="s">
        <v>415</v>
      </c>
      <c r="C220" s="177" t="s">
        <v>416</v>
      </c>
      <c r="D220" s="161" t="s">
        <v>141</v>
      </c>
      <c r="E220" s="162">
        <v>3.2</v>
      </c>
      <c r="F220" s="163"/>
      <c r="G220" s="164">
        <f>ROUND(E220*F220,2)</f>
        <v>0</v>
      </c>
      <c r="H220" s="163"/>
      <c r="I220" s="164">
        <f>ROUND(E220*H220,2)</f>
        <v>0</v>
      </c>
      <c r="J220" s="163"/>
      <c r="K220" s="164">
        <f>ROUND(E220*J220,2)</f>
        <v>0</v>
      </c>
      <c r="L220" s="164">
        <v>21</v>
      </c>
      <c r="M220" s="164">
        <f>G220*(1+L220/100)</f>
        <v>0</v>
      </c>
      <c r="N220" s="164">
        <v>3.8000000000000002E-4</v>
      </c>
      <c r="O220" s="164">
        <f>ROUND(E220*N220,2)</f>
        <v>0</v>
      </c>
      <c r="P220" s="164">
        <v>0</v>
      </c>
      <c r="Q220" s="164">
        <f>ROUND(E220*P220,2)</f>
        <v>0</v>
      </c>
      <c r="R220" s="164" t="s">
        <v>413</v>
      </c>
      <c r="S220" s="164" t="s">
        <v>143</v>
      </c>
      <c r="T220" s="165" t="s">
        <v>143</v>
      </c>
      <c r="U220" s="144">
        <v>0.56600000000000006</v>
      </c>
      <c r="V220" s="144">
        <f>ROUND(E220*U220,2)</f>
        <v>1.81</v>
      </c>
      <c r="W220" s="144"/>
      <c r="X220" s="138"/>
      <c r="Y220" s="138"/>
      <c r="Z220" s="138"/>
      <c r="AA220" s="138"/>
      <c r="AB220" s="138"/>
      <c r="AC220" s="138"/>
      <c r="AD220" s="138"/>
      <c r="AE220" s="138"/>
      <c r="AF220" s="138"/>
      <c r="AG220" s="138" t="s">
        <v>144</v>
      </c>
      <c r="AH220" s="138"/>
      <c r="AI220" s="138"/>
      <c r="AJ220" s="138"/>
      <c r="AK220" s="138"/>
      <c r="AL220" s="138"/>
      <c r="AM220" s="138"/>
      <c r="AN220" s="138"/>
      <c r="AO220" s="138"/>
      <c r="AP220" s="138"/>
      <c r="AQ220" s="138"/>
      <c r="AR220" s="138"/>
      <c r="AS220" s="138"/>
      <c r="AT220" s="138"/>
      <c r="AU220" s="138"/>
      <c r="AV220" s="138"/>
      <c r="AW220" s="138"/>
      <c r="AX220" s="138"/>
      <c r="AY220" s="138"/>
      <c r="AZ220" s="138"/>
      <c r="BA220" s="138"/>
      <c r="BB220" s="138"/>
      <c r="BC220" s="138"/>
      <c r="BD220" s="138"/>
      <c r="BE220" s="138"/>
      <c r="BF220" s="138"/>
      <c r="BG220" s="138"/>
      <c r="BH220" s="138"/>
    </row>
    <row r="221" spans="1:60" ht="22.5" outlineLevel="1" x14ac:dyDescent="0.2">
      <c r="A221" s="141"/>
      <c r="B221" s="142"/>
      <c r="C221" s="251" t="s">
        <v>417</v>
      </c>
      <c r="D221" s="252"/>
      <c r="E221" s="252"/>
      <c r="F221" s="252"/>
      <c r="G221" s="252"/>
      <c r="H221" s="144"/>
      <c r="I221" s="144"/>
      <c r="J221" s="144"/>
      <c r="K221" s="144"/>
      <c r="L221" s="144"/>
      <c r="M221" s="144"/>
      <c r="N221" s="144"/>
      <c r="O221" s="144"/>
      <c r="P221" s="144"/>
      <c r="Q221" s="144"/>
      <c r="R221" s="144"/>
      <c r="S221" s="144"/>
      <c r="T221" s="144"/>
      <c r="U221" s="144"/>
      <c r="V221" s="144"/>
      <c r="W221" s="144"/>
      <c r="X221" s="138"/>
      <c r="Y221" s="138"/>
      <c r="Z221" s="138"/>
      <c r="AA221" s="138"/>
      <c r="AB221" s="138"/>
      <c r="AC221" s="138"/>
      <c r="AD221" s="138"/>
      <c r="AE221" s="138"/>
      <c r="AF221" s="138"/>
      <c r="AG221" s="138" t="s">
        <v>146</v>
      </c>
      <c r="AH221" s="138"/>
      <c r="AI221" s="138"/>
      <c r="AJ221" s="138"/>
      <c r="AK221" s="138"/>
      <c r="AL221" s="138"/>
      <c r="AM221" s="138"/>
      <c r="AN221" s="138"/>
      <c r="AO221" s="138"/>
      <c r="AP221" s="138"/>
      <c r="AQ221" s="138"/>
      <c r="AR221" s="138"/>
      <c r="AS221" s="138"/>
      <c r="AT221" s="138"/>
      <c r="AU221" s="138"/>
      <c r="AV221" s="138"/>
      <c r="AW221" s="138"/>
      <c r="AX221" s="138"/>
      <c r="AY221" s="138"/>
      <c r="AZ221" s="138"/>
      <c r="BA221" s="173" t="str">
        <f>C221</f>
        <v>dveří vícevýplňových (profilovaných) a žaluziových nebo oken dvoudílných tříkřídlových a vícekřídlových a oken třídílných a vícedílných nebo vestavěného nábytku</v>
      </c>
      <c r="BB221" s="138"/>
      <c r="BC221" s="138"/>
      <c r="BD221" s="138"/>
      <c r="BE221" s="138"/>
      <c r="BF221" s="138"/>
      <c r="BG221" s="138"/>
      <c r="BH221" s="138"/>
    </row>
    <row r="222" spans="1:60" outlineLevel="1" x14ac:dyDescent="0.2">
      <c r="A222" s="141"/>
      <c r="B222" s="142"/>
      <c r="C222" s="178" t="s">
        <v>418</v>
      </c>
      <c r="D222" s="150"/>
      <c r="E222" s="151">
        <v>3.2</v>
      </c>
      <c r="F222" s="144"/>
      <c r="G222" s="144"/>
      <c r="H222" s="144"/>
      <c r="I222" s="144"/>
      <c r="J222" s="144"/>
      <c r="K222" s="144"/>
      <c r="L222" s="144"/>
      <c r="M222" s="144"/>
      <c r="N222" s="144"/>
      <c r="O222" s="144"/>
      <c r="P222" s="144"/>
      <c r="Q222" s="144"/>
      <c r="R222" s="144"/>
      <c r="S222" s="144"/>
      <c r="T222" s="144"/>
      <c r="U222" s="144"/>
      <c r="V222" s="144"/>
      <c r="W222" s="144"/>
      <c r="X222" s="138"/>
      <c r="Y222" s="138"/>
      <c r="Z222" s="138"/>
      <c r="AA222" s="138"/>
      <c r="AB222" s="138"/>
      <c r="AC222" s="138"/>
      <c r="AD222" s="138"/>
      <c r="AE222" s="138"/>
      <c r="AF222" s="138"/>
      <c r="AG222" s="138" t="s">
        <v>148</v>
      </c>
      <c r="AH222" s="138">
        <v>0</v>
      </c>
      <c r="AI222" s="138"/>
      <c r="AJ222" s="138"/>
      <c r="AK222" s="138"/>
      <c r="AL222" s="138"/>
      <c r="AM222" s="138"/>
      <c r="AN222" s="138"/>
      <c r="AO222" s="138"/>
      <c r="AP222" s="138"/>
      <c r="AQ222" s="138"/>
      <c r="AR222" s="138"/>
      <c r="AS222" s="138"/>
      <c r="AT222" s="138"/>
      <c r="AU222" s="138"/>
      <c r="AV222" s="138"/>
      <c r="AW222" s="138"/>
      <c r="AX222" s="138"/>
      <c r="AY222" s="138"/>
      <c r="AZ222" s="138"/>
      <c r="BA222" s="138"/>
      <c r="BB222" s="138"/>
      <c r="BC222" s="138"/>
      <c r="BD222" s="138"/>
      <c r="BE222" s="138"/>
      <c r="BF222" s="138"/>
      <c r="BG222" s="138"/>
      <c r="BH222" s="138"/>
    </row>
    <row r="223" spans="1:60" x14ac:dyDescent="0.2">
      <c r="A223" s="153" t="s">
        <v>137</v>
      </c>
      <c r="B223" s="154" t="s">
        <v>106</v>
      </c>
      <c r="C223" s="176" t="s">
        <v>107</v>
      </c>
      <c r="D223" s="155"/>
      <c r="E223" s="156"/>
      <c r="F223" s="157"/>
      <c r="G223" s="157">
        <f>SUMIF(AG224:AG229,"&lt;&gt;NOR",G224:G229)</f>
        <v>0</v>
      </c>
      <c r="H223" s="157"/>
      <c r="I223" s="157">
        <f>SUM(I224:I229)</f>
        <v>0</v>
      </c>
      <c r="J223" s="157"/>
      <c r="K223" s="157">
        <f>SUM(K224:K229)</f>
        <v>0</v>
      </c>
      <c r="L223" s="157"/>
      <c r="M223" s="157">
        <f>SUM(M224:M229)</f>
        <v>0</v>
      </c>
      <c r="N223" s="157"/>
      <c r="O223" s="157">
        <f>SUM(O224:O229)</f>
        <v>0.1</v>
      </c>
      <c r="P223" s="157"/>
      <c r="Q223" s="157">
        <f>SUM(Q224:Q229)</f>
        <v>0</v>
      </c>
      <c r="R223" s="157"/>
      <c r="S223" s="157"/>
      <c r="T223" s="158"/>
      <c r="U223" s="152"/>
      <c r="V223" s="152">
        <f>SUM(V224:V229)</f>
        <v>55.22</v>
      </c>
      <c r="W223" s="152"/>
      <c r="AG223" t="s">
        <v>138</v>
      </c>
    </row>
    <row r="224" spans="1:60" ht="33.75" outlineLevel="1" x14ac:dyDescent="0.2">
      <c r="A224" s="159">
        <v>78</v>
      </c>
      <c r="B224" s="160" t="s">
        <v>419</v>
      </c>
      <c r="C224" s="177" t="s">
        <v>420</v>
      </c>
      <c r="D224" s="161" t="s">
        <v>141</v>
      </c>
      <c r="E224" s="162">
        <v>517.7940000000001</v>
      </c>
      <c r="F224" s="163"/>
      <c r="G224" s="164">
        <f>ROUND(E224*F224,2)</f>
        <v>0</v>
      </c>
      <c r="H224" s="163"/>
      <c r="I224" s="164">
        <f>ROUND(E224*H224,2)</f>
        <v>0</v>
      </c>
      <c r="J224" s="163"/>
      <c r="K224" s="164">
        <f>ROUND(E224*J224,2)</f>
        <v>0</v>
      </c>
      <c r="L224" s="164">
        <v>21</v>
      </c>
      <c r="M224" s="164">
        <f>G224*(1+L224/100)</f>
        <v>0</v>
      </c>
      <c r="N224" s="164">
        <v>2.0000000000000001E-4</v>
      </c>
      <c r="O224" s="164">
        <f>ROUND(E224*N224,2)</f>
        <v>0.1</v>
      </c>
      <c r="P224" s="164">
        <v>0</v>
      </c>
      <c r="Q224" s="164">
        <f>ROUND(E224*P224,2)</f>
        <v>0</v>
      </c>
      <c r="R224" s="164" t="s">
        <v>421</v>
      </c>
      <c r="S224" s="164" t="s">
        <v>143</v>
      </c>
      <c r="T224" s="165" t="s">
        <v>143</v>
      </c>
      <c r="U224" s="144">
        <v>0.10665000000000001</v>
      </c>
      <c r="V224" s="144">
        <f>ROUND(E224*U224,2)</f>
        <v>55.22</v>
      </c>
      <c r="W224" s="144"/>
      <c r="X224" s="138"/>
      <c r="Y224" s="138"/>
      <c r="Z224" s="138"/>
      <c r="AA224" s="138"/>
      <c r="AB224" s="138"/>
      <c r="AC224" s="138"/>
      <c r="AD224" s="138"/>
      <c r="AE224" s="138"/>
      <c r="AF224" s="138"/>
      <c r="AG224" s="138" t="s">
        <v>144</v>
      </c>
      <c r="AH224" s="138"/>
      <c r="AI224" s="138"/>
      <c r="AJ224" s="138"/>
      <c r="AK224" s="138"/>
      <c r="AL224" s="138"/>
      <c r="AM224" s="138"/>
      <c r="AN224" s="138"/>
      <c r="AO224" s="138"/>
      <c r="AP224" s="138"/>
      <c r="AQ224" s="138"/>
      <c r="AR224" s="138"/>
      <c r="AS224" s="138"/>
      <c r="AT224" s="138"/>
      <c r="AU224" s="138"/>
      <c r="AV224" s="138"/>
      <c r="AW224" s="138"/>
      <c r="AX224" s="138"/>
      <c r="AY224" s="138"/>
      <c r="AZ224" s="138"/>
      <c r="BA224" s="138"/>
      <c r="BB224" s="138"/>
      <c r="BC224" s="138"/>
      <c r="BD224" s="138"/>
      <c r="BE224" s="138"/>
      <c r="BF224" s="138"/>
      <c r="BG224" s="138"/>
      <c r="BH224" s="138"/>
    </row>
    <row r="225" spans="1:60" outlineLevel="1" x14ac:dyDescent="0.2">
      <c r="A225" s="141"/>
      <c r="B225" s="142"/>
      <c r="C225" s="178" t="s">
        <v>422</v>
      </c>
      <c r="D225" s="150"/>
      <c r="E225" s="151">
        <v>131.72000000000003</v>
      </c>
      <c r="F225" s="144"/>
      <c r="G225" s="144"/>
      <c r="H225" s="144"/>
      <c r="I225" s="144"/>
      <c r="J225" s="144"/>
      <c r="K225" s="144"/>
      <c r="L225" s="144"/>
      <c r="M225" s="144"/>
      <c r="N225" s="144"/>
      <c r="O225" s="144"/>
      <c r="P225" s="144"/>
      <c r="Q225" s="144"/>
      <c r="R225" s="144"/>
      <c r="S225" s="144"/>
      <c r="T225" s="144"/>
      <c r="U225" s="144"/>
      <c r="V225" s="144"/>
      <c r="W225" s="144"/>
      <c r="X225" s="138"/>
      <c r="Y225" s="138"/>
      <c r="Z225" s="138"/>
      <c r="AA225" s="138"/>
      <c r="AB225" s="138"/>
      <c r="AC225" s="138"/>
      <c r="AD225" s="138"/>
      <c r="AE225" s="138"/>
      <c r="AF225" s="138"/>
      <c r="AG225" s="138" t="s">
        <v>148</v>
      </c>
      <c r="AH225" s="138">
        <v>0</v>
      </c>
      <c r="AI225" s="138"/>
      <c r="AJ225" s="138"/>
      <c r="AK225" s="138"/>
      <c r="AL225" s="138"/>
      <c r="AM225" s="138"/>
      <c r="AN225" s="138"/>
      <c r="AO225" s="138"/>
      <c r="AP225" s="138"/>
      <c r="AQ225" s="138"/>
      <c r="AR225" s="138"/>
      <c r="AS225" s="138"/>
      <c r="AT225" s="138"/>
      <c r="AU225" s="138"/>
      <c r="AV225" s="138"/>
      <c r="AW225" s="138"/>
      <c r="AX225" s="138"/>
      <c r="AY225" s="138"/>
      <c r="AZ225" s="138"/>
      <c r="BA225" s="138"/>
      <c r="BB225" s="138"/>
      <c r="BC225" s="138"/>
      <c r="BD225" s="138"/>
      <c r="BE225" s="138"/>
      <c r="BF225" s="138"/>
      <c r="BG225" s="138"/>
      <c r="BH225" s="138"/>
    </row>
    <row r="226" spans="1:60" outlineLevel="1" x14ac:dyDescent="0.2">
      <c r="A226" s="141"/>
      <c r="B226" s="142"/>
      <c r="C226" s="178" t="s">
        <v>423</v>
      </c>
      <c r="D226" s="150"/>
      <c r="E226" s="151">
        <v>169.43</v>
      </c>
      <c r="F226" s="144"/>
      <c r="G226" s="144"/>
      <c r="H226" s="144"/>
      <c r="I226" s="144"/>
      <c r="J226" s="144"/>
      <c r="K226" s="144"/>
      <c r="L226" s="144"/>
      <c r="M226" s="144"/>
      <c r="N226" s="144"/>
      <c r="O226" s="144"/>
      <c r="P226" s="144"/>
      <c r="Q226" s="144"/>
      <c r="R226" s="144"/>
      <c r="S226" s="144"/>
      <c r="T226" s="144"/>
      <c r="U226" s="144"/>
      <c r="V226" s="144"/>
      <c r="W226" s="144"/>
      <c r="X226" s="138"/>
      <c r="Y226" s="138"/>
      <c r="Z226" s="138"/>
      <c r="AA226" s="138"/>
      <c r="AB226" s="138"/>
      <c r="AC226" s="138"/>
      <c r="AD226" s="138"/>
      <c r="AE226" s="138"/>
      <c r="AF226" s="138"/>
      <c r="AG226" s="138" t="s">
        <v>148</v>
      </c>
      <c r="AH226" s="138">
        <v>0</v>
      </c>
      <c r="AI226" s="138"/>
      <c r="AJ226" s="138"/>
      <c r="AK226" s="138"/>
      <c r="AL226" s="138"/>
      <c r="AM226" s="138"/>
      <c r="AN226" s="138"/>
      <c r="AO226" s="138"/>
      <c r="AP226" s="138"/>
      <c r="AQ226" s="138"/>
      <c r="AR226" s="138"/>
      <c r="AS226" s="138"/>
      <c r="AT226" s="138"/>
      <c r="AU226" s="138"/>
      <c r="AV226" s="138"/>
      <c r="AW226" s="138"/>
      <c r="AX226" s="138"/>
      <c r="AY226" s="138"/>
      <c r="AZ226" s="138"/>
      <c r="BA226" s="138"/>
      <c r="BB226" s="138"/>
      <c r="BC226" s="138"/>
      <c r="BD226" s="138"/>
      <c r="BE226" s="138"/>
      <c r="BF226" s="138"/>
      <c r="BG226" s="138"/>
      <c r="BH226" s="138"/>
    </row>
    <row r="227" spans="1:60" outlineLevel="1" x14ac:dyDescent="0.2">
      <c r="A227" s="141"/>
      <c r="B227" s="142"/>
      <c r="C227" s="178" t="s">
        <v>424</v>
      </c>
      <c r="D227" s="150"/>
      <c r="E227" s="151">
        <v>150.29000000000002</v>
      </c>
      <c r="F227" s="144"/>
      <c r="G227" s="144"/>
      <c r="H227" s="144"/>
      <c r="I227" s="144"/>
      <c r="J227" s="144"/>
      <c r="K227" s="144"/>
      <c r="L227" s="144"/>
      <c r="M227" s="144"/>
      <c r="N227" s="144"/>
      <c r="O227" s="144"/>
      <c r="P227" s="144"/>
      <c r="Q227" s="144"/>
      <c r="R227" s="144"/>
      <c r="S227" s="144"/>
      <c r="T227" s="144"/>
      <c r="U227" s="144"/>
      <c r="V227" s="144"/>
      <c r="W227" s="144"/>
      <c r="X227" s="138"/>
      <c r="Y227" s="138"/>
      <c r="Z227" s="138"/>
      <c r="AA227" s="138"/>
      <c r="AB227" s="138"/>
      <c r="AC227" s="138"/>
      <c r="AD227" s="138"/>
      <c r="AE227" s="138"/>
      <c r="AF227" s="138"/>
      <c r="AG227" s="138" t="s">
        <v>148</v>
      </c>
      <c r="AH227" s="138">
        <v>0</v>
      </c>
      <c r="AI227" s="138"/>
      <c r="AJ227" s="138"/>
      <c r="AK227" s="138"/>
      <c r="AL227" s="138"/>
      <c r="AM227" s="138"/>
      <c r="AN227" s="138"/>
      <c r="AO227" s="138"/>
      <c r="AP227" s="138"/>
      <c r="AQ227" s="138"/>
      <c r="AR227" s="138"/>
      <c r="AS227" s="138"/>
      <c r="AT227" s="138"/>
      <c r="AU227" s="138"/>
      <c r="AV227" s="138"/>
      <c r="AW227" s="138"/>
      <c r="AX227" s="138"/>
      <c r="AY227" s="138"/>
      <c r="AZ227" s="138"/>
      <c r="BA227" s="138"/>
      <c r="BB227" s="138"/>
      <c r="BC227" s="138"/>
      <c r="BD227" s="138"/>
      <c r="BE227" s="138"/>
      <c r="BF227" s="138"/>
      <c r="BG227" s="138"/>
      <c r="BH227" s="138"/>
    </row>
    <row r="228" spans="1:60" outlineLevel="1" x14ac:dyDescent="0.2">
      <c r="A228" s="141"/>
      <c r="B228" s="142"/>
      <c r="C228" s="178" t="s">
        <v>425</v>
      </c>
      <c r="D228" s="150"/>
      <c r="E228" s="151">
        <v>37.550000000000004</v>
      </c>
      <c r="F228" s="144"/>
      <c r="G228" s="144"/>
      <c r="H228" s="144"/>
      <c r="I228" s="144"/>
      <c r="J228" s="144"/>
      <c r="K228" s="144"/>
      <c r="L228" s="144"/>
      <c r="M228" s="144"/>
      <c r="N228" s="144"/>
      <c r="O228" s="144"/>
      <c r="P228" s="144"/>
      <c r="Q228" s="144"/>
      <c r="R228" s="144"/>
      <c r="S228" s="144"/>
      <c r="T228" s="144"/>
      <c r="U228" s="144"/>
      <c r="V228" s="144"/>
      <c r="W228" s="144"/>
      <c r="X228" s="138"/>
      <c r="Y228" s="138"/>
      <c r="Z228" s="138"/>
      <c r="AA228" s="138"/>
      <c r="AB228" s="138"/>
      <c r="AC228" s="138"/>
      <c r="AD228" s="138"/>
      <c r="AE228" s="138"/>
      <c r="AF228" s="138"/>
      <c r="AG228" s="138" t="s">
        <v>148</v>
      </c>
      <c r="AH228" s="138">
        <v>0</v>
      </c>
      <c r="AI228" s="138"/>
      <c r="AJ228" s="138"/>
      <c r="AK228" s="138"/>
      <c r="AL228" s="138"/>
      <c r="AM228" s="138"/>
      <c r="AN228" s="138"/>
      <c r="AO228" s="138"/>
      <c r="AP228" s="138"/>
      <c r="AQ228" s="138"/>
      <c r="AR228" s="138"/>
      <c r="AS228" s="138"/>
      <c r="AT228" s="138"/>
      <c r="AU228" s="138"/>
      <c r="AV228" s="138"/>
      <c r="AW228" s="138"/>
      <c r="AX228" s="138"/>
      <c r="AY228" s="138"/>
      <c r="AZ228" s="138"/>
      <c r="BA228" s="138"/>
      <c r="BB228" s="138"/>
      <c r="BC228" s="138"/>
      <c r="BD228" s="138"/>
      <c r="BE228" s="138"/>
      <c r="BF228" s="138"/>
      <c r="BG228" s="138"/>
      <c r="BH228" s="138"/>
    </row>
    <row r="229" spans="1:60" outlineLevel="1" x14ac:dyDescent="0.2">
      <c r="A229" s="141"/>
      <c r="B229" s="142"/>
      <c r="C229" s="178" t="s">
        <v>426</v>
      </c>
      <c r="D229" s="150"/>
      <c r="E229" s="151">
        <v>28.8</v>
      </c>
      <c r="F229" s="144"/>
      <c r="G229" s="144"/>
      <c r="H229" s="144"/>
      <c r="I229" s="144"/>
      <c r="J229" s="144"/>
      <c r="K229" s="144"/>
      <c r="L229" s="144"/>
      <c r="M229" s="144"/>
      <c r="N229" s="144"/>
      <c r="O229" s="144"/>
      <c r="P229" s="144"/>
      <c r="Q229" s="144"/>
      <c r="R229" s="144"/>
      <c r="S229" s="144"/>
      <c r="T229" s="144"/>
      <c r="U229" s="144"/>
      <c r="V229" s="144"/>
      <c r="W229" s="144"/>
      <c r="X229" s="138"/>
      <c r="Y229" s="138"/>
      <c r="Z229" s="138"/>
      <c r="AA229" s="138"/>
      <c r="AB229" s="138"/>
      <c r="AC229" s="138"/>
      <c r="AD229" s="138"/>
      <c r="AE229" s="138"/>
      <c r="AF229" s="138"/>
      <c r="AG229" s="138" t="s">
        <v>148</v>
      </c>
      <c r="AH229" s="138">
        <v>0</v>
      </c>
      <c r="AI229" s="138"/>
      <c r="AJ229" s="138"/>
      <c r="AK229" s="138"/>
      <c r="AL229" s="138"/>
      <c r="AM229" s="138"/>
      <c r="AN229" s="138"/>
      <c r="AO229" s="138"/>
      <c r="AP229" s="138"/>
      <c r="AQ229" s="138"/>
      <c r="AR229" s="138"/>
      <c r="AS229" s="138"/>
      <c r="AT229" s="138"/>
      <c r="AU229" s="138"/>
      <c r="AV229" s="138"/>
      <c r="AW229" s="138"/>
      <c r="AX229" s="138"/>
      <c r="AY229" s="138"/>
      <c r="AZ229" s="138"/>
      <c r="BA229" s="138"/>
      <c r="BB229" s="138"/>
      <c r="BC229" s="138"/>
      <c r="BD229" s="138"/>
      <c r="BE229" s="138"/>
      <c r="BF229" s="138"/>
      <c r="BG229" s="138"/>
      <c r="BH229" s="138"/>
    </row>
    <row r="230" spans="1:60" x14ac:dyDescent="0.2">
      <c r="A230" s="153" t="s">
        <v>137</v>
      </c>
      <c r="B230" s="154" t="s">
        <v>78</v>
      </c>
      <c r="C230" s="176" t="s">
        <v>79</v>
      </c>
      <c r="D230" s="155"/>
      <c r="E230" s="156"/>
      <c r="F230" s="157"/>
      <c r="G230" s="157">
        <f>SUMIF(AG231:AG241,"&lt;&gt;NOR",G231:G241)</f>
        <v>0</v>
      </c>
      <c r="H230" s="157"/>
      <c r="I230" s="157">
        <f>SUM(I231:I241)</f>
        <v>0</v>
      </c>
      <c r="J230" s="157"/>
      <c r="K230" s="157">
        <f>SUM(K231:K241)</f>
        <v>0</v>
      </c>
      <c r="L230" s="157"/>
      <c r="M230" s="157">
        <f>SUM(M231:M241)</f>
        <v>0</v>
      </c>
      <c r="N230" s="157"/>
      <c r="O230" s="157">
        <f>SUM(O231:O241)</f>
        <v>0.01</v>
      </c>
      <c r="P230" s="157"/>
      <c r="Q230" s="157">
        <f>SUM(Q231:Q241)</f>
        <v>0</v>
      </c>
      <c r="R230" s="157"/>
      <c r="S230" s="157"/>
      <c r="T230" s="158"/>
      <c r="U230" s="152"/>
      <c r="V230" s="152">
        <f>SUM(V231:V241)</f>
        <v>70.56</v>
      </c>
      <c r="W230" s="152"/>
      <c r="AG230" t="s">
        <v>138</v>
      </c>
    </row>
    <row r="231" spans="1:60" ht="56.25" outlineLevel="1" x14ac:dyDescent="0.2">
      <c r="A231" s="159">
        <v>79</v>
      </c>
      <c r="B231" s="160" t="s">
        <v>427</v>
      </c>
      <c r="C231" s="177" t="s">
        <v>428</v>
      </c>
      <c r="D231" s="161" t="s">
        <v>141</v>
      </c>
      <c r="E231" s="162">
        <v>174.5</v>
      </c>
      <c r="F231" s="163"/>
      <c r="G231" s="164">
        <f>ROUND(E231*F231,2)</f>
        <v>0</v>
      </c>
      <c r="H231" s="163"/>
      <c r="I231" s="164">
        <f>ROUND(E231*H231,2)</f>
        <v>0</v>
      </c>
      <c r="J231" s="163"/>
      <c r="K231" s="164">
        <f>ROUND(E231*J231,2)</f>
        <v>0</v>
      </c>
      <c r="L231" s="164">
        <v>21</v>
      </c>
      <c r="M231" s="164">
        <f>G231*(1+L231/100)</f>
        <v>0</v>
      </c>
      <c r="N231" s="164">
        <v>4.0000000000000003E-5</v>
      </c>
      <c r="O231" s="164">
        <f>ROUND(E231*N231,2)</f>
        <v>0.01</v>
      </c>
      <c r="P231" s="164">
        <v>0</v>
      </c>
      <c r="Q231" s="164">
        <f>ROUND(E231*P231,2)</f>
        <v>0</v>
      </c>
      <c r="R231" s="164" t="s">
        <v>214</v>
      </c>
      <c r="S231" s="164" t="s">
        <v>143</v>
      </c>
      <c r="T231" s="165" t="s">
        <v>143</v>
      </c>
      <c r="U231" s="144">
        <v>0.30800000000000005</v>
      </c>
      <c r="V231" s="144">
        <f>ROUND(E231*U231,2)</f>
        <v>53.75</v>
      </c>
      <c r="W231" s="144"/>
      <c r="X231" s="138"/>
      <c r="Y231" s="138"/>
      <c r="Z231" s="138"/>
      <c r="AA231" s="138"/>
      <c r="AB231" s="138"/>
      <c r="AC231" s="138"/>
      <c r="AD231" s="138"/>
      <c r="AE231" s="138"/>
      <c r="AF231" s="138"/>
      <c r="AG231" s="138" t="s">
        <v>144</v>
      </c>
      <c r="AH231" s="138"/>
      <c r="AI231" s="138"/>
      <c r="AJ231" s="138"/>
      <c r="AK231" s="138"/>
      <c r="AL231" s="138"/>
      <c r="AM231" s="138"/>
      <c r="AN231" s="138"/>
      <c r="AO231" s="138"/>
      <c r="AP231" s="138"/>
      <c r="AQ231" s="138"/>
      <c r="AR231" s="138"/>
      <c r="AS231" s="138"/>
      <c r="AT231" s="138"/>
      <c r="AU231" s="138"/>
      <c r="AV231" s="138"/>
      <c r="AW231" s="138"/>
      <c r="AX231" s="138"/>
      <c r="AY231" s="138"/>
      <c r="AZ231" s="138"/>
      <c r="BA231" s="138"/>
      <c r="BB231" s="138"/>
      <c r="BC231" s="138"/>
      <c r="BD231" s="138"/>
      <c r="BE231" s="138"/>
      <c r="BF231" s="138"/>
      <c r="BG231" s="138"/>
      <c r="BH231" s="138"/>
    </row>
    <row r="232" spans="1:60" outlineLevel="1" x14ac:dyDescent="0.2">
      <c r="A232" s="141"/>
      <c r="B232" s="142"/>
      <c r="C232" s="178" t="s">
        <v>429</v>
      </c>
      <c r="D232" s="150"/>
      <c r="E232" s="151">
        <v>45.5</v>
      </c>
      <c r="F232" s="144"/>
      <c r="G232" s="144"/>
      <c r="H232" s="144"/>
      <c r="I232" s="144"/>
      <c r="J232" s="144"/>
      <c r="K232" s="144"/>
      <c r="L232" s="144"/>
      <c r="M232" s="144"/>
      <c r="N232" s="144"/>
      <c r="O232" s="144"/>
      <c r="P232" s="144"/>
      <c r="Q232" s="144"/>
      <c r="R232" s="144"/>
      <c r="S232" s="144"/>
      <c r="T232" s="144"/>
      <c r="U232" s="144"/>
      <c r="V232" s="144"/>
      <c r="W232" s="144"/>
      <c r="X232" s="138"/>
      <c r="Y232" s="138"/>
      <c r="Z232" s="138"/>
      <c r="AA232" s="138"/>
      <c r="AB232" s="138"/>
      <c r="AC232" s="138"/>
      <c r="AD232" s="138"/>
      <c r="AE232" s="138"/>
      <c r="AF232" s="138"/>
      <c r="AG232" s="138" t="s">
        <v>148</v>
      </c>
      <c r="AH232" s="138">
        <v>0</v>
      </c>
      <c r="AI232" s="138"/>
      <c r="AJ232" s="138"/>
      <c r="AK232" s="138"/>
      <c r="AL232" s="138"/>
      <c r="AM232" s="138"/>
      <c r="AN232" s="138"/>
      <c r="AO232" s="138"/>
      <c r="AP232" s="138"/>
      <c r="AQ232" s="138"/>
      <c r="AR232" s="138"/>
      <c r="AS232" s="138"/>
      <c r="AT232" s="138"/>
      <c r="AU232" s="138"/>
      <c r="AV232" s="138"/>
      <c r="AW232" s="138"/>
      <c r="AX232" s="138"/>
      <c r="AY232" s="138"/>
      <c r="AZ232" s="138"/>
      <c r="BA232" s="138"/>
      <c r="BB232" s="138"/>
      <c r="BC232" s="138"/>
      <c r="BD232" s="138"/>
      <c r="BE232" s="138"/>
      <c r="BF232" s="138"/>
      <c r="BG232" s="138"/>
      <c r="BH232" s="138"/>
    </row>
    <row r="233" spans="1:60" outlineLevel="1" x14ac:dyDescent="0.2">
      <c r="A233" s="141"/>
      <c r="B233" s="142"/>
      <c r="C233" s="178" t="s">
        <v>430</v>
      </c>
      <c r="D233" s="150"/>
      <c r="E233" s="151">
        <v>63.5</v>
      </c>
      <c r="F233" s="144"/>
      <c r="G233" s="144"/>
      <c r="H233" s="144"/>
      <c r="I233" s="144"/>
      <c r="J233" s="144"/>
      <c r="K233" s="144"/>
      <c r="L233" s="144"/>
      <c r="M233" s="144"/>
      <c r="N233" s="144"/>
      <c r="O233" s="144"/>
      <c r="P233" s="144"/>
      <c r="Q233" s="144"/>
      <c r="R233" s="144"/>
      <c r="S233" s="144"/>
      <c r="T233" s="144"/>
      <c r="U233" s="144"/>
      <c r="V233" s="144"/>
      <c r="W233" s="144"/>
      <c r="X233" s="138"/>
      <c r="Y233" s="138"/>
      <c r="Z233" s="138"/>
      <c r="AA233" s="138"/>
      <c r="AB233" s="138"/>
      <c r="AC233" s="138"/>
      <c r="AD233" s="138"/>
      <c r="AE233" s="138"/>
      <c r="AF233" s="138"/>
      <c r="AG233" s="138" t="s">
        <v>148</v>
      </c>
      <c r="AH233" s="138">
        <v>0</v>
      </c>
      <c r="AI233" s="138"/>
      <c r="AJ233" s="138"/>
      <c r="AK233" s="138"/>
      <c r="AL233" s="138"/>
      <c r="AM233" s="138"/>
      <c r="AN233" s="138"/>
      <c r="AO233" s="138"/>
      <c r="AP233" s="138"/>
      <c r="AQ233" s="138"/>
      <c r="AR233" s="138"/>
      <c r="AS233" s="138"/>
      <c r="AT233" s="138"/>
      <c r="AU233" s="138"/>
      <c r="AV233" s="138"/>
      <c r="AW233" s="138"/>
      <c r="AX233" s="138"/>
      <c r="AY233" s="138"/>
      <c r="AZ233" s="138"/>
      <c r="BA233" s="138"/>
      <c r="BB233" s="138"/>
      <c r="BC233" s="138"/>
      <c r="BD233" s="138"/>
      <c r="BE233" s="138"/>
      <c r="BF233" s="138"/>
      <c r="BG233" s="138"/>
      <c r="BH233" s="138"/>
    </row>
    <row r="234" spans="1:60" outlineLevel="1" x14ac:dyDescent="0.2">
      <c r="A234" s="141"/>
      <c r="B234" s="142"/>
      <c r="C234" s="178" t="s">
        <v>431</v>
      </c>
      <c r="D234" s="150"/>
      <c r="E234" s="151">
        <v>53.6</v>
      </c>
      <c r="F234" s="144"/>
      <c r="G234" s="144"/>
      <c r="H234" s="144"/>
      <c r="I234" s="144"/>
      <c r="J234" s="144"/>
      <c r="K234" s="144"/>
      <c r="L234" s="144"/>
      <c r="M234" s="144"/>
      <c r="N234" s="144"/>
      <c r="O234" s="144"/>
      <c r="P234" s="144"/>
      <c r="Q234" s="144"/>
      <c r="R234" s="144"/>
      <c r="S234" s="144"/>
      <c r="T234" s="144"/>
      <c r="U234" s="144"/>
      <c r="V234" s="144"/>
      <c r="W234" s="144"/>
      <c r="X234" s="138"/>
      <c r="Y234" s="138"/>
      <c r="Z234" s="138"/>
      <c r="AA234" s="138"/>
      <c r="AB234" s="138"/>
      <c r="AC234" s="138"/>
      <c r="AD234" s="138"/>
      <c r="AE234" s="138"/>
      <c r="AF234" s="138"/>
      <c r="AG234" s="138" t="s">
        <v>148</v>
      </c>
      <c r="AH234" s="138">
        <v>0</v>
      </c>
      <c r="AI234" s="138"/>
      <c r="AJ234" s="138"/>
      <c r="AK234" s="138"/>
      <c r="AL234" s="138"/>
      <c r="AM234" s="138"/>
      <c r="AN234" s="138"/>
      <c r="AO234" s="138"/>
      <c r="AP234" s="138"/>
      <c r="AQ234" s="138"/>
      <c r="AR234" s="138"/>
      <c r="AS234" s="138"/>
      <c r="AT234" s="138"/>
      <c r="AU234" s="138"/>
      <c r="AV234" s="138"/>
      <c r="AW234" s="138"/>
      <c r="AX234" s="138"/>
      <c r="AY234" s="138"/>
      <c r="AZ234" s="138"/>
      <c r="BA234" s="138"/>
      <c r="BB234" s="138"/>
      <c r="BC234" s="138"/>
      <c r="BD234" s="138"/>
      <c r="BE234" s="138"/>
      <c r="BF234" s="138"/>
      <c r="BG234" s="138"/>
      <c r="BH234" s="138"/>
    </row>
    <row r="235" spans="1:60" outlineLevel="1" x14ac:dyDescent="0.2">
      <c r="A235" s="141"/>
      <c r="B235" s="142"/>
      <c r="C235" s="178" t="s">
        <v>432</v>
      </c>
      <c r="D235" s="150"/>
      <c r="E235" s="151">
        <v>7.3000000000000007</v>
      </c>
      <c r="F235" s="144"/>
      <c r="G235" s="144"/>
      <c r="H235" s="144"/>
      <c r="I235" s="144"/>
      <c r="J235" s="144"/>
      <c r="K235" s="144"/>
      <c r="L235" s="144"/>
      <c r="M235" s="144"/>
      <c r="N235" s="144"/>
      <c r="O235" s="144"/>
      <c r="P235" s="144"/>
      <c r="Q235" s="144"/>
      <c r="R235" s="144"/>
      <c r="S235" s="144"/>
      <c r="T235" s="144"/>
      <c r="U235" s="144"/>
      <c r="V235" s="144"/>
      <c r="W235" s="144"/>
      <c r="X235" s="138"/>
      <c r="Y235" s="138"/>
      <c r="Z235" s="138"/>
      <c r="AA235" s="138"/>
      <c r="AB235" s="138"/>
      <c r="AC235" s="138"/>
      <c r="AD235" s="138"/>
      <c r="AE235" s="138"/>
      <c r="AF235" s="138"/>
      <c r="AG235" s="138" t="s">
        <v>148</v>
      </c>
      <c r="AH235" s="138">
        <v>0</v>
      </c>
      <c r="AI235" s="138"/>
      <c r="AJ235" s="138"/>
      <c r="AK235" s="138"/>
      <c r="AL235" s="138"/>
      <c r="AM235" s="138"/>
      <c r="AN235" s="138"/>
      <c r="AO235" s="138"/>
      <c r="AP235" s="138"/>
      <c r="AQ235" s="138"/>
      <c r="AR235" s="138"/>
      <c r="AS235" s="138"/>
      <c r="AT235" s="138"/>
      <c r="AU235" s="138"/>
      <c r="AV235" s="138"/>
      <c r="AW235" s="138"/>
      <c r="AX235" s="138"/>
      <c r="AY235" s="138"/>
      <c r="AZ235" s="138"/>
      <c r="BA235" s="138"/>
      <c r="BB235" s="138"/>
      <c r="BC235" s="138"/>
      <c r="BD235" s="138"/>
      <c r="BE235" s="138"/>
      <c r="BF235" s="138"/>
      <c r="BG235" s="138"/>
      <c r="BH235" s="138"/>
    </row>
    <row r="236" spans="1:60" outlineLevel="1" x14ac:dyDescent="0.2">
      <c r="A236" s="141"/>
      <c r="B236" s="142"/>
      <c r="C236" s="178" t="s">
        <v>433</v>
      </c>
      <c r="D236" s="150"/>
      <c r="E236" s="151">
        <v>4.6000000000000005</v>
      </c>
      <c r="F236" s="144"/>
      <c r="G236" s="144"/>
      <c r="H236" s="144"/>
      <c r="I236" s="144"/>
      <c r="J236" s="144"/>
      <c r="K236" s="144"/>
      <c r="L236" s="144"/>
      <c r="M236" s="144"/>
      <c r="N236" s="144"/>
      <c r="O236" s="144"/>
      <c r="P236" s="144"/>
      <c r="Q236" s="144"/>
      <c r="R236" s="144"/>
      <c r="S236" s="144"/>
      <c r="T236" s="144"/>
      <c r="U236" s="144"/>
      <c r="V236" s="144"/>
      <c r="W236" s="144"/>
      <c r="X236" s="138"/>
      <c r="Y236" s="138"/>
      <c r="Z236" s="138"/>
      <c r="AA236" s="138"/>
      <c r="AB236" s="138"/>
      <c r="AC236" s="138"/>
      <c r="AD236" s="138"/>
      <c r="AE236" s="138"/>
      <c r="AF236" s="138"/>
      <c r="AG236" s="138" t="s">
        <v>148</v>
      </c>
      <c r="AH236" s="138">
        <v>0</v>
      </c>
      <c r="AI236" s="138"/>
      <c r="AJ236" s="138"/>
      <c r="AK236" s="138"/>
      <c r="AL236" s="138"/>
      <c r="AM236" s="138"/>
      <c r="AN236" s="138"/>
      <c r="AO236" s="138"/>
      <c r="AP236" s="138"/>
      <c r="AQ236" s="138"/>
      <c r="AR236" s="138"/>
      <c r="AS236" s="138"/>
      <c r="AT236" s="138"/>
      <c r="AU236" s="138"/>
      <c r="AV236" s="138"/>
      <c r="AW236" s="138"/>
      <c r="AX236" s="138"/>
      <c r="AY236" s="138"/>
      <c r="AZ236" s="138"/>
      <c r="BA236" s="138"/>
      <c r="BB236" s="138"/>
      <c r="BC236" s="138"/>
      <c r="BD236" s="138"/>
      <c r="BE236" s="138"/>
      <c r="BF236" s="138"/>
      <c r="BG236" s="138"/>
      <c r="BH236" s="138"/>
    </row>
    <row r="237" spans="1:60" outlineLevel="1" x14ac:dyDescent="0.2">
      <c r="A237" s="159">
        <v>80</v>
      </c>
      <c r="B237" s="160" t="s">
        <v>434</v>
      </c>
      <c r="C237" s="177" t="s">
        <v>435</v>
      </c>
      <c r="D237" s="161" t="s">
        <v>141</v>
      </c>
      <c r="E237" s="162">
        <v>54.2</v>
      </c>
      <c r="F237" s="163"/>
      <c r="G237" s="164">
        <f>ROUND(E237*F237,2)</f>
        <v>0</v>
      </c>
      <c r="H237" s="163"/>
      <c r="I237" s="164">
        <f>ROUND(E237*H237,2)</f>
        <v>0</v>
      </c>
      <c r="J237" s="163"/>
      <c r="K237" s="164">
        <f>ROUND(E237*J237,2)</f>
        <v>0</v>
      </c>
      <c r="L237" s="164">
        <v>21</v>
      </c>
      <c r="M237" s="164">
        <f>G237*(1+L237/100)</f>
        <v>0</v>
      </c>
      <c r="N237" s="164">
        <v>0</v>
      </c>
      <c r="O237" s="164">
        <f>ROUND(E237*N237,2)</f>
        <v>0</v>
      </c>
      <c r="P237" s="164">
        <v>0</v>
      </c>
      <c r="Q237" s="164">
        <f>ROUND(E237*P237,2)</f>
        <v>0</v>
      </c>
      <c r="R237" s="164" t="s">
        <v>230</v>
      </c>
      <c r="S237" s="164" t="s">
        <v>143</v>
      </c>
      <c r="T237" s="165" t="s">
        <v>143</v>
      </c>
      <c r="U237" s="144">
        <v>1.5000000000000001E-2</v>
      </c>
      <c r="V237" s="144">
        <f>ROUND(E237*U237,2)</f>
        <v>0.81</v>
      </c>
      <c r="W237" s="144"/>
      <c r="X237" s="138"/>
      <c r="Y237" s="138"/>
      <c r="Z237" s="138"/>
      <c r="AA237" s="138"/>
      <c r="AB237" s="138"/>
      <c r="AC237" s="138"/>
      <c r="AD237" s="138"/>
      <c r="AE237" s="138"/>
      <c r="AF237" s="138"/>
      <c r="AG237" s="138" t="s">
        <v>144</v>
      </c>
      <c r="AH237" s="138"/>
      <c r="AI237" s="138"/>
      <c r="AJ237" s="138"/>
      <c r="AK237" s="138"/>
      <c r="AL237" s="138"/>
      <c r="AM237" s="138"/>
      <c r="AN237" s="138"/>
      <c r="AO237" s="138"/>
      <c r="AP237" s="138"/>
      <c r="AQ237" s="138"/>
      <c r="AR237" s="138"/>
      <c r="AS237" s="138"/>
      <c r="AT237" s="138"/>
      <c r="AU237" s="138"/>
      <c r="AV237" s="138"/>
      <c r="AW237" s="138"/>
      <c r="AX237" s="138"/>
      <c r="AY237" s="138"/>
      <c r="AZ237" s="138"/>
      <c r="BA237" s="138"/>
      <c r="BB237" s="138"/>
      <c r="BC237" s="138"/>
      <c r="BD237" s="138"/>
      <c r="BE237" s="138"/>
      <c r="BF237" s="138"/>
      <c r="BG237" s="138"/>
      <c r="BH237" s="138"/>
    </row>
    <row r="238" spans="1:60" outlineLevel="1" x14ac:dyDescent="0.2">
      <c r="A238" s="141"/>
      <c r="B238" s="142"/>
      <c r="C238" s="178" t="s">
        <v>436</v>
      </c>
      <c r="D238" s="150"/>
      <c r="E238" s="151">
        <v>54.2</v>
      </c>
      <c r="F238" s="144"/>
      <c r="G238" s="144"/>
      <c r="H238" s="144"/>
      <c r="I238" s="144"/>
      <c r="J238" s="144"/>
      <c r="K238" s="144"/>
      <c r="L238" s="144"/>
      <c r="M238" s="144"/>
      <c r="N238" s="144"/>
      <c r="O238" s="144"/>
      <c r="P238" s="144"/>
      <c r="Q238" s="144"/>
      <c r="R238" s="144"/>
      <c r="S238" s="144"/>
      <c r="T238" s="144"/>
      <c r="U238" s="144"/>
      <c r="V238" s="144"/>
      <c r="W238" s="144"/>
      <c r="X238" s="138"/>
      <c r="Y238" s="138"/>
      <c r="Z238" s="138"/>
      <c r="AA238" s="138"/>
      <c r="AB238" s="138"/>
      <c r="AC238" s="138"/>
      <c r="AD238" s="138"/>
      <c r="AE238" s="138"/>
      <c r="AF238" s="138"/>
      <c r="AG238" s="138" t="s">
        <v>148</v>
      </c>
      <c r="AH238" s="138">
        <v>0</v>
      </c>
      <c r="AI238" s="138"/>
      <c r="AJ238" s="138"/>
      <c r="AK238" s="138"/>
      <c r="AL238" s="138"/>
      <c r="AM238" s="138"/>
      <c r="AN238" s="138"/>
      <c r="AO238" s="138"/>
      <c r="AP238" s="138"/>
      <c r="AQ238" s="138"/>
      <c r="AR238" s="138"/>
      <c r="AS238" s="138"/>
      <c r="AT238" s="138"/>
      <c r="AU238" s="138"/>
      <c r="AV238" s="138"/>
      <c r="AW238" s="138"/>
      <c r="AX238" s="138"/>
      <c r="AY238" s="138"/>
      <c r="AZ238" s="138"/>
      <c r="BA238" s="138"/>
      <c r="BB238" s="138"/>
      <c r="BC238" s="138"/>
      <c r="BD238" s="138"/>
      <c r="BE238" s="138"/>
      <c r="BF238" s="138"/>
      <c r="BG238" s="138"/>
      <c r="BH238" s="138"/>
    </row>
    <row r="239" spans="1:60" outlineLevel="1" x14ac:dyDescent="0.2">
      <c r="A239" s="159">
        <v>81</v>
      </c>
      <c r="B239" s="160" t="s">
        <v>437</v>
      </c>
      <c r="C239" s="177" t="s">
        <v>438</v>
      </c>
      <c r="D239" s="161" t="s">
        <v>296</v>
      </c>
      <c r="E239" s="162">
        <v>16</v>
      </c>
      <c r="F239" s="163"/>
      <c r="G239" s="164">
        <f>ROUND(E239*F239,2)</f>
        <v>0</v>
      </c>
      <c r="H239" s="163"/>
      <c r="I239" s="164">
        <f>ROUND(E239*H239,2)</f>
        <v>0</v>
      </c>
      <c r="J239" s="163"/>
      <c r="K239" s="164">
        <f>ROUND(E239*J239,2)</f>
        <v>0</v>
      </c>
      <c r="L239" s="164">
        <v>21</v>
      </c>
      <c r="M239" s="164">
        <f>G239*(1+L239/100)</f>
        <v>0</v>
      </c>
      <c r="N239" s="164">
        <v>0</v>
      </c>
      <c r="O239" s="164">
        <f>ROUND(E239*N239,2)</f>
        <v>0</v>
      </c>
      <c r="P239" s="164">
        <v>0</v>
      </c>
      <c r="Q239" s="164">
        <f>ROUND(E239*P239,2)</f>
        <v>0</v>
      </c>
      <c r="R239" s="164" t="s">
        <v>297</v>
      </c>
      <c r="S239" s="164" t="s">
        <v>143</v>
      </c>
      <c r="T239" s="165" t="s">
        <v>143</v>
      </c>
      <c r="U239" s="144">
        <v>1</v>
      </c>
      <c r="V239" s="144">
        <f>ROUND(E239*U239,2)</f>
        <v>16</v>
      </c>
      <c r="W239" s="144"/>
      <c r="X239" s="138"/>
      <c r="Y239" s="138"/>
      <c r="Z239" s="138"/>
      <c r="AA239" s="138"/>
      <c r="AB239" s="138"/>
      <c r="AC239" s="138"/>
      <c r="AD239" s="138"/>
      <c r="AE239" s="138"/>
      <c r="AF239" s="138"/>
      <c r="AG239" s="138" t="s">
        <v>298</v>
      </c>
      <c r="AH239" s="138"/>
      <c r="AI239" s="138"/>
      <c r="AJ239" s="138"/>
      <c r="AK239" s="138"/>
      <c r="AL239" s="138"/>
      <c r="AM239" s="138"/>
      <c r="AN239" s="138"/>
      <c r="AO239" s="138"/>
      <c r="AP239" s="138"/>
      <c r="AQ239" s="138"/>
      <c r="AR239" s="138"/>
      <c r="AS239" s="138"/>
      <c r="AT239" s="138"/>
      <c r="AU239" s="138"/>
      <c r="AV239" s="138"/>
      <c r="AW239" s="138"/>
      <c r="AX239" s="138"/>
      <c r="AY239" s="138"/>
      <c r="AZ239" s="138"/>
      <c r="BA239" s="138"/>
      <c r="BB239" s="138"/>
      <c r="BC239" s="138"/>
      <c r="BD239" s="138"/>
      <c r="BE239" s="138"/>
      <c r="BF239" s="138"/>
      <c r="BG239" s="138"/>
      <c r="BH239" s="138"/>
    </row>
    <row r="240" spans="1:60" outlineLevel="1" x14ac:dyDescent="0.2">
      <c r="A240" s="141"/>
      <c r="B240" s="142"/>
      <c r="C240" s="178" t="s">
        <v>439</v>
      </c>
      <c r="D240" s="150"/>
      <c r="E240" s="151">
        <v>10</v>
      </c>
      <c r="F240" s="144"/>
      <c r="G240" s="144"/>
      <c r="H240" s="144"/>
      <c r="I240" s="144"/>
      <c r="J240" s="144"/>
      <c r="K240" s="144"/>
      <c r="L240" s="144"/>
      <c r="M240" s="144"/>
      <c r="N240" s="144"/>
      <c r="O240" s="144"/>
      <c r="P240" s="144"/>
      <c r="Q240" s="144"/>
      <c r="R240" s="144"/>
      <c r="S240" s="144"/>
      <c r="T240" s="144"/>
      <c r="U240" s="144"/>
      <c r="V240" s="144"/>
      <c r="W240" s="144"/>
      <c r="X240" s="138"/>
      <c r="Y240" s="138"/>
      <c r="Z240" s="138"/>
      <c r="AA240" s="138"/>
      <c r="AB240" s="138"/>
      <c r="AC240" s="138"/>
      <c r="AD240" s="138"/>
      <c r="AE240" s="138"/>
      <c r="AF240" s="138"/>
      <c r="AG240" s="138" t="s">
        <v>148</v>
      </c>
      <c r="AH240" s="138">
        <v>0</v>
      </c>
      <c r="AI240" s="138"/>
      <c r="AJ240" s="138"/>
      <c r="AK240" s="138"/>
      <c r="AL240" s="138"/>
      <c r="AM240" s="138"/>
      <c r="AN240" s="138"/>
      <c r="AO240" s="138"/>
      <c r="AP240" s="138"/>
      <c r="AQ240" s="138"/>
      <c r="AR240" s="138"/>
      <c r="AS240" s="138"/>
      <c r="AT240" s="138"/>
      <c r="AU240" s="138"/>
      <c r="AV240" s="138"/>
      <c r="AW240" s="138"/>
      <c r="AX240" s="138"/>
      <c r="AY240" s="138"/>
      <c r="AZ240" s="138"/>
      <c r="BA240" s="138"/>
      <c r="BB240" s="138"/>
      <c r="BC240" s="138"/>
      <c r="BD240" s="138"/>
      <c r="BE240" s="138"/>
      <c r="BF240" s="138"/>
      <c r="BG240" s="138"/>
      <c r="BH240" s="138"/>
    </row>
    <row r="241" spans="1:60" outlineLevel="1" x14ac:dyDescent="0.2">
      <c r="A241" s="141"/>
      <c r="B241" s="142"/>
      <c r="C241" s="178" t="s">
        <v>440</v>
      </c>
      <c r="D241" s="150"/>
      <c r="E241" s="151">
        <v>6</v>
      </c>
      <c r="F241" s="144"/>
      <c r="G241" s="144"/>
      <c r="H241" s="144"/>
      <c r="I241" s="144"/>
      <c r="J241" s="144"/>
      <c r="K241" s="144"/>
      <c r="L241" s="144"/>
      <c r="M241" s="144"/>
      <c r="N241" s="144"/>
      <c r="O241" s="144"/>
      <c r="P241" s="144"/>
      <c r="Q241" s="144"/>
      <c r="R241" s="144"/>
      <c r="S241" s="144"/>
      <c r="T241" s="144"/>
      <c r="U241" s="144"/>
      <c r="V241" s="144"/>
      <c r="W241" s="144"/>
      <c r="X241" s="138"/>
      <c r="Y241" s="138"/>
      <c r="Z241" s="138"/>
      <c r="AA241" s="138"/>
      <c r="AB241" s="138"/>
      <c r="AC241" s="138"/>
      <c r="AD241" s="138"/>
      <c r="AE241" s="138"/>
      <c r="AF241" s="138"/>
      <c r="AG241" s="138" t="s">
        <v>148</v>
      </c>
      <c r="AH241" s="138">
        <v>0</v>
      </c>
      <c r="AI241" s="138"/>
      <c r="AJ241" s="138"/>
      <c r="AK241" s="138"/>
      <c r="AL241" s="138"/>
      <c r="AM241" s="138"/>
      <c r="AN241" s="138"/>
      <c r="AO241" s="138"/>
      <c r="AP241" s="138"/>
      <c r="AQ241" s="138"/>
      <c r="AR241" s="138"/>
      <c r="AS241" s="138"/>
      <c r="AT241" s="138"/>
      <c r="AU241" s="138"/>
      <c r="AV241" s="138"/>
      <c r="AW241" s="138"/>
      <c r="AX241" s="138"/>
      <c r="AY241" s="138"/>
      <c r="AZ241" s="138"/>
      <c r="BA241" s="138"/>
      <c r="BB241" s="138"/>
      <c r="BC241" s="138"/>
      <c r="BD241" s="138"/>
      <c r="BE241" s="138"/>
      <c r="BF241" s="138"/>
      <c r="BG241" s="138"/>
      <c r="BH241" s="138"/>
    </row>
    <row r="242" spans="1:60" x14ac:dyDescent="0.2">
      <c r="A242" s="153" t="s">
        <v>137</v>
      </c>
      <c r="B242" s="154" t="s">
        <v>80</v>
      </c>
      <c r="C242" s="176" t="s">
        <v>81</v>
      </c>
      <c r="D242" s="155"/>
      <c r="E242" s="156"/>
      <c r="F242" s="157"/>
      <c r="G242" s="157">
        <f>SUMIF(AG243:AG250,"&lt;&gt;NOR",G243:G250)</f>
        <v>0</v>
      </c>
      <c r="H242" s="157"/>
      <c r="I242" s="157">
        <f>SUM(I243:I250)</f>
        <v>0</v>
      </c>
      <c r="J242" s="157"/>
      <c r="K242" s="157">
        <f>SUM(K243:K250)</f>
        <v>0</v>
      </c>
      <c r="L242" s="157"/>
      <c r="M242" s="157">
        <f>SUM(M243:M250)</f>
        <v>0</v>
      </c>
      <c r="N242" s="157"/>
      <c r="O242" s="157">
        <f>SUM(O243:O250)</f>
        <v>0.01</v>
      </c>
      <c r="P242" s="157"/>
      <c r="Q242" s="157">
        <f>SUM(Q243:Q250)</f>
        <v>6.47</v>
      </c>
      <c r="R242" s="157"/>
      <c r="S242" s="157"/>
      <c r="T242" s="158"/>
      <c r="U242" s="152"/>
      <c r="V242" s="152">
        <f>SUM(V243:V250)</f>
        <v>21.34</v>
      </c>
      <c r="W242" s="152"/>
      <c r="AG242" t="s">
        <v>138</v>
      </c>
    </row>
    <row r="243" spans="1:60" ht="22.5" outlineLevel="1" x14ac:dyDescent="0.2">
      <c r="A243" s="159">
        <v>82</v>
      </c>
      <c r="B243" s="160" t="s">
        <v>441</v>
      </c>
      <c r="C243" s="177" t="s">
        <v>442</v>
      </c>
      <c r="D243" s="161" t="s">
        <v>151</v>
      </c>
      <c r="E243" s="162">
        <v>2.3490000000000002</v>
      </c>
      <c r="F243" s="163"/>
      <c r="G243" s="164">
        <f>ROUND(E243*F243,2)</f>
        <v>0</v>
      </c>
      <c r="H243" s="163"/>
      <c r="I243" s="164">
        <f>ROUND(E243*H243,2)</f>
        <v>0</v>
      </c>
      <c r="J243" s="163"/>
      <c r="K243" s="164">
        <f>ROUND(E243*J243,2)</f>
        <v>0</v>
      </c>
      <c r="L243" s="164">
        <v>21</v>
      </c>
      <c r="M243" s="164">
        <f>G243*(1+L243/100)</f>
        <v>0</v>
      </c>
      <c r="N243" s="164">
        <v>0</v>
      </c>
      <c r="O243" s="164">
        <f>ROUND(E243*N243,2)</f>
        <v>0</v>
      </c>
      <c r="P243" s="164">
        <v>2.2000000000000002</v>
      </c>
      <c r="Q243" s="164">
        <f>ROUND(E243*P243,2)</f>
        <v>5.17</v>
      </c>
      <c r="R243" s="164" t="s">
        <v>443</v>
      </c>
      <c r="S243" s="164" t="s">
        <v>143</v>
      </c>
      <c r="T243" s="165" t="s">
        <v>143</v>
      </c>
      <c r="U243" s="144">
        <v>5.8670000000000009</v>
      </c>
      <c r="V243" s="144">
        <f>ROUND(E243*U243,2)</f>
        <v>13.78</v>
      </c>
      <c r="W243" s="144"/>
      <c r="X243" s="138"/>
      <c r="Y243" s="138"/>
      <c r="Z243" s="138"/>
      <c r="AA243" s="138"/>
      <c r="AB243" s="138"/>
      <c r="AC243" s="138"/>
      <c r="AD243" s="138"/>
      <c r="AE243" s="138"/>
      <c r="AF243" s="138"/>
      <c r="AG243" s="138" t="s">
        <v>144</v>
      </c>
      <c r="AH243" s="138"/>
      <c r="AI243" s="138"/>
      <c r="AJ243" s="138"/>
      <c r="AK243" s="138"/>
      <c r="AL243" s="138"/>
      <c r="AM243" s="138"/>
      <c r="AN243" s="138"/>
      <c r="AO243" s="138"/>
      <c r="AP243" s="138"/>
      <c r="AQ243" s="138"/>
      <c r="AR243" s="138"/>
      <c r="AS243" s="138"/>
      <c r="AT243" s="138"/>
      <c r="AU243" s="138"/>
      <c r="AV243" s="138"/>
      <c r="AW243" s="138"/>
      <c r="AX243" s="138"/>
      <c r="AY243" s="138"/>
      <c r="AZ243" s="138"/>
      <c r="BA243" s="138"/>
      <c r="BB243" s="138"/>
      <c r="BC243" s="138"/>
      <c r="BD243" s="138"/>
      <c r="BE243" s="138"/>
      <c r="BF243" s="138"/>
      <c r="BG243" s="138"/>
      <c r="BH243" s="138"/>
    </row>
    <row r="244" spans="1:60" outlineLevel="1" x14ac:dyDescent="0.2">
      <c r="A244" s="141"/>
      <c r="B244" s="142"/>
      <c r="C244" s="178" t="s">
        <v>444</v>
      </c>
      <c r="D244" s="150"/>
      <c r="E244" s="151">
        <v>2.35</v>
      </c>
      <c r="F244" s="144"/>
      <c r="G244" s="144"/>
      <c r="H244" s="144"/>
      <c r="I244" s="144"/>
      <c r="J244" s="144"/>
      <c r="K244" s="144"/>
      <c r="L244" s="144"/>
      <c r="M244" s="144"/>
      <c r="N244" s="144"/>
      <c r="O244" s="144"/>
      <c r="P244" s="144"/>
      <c r="Q244" s="144"/>
      <c r="R244" s="144"/>
      <c r="S244" s="144"/>
      <c r="T244" s="144"/>
      <c r="U244" s="144"/>
      <c r="V244" s="144"/>
      <c r="W244" s="144"/>
      <c r="X244" s="138"/>
      <c r="Y244" s="138"/>
      <c r="Z244" s="138"/>
      <c r="AA244" s="138"/>
      <c r="AB244" s="138"/>
      <c r="AC244" s="138"/>
      <c r="AD244" s="138"/>
      <c r="AE244" s="138"/>
      <c r="AF244" s="138"/>
      <c r="AG244" s="138" t="s">
        <v>148</v>
      </c>
      <c r="AH244" s="138">
        <v>0</v>
      </c>
      <c r="AI244" s="138"/>
      <c r="AJ244" s="138"/>
      <c r="AK244" s="138"/>
      <c r="AL244" s="138"/>
      <c r="AM244" s="138"/>
      <c r="AN244" s="138"/>
      <c r="AO244" s="138"/>
      <c r="AP244" s="138"/>
      <c r="AQ244" s="138"/>
      <c r="AR244" s="138"/>
      <c r="AS244" s="138"/>
      <c r="AT244" s="138"/>
      <c r="AU244" s="138"/>
      <c r="AV244" s="138"/>
      <c r="AW244" s="138"/>
      <c r="AX244" s="138"/>
      <c r="AY244" s="138"/>
      <c r="AZ244" s="138"/>
      <c r="BA244" s="138"/>
      <c r="BB244" s="138"/>
      <c r="BC244" s="138"/>
      <c r="BD244" s="138"/>
      <c r="BE244" s="138"/>
      <c r="BF244" s="138"/>
      <c r="BG244" s="138"/>
      <c r="BH244" s="138"/>
    </row>
    <row r="245" spans="1:60" outlineLevel="1" x14ac:dyDescent="0.2">
      <c r="A245" s="159">
        <v>83</v>
      </c>
      <c r="B245" s="160" t="s">
        <v>445</v>
      </c>
      <c r="C245" s="177" t="s">
        <v>446</v>
      </c>
      <c r="D245" s="161" t="s">
        <v>141</v>
      </c>
      <c r="E245" s="162">
        <v>15.66</v>
      </c>
      <c r="F245" s="163"/>
      <c r="G245" s="164">
        <f>ROUND(E245*F245,2)</f>
        <v>0</v>
      </c>
      <c r="H245" s="163"/>
      <c r="I245" s="164">
        <f>ROUND(E245*H245,2)</f>
        <v>0</v>
      </c>
      <c r="J245" s="163"/>
      <c r="K245" s="164">
        <f>ROUND(E245*J245,2)</f>
        <v>0</v>
      </c>
      <c r="L245" s="164">
        <v>21</v>
      </c>
      <c r="M245" s="164">
        <f>G245*(1+L245/100)</f>
        <v>0</v>
      </c>
      <c r="N245" s="164">
        <v>0</v>
      </c>
      <c r="O245" s="164">
        <f>ROUND(E245*N245,2)</f>
        <v>0</v>
      </c>
      <c r="P245" s="164">
        <v>7.0000000000000007E-2</v>
      </c>
      <c r="Q245" s="164">
        <f>ROUND(E245*P245,2)</f>
        <v>1.1000000000000001</v>
      </c>
      <c r="R245" s="164" t="s">
        <v>443</v>
      </c>
      <c r="S245" s="164" t="s">
        <v>143</v>
      </c>
      <c r="T245" s="165" t="s">
        <v>143</v>
      </c>
      <c r="U245" s="144">
        <v>0.38</v>
      </c>
      <c r="V245" s="144">
        <f>ROUND(E245*U245,2)</f>
        <v>5.95</v>
      </c>
      <c r="W245" s="144"/>
      <c r="X245" s="138"/>
      <c r="Y245" s="138"/>
      <c r="Z245" s="138"/>
      <c r="AA245" s="138"/>
      <c r="AB245" s="138"/>
      <c r="AC245" s="138"/>
      <c r="AD245" s="138"/>
      <c r="AE245" s="138"/>
      <c r="AF245" s="138"/>
      <c r="AG245" s="138" t="s">
        <v>144</v>
      </c>
      <c r="AH245" s="138"/>
      <c r="AI245" s="138"/>
      <c r="AJ245" s="138"/>
      <c r="AK245" s="138"/>
      <c r="AL245" s="138"/>
      <c r="AM245" s="138"/>
      <c r="AN245" s="138"/>
      <c r="AO245" s="138"/>
      <c r="AP245" s="138"/>
      <c r="AQ245" s="138"/>
      <c r="AR245" s="138"/>
      <c r="AS245" s="138"/>
      <c r="AT245" s="138"/>
      <c r="AU245" s="138"/>
      <c r="AV245" s="138"/>
      <c r="AW245" s="138"/>
      <c r="AX245" s="138"/>
      <c r="AY245" s="138"/>
      <c r="AZ245" s="138"/>
      <c r="BA245" s="138"/>
      <c r="BB245" s="138"/>
      <c r="BC245" s="138"/>
      <c r="BD245" s="138"/>
      <c r="BE245" s="138"/>
      <c r="BF245" s="138"/>
      <c r="BG245" s="138"/>
      <c r="BH245" s="138"/>
    </row>
    <row r="246" spans="1:60" outlineLevel="1" x14ac:dyDescent="0.2">
      <c r="A246" s="141"/>
      <c r="B246" s="142"/>
      <c r="C246" s="251" t="s">
        <v>447</v>
      </c>
      <c r="D246" s="252"/>
      <c r="E246" s="252"/>
      <c r="F246" s="252"/>
      <c r="G246" s="252"/>
      <c r="H246" s="144"/>
      <c r="I246" s="144"/>
      <c r="J246" s="144"/>
      <c r="K246" s="144"/>
      <c r="L246" s="144"/>
      <c r="M246" s="144"/>
      <c r="N246" s="144"/>
      <c r="O246" s="144"/>
      <c r="P246" s="144"/>
      <c r="Q246" s="144"/>
      <c r="R246" s="144"/>
      <c r="S246" s="144"/>
      <c r="T246" s="144"/>
      <c r="U246" s="144"/>
      <c r="V246" s="144"/>
      <c r="W246" s="144"/>
      <c r="X246" s="138"/>
      <c r="Y246" s="138"/>
      <c r="Z246" s="138"/>
      <c r="AA246" s="138"/>
      <c r="AB246" s="138"/>
      <c r="AC246" s="138"/>
      <c r="AD246" s="138"/>
      <c r="AE246" s="138"/>
      <c r="AF246" s="138"/>
      <c r="AG246" s="138" t="s">
        <v>146</v>
      </c>
      <c r="AH246" s="138"/>
      <c r="AI246" s="138"/>
      <c r="AJ246" s="138"/>
      <c r="AK246" s="138"/>
      <c r="AL246" s="138"/>
      <c r="AM246" s="138"/>
      <c r="AN246" s="138"/>
      <c r="AO246" s="138"/>
      <c r="AP246" s="138"/>
      <c r="AQ246" s="138"/>
      <c r="AR246" s="138"/>
      <c r="AS246" s="138"/>
      <c r="AT246" s="138"/>
      <c r="AU246" s="138"/>
      <c r="AV246" s="138"/>
      <c r="AW246" s="138"/>
      <c r="AX246" s="138"/>
      <c r="AY246" s="138"/>
      <c r="AZ246" s="138"/>
      <c r="BA246" s="138"/>
      <c r="BB246" s="138"/>
      <c r="BC246" s="138"/>
      <c r="BD246" s="138"/>
      <c r="BE246" s="138"/>
      <c r="BF246" s="138"/>
      <c r="BG246" s="138"/>
      <c r="BH246" s="138"/>
    </row>
    <row r="247" spans="1:60" outlineLevel="1" x14ac:dyDescent="0.2">
      <c r="A247" s="141"/>
      <c r="B247" s="142"/>
      <c r="C247" s="178" t="s">
        <v>448</v>
      </c>
      <c r="D247" s="150"/>
      <c r="E247" s="151">
        <v>15.66</v>
      </c>
      <c r="F247" s="144"/>
      <c r="G247" s="144"/>
      <c r="H247" s="144"/>
      <c r="I247" s="144"/>
      <c r="J247" s="144"/>
      <c r="K247" s="144"/>
      <c r="L247" s="144"/>
      <c r="M247" s="144"/>
      <c r="N247" s="144"/>
      <c r="O247" s="144"/>
      <c r="P247" s="144"/>
      <c r="Q247" s="144"/>
      <c r="R247" s="144"/>
      <c r="S247" s="144"/>
      <c r="T247" s="144"/>
      <c r="U247" s="144"/>
      <c r="V247" s="144"/>
      <c r="W247" s="144"/>
      <c r="X247" s="138"/>
      <c r="Y247" s="138"/>
      <c r="Z247" s="138"/>
      <c r="AA247" s="138"/>
      <c r="AB247" s="138"/>
      <c r="AC247" s="138"/>
      <c r="AD247" s="138"/>
      <c r="AE247" s="138"/>
      <c r="AF247" s="138"/>
      <c r="AG247" s="138" t="s">
        <v>148</v>
      </c>
      <c r="AH247" s="138">
        <v>0</v>
      </c>
      <c r="AI247" s="138"/>
      <c r="AJ247" s="138"/>
      <c r="AK247" s="138"/>
      <c r="AL247" s="138"/>
      <c r="AM247" s="138"/>
      <c r="AN247" s="138"/>
      <c r="AO247" s="138"/>
      <c r="AP247" s="138"/>
      <c r="AQ247" s="138"/>
      <c r="AR247" s="138"/>
      <c r="AS247" s="138"/>
      <c r="AT247" s="138"/>
      <c r="AU247" s="138"/>
      <c r="AV247" s="138"/>
      <c r="AW247" s="138"/>
      <c r="AX247" s="138"/>
      <c r="AY247" s="138"/>
      <c r="AZ247" s="138"/>
      <c r="BA247" s="138"/>
      <c r="BB247" s="138"/>
      <c r="BC247" s="138"/>
      <c r="BD247" s="138"/>
      <c r="BE247" s="138"/>
      <c r="BF247" s="138"/>
      <c r="BG247" s="138"/>
      <c r="BH247" s="138"/>
    </row>
    <row r="248" spans="1:60" outlineLevel="1" x14ac:dyDescent="0.2">
      <c r="A248" s="159">
        <v>84</v>
      </c>
      <c r="B248" s="160" t="s">
        <v>449</v>
      </c>
      <c r="C248" s="177" t="s">
        <v>450</v>
      </c>
      <c r="D248" s="161" t="s">
        <v>229</v>
      </c>
      <c r="E248" s="162">
        <v>15</v>
      </c>
      <c r="F248" s="163"/>
      <c r="G248" s="164">
        <f>ROUND(E248*F248,2)</f>
        <v>0</v>
      </c>
      <c r="H248" s="163"/>
      <c r="I248" s="164">
        <f>ROUND(E248*H248,2)</f>
        <v>0</v>
      </c>
      <c r="J248" s="163"/>
      <c r="K248" s="164">
        <f>ROUND(E248*J248,2)</f>
        <v>0</v>
      </c>
      <c r="L248" s="164">
        <v>21</v>
      </c>
      <c r="M248" s="164">
        <f>G248*(1+L248/100)</f>
        <v>0</v>
      </c>
      <c r="N248" s="164">
        <v>3.8000000000000002E-4</v>
      </c>
      <c r="O248" s="164">
        <f>ROUND(E248*N248,2)</f>
        <v>0.01</v>
      </c>
      <c r="P248" s="164">
        <v>1.3000000000000001E-2</v>
      </c>
      <c r="Q248" s="164">
        <f>ROUND(E248*P248,2)</f>
        <v>0.2</v>
      </c>
      <c r="R248" s="164" t="s">
        <v>443</v>
      </c>
      <c r="S248" s="164" t="s">
        <v>143</v>
      </c>
      <c r="T248" s="165" t="s">
        <v>143</v>
      </c>
      <c r="U248" s="144">
        <v>0.10700000000000001</v>
      </c>
      <c r="V248" s="144">
        <f>ROUND(E248*U248,2)</f>
        <v>1.61</v>
      </c>
      <c r="W248" s="144"/>
      <c r="X248" s="138"/>
      <c r="Y248" s="138"/>
      <c r="Z248" s="138"/>
      <c r="AA248" s="138"/>
      <c r="AB248" s="138"/>
      <c r="AC248" s="138"/>
      <c r="AD248" s="138"/>
      <c r="AE248" s="138"/>
      <c r="AF248" s="138"/>
      <c r="AG248" s="138" t="s">
        <v>144</v>
      </c>
      <c r="AH248" s="138"/>
      <c r="AI248" s="138"/>
      <c r="AJ248" s="138"/>
      <c r="AK248" s="138"/>
      <c r="AL248" s="138"/>
      <c r="AM248" s="138"/>
      <c r="AN248" s="138"/>
      <c r="AO248" s="138"/>
      <c r="AP248" s="138"/>
      <c r="AQ248" s="138"/>
      <c r="AR248" s="138"/>
      <c r="AS248" s="138"/>
      <c r="AT248" s="138"/>
      <c r="AU248" s="138"/>
      <c r="AV248" s="138"/>
      <c r="AW248" s="138"/>
      <c r="AX248" s="138"/>
      <c r="AY248" s="138"/>
      <c r="AZ248" s="138"/>
      <c r="BA248" s="138"/>
      <c r="BB248" s="138"/>
      <c r="BC248" s="138"/>
      <c r="BD248" s="138"/>
      <c r="BE248" s="138"/>
      <c r="BF248" s="138"/>
      <c r="BG248" s="138"/>
      <c r="BH248" s="138"/>
    </row>
    <row r="249" spans="1:60" outlineLevel="1" x14ac:dyDescent="0.2">
      <c r="A249" s="141"/>
      <c r="B249" s="142"/>
      <c r="C249" s="251" t="s">
        <v>451</v>
      </c>
      <c r="D249" s="252"/>
      <c r="E249" s="252"/>
      <c r="F249" s="252"/>
      <c r="G249" s="252"/>
      <c r="H249" s="144"/>
      <c r="I249" s="144"/>
      <c r="J249" s="144"/>
      <c r="K249" s="144"/>
      <c r="L249" s="144"/>
      <c r="M249" s="144"/>
      <c r="N249" s="144"/>
      <c r="O249" s="144"/>
      <c r="P249" s="144"/>
      <c r="Q249" s="144"/>
      <c r="R249" s="144"/>
      <c r="S249" s="144"/>
      <c r="T249" s="144"/>
      <c r="U249" s="144"/>
      <c r="V249" s="144"/>
      <c r="W249" s="144"/>
      <c r="X249" s="138"/>
      <c r="Y249" s="138"/>
      <c r="Z249" s="138"/>
      <c r="AA249" s="138"/>
      <c r="AB249" s="138"/>
      <c r="AC249" s="138"/>
      <c r="AD249" s="138"/>
      <c r="AE249" s="138"/>
      <c r="AF249" s="138"/>
      <c r="AG249" s="138" t="s">
        <v>146</v>
      </c>
      <c r="AH249" s="138"/>
      <c r="AI249" s="138"/>
      <c r="AJ249" s="138"/>
      <c r="AK249" s="138"/>
      <c r="AL249" s="138"/>
      <c r="AM249" s="138"/>
      <c r="AN249" s="138"/>
      <c r="AO249" s="138"/>
      <c r="AP249" s="138"/>
      <c r="AQ249" s="138"/>
      <c r="AR249" s="138"/>
      <c r="AS249" s="138"/>
      <c r="AT249" s="138"/>
      <c r="AU249" s="138"/>
      <c r="AV249" s="138"/>
      <c r="AW249" s="138"/>
      <c r="AX249" s="138"/>
      <c r="AY249" s="138"/>
      <c r="AZ249" s="138"/>
      <c r="BA249" s="138"/>
      <c r="BB249" s="138"/>
      <c r="BC249" s="138"/>
      <c r="BD249" s="138"/>
      <c r="BE249" s="138"/>
      <c r="BF249" s="138"/>
      <c r="BG249" s="138"/>
      <c r="BH249" s="138"/>
    </row>
    <row r="250" spans="1:60" outlineLevel="1" x14ac:dyDescent="0.2">
      <c r="A250" s="141"/>
      <c r="B250" s="142"/>
      <c r="C250" s="178" t="s">
        <v>452</v>
      </c>
      <c r="D250" s="150"/>
      <c r="E250" s="151">
        <v>15</v>
      </c>
      <c r="F250" s="144"/>
      <c r="G250" s="144"/>
      <c r="H250" s="144"/>
      <c r="I250" s="144"/>
      <c r="J250" s="144"/>
      <c r="K250" s="144"/>
      <c r="L250" s="144"/>
      <c r="M250" s="144"/>
      <c r="N250" s="144"/>
      <c r="O250" s="144"/>
      <c r="P250" s="144"/>
      <c r="Q250" s="144"/>
      <c r="R250" s="144"/>
      <c r="S250" s="144"/>
      <c r="T250" s="144"/>
      <c r="U250" s="144"/>
      <c r="V250" s="144"/>
      <c r="W250" s="144"/>
      <c r="X250" s="138"/>
      <c r="Y250" s="138"/>
      <c r="Z250" s="138"/>
      <c r="AA250" s="138"/>
      <c r="AB250" s="138"/>
      <c r="AC250" s="138"/>
      <c r="AD250" s="138"/>
      <c r="AE250" s="138"/>
      <c r="AF250" s="138"/>
      <c r="AG250" s="138" t="s">
        <v>148</v>
      </c>
      <c r="AH250" s="138">
        <v>0</v>
      </c>
      <c r="AI250" s="138"/>
      <c r="AJ250" s="138"/>
      <c r="AK250" s="138"/>
      <c r="AL250" s="138"/>
      <c r="AM250" s="138"/>
      <c r="AN250" s="138"/>
      <c r="AO250" s="138"/>
      <c r="AP250" s="138"/>
      <c r="AQ250" s="138"/>
      <c r="AR250" s="138"/>
      <c r="AS250" s="138"/>
      <c r="AT250" s="138"/>
      <c r="AU250" s="138"/>
      <c r="AV250" s="138"/>
      <c r="AW250" s="138"/>
      <c r="AX250" s="138"/>
      <c r="AY250" s="138"/>
      <c r="AZ250" s="138"/>
      <c r="BA250" s="138"/>
      <c r="BB250" s="138"/>
      <c r="BC250" s="138"/>
      <c r="BD250" s="138"/>
      <c r="BE250" s="138"/>
      <c r="BF250" s="138"/>
      <c r="BG250" s="138"/>
      <c r="BH250" s="138"/>
    </row>
    <row r="251" spans="1:60" x14ac:dyDescent="0.2">
      <c r="A251" s="153" t="s">
        <v>137</v>
      </c>
      <c r="B251" s="154" t="s">
        <v>82</v>
      </c>
      <c r="C251" s="176" t="s">
        <v>83</v>
      </c>
      <c r="D251" s="155"/>
      <c r="E251" s="156"/>
      <c r="F251" s="157"/>
      <c r="G251" s="157">
        <f>SUMIF(AG252:AG281,"&lt;&gt;NOR",G252:G281)</f>
        <v>0</v>
      </c>
      <c r="H251" s="157"/>
      <c r="I251" s="157">
        <f>SUM(I252:I281)</f>
        <v>0</v>
      </c>
      <c r="J251" s="157"/>
      <c r="K251" s="157">
        <f>SUM(K252:K281)</f>
        <v>0</v>
      </c>
      <c r="L251" s="157"/>
      <c r="M251" s="157">
        <f>SUM(M252:M281)</f>
        <v>0</v>
      </c>
      <c r="N251" s="157"/>
      <c r="O251" s="157">
        <f>SUM(O252:O281)</f>
        <v>0</v>
      </c>
      <c r="P251" s="157"/>
      <c r="Q251" s="157">
        <f>SUM(Q252:Q281)</f>
        <v>4.49</v>
      </c>
      <c r="R251" s="157"/>
      <c r="S251" s="157"/>
      <c r="T251" s="158"/>
      <c r="U251" s="152"/>
      <c r="V251" s="152">
        <f>SUM(V252:V281)</f>
        <v>126.11999999999999</v>
      </c>
      <c r="W251" s="152"/>
      <c r="AG251" t="s">
        <v>138</v>
      </c>
    </row>
    <row r="252" spans="1:60" outlineLevel="1" x14ac:dyDescent="0.2">
      <c r="A252" s="159">
        <v>85</v>
      </c>
      <c r="B252" s="160" t="s">
        <v>453</v>
      </c>
      <c r="C252" s="177" t="s">
        <v>454</v>
      </c>
      <c r="D252" s="161" t="s">
        <v>229</v>
      </c>
      <c r="E252" s="162">
        <v>1</v>
      </c>
      <c r="F252" s="163"/>
      <c r="G252" s="164">
        <f>ROUND(E252*F252,2)</f>
        <v>0</v>
      </c>
      <c r="H252" s="163"/>
      <c r="I252" s="164">
        <f>ROUND(E252*H252,2)</f>
        <v>0</v>
      </c>
      <c r="J252" s="163"/>
      <c r="K252" s="164">
        <f>ROUND(E252*J252,2)</f>
        <v>0</v>
      </c>
      <c r="L252" s="164">
        <v>21</v>
      </c>
      <c r="M252" s="164">
        <f>G252*(1+L252/100)</f>
        <v>0</v>
      </c>
      <c r="N252" s="164">
        <v>0</v>
      </c>
      <c r="O252" s="164">
        <f>ROUND(E252*N252,2)</f>
        <v>0</v>
      </c>
      <c r="P252" s="164">
        <v>8.8000000000000003E-4</v>
      </c>
      <c r="Q252" s="164">
        <f>ROUND(E252*P252,2)</f>
        <v>0</v>
      </c>
      <c r="R252" s="164" t="s">
        <v>443</v>
      </c>
      <c r="S252" s="164" t="s">
        <v>143</v>
      </c>
      <c r="T252" s="165" t="s">
        <v>143</v>
      </c>
      <c r="U252" s="144">
        <v>2.25</v>
      </c>
      <c r="V252" s="144">
        <f>ROUND(E252*U252,2)</f>
        <v>2.25</v>
      </c>
      <c r="W252" s="144"/>
      <c r="X252" s="138"/>
      <c r="Y252" s="138"/>
      <c r="Z252" s="138"/>
      <c r="AA252" s="138"/>
      <c r="AB252" s="138"/>
      <c r="AC252" s="138"/>
      <c r="AD252" s="138"/>
      <c r="AE252" s="138"/>
      <c r="AF252" s="138"/>
      <c r="AG252" s="138" t="s">
        <v>144</v>
      </c>
      <c r="AH252" s="138"/>
      <c r="AI252" s="138"/>
      <c r="AJ252" s="138"/>
      <c r="AK252" s="138"/>
      <c r="AL252" s="138"/>
      <c r="AM252" s="138"/>
      <c r="AN252" s="138"/>
      <c r="AO252" s="138"/>
      <c r="AP252" s="138"/>
      <c r="AQ252" s="138"/>
      <c r="AR252" s="138"/>
      <c r="AS252" s="138"/>
      <c r="AT252" s="138"/>
      <c r="AU252" s="138"/>
      <c r="AV252" s="138"/>
      <c r="AW252" s="138"/>
      <c r="AX252" s="138"/>
      <c r="AY252" s="138"/>
      <c r="AZ252" s="138"/>
      <c r="BA252" s="138"/>
      <c r="BB252" s="138"/>
      <c r="BC252" s="138"/>
      <c r="BD252" s="138"/>
      <c r="BE252" s="138"/>
      <c r="BF252" s="138"/>
      <c r="BG252" s="138"/>
      <c r="BH252" s="138"/>
    </row>
    <row r="253" spans="1:60" outlineLevel="1" x14ac:dyDescent="0.2">
      <c r="A253" s="141"/>
      <c r="B253" s="142"/>
      <c r="C253" s="178" t="s">
        <v>455</v>
      </c>
      <c r="D253" s="150"/>
      <c r="E253" s="151">
        <v>1</v>
      </c>
      <c r="F253" s="144"/>
      <c r="G253" s="144"/>
      <c r="H253" s="144"/>
      <c r="I253" s="144"/>
      <c r="J253" s="144"/>
      <c r="K253" s="144"/>
      <c r="L253" s="144"/>
      <c r="M253" s="144"/>
      <c r="N253" s="144"/>
      <c r="O253" s="144"/>
      <c r="P253" s="144"/>
      <c r="Q253" s="144"/>
      <c r="R253" s="144"/>
      <c r="S253" s="144"/>
      <c r="T253" s="144"/>
      <c r="U253" s="144"/>
      <c r="V253" s="144"/>
      <c r="W253" s="144"/>
      <c r="X253" s="138"/>
      <c r="Y253" s="138"/>
      <c r="Z253" s="138"/>
      <c r="AA253" s="138"/>
      <c r="AB253" s="138"/>
      <c r="AC253" s="138"/>
      <c r="AD253" s="138"/>
      <c r="AE253" s="138"/>
      <c r="AF253" s="138"/>
      <c r="AG253" s="138" t="s">
        <v>148</v>
      </c>
      <c r="AH253" s="138">
        <v>0</v>
      </c>
      <c r="AI253" s="138"/>
      <c r="AJ253" s="138"/>
      <c r="AK253" s="138"/>
      <c r="AL253" s="138"/>
      <c r="AM253" s="138"/>
      <c r="AN253" s="138"/>
      <c r="AO253" s="138"/>
      <c r="AP253" s="138"/>
      <c r="AQ253" s="138"/>
      <c r="AR253" s="138"/>
      <c r="AS253" s="138"/>
      <c r="AT253" s="138"/>
      <c r="AU253" s="138"/>
      <c r="AV253" s="138"/>
      <c r="AW253" s="138"/>
      <c r="AX253" s="138"/>
      <c r="AY253" s="138"/>
      <c r="AZ253" s="138"/>
      <c r="BA253" s="138"/>
      <c r="BB253" s="138"/>
      <c r="BC253" s="138"/>
      <c r="BD253" s="138"/>
      <c r="BE253" s="138"/>
      <c r="BF253" s="138"/>
      <c r="BG253" s="138"/>
      <c r="BH253" s="138"/>
    </row>
    <row r="254" spans="1:60" outlineLevel="1" x14ac:dyDescent="0.2">
      <c r="A254" s="159">
        <v>86</v>
      </c>
      <c r="B254" s="160" t="s">
        <v>456</v>
      </c>
      <c r="C254" s="177" t="s">
        <v>457</v>
      </c>
      <c r="D254" s="161" t="s">
        <v>229</v>
      </c>
      <c r="E254" s="162">
        <v>0.30000000000000004</v>
      </c>
      <c r="F254" s="163"/>
      <c r="G254" s="164">
        <f>ROUND(E254*F254,2)</f>
        <v>0</v>
      </c>
      <c r="H254" s="163"/>
      <c r="I254" s="164">
        <f>ROUND(E254*H254,2)</f>
        <v>0</v>
      </c>
      <c r="J254" s="163"/>
      <c r="K254" s="164">
        <f>ROUND(E254*J254,2)</f>
        <v>0</v>
      </c>
      <c r="L254" s="164">
        <v>21</v>
      </c>
      <c r="M254" s="164">
        <f>G254*(1+L254/100)</f>
        <v>0</v>
      </c>
      <c r="N254" s="164">
        <v>0</v>
      </c>
      <c r="O254" s="164">
        <f>ROUND(E254*N254,2)</f>
        <v>0</v>
      </c>
      <c r="P254" s="164">
        <v>3.1400000000000004E-3</v>
      </c>
      <c r="Q254" s="164">
        <f>ROUND(E254*P254,2)</f>
        <v>0</v>
      </c>
      <c r="R254" s="164" t="s">
        <v>443</v>
      </c>
      <c r="S254" s="164" t="s">
        <v>143</v>
      </c>
      <c r="T254" s="165" t="s">
        <v>143</v>
      </c>
      <c r="U254" s="144">
        <v>2.5</v>
      </c>
      <c r="V254" s="144">
        <f>ROUND(E254*U254,2)</f>
        <v>0.75</v>
      </c>
      <c r="W254" s="144"/>
      <c r="X254" s="138"/>
      <c r="Y254" s="138"/>
      <c r="Z254" s="138"/>
      <c r="AA254" s="138"/>
      <c r="AB254" s="138"/>
      <c r="AC254" s="138"/>
      <c r="AD254" s="138"/>
      <c r="AE254" s="138"/>
      <c r="AF254" s="138"/>
      <c r="AG254" s="138" t="s">
        <v>144</v>
      </c>
      <c r="AH254" s="138"/>
      <c r="AI254" s="138"/>
      <c r="AJ254" s="138"/>
      <c r="AK254" s="138"/>
      <c r="AL254" s="138"/>
      <c r="AM254" s="138"/>
      <c r="AN254" s="138"/>
      <c r="AO254" s="138"/>
      <c r="AP254" s="138"/>
      <c r="AQ254" s="138"/>
      <c r="AR254" s="138"/>
      <c r="AS254" s="138"/>
      <c r="AT254" s="138"/>
      <c r="AU254" s="138"/>
      <c r="AV254" s="138"/>
      <c r="AW254" s="138"/>
      <c r="AX254" s="138"/>
      <c r="AY254" s="138"/>
      <c r="AZ254" s="138"/>
      <c r="BA254" s="138"/>
      <c r="BB254" s="138"/>
      <c r="BC254" s="138"/>
      <c r="BD254" s="138"/>
      <c r="BE254" s="138"/>
      <c r="BF254" s="138"/>
      <c r="BG254" s="138"/>
      <c r="BH254" s="138"/>
    </row>
    <row r="255" spans="1:60" outlineLevel="1" x14ac:dyDescent="0.2">
      <c r="A255" s="141"/>
      <c r="B255" s="142"/>
      <c r="C255" s="178" t="s">
        <v>458</v>
      </c>
      <c r="D255" s="150"/>
      <c r="E255" s="151">
        <v>0.30000000000000004</v>
      </c>
      <c r="F255" s="144"/>
      <c r="G255" s="144"/>
      <c r="H255" s="144"/>
      <c r="I255" s="144"/>
      <c r="J255" s="144"/>
      <c r="K255" s="144"/>
      <c r="L255" s="144"/>
      <c r="M255" s="144"/>
      <c r="N255" s="144"/>
      <c r="O255" s="144"/>
      <c r="P255" s="144"/>
      <c r="Q255" s="144"/>
      <c r="R255" s="144"/>
      <c r="S255" s="144"/>
      <c r="T255" s="144"/>
      <c r="U255" s="144"/>
      <c r="V255" s="144"/>
      <c r="W255" s="144"/>
      <c r="X255" s="138"/>
      <c r="Y255" s="138"/>
      <c r="Z255" s="138"/>
      <c r="AA255" s="138"/>
      <c r="AB255" s="138"/>
      <c r="AC255" s="138"/>
      <c r="AD255" s="138"/>
      <c r="AE255" s="138"/>
      <c r="AF255" s="138"/>
      <c r="AG255" s="138" t="s">
        <v>148</v>
      </c>
      <c r="AH255" s="138">
        <v>0</v>
      </c>
      <c r="AI255" s="138"/>
      <c r="AJ255" s="138"/>
      <c r="AK255" s="138"/>
      <c r="AL255" s="138"/>
      <c r="AM255" s="138"/>
      <c r="AN255" s="138"/>
      <c r="AO255" s="138"/>
      <c r="AP255" s="138"/>
      <c r="AQ255" s="138"/>
      <c r="AR255" s="138"/>
      <c r="AS255" s="138"/>
      <c r="AT255" s="138"/>
      <c r="AU255" s="138"/>
      <c r="AV255" s="138"/>
      <c r="AW255" s="138"/>
      <c r="AX255" s="138"/>
      <c r="AY255" s="138"/>
      <c r="AZ255" s="138"/>
      <c r="BA255" s="138"/>
      <c r="BB255" s="138"/>
      <c r="BC255" s="138"/>
      <c r="BD255" s="138"/>
      <c r="BE255" s="138"/>
      <c r="BF255" s="138"/>
      <c r="BG255" s="138"/>
      <c r="BH255" s="138"/>
    </row>
    <row r="256" spans="1:60" outlineLevel="1" x14ac:dyDescent="0.2">
      <c r="A256" s="159">
        <v>87</v>
      </c>
      <c r="B256" s="160" t="s">
        <v>459</v>
      </c>
      <c r="C256" s="177" t="s">
        <v>460</v>
      </c>
      <c r="D256" s="161" t="s">
        <v>229</v>
      </c>
      <c r="E256" s="162">
        <v>52.2</v>
      </c>
      <c r="F256" s="163"/>
      <c r="G256" s="164">
        <f>ROUND(E256*F256,2)</f>
        <v>0</v>
      </c>
      <c r="H256" s="163"/>
      <c r="I256" s="164">
        <f>ROUND(E256*H256,2)</f>
        <v>0</v>
      </c>
      <c r="J256" s="163"/>
      <c r="K256" s="164">
        <f>ROUND(E256*J256,2)</f>
        <v>0</v>
      </c>
      <c r="L256" s="164">
        <v>21</v>
      </c>
      <c r="M256" s="164">
        <f>G256*(1+L256/100)</f>
        <v>0</v>
      </c>
      <c r="N256" s="164">
        <v>0</v>
      </c>
      <c r="O256" s="164">
        <f>ROUND(E256*N256,2)</f>
        <v>0</v>
      </c>
      <c r="P256" s="164">
        <v>4.6000000000000001E-4</v>
      </c>
      <c r="Q256" s="164">
        <f>ROUND(E256*P256,2)</f>
        <v>0.02</v>
      </c>
      <c r="R256" s="164" t="s">
        <v>443</v>
      </c>
      <c r="S256" s="164" t="s">
        <v>143</v>
      </c>
      <c r="T256" s="165" t="s">
        <v>143</v>
      </c>
      <c r="U256" s="144">
        <v>1.35</v>
      </c>
      <c r="V256" s="144">
        <f>ROUND(E256*U256,2)</f>
        <v>70.47</v>
      </c>
      <c r="W256" s="144"/>
      <c r="X256" s="138"/>
      <c r="Y256" s="138"/>
      <c r="Z256" s="138"/>
      <c r="AA256" s="138"/>
      <c r="AB256" s="138"/>
      <c r="AC256" s="138"/>
      <c r="AD256" s="138"/>
      <c r="AE256" s="138"/>
      <c r="AF256" s="138"/>
      <c r="AG256" s="138" t="s">
        <v>144</v>
      </c>
      <c r="AH256" s="138"/>
      <c r="AI256" s="138"/>
      <c r="AJ256" s="138"/>
      <c r="AK256" s="138"/>
      <c r="AL256" s="138"/>
      <c r="AM256" s="138"/>
      <c r="AN256" s="138"/>
      <c r="AO256" s="138"/>
      <c r="AP256" s="138"/>
      <c r="AQ256" s="138"/>
      <c r="AR256" s="138"/>
      <c r="AS256" s="138"/>
      <c r="AT256" s="138"/>
      <c r="AU256" s="138"/>
      <c r="AV256" s="138"/>
      <c r="AW256" s="138"/>
      <c r="AX256" s="138"/>
      <c r="AY256" s="138"/>
      <c r="AZ256" s="138"/>
      <c r="BA256" s="138"/>
      <c r="BB256" s="138"/>
      <c r="BC256" s="138"/>
      <c r="BD256" s="138"/>
      <c r="BE256" s="138"/>
      <c r="BF256" s="138"/>
      <c r="BG256" s="138"/>
      <c r="BH256" s="138"/>
    </row>
    <row r="257" spans="1:60" outlineLevel="1" x14ac:dyDescent="0.2">
      <c r="A257" s="141"/>
      <c r="B257" s="142"/>
      <c r="C257" s="178" t="s">
        <v>461</v>
      </c>
      <c r="D257" s="150"/>
      <c r="E257" s="151">
        <v>52.2</v>
      </c>
      <c r="F257" s="144"/>
      <c r="G257" s="144"/>
      <c r="H257" s="144"/>
      <c r="I257" s="144"/>
      <c r="J257" s="144"/>
      <c r="K257" s="144"/>
      <c r="L257" s="144"/>
      <c r="M257" s="144"/>
      <c r="N257" s="144"/>
      <c r="O257" s="144"/>
      <c r="P257" s="144"/>
      <c r="Q257" s="144"/>
      <c r="R257" s="144"/>
      <c r="S257" s="144"/>
      <c r="T257" s="144"/>
      <c r="U257" s="144"/>
      <c r="V257" s="144"/>
      <c r="W257" s="144"/>
      <c r="X257" s="138"/>
      <c r="Y257" s="138"/>
      <c r="Z257" s="138"/>
      <c r="AA257" s="138"/>
      <c r="AB257" s="138"/>
      <c r="AC257" s="138"/>
      <c r="AD257" s="138"/>
      <c r="AE257" s="138"/>
      <c r="AF257" s="138"/>
      <c r="AG257" s="138" t="s">
        <v>148</v>
      </c>
      <c r="AH257" s="138">
        <v>0</v>
      </c>
      <c r="AI257" s="138"/>
      <c r="AJ257" s="138"/>
      <c r="AK257" s="138"/>
      <c r="AL257" s="138"/>
      <c r="AM257" s="138"/>
      <c r="AN257" s="138"/>
      <c r="AO257" s="138"/>
      <c r="AP257" s="138"/>
      <c r="AQ257" s="138"/>
      <c r="AR257" s="138"/>
      <c r="AS257" s="138"/>
      <c r="AT257" s="138"/>
      <c r="AU257" s="138"/>
      <c r="AV257" s="138"/>
      <c r="AW257" s="138"/>
      <c r="AX257" s="138"/>
      <c r="AY257" s="138"/>
      <c r="AZ257" s="138"/>
      <c r="BA257" s="138"/>
      <c r="BB257" s="138"/>
      <c r="BC257" s="138"/>
      <c r="BD257" s="138"/>
      <c r="BE257" s="138"/>
      <c r="BF257" s="138"/>
      <c r="BG257" s="138"/>
      <c r="BH257" s="138"/>
    </row>
    <row r="258" spans="1:60" ht="22.5" outlineLevel="1" x14ac:dyDescent="0.2">
      <c r="A258" s="159">
        <v>88</v>
      </c>
      <c r="B258" s="160" t="s">
        <v>462</v>
      </c>
      <c r="C258" s="177" t="s">
        <v>463</v>
      </c>
      <c r="D258" s="161" t="s">
        <v>260</v>
      </c>
      <c r="E258" s="162">
        <v>3</v>
      </c>
      <c r="F258" s="163"/>
      <c r="G258" s="164">
        <f>ROUND(E258*F258,2)</f>
        <v>0</v>
      </c>
      <c r="H258" s="163"/>
      <c r="I258" s="164">
        <f>ROUND(E258*H258,2)</f>
        <v>0</v>
      </c>
      <c r="J258" s="163"/>
      <c r="K258" s="164">
        <f>ROUND(E258*J258,2)</f>
        <v>0</v>
      </c>
      <c r="L258" s="164">
        <v>21</v>
      </c>
      <c r="M258" s="164">
        <f>G258*(1+L258/100)</f>
        <v>0</v>
      </c>
      <c r="N258" s="164">
        <v>1.33E-3</v>
      </c>
      <c r="O258" s="164">
        <f>ROUND(E258*N258,2)</f>
        <v>0</v>
      </c>
      <c r="P258" s="164">
        <v>0.28000000000000003</v>
      </c>
      <c r="Q258" s="164">
        <f>ROUND(E258*P258,2)</f>
        <v>0.84</v>
      </c>
      <c r="R258" s="164" t="s">
        <v>443</v>
      </c>
      <c r="S258" s="164" t="s">
        <v>143</v>
      </c>
      <c r="T258" s="165" t="s">
        <v>143</v>
      </c>
      <c r="U258" s="144">
        <v>5.75</v>
      </c>
      <c r="V258" s="144">
        <f>ROUND(E258*U258,2)</f>
        <v>17.25</v>
      </c>
      <c r="W258" s="144"/>
      <c r="X258" s="138"/>
      <c r="Y258" s="138"/>
      <c r="Z258" s="138"/>
      <c r="AA258" s="138"/>
      <c r="AB258" s="138"/>
      <c r="AC258" s="138"/>
      <c r="AD258" s="138"/>
      <c r="AE258" s="138"/>
      <c r="AF258" s="138"/>
      <c r="AG258" s="138" t="s">
        <v>144</v>
      </c>
      <c r="AH258" s="138"/>
      <c r="AI258" s="138"/>
      <c r="AJ258" s="138"/>
      <c r="AK258" s="138"/>
      <c r="AL258" s="138"/>
      <c r="AM258" s="138"/>
      <c r="AN258" s="138"/>
      <c r="AO258" s="138"/>
      <c r="AP258" s="138"/>
      <c r="AQ258" s="138"/>
      <c r="AR258" s="138"/>
      <c r="AS258" s="138"/>
      <c r="AT258" s="138"/>
      <c r="AU258" s="138"/>
      <c r="AV258" s="138"/>
      <c r="AW258" s="138"/>
      <c r="AX258" s="138"/>
      <c r="AY258" s="138"/>
      <c r="AZ258" s="138"/>
      <c r="BA258" s="138"/>
      <c r="BB258" s="138"/>
      <c r="BC258" s="138"/>
      <c r="BD258" s="138"/>
      <c r="BE258" s="138"/>
      <c r="BF258" s="138"/>
      <c r="BG258" s="138"/>
      <c r="BH258" s="138"/>
    </row>
    <row r="259" spans="1:60" outlineLevel="1" x14ac:dyDescent="0.2">
      <c r="A259" s="141"/>
      <c r="B259" s="142"/>
      <c r="C259" s="251" t="s">
        <v>464</v>
      </c>
      <c r="D259" s="252"/>
      <c r="E259" s="252"/>
      <c r="F259" s="252"/>
      <c r="G259" s="252"/>
      <c r="H259" s="144"/>
      <c r="I259" s="144"/>
      <c r="J259" s="144"/>
      <c r="K259" s="144"/>
      <c r="L259" s="144"/>
      <c r="M259" s="144"/>
      <c r="N259" s="144"/>
      <c r="O259" s="144"/>
      <c r="P259" s="144"/>
      <c r="Q259" s="144"/>
      <c r="R259" s="144"/>
      <c r="S259" s="144"/>
      <c r="T259" s="144"/>
      <c r="U259" s="144"/>
      <c r="V259" s="144"/>
      <c r="W259" s="144"/>
      <c r="X259" s="138"/>
      <c r="Y259" s="138"/>
      <c r="Z259" s="138"/>
      <c r="AA259" s="138"/>
      <c r="AB259" s="138"/>
      <c r="AC259" s="138"/>
      <c r="AD259" s="138"/>
      <c r="AE259" s="138"/>
      <c r="AF259" s="138"/>
      <c r="AG259" s="138" t="s">
        <v>146</v>
      </c>
      <c r="AH259" s="138"/>
      <c r="AI259" s="138"/>
      <c r="AJ259" s="138"/>
      <c r="AK259" s="138"/>
      <c r="AL259" s="138"/>
      <c r="AM259" s="138"/>
      <c r="AN259" s="138"/>
      <c r="AO259" s="138"/>
      <c r="AP259" s="138"/>
      <c r="AQ259" s="138"/>
      <c r="AR259" s="138"/>
      <c r="AS259" s="138"/>
      <c r="AT259" s="138"/>
      <c r="AU259" s="138"/>
      <c r="AV259" s="138"/>
      <c r="AW259" s="138"/>
      <c r="AX259" s="138"/>
      <c r="AY259" s="138"/>
      <c r="AZ259" s="138"/>
      <c r="BA259" s="138"/>
      <c r="BB259" s="138"/>
      <c r="BC259" s="138"/>
      <c r="BD259" s="138"/>
      <c r="BE259" s="138"/>
      <c r="BF259" s="138"/>
      <c r="BG259" s="138"/>
      <c r="BH259" s="138"/>
    </row>
    <row r="260" spans="1:60" outlineLevel="1" x14ac:dyDescent="0.2">
      <c r="A260" s="141"/>
      <c r="B260" s="142"/>
      <c r="C260" s="178" t="s">
        <v>465</v>
      </c>
      <c r="D260" s="150"/>
      <c r="E260" s="151">
        <v>3</v>
      </c>
      <c r="F260" s="144"/>
      <c r="G260" s="144"/>
      <c r="H260" s="144"/>
      <c r="I260" s="144"/>
      <c r="J260" s="144"/>
      <c r="K260" s="144"/>
      <c r="L260" s="144"/>
      <c r="M260" s="144"/>
      <c r="N260" s="144"/>
      <c r="O260" s="144"/>
      <c r="P260" s="144"/>
      <c r="Q260" s="144"/>
      <c r="R260" s="144"/>
      <c r="S260" s="144"/>
      <c r="T260" s="144"/>
      <c r="U260" s="144"/>
      <c r="V260" s="144"/>
      <c r="W260" s="144"/>
      <c r="X260" s="138"/>
      <c r="Y260" s="138"/>
      <c r="Z260" s="138"/>
      <c r="AA260" s="138"/>
      <c r="AB260" s="138"/>
      <c r="AC260" s="138"/>
      <c r="AD260" s="138"/>
      <c r="AE260" s="138"/>
      <c r="AF260" s="138"/>
      <c r="AG260" s="138" t="s">
        <v>148</v>
      </c>
      <c r="AH260" s="138">
        <v>0</v>
      </c>
      <c r="AI260" s="138"/>
      <c r="AJ260" s="138"/>
      <c r="AK260" s="138"/>
      <c r="AL260" s="138"/>
      <c r="AM260" s="138"/>
      <c r="AN260" s="138"/>
      <c r="AO260" s="138"/>
      <c r="AP260" s="138"/>
      <c r="AQ260" s="138"/>
      <c r="AR260" s="138"/>
      <c r="AS260" s="138"/>
      <c r="AT260" s="138"/>
      <c r="AU260" s="138"/>
      <c r="AV260" s="138"/>
      <c r="AW260" s="138"/>
      <c r="AX260" s="138"/>
      <c r="AY260" s="138"/>
      <c r="AZ260" s="138"/>
      <c r="BA260" s="138"/>
      <c r="BB260" s="138"/>
      <c r="BC260" s="138"/>
      <c r="BD260" s="138"/>
      <c r="BE260" s="138"/>
      <c r="BF260" s="138"/>
      <c r="BG260" s="138"/>
      <c r="BH260" s="138"/>
    </row>
    <row r="261" spans="1:60" ht="22.5" outlineLevel="1" x14ac:dyDescent="0.2">
      <c r="A261" s="159">
        <v>89</v>
      </c>
      <c r="B261" s="160" t="s">
        <v>466</v>
      </c>
      <c r="C261" s="177" t="s">
        <v>467</v>
      </c>
      <c r="D261" s="161" t="s">
        <v>260</v>
      </c>
      <c r="E261" s="162">
        <v>1</v>
      </c>
      <c r="F261" s="163"/>
      <c r="G261" s="164">
        <f>ROUND(E261*F261,2)</f>
        <v>0</v>
      </c>
      <c r="H261" s="163"/>
      <c r="I261" s="164">
        <f>ROUND(E261*H261,2)</f>
        <v>0</v>
      </c>
      <c r="J261" s="163"/>
      <c r="K261" s="164">
        <f>ROUND(E261*J261,2)</f>
        <v>0</v>
      </c>
      <c r="L261" s="164">
        <v>21</v>
      </c>
      <c r="M261" s="164">
        <f>G261*(1+L261/100)</f>
        <v>0</v>
      </c>
      <c r="N261" s="164">
        <v>1.33E-3</v>
      </c>
      <c r="O261" s="164">
        <f>ROUND(E261*N261,2)</f>
        <v>0</v>
      </c>
      <c r="P261" s="164">
        <v>0.58200000000000007</v>
      </c>
      <c r="Q261" s="164">
        <f>ROUND(E261*P261,2)</f>
        <v>0.57999999999999996</v>
      </c>
      <c r="R261" s="164" t="s">
        <v>443</v>
      </c>
      <c r="S261" s="164" t="s">
        <v>143</v>
      </c>
      <c r="T261" s="165" t="s">
        <v>143</v>
      </c>
      <c r="U261" s="144">
        <v>14.272</v>
      </c>
      <c r="V261" s="144">
        <f>ROUND(E261*U261,2)</f>
        <v>14.27</v>
      </c>
      <c r="W261" s="144"/>
      <c r="X261" s="138"/>
      <c r="Y261" s="138"/>
      <c r="Z261" s="138"/>
      <c r="AA261" s="138"/>
      <c r="AB261" s="138"/>
      <c r="AC261" s="138"/>
      <c r="AD261" s="138"/>
      <c r="AE261" s="138"/>
      <c r="AF261" s="138"/>
      <c r="AG261" s="138" t="s">
        <v>144</v>
      </c>
      <c r="AH261" s="138"/>
      <c r="AI261" s="138"/>
      <c r="AJ261" s="138"/>
      <c r="AK261" s="138"/>
      <c r="AL261" s="138"/>
      <c r="AM261" s="138"/>
      <c r="AN261" s="138"/>
      <c r="AO261" s="138"/>
      <c r="AP261" s="138"/>
      <c r="AQ261" s="138"/>
      <c r="AR261" s="138"/>
      <c r="AS261" s="138"/>
      <c r="AT261" s="138"/>
      <c r="AU261" s="138"/>
      <c r="AV261" s="138"/>
      <c r="AW261" s="138"/>
      <c r="AX261" s="138"/>
      <c r="AY261" s="138"/>
      <c r="AZ261" s="138"/>
      <c r="BA261" s="138"/>
      <c r="BB261" s="138"/>
      <c r="BC261" s="138"/>
      <c r="BD261" s="138"/>
      <c r="BE261" s="138"/>
      <c r="BF261" s="138"/>
      <c r="BG261" s="138"/>
      <c r="BH261" s="138"/>
    </row>
    <row r="262" spans="1:60" outlineLevel="1" x14ac:dyDescent="0.2">
      <c r="A262" s="141"/>
      <c r="B262" s="142"/>
      <c r="C262" s="251" t="s">
        <v>464</v>
      </c>
      <c r="D262" s="252"/>
      <c r="E262" s="252"/>
      <c r="F262" s="252"/>
      <c r="G262" s="252"/>
      <c r="H262" s="144"/>
      <c r="I262" s="144"/>
      <c r="J262" s="144"/>
      <c r="K262" s="144"/>
      <c r="L262" s="144"/>
      <c r="M262" s="144"/>
      <c r="N262" s="144"/>
      <c r="O262" s="144"/>
      <c r="P262" s="144"/>
      <c r="Q262" s="144"/>
      <c r="R262" s="144"/>
      <c r="S262" s="144"/>
      <c r="T262" s="144"/>
      <c r="U262" s="144"/>
      <c r="V262" s="144"/>
      <c r="W262" s="144"/>
      <c r="X262" s="138"/>
      <c r="Y262" s="138"/>
      <c r="Z262" s="138"/>
      <c r="AA262" s="138"/>
      <c r="AB262" s="138"/>
      <c r="AC262" s="138"/>
      <c r="AD262" s="138"/>
      <c r="AE262" s="138"/>
      <c r="AF262" s="138"/>
      <c r="AG262" s="138" t="s">
        <v>146</v>
      </c>
      <c r="AH262" s="138"/>
      <c r="AI262" s="138"/>
      <c r="AJ262" s="138"/>
      <c r="AK262" s="138"/>
      <c r="AL262" s="138"/>
      <c r="AM262" s="138"/>
      <c r="AN262" s="138"/>
      <c r="AO262" s="138"/>
      <c r="AP262" s="138"/>
      <c r="AQ262" s="138"/>
      <c r="AR262" s="138"/>
      <c r="AS262" s="138"/>
      <c r="AT262" s="138"/>
      <c r="AU262" s="138"/>
      <c r="AV262" s="138"/>
      <c r="AW262" s="138"/>
      <c r="AX262" s="138"/>
      <c r="AY262" s="138"/>
      <c r="AZ262" s="138"/>
      <c r="BA262" s="138"/>
      <c r="BB262" s="138"/>
      <c r="BC262" s="138"/>
      <c r="BD262" s="138"/>
      <c r="BE262" s="138"/>
      <c r="BF262" s="138"/>
      <c r="BG262" s="138"/>
      <c r="BH262" s="138"/>
    </row>
    <row r="263" spans="1:60" outlineLevel="1" x14ac:dyDescent="0.2">
      <c r="A263" s="141"/>
      <c r="B263" s="142"/>
      <c r="C263" s="178" t="s">
        <v>468</v>
      </c>
      <c r="D263" s="150"/>
      <c r="E263" s="151">
        <v>1</v>
      </c>
      <c r="F263" s="144"/>
      <c r="G263" s="144"/>
      <c r="H263" s="144"/>
      <c r="I263" s="144"/>
      <c r="J263" s="144"/>
      <c r="K263" s="144"/>
      <c r="L263" s="144"/>
      <c r="M263" s="144"/>
      <c r="N263" s="144"/>
      <c r="O263" s="144"/>
      <c r="P263" s="144"/>
      <c r="Q263" s="144"/>
      <c r="R263" s="144"/>
      <c r="S263" s="144"/>
      <c r="T263" s="144"/>
      <c r="U263" s="144"/>
      <c r="V263" s="144"/>
      <c r="W263" s="144"/>
      <c r="X263" s="138"/>
      <c r="Y263" s="138"/>
      <c r="Z263" s="138"/>
      <c r="AA263" s="138"/>
      <c r="AB263" s="138"/>
      <c r="AC263" s="138"/>
      <c r="AD263" s="138"/>
      <c r="AE263" s="138"/>
      <c r="AF263" s="138"/>
      <c r="AG263" s="138" t="s">
        <v>148</v>
      </c>
      <c r="AH263" s="138">
        <v>0</v>
      </c>
      <c r="AI263" s="138"/>
      <c r="AJ263" s="138"/>
      <c r="AK263" s="138"/>
      <c r="AL263" s="138"/>
      <c r="AM263" s="138"/>
      <c r="AN263" s="138"/>
      <c r="AO263" s="138"/>
      <c r="AP263" s="138"/>
      <c r="AQ263" s="138"/>
      <c r="AR263" s="138"/>
      <c r="AS263" s="138"/>
      <c r="AT263" s="138"/>
      <c r="AU263" s="138"/>
      <c r="AV263" s="138"/>
      <c r="AW263" s="138"/>
      <c r="AX263" s="138"/>
      <c r="AY263" s="138"/>
      <c r="AZ263" s="138"/>
      <c r="BA263" s="138"/>
      <c r="BB263" s="138"/>
      <c r="BC263" s="138"/>
      <c r="BD263" s="138"/>
      <c r="BE263" s="138"/>
      <c r="BF263" s="138"/>
      <c r="BG263" s="138"/>
      <c r="BH263" s="138"/>
    </row>
    <row r="264" spans="1:60" ht="22.5" outlineLevel="1" x14ac:dyDescent="0.2">
      <c r="A264" s="159">
        <v>90</v>
      </c>
      <c r="B264" s="160" t="s">
        <v>469</v>
      </c>
      <c r="C264" s="177" t="s">
        <v>470</v>
      </c>
      <c r="D264" s="161" t="s">
        <v>229</v>
      </c>
      <c r="E264" s="162">
        <v>9.6000000000000014</v>
      </c>
      <c r="F264" s="163"/>
      <c r="G264" s="164">
        <f>ROUND(E264*F264,2)</f>
        <v>0</v>
      </c>
      <c r="H264" s="163"/>
      <c r="I264" s="164">
        <f>ROUND(E264*H264,2)</f>
        <v>0</v>
      </c>
      <c r="J264" s="163"/>
      <c r="K264" s="164">
        <f>ROUND(E264*J264,2)</f>
        <v>0</v>
      </c>
      <c r="L264" s="164">
        <v>21</v>
      </c>
      <c r="M264" s="164">
        <f>G264*(1+L264/100)</f>
        <v>0</v>
      </c>
      <c r="N264" s="164">
        <v>4.9000000000000009E-4</v>
      </c>
      <c r="O264" s="164">
        <f>ROUND(E264*N264,2)</f>
        <v>0</v>
      </c>
      <c r="P264" s="164">
        <v>1.8000000000000002E-2</v>
      </c>
      <c r="Q264" s="164">
        <f>ROUND(E264*P264,2)</f>
        <v>0.17</v>
      </c>
      <c r="R264" s="164" t="s">
        <v>443</v>
      </c>
      <c r="S264" s="164" t="s">
        <v>143</v>
      </c>
      <c r="T264" s="165" t="s">
        <v>143</v>
      </c>
      <c r="U264" s="144">
        <v>0.34200000000000003</v>
      </c>
      <c r="V264" s="144">
        <f>ROUND(E264*U264,2)</f>
        <v>3.28</v>
      </c>
      <c r="W264" s="144"/>
      <c r="X264" s="138"/>
      <c r="Y264" s="138"/>
      <c r="Z264" s="138"/>
      <c r="AA264" s="138"/>
      <c r="AB264" s="138"/>
      <c r="AC264" s="138"/>
      <c r="AD264" s="138"/>
      <c r="AE264" s="138"/>
      <c r="AF264" s="138"/>
      <c r="AG264" s="138" t="s">
        <v>144</v>
      </c>
      <c r="AH264" s="138"/>
      <c r="AI264" s="138"/>
      <c r="AJ264" s="138"/>
      <c r="AK264" s="138"/>
      <c r="AL264" s="138"/>
      <c r="AM264" s="138"/>
      <c r="AN264" s="138"/>
      <c r="AO264" s="138"/>
      <c r="AP264" s="138"/>
      <c r="AQ264" s="138"/>
      <c r="AR264" s="138"/>
      <c r="AS264" s="138"/>
      <c r="AT264" s="138"/>
      <c r="AU264" s="138"/>
      <c r="AV264" s="138"/>
      <c r="AW264" s="138"/>
      <c r="AX264" s="138"/>
      <c r="AY264" s="138"/>
      <c r="AZ264" s="138"/>
      <c r="BA264" s="138"/>
      <c r="BB264" s="138"/>
      <c r="BC264" s="138"/>
      <c r="BD264" s="138"/>
      <c r="BE264" s="138"/>
      <c r="BF264" s="138"/>
      <c r="BG264" s="138"/>
      <c r="BH264" s="138"/>
    </row>
    <row r="265" spans="1:60" outlineLevel="1" x14ac:dyDescent="0.2">
      <c r="A265" s="141"/>
      <c r="B265" s="142"/>
      <c r="C265" s="178" t="s">
        <v>232</v>
      </c>
      <c r="D265" s="150"/>
      <c r="E265" s="151">
        <v>9.6000000000000014</v>
      </c>
      <c r="F265" s="144"/>
      <c r="G265" s="144"/>
      <c r="H265" s="144"/>
      <c r="I265" s="144"/>
      <c r="J265" s="144"/>
      <c r="K265" s="144"/>
      <c r="L265" s="144"/>
      <c r="M265" s="144"/>
      <c r="N265" s="144"/>
      <c r="O265" s="144"/>
      <c r="P265" s="144"/>
      <c r="Q265" s="144"/>
      <c r="R265" s="144"/>
      <c r="S265" s="144"/>
      <c r="T265" s="144"/>
      <c r="U265" s="144"/>
      <c r="V265" s="144"/>
      <c r="W265" s="144"/>
      <c r="X265" s="138"/>
      <c r="Y265" s="138"/>
      <c r="Z265" s="138"/>
      <c r="AA265" s="138"/>
      <c r="AB265" s="138"/>
      <c r="AC265" s="138"/>
      <c r="AD265" s="138"/>
      <c r="AE265" s="138"/>
      <c r="AF265" s="138"/>
      <c r="AG265" s="138" t="s">
        <v>148</v>
      </c>
      <c r="AH265" s="138">
        <v>0</v>
      </c>
      <c r="AI265" s="138"/>
      <c r="AJ265" s="138"/>
      <c r="AK265" s="138"/>
      <c r="AL265" s="138"/>
      <c r="AM265" s="138"/>
      <c r="AN265" s="138"/>
      <c r="AO265" s="138"/>
      <c r="AP265" s="138"/>
      <c r="AQ265" s="138"/>
      <c r="AR265" s="138"/>
      <c r="AS265" s="138"/>
      <c r="AT265" s="138"/>
      <c r="AU265" s="138"/>
      <c r="AV265" s="138"/>
      <c r="AW265" s="138"/>
      <c r="AX265" s="138"/>
      <c r="AY265" s="138"/>
      <c r="AZ265" s="138"/>
      <c r="BA265" s="138"/>
      <c r="BB265" s="138"/>
      <c r="BC265" s="138"/>
      <c r="BD265" s="138"/>
      <c r="BE265" s="138"/>
      <c r="BF265" s="138"/>
      <c r="BG265" s="138"/>
      <c r="BH265" s="138"/>
    </row>
    <row r="266" spans="1:60" ht="22.5" outlineLevel="1" x14ac:dyDescent="0.2">
      <c r="A266" s="159">
        <v>91</v>
      </c>
      <c r="B266" s="160" t="s">
        <v>471</v>
      </c>
      <c r="C266" s="177" t="s">
        <v>472</v>
      </c>
      <c r="D266" s="161" t="s">
        <v>229</v>
      </c>
      <c r="E266" s="162">
        <v>6.6000000000000005</v>
      </c>
      <c r="F266" s="163"/>
      <c r="G266" s="164">
        <f>ROUND(E266*F266,2)</f>
        <v>0</v>
      </c>
      <c r="H266" s="163"/>
      <c r="I266" s="164">
        <f>ROUND(E266*H266,2)</f>
        <v>0</v>
      </c>
      <c r="J266" s="163"/>
      <c r="K266" s="164">
        <f>ROUND(E266*J266,2)</f>
        <v>0</v>
      </c>
      <c r="L266" s="164">
        <v>21</v>
      </c>
      <c r="M266" s="164">
        <f>G266*(1+L266/100)</f>
        <v>0</v>
      </c>
      <c r="N266" s="164">
        <v>4.9000000000000009E-4</v>
      </c>
      <c r="O266" s="164">
        <f>ROUND(E266*N266,2)</f>
        <v>0</v>
      </c>
      <c r="P266" s="164">
        <v>0.04</v>
      </c>
      <c r="Q266" s="164">
        <f>ROUND(E266*P266,2)</f>
        <v>0.26</v>
      </c>
      <c r="R266" s="164" t="s">
        <v>443</v>
      </c>
      <c r="S266" s="164" t="s">
        <v>143</v>
      </c>
      <c r="T266" s="165" t="s">
        <v>143</v>
      </c>
      <c r="U266" s="144">
        <v>0.66800000000000004</v>
      </c>
      <c r="V266" s="144">
        <f>ROUND(E266*U266,2)</f>
        <v>4.41</v>
      </c>
      <c r="W266" s="144"/>
      <c r="X266" s="138"/>
      <c r="Y266" s="138"/>
      <c r="Z266" s="138"/>
      <c r="AA266" s="138"/>
      <c r="AB266" s="138"/>
      <c r="AC266" s="138"/>
      <c r="AD266" s="138"/>
      <c r="AE266" s="138"/>
      <c r="AF266" s="138"/>
      <c r="AG266" s="138" t="s">
        <v>144</v>
      </c>
      <c r="AH266" s="138"/>
      <c r="AI266" s="138"/>
      <c r="AJ266" s="138"/>
      <c r="AK266" s="138"/>
      <c r="AL266" s="138"/>
      <c r="AM266" s="138"/>
      <c r="AN266" s="138"/>
      <c r="AO266" s="138"/>
      <c r="AP266" s="138"/>
      <c r="AQ266" s="138"/>
      <c r="AR266" s="138"/>
      <c r="AS266" s="138"/>
      <c r="AT266" s="138"/>
      <c r="AU266" s="138"/>
      <c r="AV266" s="138"/>
      <c r="AW266" s="138"/>
      <c r="AX266" s="138"/>
      <c r="AY266" s="138"/>
      <c r="AZ266" s="138"/>
      <c r="BA266" s="138"/>
      <c r="BB266" s="138"/>
      <c r="BC266" s="138"/>
      <c r="BD266" s="138"/>
      <c r="BE266" s="138"/>
      <c r="BF266" s="138"/>
      <c r="BG266" s="138"/>
      <c r="BH266" s="138"/>
    </row>
    <row r="267" spans="1:60" outlineLevel="1" x14ac:dyDescent="0.2">
      <c r="A267" s="141"/>
      <c r="B267" s="142"/>
      <c r="C267" s="178" t="s">
        <v>235</v>
      </c>
      <c r="D267" s="150"/>
      <c r="E267" s="151">
        <v>6.6000000000000005</v>
      </c>
      <c r="F267" s="144"/>
      <c r="G267" s="144"/>
      <c r="H267" s="144"/>
      <c r="I267" s="144"/>
      <c r="J267" s="144"/>
      <c r="K267" s="144"/>
      <c r="L267" s="144"/>
      <c r="M267" s="144"/>
      <c r="N267" s="144"/>
      <c r="O267" s="144"/>
      <c r="P267" s="144"/>
      <c r="Q267" s="144"/>
      <c r="R267" s="144"/>
      <c r="S267" s="144"/>
      <c r="T267" s="144"/>
      <c r="U267" s="144"/>
      <c r="V267" s="144"/>
      <c r="W267" s="144"/>
      <c r="X267" s="138"/>
      <c r="Y267" s="138"/>
      <c r="Z267" s="138"/>
      <c r="AA267" s="138"/>
      <c r="AB267" s="138"/>
      <c r="AC267" s="138"/>
      <c r="AD267" s="138"/>
      <c r="AE267" s="138"/>
      <c r="AF267" s="138"/>
      <c r="AG267" s="138" t="s">
        <v>148</v>
      </c>
      <c r="AH267" s="138">
        <v>0</v>
      </c>
      <c r="AI267" s="138"/>
      <c r="AJ267" s="138"/>
      <c r="AK267" s="138"/>
      <c r="AL267" s="138"/>
      <c r="AM267" s="138"/>
      <c r="AN267" s="138"/>
      <c r="AO267" s="138"/>
      <c r="AP267" s="138"/>
      <c r="AQ267" s="138"/>
      <c r="AR267" s="138"/>
      <c r="AS267" s="138"/>
      <c r="AT267" s="138"/>
      <c r="AU267" s="138"/>
      <c r="AV267" s="138"/>
      <c r="AW267" s="138"/>
      <c r="AX267" s="138"/>
      <c r="AY267" s="138"/>
      <c r="AZ267" s="138"/>
      <c r="BA267" s="138"/>
      <c r="BB267" s="138"/>
      <c r="BC267" s="138"/>
      <c r="BD267" s="138"/>
      <c r="BE267" s="138"/>
      <c r="BF267" s="138"/>
      <c r="BG267" s="138"/>
      <c r="BH267" s="138"/>
    </row>
    <row r="268" spans="1:60" ht="22.5" outlineLevel="1" x14ac:dyDescent="0.2">
      <c r="A268" s="159">
        <v>92</v>
      </c>
      <c r="B268" s="160" t="s">
        <v>473</v>
      </c>
      <c r="C268" s="177" t="s">
        <v>474</v>
      </c>
      <c r="D268" s="161" t="s">
        <v>141</v>
      </c>
      <c r="E268" s="162">
        <v>33</v>
      </c>
      <c r="F268" s="163"/>
      <c r="G268" s="164">
        <f>ROUND(E268*F268,2)</f>
        <v>0</v>
      </c>
      <c r="H268" s="163"/>
      <c r="I268" s="164">
        <f>ROUND(E268*H268,2)</f>
        <v>0</v>
      </c>
      <c r="J268" s="163"/>
      <c r="K268" s="164">
        <f>ROUND(E268*J268,2)</f>
        <v>0</v>
      </c>
      <c r="L268" s="164">
        <v>21</v>
      </c>
      <c r="M268" s="164">
        <f>G268*(1+L268/100)</f>
        <v>0</v>
      </c>
      <c r="N268" s="164">
        <v>0</v>
      </c>
      <c r="O268" s="164">
        <f>ROUND(E268*N268,2)</f>
        <v>0</v>
      </c>
      <c r="P268" s="164">
        <v>4.6000000000000006E-2</v>
      </c>
      <c r="Q268" s="164">
        <f>ROUND(E268*P268,2)</f>
        <v>1.52</v>
      </c>
      <c r="R268" s="164" t="s">
        <v>443</v>
      </c>
      <c r="S268" s="164" t="s">
        <v>143</v>
      </c>
      <c r="T268" s="165" t="s">
        <v>143</v>
      </c>
      <c r="U268" s="144">
        <v>0.26</v>
      </c>
      <c r="V268" s="144">
        <f>ROUND(E268*U268,2)</f>
        <v>8.58</v>
      </c>
      <c r="W268" s="144"/>
      <c r="X268" s="138"/>
      <c r="Y268" s="138"/>
      <c r="Z268" s="138"/>
      <c r="AA268" s="138"/>
      <c r="AB268" s="138"/>
      <c r="AC268" s="138"/>
      <c r="AD268" s="138"/>
      <c r="AE268" s="138"/>
      <c r="AF268" s="138"/>
      <c r="AG268" s="138" t="s">
        <v>144</v>
      </c>
      <c r="AH268" s="138"/>
      <c r="AI268" s="138"/>
      <c r="AJ268" s="138"/>
      <c r="AK268" s="138"/>
      <c r="AL268" s="138"/>
      <c r="AM268" s="138"/>
      <c r="AN268" s="138"/>
      <c r="AO268" s="138"/>
      <c r="AP268" s="138"/>
      <c r="AQ268" s="138"/>
      <c r="AR268" s="138"/>
      <c r="AS268" s="138"/>
      <c r="AT268" s="138"/>
      <c r="AU268" s="138"/>
      <c r="AV268" s="138"/>
      <c r="AW268" s="138"/>
      <c r="AX268" s="138"/>
      <c r="AY268" s="138"/>
      <c r="AZ268" s="138"/>
      <c r="BA268" s="138"/>
      <c r="BB268" s="138"/>
      <c r="BC268" s="138"/>
      <c r="BD268" s="138"/>
      <c r="BE268" s="138"/>
      <c r="BF268" s="138"/>
      <c r="BG268" s="138"/>
      <c r="BH268" s="138"/>
    </row>
    <row r="269" spans="1:60" outlineLevel="1" x14ac:dyDescent="0.2">
      <c r="A269" s="141"/>
      <c r="B269" s="142"/>
      <c r="C269" s="178" t="s">
        <v>216</v>
      </c>
      <c r="D269" s="150"/>
      <c r="E269" s="151"/>
      <c r="F269" s="144"/>
      <c r="G269" s="144"/>
      <c r="H269" s="144"/>
      <c r="I269" s="144"/>
      <c r="J269" s="144"/>
      <c r="K269" s="144"/>
      <c r="L269" s="144"/>
      <c r="M269" s="144"/>
      <c r="N269" s="144"/>
      <c r="O269" s="144"/>
      <c r="P269" s="144"/>
      <c r="Q269" s="144"/>
      <c r="R269" s="144"/>
      <c r="S269" s="144"/>
      <c r="T269" s="144"/>
      <c r="U269" s="144"/>
      <c r="V269" s="144"/>
      <c r="W269" s="144"/>
      <c r="X269" s="138"/>
      <c r="Y269" s="138"/>
      <c r="Z269" s="138"/>
      <c r="AA269" s="138"/>
      <c r="AB269" s="138"/>
      <c r="AC269" s="138"/>
      <c r="AD269" s="138"/>
      <c r="AE269" s="138"/>
      <c r="AF269" s="138"/>
      <c r="AG269" s="138" t="s">
        <v>148</v>
      </c>
      <c r="AH269" s="138">
        <v>0</v>
      </c>
      <c r="AI269" s="138"/>
      <c r="AJ269" s="138"/>
      <c r="AK269" s="138"/>
      <c r="AL269" s="138"/>
      <c r="AM269" s="138"/>
      <c r="AN269" s="138"/>
      <c r="AO269" s="138"/>
      <c r="AP269" s="138"/>
      <c r="AQ269" s="138"/>
      <c r="AR269" s="138"/>
      <c r="AS269" s="138"/>
      <c r="AT269" s="138"/>
      <c r="AU269" s="138"/>
      <c r="AV269" s="138"/>
      <c r="AW269" s="138"/>
      <c r="AX269" s="138"/>
      <c r="AY269" s="138"/>
      <c r="AZ269" s="138"/>
      <c r="BA269" s="138"/>
      <c r="BB269" s="138"/>
      <c r="BC269" s="138"/>
      <c r="BD269" s="138"/>
      <c r="BE269" s="138"/>
      <c r="BF269" s="138"/>
      <c r="BG269" s="138"/>
      <c r="BH269" s="138"/>
    </row>
    <row r="270" spans="1:60" outlineLevel="1" x14ac:dyDescent="0.2">
      <c r="A270" s="141"/>
      <c r="B270" s="142"/>
      <c r="C270" s="178" t="s">
        <v>217</v>
      </c>
      <c r="D270" s="150"/>
      <c r="E270" s="151">
        <v>10.350000000000001</v>
      </c>
      <c r="F270" s="144"/>
      <c r="G270" s="144"/>
      <c r="H270" s="144"/>
      <c r="I270" s="144"/>
      <c r="J270" s="144"/>
      <c r="K270" s="144"/>
      <c r="L270" s="144"/>
      <c r="M270" s="144"/>
      <c r="N270" s="144"/>
      <c r="O270" s="144"/>
      <c r="P270" s="144"/>
      <c r="Q270" s="144"/>
      <c r="R270" s="144"/>
      <c r="S270" s="144"/>
      <c r="T270" s="144"/>
      <c r="U270" s="144"/>
      <c r="V270" s="144"/>
      <c r="W270" s="144"/>
      <c r="X270" s="138"/>
      <c r="Y270" s="138"/>
      <c r="Z270" s="138"/>
      <c r="AA270" s="138"/>
      <c r="AB270" s="138"/>
      <c r="AC270" s="138"/>
      <c r="AD270" s="138"/>
      <c r="AE270" s="138"/>
      <c r="AF270" s="138"/>
      <c r="AG270" s="138" t="s">
        <v>148</v>
      </c>
      <c r="AH270" s="138">
        <v>0</v>
      </c>
      <c r="AI270" s="138"/>
      <c r="AJ270" s="138"/>
      <c r="AK270" s="138"/>
      <c r="AL270" s="138"/>
      <c r="AM270" s="138"/>
      <c r="AN270" s="138"/>
      <c r="AO270" s="138"/>
      <c r="AP270" s="138"/>
      <c r="AQ270" s="138"/>
      <c r="AR270" s="138"/>
      <c r="AS270" s="138"/>
      <c r="AT270" s="138"/>
      <c r="AU270" s="138"/>
      <c r="AV270" s="138"/>
      <c r="AW270" s="138"/>
      <c r="AX270" s="138"/>
      <c r="AY270" s="138"/>
      <c r="AZ270" s="138"/>
      <c r="BA270" s="138"/>
      <c r="BB270" s="138"/>
      <c r="BC270" s="138"/>
      <c r="BD270" s="138"/>
      <c r="BE270" s="138"/>
      <c r="BF270" s="138"/>
      <c r="BG270" s="138"/>
      <c r="BH270" s="138"/>
    </row>
    <row r="271" spans="1:60" outlineLevel="1" x14ac:dyDescent="0.2">
      <c r="A271" s="141"/>
      <c r="B271" s="142"/>
      <c r="C271" s="178" t="s">
        <v>218</v>
      </c>
      <c r="D271" s="150"/>
      <c r="E271" s="151">
        <v>-1.2</v>
      </c>
      <c r="F271" s="144"/>
      <c r="G271" s="144"/>
      <c r="H271" s="144"/>
      <c r="I271" s="144"/>
      <c r="J271" s="144"/>
      <c r="K271" s="144"/>
      <c r="L271" s="144"/>
      <c r="M271" s="144"/>
      <c r="N271" s="144"/>
      <c r="O271" s="144"/>
      <c r="P271" s="144"/>
      <c r="Q271" s="144"/>
      <c r="R271" s="144"/>
      <c r="S271" s="144"/>
      <c r="T271" s="144"/>
      <c r="U271" s="144"/>
      <c r="V271" s="144"/>
      <c r="W271" s="144"/>
      <c r="X271" s="138"/>
      <c r="Y271" s="138"/>
      <c r="Z271" s="138"/>
      <c r="AA271" s="138"/>
      <c r="AB271" s="138"/>
      <c r="AC271" s="138"/>
      <c r="AD271" s="138"/>
      <c r="AE271" s="138"/>
      <c r="AF271" s="138"/>
      <c r="AG271" s="138" t="s">
        <v>148</v>
      </c>
      <c r="AH271" s="138">
        <v>0</v>
      </c>
      <c r="AI271" s="138"/>
      <c r="AJ271" s="138"/>
      <c r="AK271" s="138"/>
      <c r="AL271" s="138"/>
      <c r="AM271" s="138"/>
      <c r="AN271" s="138"/>
      <c r="AO271" s="138"/>
      <c r="AP271" s="138"/>
      <c r="AQ271" s="138"/>
      <c r="AR271" s="138"/>
      <c r="AS271" s="138"/>
      <c r="AT271" s="138"/>
      <c r="AU271" s="138"/>
      <c r="AV271" s="138"/>
      <c r="AW271" s="138"/>
      <c r="AX271" s="138"/>
      <c r="AY271" s="138"/>
      <c r="AZ271" s="138"/>
      <c r="BA271" s="138"/>
      <c r="BB271" s="138"/>
      <c r="BC271" s="138"/>
      <c r="BD271" s="138"/>
      <c r="BE271" s="138"/>
      <c r="BF271" s="138"/>
      <c r="BG271" s="138"/>
      <c r="BH271" s="138"/>
    </row>
    <row r="272" spans="1:60" outlineLevel="1" x14ac:dyDescent="0.2">
      <c r="A272" s="141"/>
      <c r="B272" s="142"/>
      <c r="C272" s="178" t="s">
        <v>219</v>
      </c>
      <c r="D272" s="150"/>
      <c r="E272" s="151">
        <v>7.0500000000000007</v>
      </c>
      <c r="F272" s="144"/>
      <c r="G272" s="144"/>
      <c r="H272" s="144"/>
      <c r="I272" s="144"/>
      <c r="J272" s="144"/>
      <c r="K272" s="144"/>
      <c r="L272" s="144"/>
      <c r="M272" s="144"/>
      <c r="N272" s="144"/>
      <c r="O272" s="144"/>
      <c r="P272" s="144"/>
      <c r="Q272" s="144"/>
      <c r="R272" s="144"/>
      <c r="S272" s="144"/>
      <c r="T272" s="144"/>
      <c r="U272" s="144"/>
      <c r="V272" s="144"/>
      <c r="W272" s="144"/>
      <c r="X272" s="138"/>
      <c r="Y272" s="138"/>
      <c r="Z272" s="138"/>
      <c r="AA272" s="138"/>
      <c r="AB272" s="138"/>
      <c r="AC272" s="138"/>
      <c r="AD272" s="138"/>
      <c r="AE272" s="138"/>
      <c r="AF272" s="138"/>
      <c r="AG272" s="138" t="s">
        <v>148</v>
      </c>
      <c r="AH272" s="138">
        <v>0</v>
      </c>
      <c r="AI272" s="138"/>
      <c r="AJ272" s="138"/>
      <c r="AK272" s="138"/>
      <c r="AL272" s="138"/>
      <c r="AM272" s="138"/>
      <c r="AN272" s="138"/>
      <c r="AO272" s="138"/>
      <c r="AP272" s="138"/>
      <c r="AQ272" s="138"/>
      <c r="AR272" s="138"/>
      <c r="AS272" s="138"/>
      <c r="AT272" s="138"/>
      <c r="AU272" s="138"/>
      <c r="AV272" s="138"/>
      <c r="AW272" s="138"/>
      <c r="AX272" s="138"/>
      <c r="AY272" s="138"/>
      <c r="AZ272" s="138"/>
      <c r="BA272" s="138"/>
      <c r="BB272" s="138"/>
      <c r="BC272" s="138"/>
      <c r="BD272" s="138"/>
      <c r="BE272" s="138"/>
      <c r="BF272" s="138"/>
      <c r="BG272" s="138"/>
      <c r="BH272" s="138"/>
    </row>
    <row r="273" spans="1:60" outlineLevel="1" x14ac:dyDescent="0.2">
      <c r="A273" s="141"/>
      <c r="B273" s="142"/>
      <c r="C273" s="178" t="s">
        <v>220</v>
      </c>
      <c r="D273" s="150"/>
      <c r="E273" s="151">
        <v>4.5</v>
      </c>
      <c r="F273" s="144"/>
      <c r="G273" s="144"/>
      <c r="H273" s="144"/>
      <c r="I273" s="144"/>
      <c r="J273" s="144"/>
      <c r="K273" s="144"/>
      <c r="L273" s="144"/>
      <c r="M273" s="144"/>
      <c r="N273" s="144"/>
      <c r="O273" s="144"/>
      <c r="P273" s="144"/>
      <c r="Q273" s="144"/>
      <c r="R273" s="144"/>
      <c r="S273" s="144"/>
      <c r="T273" s="144"/>
      <c r="U273" s="144"/>
      <c r="V273" s="144"/>
      <c r="W273" s="144"/>
      <c r="X273" s="138"/>
      <c r="Y273" s="138"/>
      <c r="Z273" s="138"/>
      <c r="AA273" s="138"/>
      <c r="AB273" s="138"/>
      <c r="AC273" s="138"/>
      <c r="AD273" s="138"/>
      <c r="AE273" s="138"/>
      <c r="AF273" s="138"/>
      <c r="AG273" s="138" t="s">
        <v>148</v>
      </c>
      <c r="AH273" s="138">
        <v>0</v>
      </c>
      <c r="AI273" s="138"/>
      <c r="AJ273" s="138"/>
      <c r="AK273" s="138"/>
      <c r="AL273" s="138"/>
      <c r="AM273" s="138"/>
      <c r="AN273" s="138"/>
      <c r="AO273" s="138"/>
      <c r="AP273" s="138"/>
      <c r="AQ273" s="138"/>
      <c r="AR273" s="138"/>
      <c r="AS273" s="138"/>
      <c r="AT273" s="138"/>
      <c r="AU273" s="138"/>
      <c r="AV273" s="138"/>
      <c r="AW273" s="138"/>
      <c r="AX273" s="138"/>
      <c r="AY273" s="138"/>
      <c r="AZ273" s="138"/>
      <c r="BA273" s="138"/>
      <c r="BB273" s="138"/>
      <c r="BC273" s="138"/>
      <c r="BD273" s="138"/>
      <c r="BE273" s="138"/>
      <c r="BF273" s="138"/>
      <c r="BG273" s="138"/>
      <c r="BH273" s="138"/>
    </row>
    <row r="274" spans="1:60" outlineLevel="1" x14ac:dyDescent="0.2">
      <c r="A274" s="141"/>
      <c r="B274" s="142"/>
      <c r="C274" s="178" t="s">
        <v>221</v>
      </c>
      <c r="D274" s="150"/>
      <c r="E274" s="151">
        <v>10.350000000000001</v>
      </c>
      <c r="F274" s="144"/>
      <c r="G274" s="144"/>
      <c r="H274" s="144"/>
      <c r="I274" s="144"/>
      <c r="J274" s="144"/>
      <c r="K274" s="144"/>
      <c r="L274" s="144"/>
      <c r="M274" s="144"/>
      <c r="N274" s="144"/>
      <c r="O274" s="144"/>
      <c r="P274" s="144"/>
      <c r="Q274" s="144"/>
      <c r="R274" s="144"/>
      <c r="S274" s="144"/>
      <c r="T274" s="144"/>
      <c r="U274" s="144"/>
      <c r="V274" s="144"/>
      <c r="W274" s="144"/>
      <c r="X274" s="138"/>
      <c r="Y274" s="138"/>
      <c r="Z274" s="138"/>
      <c r="AA274" s="138"/>
      <c r="AB274" s="138"/>
      <c r="AC274" s="138"/>
      <c r="AD274" s="138"/>
      <c r="AE274" s="138"/>
      <c r="AF274" s="138"/>
      <c r="AG274" s="138" t="s">
        <v>148</v>
      </c>
      <c r="AH274" s="138">
        <v>0</v>
      </c>
      <c r="AI274" s="138"/>
      <c r="AJ274" s="138"/>
      <c r="AK274" s="138"/>
      <c r="AL274" s="138"/>
      <c r="AM274" s="138"/>
      <c r="AN274" s="138"/>
      <c r="AO274" s="138"/>
      <c r="AP274" s="138"/>
      <c r="AQ274" s="138"/>
      <c r="AR274" s="138"/>
      <c r="AS274" s="138"/>
      <c r="AT274" s="138"/>
      <c r="AU274" s="138"/>
      <c r="AV274" s="138"/>
      <c r="AW274" s="138"/>
      <c r="AX274" s="138"/>
      <c r="AY274" s="138"/>
      <c r="AZ274" s="138"/>
      <c r="BA274" s="138"/>
      <c r="BB274" s="138"/>
      <c r="BC274" s="138"/>
      <c r="BD274" s="138"/>
      <c r="BE274" s="138"/>
      <c r="BF274" s="138"/>
      <c r="BG274" s="138"/>
      <c r="BH274" s="138"/>
    </row>
    <row r="275" spans="1:60" outlineLevel="1" x14ac:dyDescent="0.2">
      <c r="A275" s="141"/>
      <c r="B275" s="142"/>
      <c r="C275" s="178" t="s">
        <v>222</v>
      </c>
      <c r="D275" s="150"/>
      <c r="E275" s="151">
        <v>-0.39999999999999997</v>
      </c>
      <c r="F275" s="144"/>
      <c r="G275" s="144"/>
      <c r="H275" s="144"/>
      <c r="I275" s="144"/>
      <c r="J275" s="144"/>
      <c r="K275" s="144"/>
      <c r="L275" s="144"/>
      <c r="M275" s="144"/>
      <c r="N275" s="144"/>
      <c r="O275" s="144"/>
      <c r="P275" s="144"/>
      <c r="Q275" s="144"/>
      <c r="R275" s="144"/>
      <c r="S275" s="144"/>
      <c r="T275" s="144"/>
      <c r="U275" s="144"/>
      <c r="V275" s="144"/>
      <c r="W275" s="144"/>
      <c r="X275" s="138"/>
      <c r="Y275" s="138"/>
      <c r="Z275" s="138"/>
      <c r="AA275" s="138"/>
      <c r="AB275" s="138"/>
      <c r="AC275" s="138"/>
      <c r="AD275" s="138"/>
      <c r="AE275" s="138"/>
      <c r="AF275" s="138"/>
      <c r="AG275" s="138" t="s">
        <v>148</v>
      </c>
      <c r="AH275" s="138">
        <v>0</v>
      </c>
      <c r="AI275" s="138"/>
      <c r="AJ275" s="138"/>
      <c r="AK275" s="138"/>
      <c r="AL275" s="138"/>
      <c r="AM275" s="138"/>
      <c r="AN275" s="138"/>
      <c r="AO275" s="138"/>
      <c r="AP275" s="138"/>
      <c r="AQ275" s="138"/>
      <c r="AR275" s="138"/>
      <c r="AS275" s="138"/>
      <c r="AT275" s="138"/>
      <c r="AU275" s="138"/>
      <c r="AV275" s="138"/>
      <c r="AW275" s="138"/>
      <c r="AX275" s="138"/>
      <c r="AY275" s="138"/>
      <c r="AZ275" s="138"/>
      <c r="BA275" s="138"/>
      <c r="BB275" s="138"/>
      <c r="BC275" s="138"/>
      <c r="BD275" s="138"/>
      <c r="BE275" s="138"/>
      <c r="BF275" s="138"/>
      <c r="BG275" s="138"/>
      <c r="BH275" s="138"/>
    </row>
    <row r="276" spans="1:60" outlineLevel="1" x14ac:dyDescent="0.2">
      <c r="A276" s="141"/>
      <c r="B276" s="142"/>
      <c r="C276" s="178" t="s">
        <v>223</v>
      </c>
      <c r="D276" s="150"/>
      <c r="E276" s="151">
        <v>2.35</v>
      </c>
      <c r="F276" s="144"/>
      <c r="G276" s="144"/>
      <c r="H276" s="144"/>
      <c r="I276" s="144"/>
      <c r="J276" s="144"/>
      <c r="K276" s="144"/>
      <c r="L276" s="144"/>
      <c r="M276" s="144"/>
      <c r="N276" s="144"/>
      <c r="O276" s="144"/>
      <c r="P276" s="144"/>
      <c r="Q276" s="144"/>
      <c r="R276" s="144"/>
      <c r="S276" s="144"/>
      <c r="T276" s="144"/>
      <c r="U276" s="144"/>
      <c r="V276" s="144"/>
      <c r="W276" s="144"/>
      <c r="X276" s="138"/>
      <c r="Y276" s="138"/>
      <c r="Z276" s="138"/>
      <c r="AA276" s="138"/>
      <c r="AB276" s="138"/>
      <c r="AC276" s="138"/>
      <c r="AD276" s="138"/>
      <c r="AE276" s="138"/>
      <c r="AF276" s="138"/>
      <c r="AG276" s="138" t="s">
        <v>148</v>
      </c>
      <c r="AH276" s="138">
        <v>0</v>
      </c>
      <c r="AI276" s="138"/>
      <c r="AJ276" s="138"/>
      <c r="AK276" s="138"/>
      <c r="AL276" s="138"/>
      <c r="AM276" s="138"/>
      <c r="AN276" s="138"/>
      <c r="AO276" s="138"/>
      <c r="AP276" s="138"/>
      <c r="AQ276" s="138"/>
      <c r="AR276" s="138"/>
      <c r="AS276" s="138"/>
      <c r="AT276" s="138"/>
      <c r="AU276" s="138"/>
      <c r="AV276" s="138"/>
      <c r="AW276" s="138"/>
      <c r="AX276" s="138"/>
      <c r="AY276" s="138"/>
      <c r="AZ276" s="138"/>
      <c r="BA276" s="138"/>
      <c r="BB276" s="138"/>
      <c r="BC276" s="138"/>
      <c r="BD276" s="138"/>
      <c r="BE276" s="138"/>
      <c r="BF276" s="138"/>
      <c r="BG276" s="138"/>
      <c r="BH276" s="138"/>
    </row>
    <row r="277" spans="1:60" ht="22.5" outlineLevel="1" x14ac:dyDescent="0.2">
      <c r="A277" s="159">
        <v>93</v>
      </c>
      <c r="B277" s="160" t="s">
        <v>475</v>
      </c>
      <c r="C277" s="177" t="s">
        <v>476</v>
      </c>
      <c r="D277" s="161" t="s">
        <v>141</v>
      </c>
      <c r="E277" s="162">
        <v>16.200000000000003</v>
      </c>
      <c r="F277" s="163"/>
      <c r="G277" s="164">
        <f>ROUND(E277*F277,2)</f>
        <v>0</v>
      </c>
      <c r="H277" s="163"/>
      <c r="I277" s="164">
        <f>ROUND(E277*H277,2)</f>
        <v>0</v>
      </c>
      <c r="J277" s="163"/>
      <c r="K277" s="164">
        <f>ROUND(E277*J277,2)</f>
        <v>0</v>
      </c>
      <c r="L277" s="164">
        <v>21</v>
      </c>
      <c r="M277" s="164">
        <f>G277*(1+L277/100)</f>
        <v>0</v>
      </c>
      <c r="N277" s="164">
        <v>0</v>
      </c>
      <c r="O277" s="164">
        <f>ROUND(E277*N277,2)</f>
        <v>0</v>
      </c>
      <c r="P277" s="164">
        <v>6.8000000000000005E-2</v>
      </c>
      <c r="Q277" s="164">
        <f>ROUND(E277*P277,2)</f>
        <v>1.1000000000000001</v>
      </c>
      <c r="R277" s="164" t="s">
        <v>443</v>
      </c>
      <c r="S277" s="164" t="s">
        <v>143</v>
      </c>
      <c r="T277" s="165" t="s">
        <v>143</v>
      </c>
      <c r="U277" s="144">
        <v>0.30000000000000004</v>
      </c>
      <c r="V277" s="144">
        <f>ROUND(E277*U277,2)</f>
        <v>4.8600000000000003</v>
      </c>
      <c r="W277" s="144"/>
      <c r="X277" s="138"/>
      <c r="Y277" s="138"/>
      <c r="Z277" s="138"/>
      <c r="AA277" s="138"/>
      <c r="AB277" s="138"/>
      <c r="AC277" s="138"/>
      <c r="AD277" s="138"/>
      <c r="AE277" s="138"/>
      <c r="AF277" s="138"/>
      <c r="AG277" s="138" t="s">
        <v>144</v>
      </c>
      <c r="AH277" s="138"/>
      <c r="AI277" s="138"/>
      <c r="AJ277" s="138"/>
      <c r="AK277" s="138"/>
      <c r="AL277" s="138"/>
      <c r="AM277" s="138"/>
      <c r="AN277" s="138"/>
      <c r="AO277" s="138"/>
      <c r="AP277" s="138"/>
      <c r="AQ277" s="138"/>
      <c r="AR277" s="138"/>
      <c r="AS277" s="138"/>
      <c r="AT277" s="138"/>
      <c r="AU277" s="138"/>
      <c r="AV277" s="138"/>
      <c r="AW277" s="138"/>
      <c r="AX277" s="138"/>
      <c r="AY277" s="138"/>
      <c r="AZ277" s="138"/>
      <c r="BA277" s="138"/>
      <c r="BB277" s="138"/>
      <c r="BC277" s="138"/>
      <c r="BD277" s="138"/>
      <c r="BE277" s="138"/>
      <c r="BF277" s="138"/>
      <c r="BG277" s="138"/>
      <c r="BH277" s="138"/>
    </row>
    <row r="278" spans="1:60" outlineLevel="1" x14ac:dyDescent="0.2">
      <c r="A278" s="141"/>
      <c r="B278" s="142"/>
      <c r="C278" s="251" t="s">
        <v>477</v>
      </c>
      <c r="D278" s="252"/>
      <c r="E278" s="252"/>
      <c r="F278" s="252"/>
      <c r="G278" s="252"/>
      <c r="H278" s="144"/>
      <c r="I278" s="144"/>
      <c r="J278" s="144"/>
      <c r="K278" s="144"/>
      <c r="L278" s="144"/>
      <c r="M278" s="144"/>
      <c r="N278" s="144"/>
      <c r="O278" s="144"/>
      <c r="P278" s="144"/>
      <c r="Q278" s="144"/>
      <c r="R278" s="144"/>
      <c r="S278" s="144"/>
      <c r="T278" s="144"/>
      <c r="U278" s="144"/>
      <c r="V278" s="144"/>
      <c r="W278" s="144"/>
      <c r="X278" s="138"/>
      <c r="Y278" s="138"/>
      <c r="Z278" s="138"/>
      <c r="AA278" s="138"/>
      <c r="AB278" s="138"/>
      <c r="AC278" s="138"/>
      <c r="AD278" s="138"/>
      <c r="AE278" s="138"/>
      <c r="AF278" s="138"/>
      <c r="AG278" s="138" t="s">
        <v>146</v>
      </c>
      <c r="AH278" s="138"/>
      <c r="AI278" s="138"/>
      <c r="AJ278" s="138"/>
      <c r="AK278" s="138"/>
      <c r="AL278" s="138"/>
      <c r="AM278" s="138"/>
      <c r="AN278" s="138"/>
      <c r="AO278" s="138"/>
      <c r="AP278" s="138"/>
      <c r="AQ278" s="138"/>
      <c r="AR278" s="138"/>
      <c r="AS278" s="138"/>
      <c r="AT278" s="138"/>
      <c r="AU278" s="138"/>
      <c r="AV278" s="138"/>
      <c r="AW278" s="138"/>
      <c r="AX278" s="138"/>
      <c r="AY278" s="138"/>
      <c r="AZ278" s="138"/>
      <c r="BA278" s="138"/>
      <c r="BB278" s="138"/>
      <c r="BC278" s="138"/>
      <c r="BD278" s="138"/>
      <c r="BE278" s="138"/>
      <c r="BF278" s="138"/>
      <c r="BG278" s="138"/>
      <c r="BH278" s="138"/>
    </row>
    <row r="279" spans="1:60" outlineLevel="1" x14ac:dyDescent="0.2">
      <c r="A279" s="141"/>
      <c r="B279" s="142"/>
      <c r="C279" s="178" t="s">
        <v>217</v>
      </c>
      <c r="D279" s="150"/>
      <c r="E279" s="151">
        <v>10.350000000000001</v>
      </c>
      <c r="F279" s="144"/>
      <c r="G279" s="144"/>
      <c r="H279" s="144"/>
      <c r="I279" s="144"/>
      <c r="J279" s="144"/>
      <c r="K279" s="144"/>
      <c r="L279" s="144"/>
      <c r="M279" s="144"/>
      <c r="N279" s="144"/>
      <c r="O279" s="144"/>
      <c r="P279" s="144"/>
      <c r="Q279" s="144"/>
      <c r="R279" s="144"/>
      <c r="S279" s="144"/>
      <c r="T279" s="144"/>
      <c r="U279" s="144"/>
      <c r="V279" s="144"/>
      <c r="W279" s="144"/>
      <c r="X279" s="138"/>
      <c r="Y279" s="138"/>
      <c r="Z279" s="138"/>
      <c r="AA279" s="138"/>
      <c r="AB279" s="138"/>
      <c r="AC279" s="138"/>
      <c r="AD279" s="138"/>
      <c r="AE279" s="138"/>
      <c r="AF279" s="138"/>
      <c r="AG279" s="138" t="s">
        <v>148</v>
      </c>
      <c r="AH279" s="138">
        <v>0</v>
      </c>
      <c r="AI279" s="138"/>
      <c r="AJ279" s="138"/>
      <c r="AK279" s="138"/>
      <c r="AL279" s="138"/>
      <c r="AM279" s="138"/>
      <c r="AN279" s="138"/>
      <c r="AO279" s="138"/>
      <c r="AP279" s="138"/>
      <c r="AQ279" s="138"/>
      <c r="AR279" s="138"/>
      <c r="AS279" s="138"/>
      <c r="AT279" s="138"/>
      <c r="AU279" s="138"/>
      <c r="AV279" s="138"/>
      <c r="AW279" s="138"/>
      <c r="AX279" s="138"/>
      <c r="AY279" s="138"/>
      <c r="AZ279" s="138"/>
      <c r="BA279" s="138"/>
      <c r="BB279" s="138"/>
      <c r="BC279" s="138"/>
      <c r="BD279" s="138"/>
      <c r="BE279" s="138"/>
      <c r="BF279" s="138"/>
      <c r="BG279" s="138"/>
      <c r="BH279" s="138"/>
    </row>
    <row r="280" spans="1:60" outlineLevel="1" x14ac:dyDescent="0.2">
      <c r="A280" s="141"/>
      <c r="B280" s="142"/>
      <c r="C280" s="178" t="s">
        <v>218</v>
      </c>
      <c r="D280" s="150"/>
      <c r="E280" s="151">
        <v>-1.2</v>
      </c>
      <c r="F280" s="144"/>
      <c r="G280" s="144"/>
      <c r="H280" s="144"/>
      <c r="I280" s="144"/>
      <c r="J280" s="144"/>
      <c r="K280" s="144"/>
      <c r="L280" s="144"/>
      <c r="M280" s="144"/>
      <c r="N280" s="144"/>
      <c r="O280" s="144"/>
      <c r="P280" s="144"/>
      <c r="Q280" s="144"/>
      <c r="R280" s="144"/>
      <c r="S280" s="144"/>
      <c r="T280" s="144"/>
      <c r="U280" s="144"/>
      <c r="V280" s="144"/>
      <c r="W280" s="144"/>
      <c r="X280" s="138"/>
      <c r="Y280" s="138"/>
      <c r="Z280" s="138"/>
      <c r="AA280" s="138"/>
      <c r="AB280" s="138"/>
      <c r="AC280" s="138"/>
      <c r="AD280" s="138"/>
      <c r="AE280" s="138"/>
      <c r="AF280" s="138"/>
      <c r="AG280" s="138" t="s">
        <v>148</v>
      </c>
      <c r="AH280" s="138">
        <v>0</v>
      </c>
      <c r="AI280" s="138"/>
      <c r="AJ280" s="138"/>
      <c r="AK280" s="138"/>
      <c r="AL280" s="138"/>
      <c r="AM280" s="138"/>
      <c r="AN280" s="138"/>
      <c r="AO280" s="138"/>
      <c r="AP280" s="138"/>
      <c r="AQ280" s="138"/>
      <c r="AR280" s="138"/>
      <c r="AS280" s="138"/>
      <c r="AT280" s="138"/>
      <c r="AU280" s="138"/>
      <c r="AV280" s="138"/>
      <c r="AW280" s="138"/>
      <c r="AX280" s="138"/>
      <c r="AY280" s="138"/>
      <c r="AZ280" s="138"/>
      <c r="BA280" s="138"/>
      <c r="BB280" s="138"/>
      <c r="BC280" s="138"/>
      <c r="BD280" s="138"/>
      <c r="BE280" s="138"/>
      <c r="BF280" s="138"/>
      <c r="BG280" s="138"/>
      <c r="BH280" s="138"/>
    </row>
    <row r="281" spans="1:60" outlineLevel="1" x14ac:dyDescent="0.2">
      <c r="A281" s="141"/>
      <c r="B281" s="142"/>
      <c r="C281" s="178" t="s">
        <v>219</v>
      </c>
      <c r="D281" s="150"/>
      <c r="E281" s="151">
        <v>7.0500000000000007</v>
      </c>
      <c r="F281" s="144"/>
      <c r="G281" s="144"/>
      <c r="H281" s="144"/>
      <c r="I281" s="144"/>
      <c r="J281" s="144"/>
      <c r="K281" s="144"/>
      <c r="L281" s="144"/>
      <c r="M281" s="144"/>
      <c r="N281" s="144"/>
      <c r="O281" s="144"/>
      <c r="P281" s="144"/>
      <c r="Q281" s="144"/>
      <c r="R281" s="144"/>
      <c r="S281" s="144"/>
      <c r="T281" s="144"/>
      <c r="U281" s="144"/>
      <c r="V281" s="144"/>
      <c r="W281" s="144"/>
      <c r="X281" s="138"/>
      <c r="Y281" s="138"/>
      <c r="Z281" s="138"/>
      <c r="AA281" s="138"/>
      <c r="AB281" s="138"/>
      <c r="AC281" s="138"/>
      <c r="AD281" s="138"/>
      <c r="AE281" s="138"/>
      <c r="AF281" s="138"/>
      <c r="AG281" s="138" t="s">
        <v>148</v>
      </c>
      <c r="AH281" s="138">
        <v>0</v>
      </c>
      <c r="AI281" s="138"/>
      <c r="AJ281" s="138"/>
      <c r="AK281" s="138"/>
      <c r="AL281" s="138"/>
      <c r="AM281" s="138"/>
      <c r="AN281" s="138"/>
      <c r="AO281" s="138"/>
      <c r="AP281" s="138"/>
      <c r="AQ281" s="138"/>
      <c r="AR281" s="138"/>
      <c r="AS281" s="138"/>
      <c r="AT281" s="138"/>
      <c r="AU281" s="138"/>
      <c r="AV281" s="138"/>
      <c r="AW281" s="138"/>
      <c r="AX281" s="138"/>
      <c r="AY281" s="138"/>
      <c r="AZ281" s="138"/>
      <c r="BA281" s="138"/>
      <c r="BB281" s="138"/>
      <c r="BC281" s="138"/>
      <c r="BD281" s="138"/>
      <c r="BE281" s="138"/>
      <c r="BF281" s="138"/>
      <c r="BG281" s="138"/>
      <c r="BH281" s="138"/>
    </row>
    <row r="282" spans="1:60" x14ac:dyDescent="0.2">
      <c r="A282" s="153" t="s">
        <v>137</v>
      </c>
      <c r="B282" s="154" t="s">
        <v>84</v>
      </c>
      <c r="C282" s="176" t="s">
        <v>85</v>
      </c>
      <c r="D282" s="155"/>
      <c r="E282" s="156"/>
      <c r="F282" s="157"/>
      <c r="G282" s="157">
        <f>SUMIF(AG283:AG284,"&lt;&gt;NOR",G283:G284)</f>
        <v>0</v>
      </c>
      <c r="H282" s="157"/>
      <c r="I282" s="157">
        <f>SUM(I283:I284)</f>
        <v>0</v>
      </c>
      <c r="J282" s="157"/>
      <c r="K282" s="157">
        <f>SUM(K283:K284)</f>
        <v>0</v>
      </c>
      <c r="L282" s="157"/>
      <c r="M282" s="157">
        <f>SUM(M283:M284)</f>
        <v>0</v>
      </c>
      <c r="N282" s="157"/>
      <c r="O282" s="157">
        <f>SUM(O283:O284)</f>
        <v>0</v>
      </c>
      <c r="P282" s="157"/>
      <c r="Q282" s="157">
        <f>SUM(Q283:Q284)</f>
        <v>0</v>
      </c>
      <c r="R282" s="157"/>
      <c r="S282" s="157"/>
      <c r="T282" s="158"/>
      <c r="U282" s="152"/>
      <c r="V282" s="152">
        <f>SUM(V283:V284)</f>
        <v>43.64</v>
      </c>
      <c r="W282" s="152"/>
      <c r="AG282" t="s">
        <v>138</v>
      </c>
    </row>
    <row r="283" spans="1:60" ht="33.75" outlineLevel="1" x14ac:dyDescent="0.2">
      <c r="A283" s="159">
        <v>94</v>
      </c>
      <c r="B283" s="160" t="s">
        <v>478</v>
      </c>
      <c r="C283" s="177" t="s">
        <v>479</v>
      </c>
      <c r="D283" s="161" t="s">
        <v>195</v>
      </c>
      <c r="E283" s="162">
        <v>46.503990000000002</v>
      </c>
      <c r="F283" s="163"/>
      <c r="G283" s="164">
        <f>ROUND(E283*F283,2)</f>
        <v>0</v>
      </c>
      <c r="H283" s="163"/>
      <c r="I283" s="164">
        <f>ROUND(E283*H283,2)</f>
        <v>0</v>
      </c>
      <c r="J283" s="163"/>
      <c r="K283" s="164">
        <f>ROUND(E283*J283,2)</f>
        <v>0</v>
      </c>
      <c r="L283" s="164">
        <v>21</v>
      </c>
      <c r="M283" s="164">
        <f>G283*(1+L283/100)</f>
        <v>0</v>
      </c>
      <c r="N283" s="164">
        <v>0</v>
      </c>
      <c r="O283" s="164">
        <f>ROUND(E283*N283,2)</f>
        <v>0</v>
      </c>
      <c r="P283" s="164">
        <v>0</v>
      </c>
      <c r="Q283" s="164">
        <f>ROUND(E283*P283,2)</f>
        <v>0</v>
      </c>
      <c r="R283" s="164" t="s">
        <v>230</v>
      </c>
      <c r="S283" s="164" t="s">
        <v>143</v>
      </c>
      <c r="T283" s="165" t="s">
        <v>143</v>
      </c>
      <c r="U283" s="144">
        <v>0.9385</v>
      </c>
      <c r="V283" s="144">
        <f>ROUND(E283*U283,2)</f>
        <v>43.64</v>
      </c>
      <c r="W283" s="144"/>
      <c r="X283" s="138"/>
      <c r="Y283" s="138"/>
      <c r="Z283" s="138"/>
      <c r="AA283" s="138"/>
      <c r="AB283" s="138"/>
      <c r="AC283" s="138"/>
      <c r="AD283" s="138"/>
      <c r="AE283" s="138"/>
      <c r="AF283" s="138"/>
      <c r="AG283" s="138" t="s">
        <v>256</v>
      </c>
      <c r="AH283" s="138"/>
      <c r="AI283" s="138"/>
      <c r="AJ283" s="138"/>
      <c r="AK283" s="138"/>
      <c r="AL283" s="138"/>
      <c r="AM283" s="138"/>
      <c r="AN283" s="138"/>
      <c r="AO283" s="138"/>
      <c r="AP283" s="138"/>
      <c r="AQ283" s="138"/>
      <c r="AR283" s="138"/>
      <c r="AS283" s="138"/>
      <c r="AT283" s="138"/>
      <c r="AU283" s="138"/>
      <c r="AV283" s="138"/>
      <c r="AW283" s="138"/>
      <c r="AX283" s="138"/>
      <c r="AY283" s="138"/>
      <c r="AZ283" s="138"/>
      <c r="BA283" s="138"/>
      <c r="BB283" s="138"/>
      <c r="BC283" s="138"/>
      <c r="BD283" s="138"/>
      <c r="BE283" s="138"/>
      <c r="BF283" s="138"/>
      <c r="BG283" s="138"/>
      <c r="BH283" s="138"/>
    </row>
    <row r="284" spans="1:60" outlineLevel="1" x14ac:dyDescent="0.2">
      <c r="A284" s="141"/>
      <c r="B284" s="142"/>
      <c r="C284" s="251" t="s">
        <v>480</v>
      </c>
      <c r="D284" s="252"/>
      <c r="E284" s="252"/>
      <c r="F284" s="252"/>
      <c r="G284" s="252"/>
      <c r="H284" s="144"/>
      <c r="I284" s="144"/>
      <c r="J284" s="144"/>
      <c r="K284" s="144"/>
      <c r="L284" s="144"/>
      <c r="M284" s="144"/>
      <c r="N284" s="144"/>
      <c r="O284" s="144"/>
      <c r="P284" s="144"/>
      <c r="Q284" s="144"/>
      <c r="R284" s="144"/>
      <c r="S284" s="144"/>
      <c r="T284" s="144"/>
      <c r="U284" s="144"/>
      <c r="V284" s="144"/>
      <c r="W284" s="144"/>
      <c r="X284" s="138"/>
      <c r="Y284" s="138"/>
      <c r="Z284" s="138"/>
      <c r="AA284" s="138"/>
      <c r="AB284" s="138"/>
      <c r="AC284" s="138"/>
      <c r="AD284" s="138"/>
      <c r="AE284" s="138"/>
      <c r="AF284" s="138"/>
      <c r="AG284" s="138" t="s">
        <v>146</v>
      </c>
      <c r="AH284" s="138"/>
      <c r="AI284" s="138"/>
      <c r="AJ284" s="138"/>
      <c r="AK284" s="138"/>
      <c r="AL284" s="138"/>
      <c r="AM284" s="138"/>
      <c r="AN284" s="138"/>
      <c r="AO284" s="138"/>
      <c r="AP284" s="138"/>
      <c r="AQ284" s="138"/>
      <c r="AR284" s="138"/>
      <c r="AS284" s="138"/>
      <c r="AT284" s="138"/>
      <c r="AU284" s="138"/>
      <c r="AV284" s="138"/>
      <c r="AW284" s="138"/>
      <c r="AX284" s="138"/>
      <c r="AY284" s="138"/>
      <c r="AZ284" s="138"/>
      <c r="BA284" s="138"/>
      <c r="BB284" s="138"/>
      <c r="BC284" s="138"/>
      <c r="BD284" s="138"/>
      <c r="BE284" s="138"/>
      <c r="BF284" s="138"/>
      <c r="BG284" s="138"/>
      <c r="BH284" s="138"/>
    </row>
    <row r="285" spans="1:60" x14ac:dyDescent="0.2">
      <c r="A285" s="153" t="s">
        <v>137</v>
      </c>
      <c r="B285" s="154" t="s">
        <v>86</v>
      </c>
      <c r="C285" s="176" t="s">
        <v>87</v>
      </c>
      <c r="D285" s="155"/>
      <c r="E285" s="156"/>
      <c r="F285" s="157"/>
      <c r="G285" s="157">
        <f>SUMIF(AG286:AG296,"&lt;&gt;NOR",G286:G296)</f>
        <v>0</v>
      </c>
      <c r="H285" s="157"/>
      <c r="I285" s="157">
        <f>SUM(I286:I296)</f>
        <v>0</v>
      </c>
      <c r="J285" s="157"/>
      <c r="K285" s="157">
        <f>SUM(K286:K296)</f>
        <v>0</v>
      </c>
      <c r="L285" s="157"/>
      <c r="M285" s="157">
        <f>SUM(M286:M296)</f>
        <v>0</v>
      </c>
      <c r="N285" s="157"/>
      <c r="O285" s="157">
        <f>SUM(O286:O296)</f>
        <v>0.01</v>
      </c>
      <c r="P285" s="157"/>
      <c r="Q285" s="157">
        <f>SUM(Q286:Q296)</f>
        <v>0</v>
      </c>
      <c r="R285" s="157"/>
      <c r="S285" s="157"/>
      <c r="T285" s="158"/>
      <c r="U285" s="152"/>
      <c r="V285" s="152">
        <f>SUM(V286:V296)</f>
        <v>20.41</v>
      </c>
      <c r="W285" s="152"/>
      <c r="AG285" t="s">
        <v>138</v>
      </c>
    </row>
    <row r="286" spans="1:60" outlineLevel="1" x14ac:dyDescent="0.2">
      <c r="A286" s="166">
        <v>95</v>
      </c>
      <c r="B286" s="167" t="s">
        <v>481</v>
      </c>
      <c r="C286" s="179" t="s">
        <v>482</v>
      </c>
      <c r="D286" s="168" t="s">
        <v>260</v>
      </c>
      <c r="E286" s="169">
        <v>3</v>
      </c>
      <c r="F286" s="170"/>
      <c r="G286" s="171">
        <f t="shared" ref="G286:G292" si="0">ROUND(E286*F286,2)</f>
        <v>0</v>
      </c>
      <c r="H286" s="170"/>
      <c r="I286" s="171">
        <f t="shared" ref="I286:I292" si="1">ROUND(E286*H286,2)</f>
        <v>0</v>
      </c>
      <c r="J286" s="170"/>
      <c r="K286" s="171">
        <f t="shared" ref="K286:K292" si="2">ROUND(E286*J286,2)</f>
        <v>0</v>
      </c>
      <c r="L286" s="171">
        <v>21</v>
      </c>
      <c r="M286" s="171">
        <f t="shared" ref="M286:M292" si="3">G286*(1+L286/100)</f>
        <v>0</v>
      </c>
      <c r="N286" s="171">
        <v>2E-3</v>
      </c>
      <c r="O286" s="171">
        <f t="shared" ref="O286:O292" si="4">ROUND(E286*N286,2)</f>
        <v>0.01</v>
      </c>
      <c r="P286" s="171">
        <v>0</v>
      </c>
      <c r="Q286" s="171">
        <f t="shared" ref="Q286:Q292" si="5">ROUND(E286*P286,2)</f>
        <v>0</v>
      </c>
      <c r="R286" s="171" t="s">
        <v>196</v>
      </c>
      <c r="S286" s="171" t="s">
        <v>143</v>
      </c>
      <c r="T286" s="172" t="s">
        <v>143</v>
      </c>
      <c r="U286" s="144">
        <v>0</v>
      </c>
      <c r="V286" s="144">
        <f t="shared" ref="V286:V292" si="6">ROUND(E286*U286,2)</f>
        <v>0</v>
      </c>
      <c r="W286" s="144"/>
      <c r="X286" s="138"/>
      <c r="Y286" s="138"/>
      <c r="Z286" s="138"/>
      <c r="AA286" s="138"/>
      <c r="AB286" s="138"/>
      <c r="AC286" s="138"/>
      <c r="AD286" s="138"/>
      <c r="AE286" s="138"/>
      <c r="AF286" s="138"/>
      <c r="AG286" s="138" t="s">
        <v>197</v>
      </c>
      <c r="AH286" s="138"/>
      <c r="AI286" s="138"/>
      <c r="AJ286" s="138"/>
      <c r="AK286" s="138"/>
      <c r="AL286" s="138"/>
      <c r="AM286" s="138"/>
      <c r="AN286" s="138"/>
      <c r="AO286" s="138"/>
      <c r="AP286" s="138"/>
      <c r="AQ286" s="138"/>
      <c r="AR286" s="138"/>
      <c r="AS286" s="138"/>
      <c r="AT286" s="138"/>
      <c r="AU286" s="138"/>
      <c r="AV286" s="138"/>
      <c r="AW286" s="138"/>
      <c r="AX286" s="138"/>
      <c r="AY286" s="138"/>
      <c r="AZ286" s="138"/>
      <c r="BA286" s="138"/>
      <c r="BB286" s="138"/>
      <c r="BC286" s="138"/>
      <c r="BD286" s="138"/>
      <c r="BE286" s="138"/>
      <c r="BF286" s="138"/>
      <c r="BG286" s="138"/>
      <c r="BH286" s="138"/>
    </row>
    <row r="287" spans="1:60" outlineLevel="1" x14ac:dyDescent="0.2">
      <c r="A287" s="166">
        <v>96</v>
      </c>
      <c r="B287" s="167" t="s">
        <v>483</v>
      </c>
      <c r="C287" s="179" t="s">
        <v>484</v>
      </c>
      <c r="D287" s="168" t="s">
        <v>260</v>
      </c>
      <c r="E287" s="169">
        <v>3</v>
      </c>
      <c r="F287" s="170"/>
      <c r="G287" s="171">
        <f t="shared" si="0"/>
        <v>0</v>
      </c>
      <c r="H287" s="170"/>
      <c r="I287" s="171">
        <f t="shared" si="1"/>
        <v>0</v>
      </c>
      <c r="J287" s="170"/>
      <c r="K287" s="171">
        <f t="shared" si="2"/>
        <v>0</v>
      </c>
      <c r="L287" s="171">
        <v>21</v>
      </c>
      <c r="M287" s="171">
        <f t="shared" si="3"/>
        <v>0</v>
      </c>
      <c r="N287" s="171">
        <v>1.2000000000000001E-3</v>
      </c>
      <c r="O287" s="171">
        <f t="shared" si="4"/>
        <v>0</v>
      </c>
      <c r="P287" s="171">
        <v>0</v>
      </c>
      <c r="Q287" s="171">
        <f t="shared" si="5"/>
        <v>0</v>
      </c>
      <c r="R287" s="171" t="s">
        <v>196</v>
      </c>
      <c r="S287" s="171" t="s">
        <v>143</v>
      </c>
      <c r="T287" s="172" t="s">
        <v>143</v>
      </c>
      <c r="U287" s="144">
        <v>0</v>
      </c>
      <c r="V287" s="144">
        <f t="shared" si="6"/>
        <v>0</v>
      </c>
      <c r="W287" s="144"/>
      <c r="X287" s="138"/>
      <c r="Y287" s="138"/>
      <c r="Z287" s="138"/>
      <c r="AA287" s="138"/>
      <c r="AB287" s="138"/>
      <c r="AC287" s="138"/>
      <c r="AD287" s="138"/>
      <c r="AE287" s="138"/>
      <c r="AF287" s="138"/>
      <c r="AG287" s="138" t="s">
        <v>197</v>
      </c>
      <c r="AH287" s="138"/>
      <c r="AI287" s="138"/>
      <c r="AJ287" s="138"/>
      <c r="AK287" s="138"/>
      <c r="AL287" s="138"/>
      <c r="AM287" s="138"/>
      <c r="AN287" s="138"/>
      <c r="AO287" s="138"/>
      <c r="AP287" s="138"/>
      <c r="AQ287" s="138"/>
      <c r="AR287" s="138"/>
      <c r="AS287" s="138"/>
      <c r="AT287" s="138"/>
      <c r="AU287" s="138"/>
      <c r="AV287" s="138"/>
      <c r="AW287" s="138"/>
      <c r="AX287" s="138"/>
      <c r="AY287" s="138"/>
      <c r="AZ287" s="138"/>
      <c r="BA287" s="138"/>
      <c r="BB287" s="138"/>
      <c r="BC287" s="138"/>
      <c r="BD287" s="138"/>
      <c r="BE287" s="138"/>
      <c r="BF287" s="138"/>
      <c r="BG287" s="138"/>
      <c r="BH287" s="138"/>
    </row>
    <row r="288" spans="1:60" outlineLevel="1" x14ac:dyDescent="0.2">
      <c r="A288" s="166">
        <v>97</v>
      </c>
      <c r="B288" s="167" t="s">
        <v>485</v>
      </c>
      <c r="C288" s="179" t="s">
        <v>486</v>
      </c>
      <c r="D288" s="168" t="s">
        <v>195</v>
      </c>
      <c r="E288" s="169">
        <v>11.211630000000001</v>
      </c>
      <c r="F288" s="170"/>
      <c r="G288" s="171">
        <f t="shared" si="0"/>
        <v>0</v>
      </c>
      <c r="H288" s="170"/>
      <c r="I288" s="171">
        <f t="shared" si="1"/>
        <v>0</v>
      </c>
      <c r="J288" s="170"/>
      <c r="K288" s="171">
        <f t="shared" si="2"/>
        <v>0</v>
      </c>
      <c r="L288" s="171">
        <v>21</v>
      </c>
      <c r="M288" s="171">
        <f t="shared" si="3"/>
        <v>0</v>
      </c>
      <c r="N288" s="171">
        <v>0</v>
      </c>
      <c r="O288" s="171">
        <f t="shared" si="4"/>
        <v>0</v>
      </c>
      <c r="P288" s="171">
        <v>0</v>
      </c>
      <c r="Q288" s="171">
        <f t="shared" si="5"/>
        <v>0</v>
      </c>
      <c r="R288" s="171" t="s">
        <v>443</v>
      </c>
      <c r="S288" s="171" t="s">
        <v>143</v>
      </c>
      <c r="T288" s="172" t="s">
        <v>143</v>
      </c>
      <c r="U288" s="144">
        <v>0.49000000000000005</v>
      </c>
      <c r="V288" s="144">
        <f t="shared" si="6"/>
        <v>5.49</v>
      </c>
      <c r="W288" s="144"/>
      <c r="X288" s="138"/>
      <c r="Y288" s="138"/>
      <c r="Z288" s="138"/>
      <c r="AA288" s="138"/>
      <c r="AB288" s="138"/>
      <c r="AC288" s="138"/>
      <c r="AD288" s="138"/>
      <c r="AE288" s="138"/>
      <c r="AF288" s="138"/>
      <c r="AG288" s="138" t="s">
        <v>487</v>
      </c>
      <c r="AH288" s="138"/>
      <c r="AI288" s="138"/>
      <c r="AJ288" s="138"/>
      <c r="AK288" s="138"/>
      <c r="AL288" s="138"/>
      <c r="AM288" s="138"/>
      <c r="AN288" s="138"/>
      <c r="AO288" s="138"/>
      <c r="AP288" s="138"/>
      <c r="AQ288" s="138"/>
      <c r="AR288" s="138"/>
      <c r="AS288" s="138"/>
      <c r="AT288" s="138"/>
      <c r="AU288" s="138"/>
      <c r="AV288" s="138"/>
      <c r="AW288" s="138"/>
      <c r="AX288" s="138"/>
      <c r="AY288" s="138"/>
      <c r="AZ288" s="138"/>
      <c r="BA288" s="138"/>
      <c r="BB288" s="138"/>
      <c r="BC288" s="138"/>
      <c r="BD288" s="138"/>
      <c r="BE288" s="138"/>
      <c r="BF288" s="138"/>
      <c r="BG288" s="138"/>
      <c r="BH288" s="138"/>
    </row>
    <row r="289" spans="1:60" outlineLevel="1" x14ac:dyDescent="0.2">
      <c r="A289" s="166">
        <v>98</v>
      </c>
      <c r="B289" s="167" t="s">
        <v>488</v>
      </c>
      <c r="C289" s="179" t="s">
        <v>489</v>
      </c>
      <c r="D289" s="168" t="s">
        <v>195</v>
      </c>
      <c r="E289" s="169">
        <v>11.211630000000001</v>
      </c>
      <c r="F289" s="170"/>
      <c r="G289" s="171">
        <f t="shared" si="0"/>
        <v>0</v>
      </c>
      <c r="H289" s="170"/>
      <c r="I289" s="171">
        <f t="shared" si="1"/>
        <v>0</v>
      </c>
      <c r="J289" s="170"/>
      <c r="K289" s="171">
        <f t="shared" si="2"/>
        <v>0</v>
      </c>
      <c r="L289" s="171">
        <v>21</v>
      </c>
      <c r="M289" s="171">
        <f t="shared" si="3"/>
        <v>0</v>
      </c>
      <c r="N289" s="171">
        <v>0</v>
      </c>
      <c r="O289" s="171">
        <f t="shared" si="4"/>
        <v>0</v>
      </c>
      <c r="P289" s="171">
        <v>0</v>
      </c>
      <c r="Q289" s="171">
        <f t="shared" si="5"/>
        <v>0</v>
      </c>
      <c r="R289" s="171" t="s">
        <v>443</v>
      </c>
      <c r="S289" s="171" t="s">
        <v>143</v>
      </c>
      <c r="T289" s="172" t="s">
        <v>143</v>
      </c>
      <c r="U289" s="144">
        <v>0</v>
      </c>
      <c r="V289" s="144">
        <f t="shared" si="6"/>
        <v>0</v>
      </c>
      <c r="W289" s="144"/>
      <c r="X289" s="138"/>
      <c r="Y289" s="138"/>
      <c r="Z289" s="138"/>
      <c r="AA289" s="138"/>
      <c r="AB289" s="138"/>
      <c r="AC289" s="138"/>
      <c r="AD289" s="138"/>
      <c r="AE289" s="138"/>
      <c r="AF289" s="138"/>
      <c r="AG289" s="138" t="s">
        <v>487</v>
      </c>
      <c r="AH289" s="138"/>
      <c r="AI289" s="138"/>
      <c r="AJ289" s="138"/>
      <c r="AK289" s="138"/>
      <c r="AL289" s="138"/>
      <c r="AM289" s="138"/>
      <c r="AN289" s="138"/>
      <c r="AO289" s="138"/>
      <c r="AP289" s="138"/>
      <c r="AQ289" s="138"/>
      <c r="AR289" s="138"/>
      <c r="AS289" s="138"/>
      <c r="AT289" s="138"/>
      <c r="AU289" s="138"/>
      <c r="AV289" s="138"/>
      <c r="AW289" s="138"/>
      <c r="AX289" s="138"/>
      <c r="AY289" s="138"/>
      <c r="AZ289" s="138"/>
      <c r="BA289" s="138"/>
      <c r="BB289" s="138"/>
      <c r="BC289" s="138"/>
      <c r="BD289" s="138"/>
      <c r="BE289" s="138"/>
      <c r="BF289" s="138"/>
      <c r="BG289" s="138"/>
      <c r="BH289" s="138"/>
    </row>
    <row r="290" spans="1:60" outlineLevel="1" x14ac:dyDescent="0.2">
      <c r="A290" s="166">
        <v>99</v>
      </c>
      <c r="B290" s="167" t="s">
        <v>490</v>
      </c>
      <c r="C290" s="179" t="s">
        <v>491</v>
      </c>
      <c r="D290" s="168" t="s">
        <v>195</v>
      </c>
      <c r="E290" s="169">
        <v>11.211630000000001</v>
      </c>
      <c r="F290" s="170"/>
      <c r="G290" s="171">
        <f t="shared" si="0"/>
        <v>0</v>
      </c>
      <c r="H290" s="170"/>
      <c r="I290" s="171">
        <f t="shared" si="1"/>
        <v>0</v>
      </c>
      <c r="J290" s="170"/>
      <c r="K290" s="171">
        <f t="shared" si="2"/>
        <v>0</v>
      </c>
      <c r="L290" s="171">
        <v>21</v>
      </c>
      <c r="M290" s="171">
        <f t="shared" si="3"/>
        <v>0</v>
      </c>
      <c r="N290" s="171">
        <v>0</v>
      </c>
      <c r="O290" s="171">
        <f t="shared" si="4"/>
        <v>0</v>
      </c>
      <c r="P290" s="171">
        <v>0</v>
      </c>
      <c r="Q290" s="171">
        <f t="shared" si="5"/>
        <v>0</v>
      </c>
      <c r="R290" s="171" t="s">
        <v>443</v>
      </c>
      <c r="S290" s="171" t="s">
        <v>143</v>
      </c>
      <c r="T290" s="172" t="s">
        <v>143</v>
      </c>
      <c r="U290" s="144">
        <v>0.94200000000000006</v>
      </c>
      <c r="V290" s="144">
        <f t="shared" si="6"/>
        <v>10.56</v>
      </c>
      <c r="W290" s="144"/>
      <c r="X290" s="138"/>
      <c r="Y290" s="138"/>
      <c r="Z290" s="138"/>
      <c r="AA290" s="138"/>
      <c r="AB290" s="138"/>
      <c r="AC290" s="138"/>
      <c r="AD290" s="138"/>
      <c r="AE290" s="138"/>
      <c r="AF290" s="138"/>
      <c r="AG290" s="138" t="s">
        <v>487</v>
      </c>
      <c r="AH290" s="138"/>
      <c r="AI290" s="138"/>
      <c r="AJ290" s="138"/>
      <c r="AK290" s="138"/>
      <c r="AL290" s="138"/>
      <c r="AM290" s="138"/>
      <c r="AN290" s="138"/>
      <c r="AO290" s="138"/>
      <c r="AP290" s="138"/>
      <c r="AQ290" s="138"/>
      <c r="AR290" s="138"/>
      <c r="AS290" s="138"/>
      <c r="AT290" s="138"/>
      <c r="AU290" s="138"/>
      <c r="AV290" s="138"/>
      <c r="AW290" s="138"/>
      <c r="AX290" s="138"/>
      <c r="AY290" s="138"/>
      <c r="AZ290" s="138"/>
      <c r="BA290" s="138"/>
      <c r="BB290" s="138"/>
      <c r="BC290" s="138"/>
      <c r="BD290" s="138"/>
      <c r="BE290" s="138"/>
      <c r="BF290" s="138"/>
      <c r="BG290" s="138"/>
      <c r="BH290" s="138"/>
    </row>
    <row r="291" spans="1:60" ht="22.5" outlineLevel="1" x14ac:dyDescent="0.2">
      <c r="A291" s="166">
        <v>100</v>
      </c>
      <c r="B291" s="167" t="s">
        <v>492</v>
      </c>
      <c r="C291" s="179" t="s">
        <v>493</v>
      </c>
      <c r="D291" s="168" t="s">
        <v>195</v>
      </c>
      <c r="E291" s="169">
        <v>11.211630000000001</v>
      </c>
      <c r="F291" s="170"/>
      <c r="G291" s="171">
        <f t="shared" si="0"/>
        <v>0</v>
      </c>
      <c r="H291" s="170"/>
      <c r="I291" s="171">
        <f t="shared" si="1"/>
        <v>0</v>
      </c>
      <c r="J291" s="170"/>
      <c r="K291" s="171">
        <f t="shared" si="2"/>
        <v>0</v>
      </c>
      <c r="L291" s="171">
        <v>21</v>
      </c>
      <c r="M291" s="171">
        <f t="shared" si="3"/>
        <v>0</v>
      </c>
      <c r="N291" s="171">
        <v>0</v>
      </c>
      <c r="O291" s="171">
        <f t="shared" si="4"/>
        <v>0</v>
      </c>
      <c r="P291" s="171">
        <v>0</v>
      </c>
      <c r="Q291" s="171">
        <f t="shared" si="5"/>
        <v>0</v>
      </c>
      <c r="R291" s="171" t="s">
        <v>443</v>
      </c>
      <c r="S291" s="171" t="s">
        <v>143</v>
      </c>
      <c r="T291" s="172" t="s">
        <v>143</v>
      </c>
      <c r="U291" s="144">
        <v>0.10500000000000001</v>
      </c>
      <c r="V291" s="144">
        <f t="shared" si="6"/>
        <v>1.18</v>
      </c>
      <c r="W291" s="144"/>
      <c r="X291" s="138"/>
      <c r="Y291" s="138"/>
      <c r="Z291" s="138"/>
      <c r="AA291" s="138"/>
      <c r="AB291" s="138"/>
      <c r="AC291" s="138"/>
      <c r="AD291" s="138"/>
      <c r="AE291" s="138"/>
      <c r="AF291" s="138"/>
      <c r="AG291" s="138" t="s">
        <v>487</v>
      </c>
      <c r="AH291" s="138"/>
      <c r="AI291" s="138"/>
      <c r="AJ291" s="138"/>
      <c r="AK291" s="138"/>
      <c r="AL291" s="138"/>
      <c r="AM291" s="138"/>
      <c r="AN291" s="138"/>
      <c r="AO291" s="138"/>
      <c r="AP291" s="138"/>
      <c r="AQ291" s="138"/>
      <c r="AR291" s="138"/>
      <c r="AS291" s="138"/>
      <c r="AT291" s="138"/>
      <c r="AU291" s="138"/>
      <c r="AV291" s="138"/>
      <c r="AW291" s="138"/>
      <c r="AX291" s="138"/>
      <c r="AY291" s="138"/>
      <c r="AZ291" s="138"/>
      <c r="BA291" s="138"/>
      <c r="BB291" s="138"/>
      <c r="BC291" s="138"/>
      <c r="BD291" s="138"/>
      <c r="BE291" s="138"/>
      <c r="BF291" s="138"/>
      <c r="BG291" s="138"/>
      <c r="BH291" s="138"/>
    </row>
    <row r="292" spans="1:60" ht="22.5" outlineLevel="1" x14ac:dyDescent="0.2">
      <c r="A292" s="159">
        <v>101</v>
      </c>
      <c r="B292" s="160" t="s">
        <v>494</v>
      </c>
      <c r="C292" s="177" t="s">
        <v>495</v>
      </c>
      <c r="D292" s="161" t="s">
        <v>195</v>
      </c>
      <c r="E292" s="162">
        <v>11.211630000000001</v>
      </c>
      <c r="F292" s="163"/>
      <c r="G292" s="164">
        <f t="shared" si="0"/>
        <v>0</v>
      </c>
      <c r="H292" s="163"/>
      <c r="I292" s="164">
        <f t="shared" si="1"/>
        <v>0</v>
      </c>
      <c r="J292" s="163"/>
      <c r="K292" s="164">
        <f t="shared" si="2"/>
        <v>0</v>
      </c>
      <c r="L292" s="164">
        <v>21</v>
      </c>
      <c r="M292" s="164">
        <f t="shared" si="3"/>
        <v>0</v>
      </c>
      <c r="N292" s="164">
        <v>0</v>
      </c>
      <c r="O292" s="164">
        <f t="shared" si="4"/>
        <v>0</v>
      </c>
      <c r="P292" s="164">
        <v>0</v>
      </c>
      <c r="Q292" s="164">
        <f t="shared" si="5"/>
        <v>0</v>
      </c>
      <c r="R292" s="164" t="s">
        <v>496</v>
      </c>
      <c r="S292" s="164" t="s">
        <v>143</v>
      </c>
      <c r="T292" s="165" t="s">
        <v>143</v>
      </c>
      <c r="U292" s="144">
        <v>0.27700000000000002</v>
      </c>
      <c r="V292" s="144">
        <f t="shared" si="6"/>
        <v>3.11</v>
      </c>
      <c r="W292" s="144"/>
      <c r="X292" s="138"/>
      <c r="Y292" s="138"/>
      <c r="Z292" s="138"/>
      <c r="AA292" s="138"/>
      <c r="AB292" s="138"/>
      <c r="AC292" s="138"/>
      <c r="AD292" s="138"/>
      <c r="AE292" s="138"/>
      <c r="AF292" s="138"/>
      <c r="AG292" s="138" t="s">
        <v>487</v>
      </c>
      <c r="AH292" s="138"/>
      <c r="AI292" s="138"/>
      <c r="AJ292" s="138"/>
      <c r="AK292" s="138"/>
      <c r="AL292" s="138"/>
      <c r="AM292" s="138"/>
      <c r="AN292" s="138"/>
      <c r="AO292" s="138"/>
      <c r="AP292" s="138"/>
      <c r="AQ292" s="138"/>
      <c r="AR292" s="138"/>
      <c r="AS292" s="138"/>
      <c r="AT292" s="138"/>
      <c r="AU292" s="138"/>
      <c r="AV292" s="138"/>
      <c r="AW292" s="138"/>
      <c r="AX292" s="138"/>
      <c r="AY292" s="138"/>
      <c r="AZ292" s="138"/>
      <c r="BA292" s="138"/>
      <c r="BB292" s="138"/>
      <c r="BC292" s="138"/>
      <c r="BD292" s="138"/>
      <c r="BE292" s="138"/>
      <c r="BF292" s="138"/>
      <c r="BG292" s="138"/>
      <c r="BH292" s="138"/>
    </row>
    <row r="293" spans="1:60" outlineLevel="1" x14ac:dyDescent="0.2">
      <c r="A293" s="141"/>
      <c r="B293" s="142"/>
      <c r="C293" s="251" t="s">
        <v>497</v>
      </c>
      <c r="D293" s="252"/>
      <c r="E293" s="252"/>
      <c r="F293" s="252"/>
      <c r="G293" s="252"/>
      <c r="H293" s="144"/>
      <c r="I293" s="144"/>
      <c r="J293" s="144"/>
      <c r="K293" s="144"/>
      <c r="L293" s="144"/>
      <c r="M293" s="144"/>
      <c r="N293" s="144"/>
      <c r="O293" s="144"/>
      <c r="P293" s="144"/>
      <c r="Q293" s="144"/>
      <c r="R293" s="144"/>
      <c r="S293" s="144"/>
      <c r="T293" s="144"/>
      <c r="U293" s="144"/>
      <c r="V293" s="144"/>
      <c r="W293" s="144"/>
      <c r="X293" s="138"/>
      <c r="Y293" s="138"/>
      <c r="Z293" s="138"/>
      <c r="AA293" s="138"/>
      <c r="AB293" s="138"/>
      <c r="AC293" s="138"/>
      <c r="AD293" s="138"/>
      <c r="AE293" s="138"/>
      <c r="AF293" s="138"/>
      <c r="AG293" s="138" t="s">
        <v>146</v>
      </c>
      <c r="AH293" s="138"/>
      <c r="AI293" s="138"/>
      <c r="AJ293" s="138"/>
      <c r="AK293" s="138"/>
      <c r="AL293" s="138"/>
      <c r="AM293" s="138"/>
      <c r="AN293" s="138"/>
      <c r="AO293" s="138"/>
      <c r="AP293" s="138"/>
      <c r="AQ293" s="138"/>
      <c r="AR293" s="138"/>
      <c r="AS293" s="138"/>
      <c r="AT293" s="138"/>
      <c r="AU293" s="138"/>
      <c r="AV293" s="138"/>
      <c r="AW293" s="138"/>
      <c r="AX293" s="138"/>
      <c r="AY293" s="138"/>
      <c r="AZ293" s="138"/>
      <c r="BA293" s="138"/>
      <c r="BB293" s="138"/>
      <c r="BC293" s="138"/>
      <c r="BD293" s="138"/>
      <c r="BE293" s="138"/>
      <c r="BF293" s="138"/>
      <c r="BG293" s="138"/>
      <c r="BH293" s="138"/>
    </row>
    <row r="294" spans="1:60" outlineLevel="1" x14ac:dyDescent="0.2">
      <c r="A294" s="159">
        <v>102</v>
      </c>
      <c r="B294" s="160" t="s">
        <v>498</v>
      </c>
      <c r="C294" s="177" t="s">
        <v>499</v>
      </c>
      <c r="D294" s="161" t="s">
        <v>195</v>
      </c>
      <c r="E294" s="162">
        <v>11.211630000000001</v>
      </c>
      <c r="F294" s="163"/>
      <c r="G294" s="164">
        <f>ROUND(E294*F294,2)</f>
        <v>0</v>
      </c>
      <c r="H294" s="163"/>
      <c r="I294" s="164">
        <f>ROUND(E294*H294,2)</f>
        <v>0</v>
      </c>
      <c r="J294" s="163"/>
      <c r="K294" s="164">
        <f>ROUND(E294*J294,2)</f>
        <v>0</v>
      </c>
      <c r="L294" s="164">
        <v>21</v>
      </c>
      <c r="M294" s="164">
        <f>G294*(1+L294/100)</f>
        <v>0</v>
      </c>
      <c r="N294" s="164">
        <v>0</v>
      </c>
      <c r="O294" s="164">
        <f>ROUND(E294*N294,2)</f>
        <v>0</v>
      </c>
      <c r="P294" s="164">
        <v>0</v>
      </c>
      <c r="Q294" s="164">
        <f>ROUND(E294*P294,2)</f>
        <v>0</v>
      </c>
      <c r="R294" s="164" t="s">
        <v>500</v>
      </c>
      <c r="S294" s="164" t="s">
        <v>143</v>
      </c>
      <c r="T294" s="165" t="s">
        <v>143</v>
      </c>
      <c r="U294" s="144">
        <v>6.0000000000000001E-3</v>
      </c>
      <c r="V294" s="144">
        <f>ROUND(E294*U294,2)</f>
        <v>7.0000000000000007E-2</v>
      </c>
      <c r="W294" s="144"/>
      <c r="X294" s="138"/>
      <c r="Y294" s="138"/>
      <c r="Z294" s="138"/>
      <c r="AA294" s="138"/>
      <c r="AB294" s="138"/>
      <c r="AC294" s="138"/>
      <c r="AD294" s="138"/>
      <c r="AE294" s="138"/>
      <c r="AF294" s="138"/>
      <c r="AG294" s="138" t="s">
        <v>487</v>
      </c>
      <c r="AH294" s="138"/>
      <c r="AI294" s="138"/>
      <c r="AJ294" s="138"/>
      <c r="AK294" s="138"/>
      <c r="AL294" s="138"/>
      <c r="AM294" s="138"/>
      <c r="AN294" s="138"/>
      <c r="AO294" s="138"/>
      <c r="AP294" s="138"/>
      <c r="AQ294" s="138"/>
      <c r="AR294" s="138"/>
      <c r="AS294" s="138"/>
      <c r="AT294" s="138"/>
      <c r="AU294" s="138"/>
      <c r="AV294" s="138"/>
      <c r="AW294" s="138"/>
      <c r="AX294" s="138"/>
      <c r="AY294" s="138"/>
      <c r="AZ294" s="138"/>
      <c r="BA294" s="138"/>
      <c r="BB294" s="138"/>
      <c r="BC294" s="138"/>
      <c r="BD294" s="138"/>
      <c r="BE294" s="138"/>
      <c r="BF294" s="138"/>
      <c r="BG294" s="138"/>
      <c r="BH294" s="138"/>
    </row>
    <row r="295" spans="1:60" outlineLevel="1" x14ac:dyDescent="0.2">
      <c r="A295" s="141"/>
      <c r="B295" s="142"/>
      <c r="C295" s="251" t="s">
        <v>501</v>
      </c>
      <c r="D295" s="252"/>
      <c r="E295" s="252"/>
      <c r="F295" s="252"/>
      <c r="G295" s="252"/>
      <c r="H295" s="144"/>
      <c r="I295" s="144"/>
      <c r="J295" s="144"/>
      <c r="K295" s="144"/>
      <c r="L295" s="144"/>
      <c r="M295" s="144"/>
      <c r="N295" s="144"/>
      <c r="O295" s="144"/>
      <c r="P295" s="144"/>
      <c r="Q295" s="144"/>
      <c r="R295" s="144"/>
      <c r="S295" s="144"/>
      <c r="T295" s="144"/>
      <c r="U295" s="144"/>
      <c r="V295" s="144"/>
      <c r="W295" s="144"/>
      <c r="X295" s="138"/>
      <c r="Y295" s="138"/>
      <c r="Z295" s="138"/>
      <c r="AA295" s="138"/>
      <c r="AB295" s="138"/>
      <c r="AC295" s="138"/>
      <c r="AD295" s="138"/>
      <c r="AE295" s="138"/>
      <c r="AF295" s="138"/>
      <c r="AG295" s="138" t="s">
        <v>146</v>
      </c>
      <c r="AH295" s="138"/>
      <c r="AI295" s="138"/>
      <c r="AJ295" s="138"/>
      <c r="AK295" s="138"/>
      <c r="AL295" s="138"/>
      <c r="AM295" s="138"/>
      <c r="AN295" s="138"/>
      <c r="AO295" s="138"/>
      <c r="AP295" s="138"/>
      <c r="AQ295" s="138"/>
      <c r="AR295" s="138"/>
      <c r="AS295" s="138"/>
      <c r="AT295" s="138"/>
      <c r="AU295" s="138"/>
      <c r="AV295" s="138"/>
      <c r="AW295" s="138"/>
      <c r="AX295" s="138"/>
      <c r="AY295" s="138"/>
      <c r="AZ295" s="138"/>
      <c r="BA295" s="138"/>
      <c r="BB295" s="138"/>
      <c r="BC295" s="138"/>
      <c r="BD295" s="138"/>
      <c r="BE295" s="138"/>
      <c r="BF295" s="138"/>
      <c r="BG295" s="138"/>
      <c r="BH295" s="138"/>
    </row>
    <row r="296" spans="1:60" outlineLevel="1" x14ac:dyDescent="0.2">
      <c r="A296" s="166">
        <v>103</v>
      </c>
      <c r="B296" s="167" t="s">
        <v>502</v>
      </c>
      <c r="C296" s="179" t="s">
        <v>503</v>
      </c>
      <c r="D296" s="168" t="s">
        <v>195</v>
      </c>
      <c r="E296" s="169">
        <v>11.211630000000001</v>
      </c>
      <c r="F296" s="170"/>
      <c r="G296" s="171">
        <f>ROUND(E296*F296,2)</f>
        <v>0</v>
      </c>
      <c r="H296" s="170"/>
      <c r="I296" s="171">
        <f>ROUND(E296*H296,2)</f>
        <v>0</v>
      </c>
      <c r="J296" s="170"/>
      <c r="K296" s="171">
        <f>ROUND(E296*J296,2)</f>
        <v>0</v>
      </c>
      <c r="L296" s="171">
        <v>21</v>
      </c>
      <c r="M296" s="171">
        <f>G296*(1+L296/100)</f>
        <v>0</v>
      </c>
      <c r="N296" s="171">
        <v>0</v>
      </c>
      <c r="O296" s="171">
        <f>ROUND(E296*N296,2)</f>
        <v>0</v>
      </c>
      <c r="P296" s="171">
        <v>0</v>
      </c>
      <c r="Q296" s="171">
        <f>ROUND(E296*P296,2)</f>
        <v>0</v>
      </c>
      <c r="R296" s="171" t="s">
        <v>443</v>
      </c>
      <c r="S296" s="171" t="s">
        <v>143</v>
      </c>
      <c r="T296" s="172" t="s">
        <v>504</v>
      </c>
      <c r="U296" s="144">
        <v>0</v>
      </c>
      <c r="V296" s="144">
        <f>ROUND(E296*U296,2)</f>
        <v>0</v>
      </c>
      <c r="W296" s="144"/>
      <c r="X296" s="138"/>
      <c r="Y296" s="138"/>
      <c r="Z296" s="138"/>
      <c r="AA296" s="138"/>
      <c r="AB296" s="138"/>
      <c r="AC296" s="138"/>
      <c r="AD296" s="138"/>
      <c r="AE296" s="138"/>
      <c r="AF296" s="138"/>
      <c r="AG296" s="138" t="s">
        <v>487</v>
      </c>
      <c r="AH296" s="138"/>
      <c r="AI296" s="138"/>
      <c r="AJ296" s="138"/>
      <c r="AK296" s="138"/>
      <c r="AL296" s="138"/>
      <c r="AM296" s="138"/>
      <c r="AN296" s="138"/>
      <c r="AO296" s="138"/>
      <c r="AP296" s="138"/>
      <c r="AQ296" s="138"/>
      <c r="AR296" s="138"/>
      <c r="AS296" s="138"/>
      <c r="AT296" s="138"/>
      <c r="AU296" s="138"/>
      <c r="AV296" s="138"/>
      <c r="AW296" s="138"/>
      <c r="AX296" s="138"/>
      <c r="AY296" s="138"/>
      <c r="AZ296" s="138"/>
      <c r="BA296" s="138"/>
      <c r="BB296" s="138"/>
      <c r="BC296" s="138"/>
      <c r="BD296" s="138"/>
      <c r="BE296" s="138"/>
      <c r="BF296" s="138"/>
      <c r="BG296" s="138"/>
      <c r="BH296" s="138"/>
    </row>
    <row r="297" spans="1:60" x14ac:dyDescent="0.2">
      <c r="A297" s="153" t="s">
        <v>137</v>
      </c>
      <c r="B297" s="154" t="s">
        <v>110</v>
      </c>
      <c r="C297" s="176" t="s">
        <v>394</v>
      </c>
      <c r="D297" s="155"/>
      <c r="E297" s="156"/>
      <c r="F297" s="157"/>
      <c r="G297" s="157">
        <f>SUMIF(AG298:AG298,"&lt;&gt;NOR",G298:G298)</f>
        <v>0</v>
      </c>
      <c r="H297" s="157"/>
      <c r="I297" s="157">
        <f>SUM(I298:I298)</f>
        <v>0</v>
      </c>
      <c r="J297" s="157"/>
      <c r="K297" s="157">
        <f>SUM(K298:K298)</f>
        <v>0</v>
      </c>
      <c r="L297" s="157"/>
      <c r="M297" s="157">
        <f>SUM(M298:M298)</f>
        <v>0</v>
      </c>
      <c r="N297" s="157"/>
      <c r="O297" s="157">
        <f>SUM(O298:O298)</f>
        <v>0</v>
      </c>
      <c r="P297" s="157"/>
      <c r="Q297" s="157">
        <f>SUM(Q298:Q298)</f>
        <v>0</v>
      </c>
      <c r="R297" s="157"/>
      <c r="S297" s="157"/>
      <c r="T297" s="158"/>
      <c r="U297" s="152"/>
      <c r="V297" s="152">
        <f>SUM(V298:V298)</f>
        <v>0</v>
      </c>
      <c r="W297" s="152"/>
      <c r="AG297" t="s">
        <v>138</v>
      </c>
    </row>
    <row r="298" spans="1:60" outlineLevel="1" x14ac:dyDescent="0.2">
      <c r="A298" s="159">
        <v>104</v>
      </c>
      <c r="B298" s="160" t="s">
        <v>505</v>
      </c>
      <c r="C298" s="177" t="s">
        <v>506</v>
      </c>
      <c r="D298" s="161" t="s">
        <v>507</v>
      </c>
      <c r="E298" s="162">
        <v>1</v>
      </c>
      <c r="F298" s="163"/>
      <c r="G298" s="164">
        <f>ROUND(E298*F298,2)</f>
        <v>0</v>
      </c>
      <c r="H298" s="163"/>
      <c r="I298" s="164">
        <f>ROUND(E298*H298,2)</f>
        <v>0</v>
      </c>
      <c r="J298" s="163"/>
      <c r="K298" s="164">
        <f>ROUND(E298*J298,2)</f>
        <v>0</v>
      </c>
      <c r="L298" s="164">
        <v>21</v>
      </c>
      <c r="M298" s="164">
        <f>G298*(1+L298/100)</f>
        <v>0</v>
      </c>
      <c r="N298" s="164">
        <v>0</v>
      </c>
      <c r="O298" s="164">
        <f>ROUND(E298*N298,2)</f>
        <v>0</v>
      </c>
      <c r="P298" s="164">
        <v>0</v>
      </c>
      <c r="Q298" s="164">
        <f>ROUND(E298*P298,2)</f>
        <v>0</v>
      </c>
      <c r="R298" s="164"/>
      <c r="S298" s="164" t="s">
        <v>143</v>
      </c>
      <c r="T298" s="165" t="s">
        <v>508</v>
      </c>
      <c r="U298" s="144">
        <v>0</v>
      </c>
      <c r="V298" s="144">
        <f>ROUND(E298*U298,2)</f>
        <v>0</v>
      </c>
      <c r="W298" s="144"/>
      <c r="X298" s="138"/>
      <c r="Y298" s="138"/>
      <c r="Z298" s="138"/>
      <c r="AA298" s="138"/>
      <c r="AB298" s="138"/>
      <c r="AC298" s="138"/>
      <c r="AD298" s="138"/>
      <c r="AE298" s="138"/>
      <c r="AF298" s="138"/>
      <c r="AG298" s="138" t="s">
        <v>509</v>
      </c>
      <c r="AH298" s="138"/>
      <c r="AI298" s="138"/>
      <c r="AJ298" s="138"/>
      <c r="AK298" s="138"/>
      <c r="AL298" s="138"/>
      <c r="AM298" s="138"/>
      <c r="AN298" s="138"/>
      <c r="AO298" s="138"/>
      <c r="AP298" s="138"/>
      <c r="AQ298" s="138"/>
      <c r="AR298" s="138"/>
      <c r="AS298" s="138"/>
      <c r="AT298" s="138"/>
      <c r="AU298" s="138"/>
      <c r="AV298" s="138"/>
      <c r="AW298" s="138"/>
      <c r="AX298" s="138"/>
      <c r="AY298" s="138"/>
      <c r="AZ298" s="138"/>
      <c r="BA298" s="138"/>
      <c r="BB298" s="138"/>
      <c r="BC298" s="138"/>
      <c r="BD298" s="138"/>
      <c r="BE298" s="138"/>
      <c r="BF298" s="138"/>
      <c r="BG298" s="138"/>
      <c r="BH298" s="138"/>
    </row>
    <row r="299" spans="1:60" x14ac:dyDescent="0.2">
      <c r="A299" s="3"/>
      <c r="B299" s="4"/>
      <c r="C299" s="181"/>
      <c r="D299" s="6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AE299">
        <v>15</v>
      </c>
      <c r="AF299">
        <v>21</v>
      </c>
    </row>
    <row r="300" spans="1:60" x14ac:dyDescent="0.2">
      <c r="A300" s="145"/>
      <c r="B300" s="146" t="s">
        <v>29</v>
      </c>
      <c r="C300" s="182"/>
      <c r="D300" s="147"/>
      <c r="E300" s="148"/>
      <c r="F300" s="148"/>
      <c r="G300" s="175">
        <f>G8+G46+G51+G58+G85+G89+G95+G130+G153+G173+G194+G217+G223+G230+G242+G251+G282+G285+G297</f>
        <v>0</v>
      </c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AE300">
        <f>SUMIF(L7:L298,AE299,G7:G298)</f>
        <v>0</v>
      </c>
      <c r="AF300">
        <f>SUMIF(L7:L298,AF299,G7:G298)</f>
        <v>0</v>
      </c>
      <c r="AG300" t="s">
        <v>510</v>
      </c>
    </row>
    <row r="301" spans="1:60" x14ac:dyDescent="0.2">
      <c r="C301" s="183"/>
      <c r="D301" s="10"/>
      <c r="AG301" t="s">
        <v>511</v>
      </c>
    </row>
    <row r="302" spans="1:60" x14ac:dyDescent="0.2">
      <c r="D302" s="10"/>
    </row>
    <row r="303" spans="1:60" x14ac:dyDescent="0.2">
      <c r="D303" s="10"/>
    </row>
    <row r="304" spans="1:60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sheetProtection algorithmName="SHA-512" hashValue="2Zbw/ef3u/7WWEGr+oQzh1g0t8ytJBz3T6cwqVlnIZrDBLI7OzZTK/i5V5zA6kJGwHSeLAoATRdLUw7niPFb9g==" saltValue="dyZvQTfnRMLIzgcZfFVtXA==" spinCount="100000" sheet="1"/>
  <mergeCells count="46">
    <mergeCell ref="C278:G278"/>
    <mergeCell ref="C284:G284"/>
    <mergeCell ref="C293:G293"/>
    <mergeCell ref="C295:G295"/>
    <mergeCell ref="C193:G193"/>
    <mergeCell ref="C221:G221"/>
    <mergeCell ref="C246:G246"/>
    <mergeCell ref="C249:G249"/>
    <mergeCell ref="C259:G259"/>
    <mergeCell ref="C262:G262"/>
    <mergeCell ref="C179:G179"/>
    <mergeCell ref="C105:G105"/>
    <mergeCell ref="C108:G108"/>
    <mergeCell ref="C111:G111"/>
    <mergeCell ref="C114:G114"/>
    <mergeCell ref="C120:G120"/>
    <mergeCell ref="C125:G125"/>
    <mergeCell ref="C134:G134"/>
    <mergeCell ref="C138:G138"/>
    <mergeCell ref="C141:G141"/>
    <mergeCell ref="C148:G148"/>
    <mergeCell ref="C172:G172"/>
    <mergeCell ref="C102:G102"/>
    <mergeCell ref="C39:G39"/>
    <mergeCell ref="C48:G48"/>
    <mergeCell ref="C53:G53"/>
    <mergeCell ref="C56:G56"/>
    <mergeCell ref="C60:G60"/>
    <mergeCell ref="C70:G70"/>
    <mergeCell ref="C73:G73"/>
    <mergeCell ref="C76:G76"/>
    <mergeCell ref="C87:G87"/>
    <mergeCell ref="C94:G94"/>
    <mergeCell ref="C99:G99"/>
    <mergeCell ref="C35:G35"/>
    <mergeCell ref="A1:G1"/>
    <mergeCell ref="C2:G2"/>
    <mergeCell ref="C3:G3"/>
    <mergeCell ref="C4:G4"/>
    <mergeCell ref="C10:G10"/>
    <mergeCell ref="C13:G13"/>
    <mergeCell ref="C17:G17"/>
    <mergeCell ref="C19:G19"/>
    <mergeCell ref="C22:G22"/>
    <mergeCell ref="C25:G25"/>
    <mergeCell ref="C31:G31"/>
  </mergeCells>
  <pageMargins left="0.59055118110236204" right="0.196850393700787" top="0.78740157499999996" bottom="0.78740157499999996" header="0.3" footer="0.3"/>
  <pageSetup paperSize="9" orientation="landscape" r:id="rId1"/>
  <headerFooter>
    <oddFooter>&amp;RStránka &amp;P z &amp;N&amp;LZpracováno programem BUILDpower S,  © RTS, a.s.</oddFooter>
  </headerFooter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A91DFC-1601-4605-9BE7-13CB89EFB251}">
  <sheetPr>
    <outlinePr summaryBelow="0"/>
  </sheetPr>
  <dimension ref="A1:BH5000"/>
  <sheetViews>
    <sheetView workbookViewId="0">
      <pane ySplit="7" topLeftCell="A8" activePane="bottomLeft" state="frozen"/>
      <selection pane="bottomLeft" activeCell="F10" sqref="F10"/>
    </sheetView>
  </sheetViews>
  <sheetFormatPr defaultRowHeight="12.75" outlineLevelRow="1" x14ac:dyDescent="0.2"/>
  <cols>
    <col min="1" max="1" width="3.42578125" customWidth="1"/>
    <col min="2" max="2" width="12.5703125" style="80" customWidth="1"/>
    <col min="3" max="3" width="63.28515625" style="80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7" width="0" hidden="1" customWidth="1"/>
    <col min="18" max="18" width="6.85546875" customWidth="1"/>
    <col min="20" max="23" width="0" hidden="1" customWidth="1"/>
    <col min="29" max="29" width="0" hidden="1" customWidth="1"/>
    <col min="31" max="41" width="0" hidden="1" customWidth="1"/>
  </cols>
  <sheetData>
    <row r="1" spans="1:60" ht="15.75" customHeight="1" x14ac:dyDescent="0.25">
      <c r="A1" s="253" t="s">
        <v>112</v>
      </c>
      <c r="B1" s="253"/>
      <c r="C1" s="253"/>
      <c r="D1" s="253"/>
      <c r="E1" s="253"/>
      <c r="F1" s="253"/>
      <c r="G1" s="253"/>
      <c r="AG1" t="s">
        <v>113</v>
      </c>
    </row>
    <row r="2" spans="1:60" ht="24.95" customHeight="1" x14ac:dyDescent="0.2">
      <c r="A2" s="66" t="s">
        <v>7</v>
      </c>
      <c r="B2" s="65" t="s">
        <v>43</v>
      </c>
      <c r="C2" s="254" t="s">
        <v>44</v>
      </c>
      <c r="D2" s="255"/>
      <c r="E2" s="255"/>
      <c r="F2" s="255"/>
      <c r="G2" s="256"/>
      <c r="AG2" t="s">
        <v>114</v>
      </c>
    </row>
    <row r="3" spans="1:60" ht="24.95" customHeight="1" x14ac:dyDescent="0.2">
      <c r="A3" s="66" t="s">
        <v>8</v>
      </c>
      <c r="B3" s="65" t="s">
        <v>54</v>
      </c>
      <c r="C3" s="254" t="s">
        <v>55</v>
      </c>
      <c r="D3" s="255"/>
      <c r="E3" s="255"/>
      <c r="F3" s="255"/>
      <c r="G3" s="256"/>
      <c r="AC3" s="80" t="s">
        <v>114</v>
      </c>
      <c r="AG3" t="s">
        <v>115</v>
      </c>
    </row>
    <row r="4" spans="1:60" ht="24.95" customHeight="1" x14ac:dyDescent="0.2">
      <c r="A4" s="131" t="s">
        <v>9</v>
      </c>
      <c r="B4" s="132" t="s">
        <v>43</v>
      </c>
      <c r="C4" s="257" t="s">
        <v>55</v>
      </c>
      <c r="D4" s="258"/>
      <c r="E4" s="258"/>
      <c r="F4" s="258"/>
      <c r="G4" s="259"/>
      <c r="AG4" t="s">
        <v>116</v>
      </c>
    </row>
    <row r="5" spans="1:60" x14ac:dyDescent="0.2">
      <c r="D5" s="10"/>
    </row>
    <row r="6" spans="1:60" ht="38.25" x14ac:dyDescent="0.2">
      <c r="A6" s="134" t="s">
        <v>117</v>
      </c>
      <c r="B6" s="136" t="s">
        <v>118</v>
      </c>
      <c r="C6" s="136" t="s">
        <v>119</v>
      </c>
      <c r="D6" s="135" t="s">
        <v>120</v>
      </c>
      <c r="E6" s="134" t="s">
        <v>121</v>
      </c>
      <c r="F6" s="133" t="s">
        <v>122</v>
      </c>
      <c r="G6" s="134" t="s">
        <v>29</v>
      </c>
      <c r="H6" s="137" t="s">
        <v>30</v>
      </c>
      <c r="I6" s="137" t="s">
        <v>123</v>
      </c>
      <c r="J6" s="137" t="s">
        <v>31</v>
      </c>
      <c r="K6" s="137" t="s">
        <v>124</v>
      </c>
      <c r="L6" s="137" t="s">
        <v>125</v>
      </c>
      <c r="M6" s="137" t="s">
        <v>126</v>
      </c>
      <c r="N6" s="137" t="s">
        <v>127</v>
      </c>
      <c r="O6" s="137" t="s">
        <v>128</v>
      </c>
      <c r="P6" s="137" t="s">
        <v>129</v>
      </c>
      <c r="Q6" s="137" t="s">
        <v>130</v>
      </c>
      <c r="R6" s="137" t="s">
        <v>131</v>
      </c>
      <c r="S6" s="137" t="s">
        <v>132</v>
      </c>
      <c r="T6" s="137" t="s">
        <v>133</v>
      </c>
      <c r="U6" s="137" t="s">
        <v>134</v>
      </c>
      <c r="V6" s="137" t="s">
        <v>135</v>
      </c>
      <c r="W6" s="137" t="s">
        <v>136</v>
      </c>
    </row>
    <row r="7" spans="1:60" hidden="1" x14ac:dyDescent="0.2">
      <c r="A7" s="3"/>
      <c r="B7" s="4"/>
      <c r="C7" s="4"/>
      <c r="D7" s="6"/>
      <c r="E7" s="139"/>
      <c r="F7" s="140"/>
      <c r="G7" s="140"/>
      <c r="H7" s="140"/>
      <c r="I7" s="140"/>
      <c r="J7" s="140"/>
      <c r="K7" s="140"/>
      <c r="L7" s="140"/>
      <c r="M7" s="140"/>
      <c r="N7" s="140"/>
      <c r="O7" s="140"/>
      <c r="P7" s="140"/>
      <c r="Q7" s="140"/>
      <c r="R7" s="140"/>
      <c r="S7" s="140"/>
      <c r="T7" s="140"/>
      <c r="U7" s="140"/>
      <c r="V7" s="140"/>
      <c r="W7" s="140"/>
    </row>
    <row r="8" spans="1:60" x14ac:dyDescent="0.2">
      <c r="A8" s="153" t="s">
        <v>137</v>
      </c>
      <c r="B8" s="154" t="s">
        <v>108</v>
      </c>
      <c r="C8" s="176" t="s">
        <v>109</v>
      </c>
      <c r="D8" s="155"/>
      <c r="E8" s="156"/>
      <c r="F8" s="157"/>
      <c r="G8" s="157">
        <f>SUMIF(AG9:AG9,"&lt;&gt;NOR",G9:G9)</f>
        <v>0</v>
      </c>
      <c r="H8" s="157"/>
      <c r="I8" s="157">
        <f>SUM(I9:I9)</f>
        <v>0</v>
      </c>
      <c r="J8" s="157"/>
      <c r="K8" s="157">
        <f>SUM(K9:K9)</f>
        <v>0</v>
      </c>
      <c r="L8" s="157"/>
      <c r="M8" s="157">
        <f>SUM(M9:M9)</f>
        <v>0</v>
      </c>
      <c r="N8" s="157"/>
      <c r="O8" s="157">
        <f>SUM(O9:O9)</f>
        <v>0</v>
      </c>
      <c r="P8" s="157"/>
      <c r="Q8" s="157">
        <f>SUM(Q9:Q9)</f>
        <v>0</v>
      </c>
      <c r="R8" s="157"/>
      <c r="S8" s="157"/>
      <c r="T8" s="158"/>
      <c r="U8" s="152"/>
      <c r="V8" s="152">
        <f>SUM(V9:V9)</f>
        <v>0</v>
      </c>
      <c r="W8" s="152"/>
      <c r="AG8" t="s">
        <v>138</v>
      </c>
    </row>
    <row r="9" spans="1:60" outlineLevel="1" x14ac:dyDescent="0.2">
      <c r="A9" s="159">
        <v>1</v>
      </c>
      <c r="B9" s="160" t="s">
        <v>512</v>
      </c>
      <c r="C9" s="177" t="s">
        <v>513</v>
      </c>
      <c r="D9" s="161" t="s">
        <v>514</v>
      </c>
      <c r="E9" s="162">
        <v>1</v>
      </c>
      <c r="F9" s="163">
        <f>'příloha č.1 -elektroinstalace'!E25</f>
        <v>0</v>
      </c>
      <c r="G9" s="164">
        <f>ROUND(E9*F9,2)</f>
        <v>0</v>
      </c>
      <c r="H9" s="163"/>
      <c r="I9" s="164">
        <f>ROUND(E9*H9,2)</f>
        <v>0</v>
      </c>
      <c r="J9" s="163"/>
      <c r="K9" s="164">
        <f>ROUND(E9*J9,2)</f>
        <v>0</v>
      </c>
      <c r="L9" s="164">
        <v>21</v>
      </c>
      <c r="M9" s="164">
        <f>G9*(1+L9/100)</f>
        <v>0</v>
      </c>
      <c r="N9" s="164">
        <v>0</v>
      </c>
      <c r="O9" s="164">
        <f>ROUND(E9*N9,2)</f>
        <v>0</v>
      </c>
      <c r="P9" s="164">
        <v>0</v>
      </c>
      <c r="Q9" s="164">
        <f>ROUND(E9*P9,2)</f>
        <v>0</v>
      </c>
      <c r="R9" s="164"/>
      <c r="S9" s="164" t="s">
        <v>515</v>
      </c>
      <c r="T9" s="165" t="s">
        <v>508</v>
      </c>
      <c r="U9" s="144">
        <v>0</v>
      </c>
      <c r="V9" s="144">
        <f>ROUND(E9*U9,2)</f>
        <v>0</v>
      </c>
      <c r="W9" s="144"/>
      <c r="X9" s="138"/>
      <c r="Y9" s="138"/>
      <c r="Z9" s="138"/>
      <c r="AA9" s="138"/>
      <c r="AB9" s="138"/>
      <c r="AC9" s="138"/>
      <c r="AD9" s="138"/>
      <c r="AE9" s="138"/>
      <c r="AF9" s="138"/>
      <c r="AG9" s="138" t="s">
        <v>516</v>
      </c>
      <c r="AH9" s="138"/>
      <c r="AI9" s="138"/>
      <c r="AJ9" s="138"/>
      <c r="AK9" s="138"/>
      <c r="AL9" s="138"/>
      <c r="AM9" s="138"/>
      <c r="AN9" s="138"/>
      <c r="AO9" s="138"/>
      <c r="AP9" s="138"/>
      <c r="AQ9" s="138"/>
      <c r="AR9" s="138"/>
      <c r="AS9" s="138"/>
      <c r="AT9" s="138"/>
      <c r="AU9" s="138"/>
      <c r="AV9" s="138"/>
      <c r="AW9" s="138"/>
      <c r="AX9" s="138"/>
      <c r="AY9" s="138"/>
      <c r="AZ9" s="138"/>
      <c r="BA9" s="138"/>
      <c r="BB9" s="138"/>
      <c r="BC9" s="138"/>
      <c r="BD9" s="138"/>
      <c r="BE9" s="138"/>
      <c r="BF9" s="138"/>
      <c r="BG9" s="138"/>
      <c r="BH9" s="138"/>
    </row>
    <row r="10" spans="1:60" x14ac:dyDescent="0.2">
      <c r="A10" s="3"/>
      <c r="B10" s="4"/>
      <c r="C10" s="181"/>
      <c r="D10" s="6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AE10">
        <v>15</v>
      </c>
      <c r="AF10">
        <v>21</v>
      </c>
    </row>
    <row r="11" spans="1:60" x14ac:dyDescent="0.2">
      <c r="A11" s="145"/>
      <c r="B11" s="146" t="s">
        <v>29</v>
      </c>
      <c r="C11" s="182"/>
      <c r="D11" s="147"/>
      <c r="E11" s="148"/>
      <c r="F11" s="148"/>
      <c r="G11" s="175">
        <f>G8</f>
        <v>0</v>
      </c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AE11">
        <f>SUMIF(L7:L9,AE10,G7:G9)</f>
        <v>0</v>
      </c>
      <c r="AF11">
        <f>SUMIF(L7:L9,AF10,G7:G9)</f>
        <v>0</v>
      </c>
      <c r="AG11" t="s">
        <v>510</v>
      </c>
    </row>
    <row r="12" spans="1:60" x14ac:dyDescent="0.2">
      <c r="C12" s="183"/>
      <c r="D12" s="10"/>
      <c r="AG12" t="s">
        <v>511</v>
      </c>
    </row>
    <row r="13" spans="1:60" x14ac:dyDescent="0.2">
      <c r="D13" s="10"/>
    </row>
    <row r="14" spans="1:60" x14ac:dyDescent="0.2">
      <c r="D14" s="10"/>
    </row>
    <row r="15" spans="1:60" x14ac:dyDescent="0.2">
      <c r="D15" s="10"/>
    </row>
    <row r="16" spans="1:60" x14ac:dyDescent="0.2">
      <c r="D16" s="10"/>
    </row>
    <row r="17" spans="4:4" x14ac:dyDescent="0.2">
      <c r="D17" s="10"/>
    </row>
    <row r="18" spans="4:4" x14ac:dyDescent="0.2">
      <c r="D18" s="10"/>
    </row>
    <row r="19" spans="4:4" x14ac:dyDescent="0.2">
      <c r="D19" s="10"/>
    </row>
    <row r="20" spans="4:4" x14ac:dyDescent="0.2">
      <c r="D20" s="10"/>
    </row>
    <row r="21" spans="4:4" x14ac:dyDescent="0.2">
      <c r="D21" s="10"/>
    </row>
    <row r="22" spans="4:4" x14ac:dyDescent="0.2">
      <c r="D22" s="10"/>
    </row>
    <row r="23" spans="4:4" x14ac:dyDescent="0.2">
      <c r="D23" s="10"/>
    </row>
    <row r="24" spans="4:4" x14ac:dyDescent="0.2">
      <c r="D24" s="10"/>
    </row>
    <row r="25" spans="4:4" x14ac:dyDescent="0.2">
      <c r="D25" s="10"/>
    </row>
    <row r="26" spans="4:4" x14ac:dyDescent="0.2">
      <c r="D26" s="10"/>
    </row>
    <row r="27" spans="4:4" x14ac:dyDescent="0.2">
      <c r="D27" s="10"/>
    </row>
    <row r="28" spans="4:4" x14ac:dyDescent="0.2">
      <c r="D28" s="10"/>
    </row>
    <row r="29" spans="4:4" x14ac:dyDescent="0.2">
      <c r="D29" s="10"/>
    </row>
    <row r="30" spans="4:4" x14ac:dyDescent="0.2">
      <c r="D30" s="10"/>
    </row>
    <row r="31" spans="4:4" x14ac:dyDescent="0.2">
      <c r="D31" s="10"/>
    </row>
    <row r="32" spans="4:4" x14ac:dyDescent="0.2">
      <c r="D32" s="10"/>
    </row>
    <row r="33" spans="4:4" x14ac:dyDescent="0.2">
      <c r="D33" s="10"/>
    </row>
    <row r="34" spans="4:4" x14ac:dyDescent="0.2">
      <c r="D34" s="10"/>
    </row>
    <row r="35" spans="4:4" x14ac:dyDescent="0.2">
      <c r="D35" s="10"/>
    </row>
    <row r="36" spans="4:4" x14ac:dyDescent="0.2">
      <c r="D36" s="10"/>
    </row>
    <row r="37" spans="4:4" x14ac:dyDescent="0.2">
      <c r="D37" s="10"/>
    </row>
    <row r="38" spans="4:4" x14ac:dyDescent="0.2">
      <c r="D38" s="10"/>
    </row>
    <row r="39" spans="4:4" x14ac:dyDescent="0.2">
      <c r="D39" s="10"/>
    </row>
    <row r="40" spans="4:4" x14ac:dyDescent="0.2">
      <c r="D40" s="10"/>
    </row>
    <row r="41" spans="4:4" x14ac:dyDescent="0.2">
      <c r="D41" s="10"/>
    </row>
    <row r="42" spans="4:4" x14ac:dyDescent="0.2">
      <c r="D42" s="10"/>
    </row>
    <row r="43" spans="4:4" x14ac:dyDescent="0.2">
      <c r="D43" s="10"/>
    </row>
    <row r="44" spans="4:4" x14ac:dyDescent="0.2">
      <c r="D44" s="10"/>
    </row>
    <row r="45" spans="4:4" x14ac:dyDescent="0.2">
      <c r="D45" s="10"/>
    </row>
    <row r="46" spans="4:4" x14ac:dyDescent="0.2">
      <c r="D46" s="10"/>
    </row>
    <row r="47" spans="4:4" x14ac:dyDescent="0.2">
      <c r="D47" s="10"/>
    </row>
    <row r="48" spans="4:4" x14ac:dyDescent="0.2">
      <c r="D48" s="10"/>
    </row>
    <row r="49" spans="4:4" x14ac:dyDescent="0.2">
      <c r="D49" s="10"/>
    </row>
    <row r="50" spans="4:4" x14ac:dyDescent="0.2">
      <c r="D50" s="10"/>
    </row>
    <row r="51" spans="4:4" x14ac:dyDescent="0.2">
      <c r="D51" s="10"/>
    </row>
    <row r="52" spans="4:4" x14ac:dyDescent="0.2">
      <c r="D52" s="10"/>
    </row>
    <row r="53" spans="4:4" x14ac:dyDescent="0.2">
      <c r="D53" s="10"/>
    </row>
    <row r="54" spans="4:4" x14ac:dyDescent="0.2">
      <c r="D54" s="10"/>
    </row>
    <row r="55" spans="4:4" x14ac:dyDescent="0.2">
      <c r="D55" s="10"/>
    </row>
    <row r="56" spans="4:4" x14ac:dyDescent="0.2">
      <c r="D56" s="10"/>
    </row>
    <row r="57" spans="4:4" x14ac:dyDescent="0.2">
      <c r="D57" s="10"/>
    </row>
    <row r="58" spans="4:4" x14ac:dyDescent="0.2">
      <c r="D58" s="10"/>
    </row>
    <row r="59" spans="4:4" x14ac:dyDescent="0.2">
      <c r="D59" s="10"/>
    </row>
    <row r="60" spans="4:4" x14ac:dyDescent="0.2">
      <c r="D60" s="10"/>
    </row>
    <row r="61" spans="4:4" x14ac:dyDescent="0.2">
      <c r="D61" s="10"/>
    </row>
    <row r="62" spans="4:4" x14ac:dyDescent="0.2">
      <c r="D62" s="10"/>
    </row>
    <row r="63" spans="4:4" x14ac:dyDescent="0.2">
      <c r="D63" s="10"/>
    </row>
    <row r="64" spans="4:4" x14ac:dyDescent="0.2">
      <c r="D64" s="10"/>
    </row>
    <row r="65" spans="4:4" x14ac:dyDescent="0.2">
      <c r="D65" s="10"/>
    </row>
    <row r="66" spans="4:4" x14ac:dyDescent="0.2">
      <c r="D66" s="10"/>
    </row>
    <row r="67" spans="4:4" x14ac:dyDescent="0.2">
      <c r="D67" s="10"/>
    </row>
    <row r="68" spans="4:4" x14ac:dyDescent="0.2">
      <c r="D68" s="10"/>
    </row>
    <row r="69" spans="4:4" x14ac:dyDescent="0.2">
      <c r="D69" s="10"/>
    </row>
    <row r="70" spans="4:4" x14ac:dyDescent="0.2">
      <c r="D70" s="10"/>
    </row>
    <row r="71" spans="4:4" x14ac:dyDescent="0.2">
      <c r="D71" s="10"/>
    </row>
    <row r="72" spans="4:4" x14ac:dyDescent="0.2">
      <c r="D72" s="10"/>
    </row>
    <row r="73" spans="4:4" x14ac:dyDescent="0.2">
      <c r="D73" s="10"/>
    </row>
    <row r="74" spans="4:4" x14ac:dyDescent="0.2">
      <c r="D74" s="10"/>
    </row>
    <row r="75" spans="4:4" x14ac:dyDescent="0.2">
      <c r="D75" s="10"/>
    </row>
    <row r="76" spans="4:4" x14ac:dyDescent="0.2">
      <c r="D76" s="10"/>
    </row>
    <row r="77" spans="4:4" x14ac:dyDescent="0.2">
      <c r="D77" s="10"/>
    </row>
    <row r="78" spans="4:4" x14ac:dyDescent="0.2">
      <c r="D78" s="10"/>
    </row>
    <row r="79" spans="4:4" x14ac:dyDescent="0.2">
      <c r="D79" s="10"/>
    </row>
    <row r="80" spans="4:4" x14ac:dyDescent="0.2">
      <c r="D80" s="10"/>
    </row>
    <row r="81" spans="4:4" x14ac:dyDescent="0.2">
      <c r="D81" s="10"/>
    </row>
    <row r="82" spans="4:4" x14ac:dyDescent="0.2">
      <c r="D82" s="10"/>
    </row>
    <row r="83" spans="4:4" x14ac:dyDescent="0.2">
      <c r="D83" s="10"/>
    </row>
    <row r="84" spans="4:4" x14ac:dyDescent="0.2">
      <c r="D84" s="10"/>
    </row>
    <row r="85" spans="4:4" x14ac:dyDescent="0.2">
      <c r="D85" s="10"/>
    </row>
    <row r="86" spans="4:4" x14ac:dyDescent="0.2">
      <c r="D86" s="10"/>
    </row>
    <row r="87" spans="4:4" x14ac:dyDescent="0.2">
      <c r="D87" s="10"/>
    </row>
    <row r="88" spans="4:4" x14ac:dyDescent="0.2">
      <c r="D88" s="10"/>
    </row>
    <row r="89" spans="4:4" x14ac:dyDescent="0.2">
      <c r="D89" s="10"/>
    </row>
    <row r="90" spans="4:4" x14ac:dyDescent="0.2">
      <c r="D90" s="10"/>
    </row>
    <row r="91" spans="4:4" x14ac:dyDescent="0.2">
      <c r="D91" s="10"/>
    </row>
    <row r="92" spans="4:4" x14ac:dyDescent="0.2">
      <c r="D92" s="10"/>
    </row>
    <row r="93" spans="4:4" x14ac:dyDescent="0.2">
      <c r="D93" s="10"/>
    </row>
    <row r="94" spans="4:4" x14ac:dyDescent="0.2">
      <c r="D94" s="10"/>
    </row>
    <row r="95" spans="4:4" x14ac:dyDescent="0.2">
      <c r="D95" s="10"/>
    </row>
    <row r="96" spans="4:4" x14ac:dyDescent="0.2">
      <c r="D96" s="10"/>
    </row>
    <row r="97" spans="4:4" x14ac:dyDescent="0.2">
      <c r="D97" s="10"/>
    </row>
    <row r="98" spans="4:4" x14ac:dyDescent="0.2">
      <c r="D98" s="10"/>
    </row>
    <row r="99" spans="4:4" x14ac:dyDescent="0.2">
      <c r="D99" s="10"/>
    </row>
    <row r="100" spans="4:4" x14ac:dyDescent="0.2">
      <c r="D100" s="10"/>
    </row>
    <row r="101" spans="4:4" x14ac:dyDescent="0.2">
      <c r="D101" s="10"/>
    </row>
    <row r="102" spans="4:4" x14ac:dyDescent="0.2">
      <c r="D102" s="10"/>
    </row>
    <row r="103" spans="4:4" x14ac:dyDescent="0.2">
      <c r="D103" s="10"/>
    </row>
    <row r="104" spans="4:4" x14ac:dyDescent="0.2">
      <c r="D104" s="10"/>
    </row>
    <row r="105" spans="4:4" x14ac:dyDescent="0.2">
      <c r="D105" s="10"/>
    </row>
    <row r="106" spans="4:4" x14ac:dyDescent="0.2">
      <c r="D106" s="10"/>
    </row>
    <row r="107" spans="4:4" x14ac:dyDescent="0.2">
      <c r="D107" s="10"/>
    </row>
    <row r="108" spans="4:4" x14ac:dyDescent="0.2">
      <c r="D108" s="10"/>
    </row>
    <row r="109" spans="4:4" x14ac:dyDescent="0.2">
      <c r="D109" s="10"/>
    </row>
    <row r="110" spans="4:4" x14ac:dyDescent="0.2">
      <c r="D110" s="10"/>
    </row>
    <row r="111" spans="4:4" x14ac:dyDescent="0.2">
      <c r="D111" s="10"/>
    </row>
    <row r="112" spans="4:4" x14ac:dyDescent="0.2">
      <c r="D112" s="10"/>
    </row>
    <row r="113" spans="4:4" x14ac:dyDescent="0.2">
      <c r="D113" s="10"/>
    </row>
    <row r="114" spans="4:4" x14ac:dyDescent="0.2">
      <c r="D114" s="10"/>
    </row>
    <row r="115" spans="4:4" x14ac:dyDescent="0.2">
      <c r="D115" s="10"/>
    </row>
    <row r="116" spans="4:4" x14ac:dyDescent="0.2">
      <c r="D116" s="10"/>
    </row>
    <row r="117" spans="4:4" x14ac:dyDescent="0.2">
      <c r="D117" s="10"/>
    </row>
    <row r="118" spans="4:4" x14ac:dyDescent="0.2">
      <c r="D118" s="10"/>
    </row>
    <row r="119" spans="4:4" x14ac:dyDescent="0.2">
      <c r="D119" s="10"/>
    </row>
    <row r="120" spans="4:4" x14ac:dyDescent="0.2">
      <c r="D120" s="10"/>
    </row>
    <row r="121" spans="4:4" x14ac:dyDescent="0.2">
      <c r="D121" s="10"/>
    </row>
    <row r="122" spans="4:4" x14ac:dyDescent="0.2">
      <c r="D122" s="10"/>
    </row>
    <row r="123" spans="4:4" x14ac:dyDescent="0.2">
      <c r="D123" s="10"/>
    </row>
    <row r="124" spans="4:4" x14ac:dyDescent="0.2">
      <c r="D124" s="10"/>
    </row>
    <row r="125" spans="4:4" x14ac:dyDescent="0.2">
      <c r="D125" s="10"/>
    </row>
    <row r="126" spans="4:4" x14ac:dyDescent="0.2">
      <c r="D126" s="10"/>
    </row>
    <row r="127" spans="4:4" x14ac:dyDescent="0.2">
      <c r="D127" s="10"/>
    </row>
    <row r="128" spans="4:4" x14ac:dyDescent="0.2">
      <c r="D128" s="10"/>
    </row>
    <row r="129" spans="4:4" x14ac:dyDescent="0.2">
      <c r="D129" s="10"/>
    </row>
    <row r="130" spans="4:4" x14ac:dyDescent="0.2">
      <c r="D130" s="10"/>
    </row>
    <row r="131" spans="4:4" x14ac:dyDescent="0.2">
      <c r="D131" s="10"/>
    </row>
    <row r="132" spans="4:4" x14ac:dyDescent="0.2">
      <c r="D132" s="10"/>
    </row>
    <row r="133" spans="4:4" x14ac:dyDescent="0.2">
      <c r="D133" s="10"/>
    </row>
    <row r="134" spans="4:4" x14ac:dyDescent="0.2">
      <c r="D134" s="10"/>
    </row>
    <row r="135" spans="4:4" x14ac:dyDescent="0.2">
      <c r="D135" s="10"/>
    </row>
    <row r="136" spans="4:4" x14ac:dyDescent="0.2">
      <c r="D136" s="10"/>
    </row>
    <row r="137" spans="4:4" x14ac:dyDescent="0.2">
      <c r="D137" s="10"/>
    </row>
    <row r="138" spans="4:4" x14ac:dyDescent="0.2">
      <c r="D138" s="10"/>
    </row>
    <row r="139" spans="4:4" x14ac:dyDescent="0.2">
      <c r="D139" s="10"/>
    </row>
    <row r="140" spans="4:4" x14ac:dyDescent="0.2">
      <c r="D140" s="10"/>
    </row>
    <row r="141" spans="4:4" x14ac:dyDescent="0.2">
      <c r="D141" s="10"/>
    </row>
    <row r="142" spans="4:4" x14ac:dyDescent="0.2">
      <c r="D142" s="10"/>
    </row>
    <row r="143" spans="4:4" x14ac:dyDescent="0.2">
      <c r="D143" s="10"/>
    </row>
    <row r="144" spans="4:4" x14ac:dyDescent="0.2">
      <c r="D144" s="10"/>
    </row>
    <row r="145" spans="4:4" x14ac:dyDescent="0.2">
      <c r="D145" s="10"/>
    </row>
    <row r="146" spans="4:4" x14ac:dyDescent="0.2">
      <c r="D146" s="10"/>
    </row>
    <row r="147" spans="4:4" x14ac:dyDescent="0.2">
      <c r="D147" s="10"/>
    </row>
    <row r="148" spans="4:4" x14ac:dyDescent="0.2">
      <c r="D148" s="10"/>
    </row>
    <row r="149" spans="4:4" x14ac:dyDescent="0.2">
      <c r="D149" s="10"/>
    </row>
    <row r="150" spans="4:4" x14ac:dyDescent="0.2">
      <c r="D150" s="10"/>
    </row>
    <row r="151" spans="4:4" x14ac:dyDescent="0.2">
      <c r="D151" s="10"/>
    </row>
    <row r="152" spans="4:4" x14ac:dyDescent="0.2">
      <c r="D152" s="10"/>
    </row>
    <row r="153" spans="4:4" x14ac:dyDescent="0.2">
      <c r="D153" s="10"/>
    </row>
    <row r="154" spans="4:4" x14ac:dyDescent="0.2">
      <c r="D154" s="10"/>
    </row>
    <row r="155" spans="4:4" x14ac:dyDescent="0.2">
      <c r="D155" s="10"/>
    </row>
    <row r="156" spans="4:4" x14ac:dyDescent="0.2">
      <c r="D156" s="10"/>
    </row>
    <row r="157" spans="4:4" x14ac:dyDescent="0.2">
      <c r="D157" s="10"/>
    </row>
    <row r="158" spans="4:4" x14ac:dyDescent="0.2">
      <c r="D158" s="10"/>
    </row>
    <row r="159" spans="4:4" x14ac:dyDescent="0.2">
      <c r="D159" s="10"/>
    </row>
    <row r="160" spans="4:4" x14ac:dyDescent="0.2">
      <c r="D160" s="10"/>
    </row>
    <row r="161" spans="4:4" x14ac:dyDescent="0.2">
      <c r="D161" s="10"/>
    </row>
    <row r="162" spans="4:4" x14ac:dyDescent="0.2">
      <c r="D162" s="10"/>
    </row>
    <row r="163" spans="4:4" x14ac:dyDescent="0.2">
      <c r="D163" s="10"/>
    </row>
    <row r="164" spans="4:4" x14ac:dyDescent="0.2">
      <c r="D164" s="10"/>
    </row>
    <row r="165" spans="4:4" x14ac:dyDescent="0.2">
      <c r="D165" s="10"/>
    </row>
    <row r="166" spans="4:4" x14ac:dyDescent="0.2">
      <c r="D166" s="10"/>
    </row>
    <row r="167" spans="4:4" x14ac:dyDescent="0.2">
      <c r="D167" s="10"/>
    </row>
    <row r="168" spans="4:4" x14ac:dyDescent="0.2">
      <c r="D168" s="10"/>
    </row>
    <row r="169" spans="4:4" x14ac:dyDescent="0.2">
      <c r="D169" s="10"/>
    </row>
    <row r="170" spans="4:4" x14ac:dyDescent="0.2">
      <c r="D170" s="10"/>
    </row>
    <row r="171" spans="4:4" x14ac:dyDescent="0.2">
      <c r="D171" s="10"/>
    </row>
    <row r="172" spans="4:4" x14ac:dyDescent="0.2">
      <c r="D172" s="10"/>
    </row>
    <row r="173" spans="4:4" x14ac:dyDescent="0.2">
      <c r="D173" s="10"/>
    </row>
    <row r="174" spans="4:4" x14ac:dyDescent="0.2">
      <c r="D174" s="10"/>
    </row>
    <row r="175" spans="4:4" x14ac:dyDescent="0.2">
      <c r="D175" s="10"/>
    </row>
    <row r="176" spans="4:4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sheetProtection algorithmName="SHA-512" hashValue="LUF2P3i3xqoq/5na8wYF8k9ZW2ekzcVQ3z8qSGUAWLtQINzalRYIAUKukifaHyvKKMY3pYaEXY/zOuJIbCELUg==" saltValue="R824FiL5clVDMRAJylIzWA==" spinCount="100000" sheet="1"/>
  <mergeCells count="4">
    <mergeCell ref="A1:G1"/>
    <mergeCell ref="C2:G2"/>
    <mergeCell ref="C3:G3"/>
    <mergeCell ref="C4:G4"/>
  </mergeCells>
  <pageMargins left="0.59055118110236204" right="0.196850393700787" top="0.78740157499999996" bottom="0.78740157499999996" header="0.3" footer="0.3"/>
  <pageSetup paperSize="9" orientation="landscape" r:id="rId1"/>
  <headerFooter>
    <oddFooter>&amp;RStránka &amp;P z &amp;N&amp;LZpracováno programem BUILDpower S,  © RTS, a.s.</oddFooter>
  </headerFooter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CC756A-10CF-463A-94E6-569422FEB882}">
  <dimension ref="A1:K87"/>
  <sheetViews>
    <sheetView topLeftCell="A13" workbookViewId="0">
      <selection activeCell="H39" sqref="H39"/>
    </sheetView>
  </sheetViews>
  <sheetFormatPr defaultRowHeight="15" x14ac:dyDescent="0.25"/>
  <cols>
    <col min="1" max="6" width="9.140625" style="185"/>
    <col min="7" max="7" width="10.42578125" style="185" bestFit="1" customWidth="1"/>
    <col min="8" max="16384" width="9.140625" style="185"/>
  </cols>
  <sheetData>
    <row r="1" spans="1:11" x14ac:dyDescent="0.25">
      <c r="A1" s="184" t="s">
        <v>787</v>
      </c>
      <c r="F1" s="186"/>
      <c r="I1" s="186"/>
      <c r="J1" s="186"/>
      <c r="K1" s="186"/>
    </row>
    <row r="2" spans="1:11" x14ac:dyDescent="0.25">
      <c r="F2" s="186"/>
      <c r="I2" s="186"/>
      <c r="J2" s="186"/>
      <c r="K2" s="186"/>
    </row>
    <row r="3" spans="1:11" x14ac:dyDescent="0.25">
      <c r="F3" s="186"/>
      <c r="I3" s="186"/>
      <c r="J3" s="186"/>
      <c r="K3" s="186"/>
    </row>
    <row r="4" spans="1:11" x14ac:dyDescent="0.25">
      <c r="A4" s="185" t="s">
        <v>22</v>
      </c>
      <c r="B4" s="187" t="s">
        <v>788</v>
      </c>
      <c r="F4" s="186"/>
      <c r="I4" s="186"/>
      <c r="J4" s="186"/>
      <c r="K4" s="186"/>
    </row>
    <row r="5" spans="1:11" x14ac:dyDescent="0.25">
      <c r="B5" s="187" t="s">
        <v>789</v>
      </c>
      <c r="F5" s="186"/>
      <c r="I5" s="186"/>
      <c r="J5" s="186"/>
      <c r="K5" s="186"/>
    </row>
    <row r="6" spans="1:11" x14ac:dyDescent="0.25">
      <c r="A6" s="185" t="s">
        <v>790</v>
      </c>
      <c r="B6" s="184" t="s">
        <v>791</v>
      </c>
      <c r="F6" s="186"/>
      <c r="I6" s="186"/>
      <c r="J6" s="186"/>
      <c r="K6" s="186"/>
    </row>
    <row r="7" spans="1:11" x14ac:dyDescent="0.25">
      <c r="B7" s="184"/>
      <c r="F7" s="186"/>
      <c r="I7" s="186"/>
      <c r="J7" s="186"/>
      <c r="K7" s="186"/>
    </row>
    <row r="8" spans="1:11" x14ac:dyDescent="0.25">
      <c r="B8" s="184"/>
      <c r="F8" s="186"/>
      <c r="I8" s="186"/>
      <c r="J8" s="186"/>
      <c r="K8" s="186"/>
    </row>
    <row r="9" spans="1:11" x14ac:dyDescent="0.25">
      <c r="F9" s="186"/>
      <c r="I9" s="186"/>
      <c r="J9" s="186"/>
      <c r="K9" s="186"/>
    </row>
    <row r="10" spans="1:11" x14ac:dyDescent="0.25">
      <c r="F10" s="186"/>
      <c r="I10" s="186"/>
      <c r="J10" s="186"/>
      <c r="K10" s="186"/>
    </row>
    <row r="11" spans="1:11" x14ac:dyDescent="0.25">
      <c r="F11" s="186"/>
      <c r="I11" s="186"/>
      <c r="J11" s="186"/>
      <c r="K11" s="186"/>
    </row>
    <row r="12" spans="1:11" x14ac:dyDescent="0.25">
      <c r="F12" s="186"/>
      <c r="I12" s="186"/>
      <c r="J12" s="186"/>
      <c r="K12" s="186"/>
    </row>
    <row r="13" spans="1:11" x14ac:dyDescent="0.25">
      <c r="A13" s="184" t="s">
        <v>792</v>
      </c>
      <c r="F13" s="186"/>
      <c r="I13" s="186"/>
      <c r="J13" s="186"/>
      <c r="K13" s="186"/>
    </row>
    <row r="14" spans="1:11" x14ac:dyDescent="0.25">
      <c r="F14" s="186"/>
      <c r="I14" s="186"/>
      <c r="J14" s="186"/>
      <c r="K14" s="186"/>
    </row>
    <row r="15" spans="1:11" x14ac:dyDescent="0.25">
      <c r="F15" s="186"/>
      <c r="G15" s="185" t="s">
        <v>31</v>
      </c>
      <c r="I15" s="186" t="s">
        <v>30</v>
      </c>
      <c r="J15" s="186"/>
      <c r="K15" s="188" t="s">
        <v>793</v>
      </c>
    </row>
    <row r="16" spans="1:11" x14ac:dyDescent="0.25">
      <c r="A16" s="189" t="s">
        <v>794</v>
      </c>
      <c r="F16" s="186"/>
      <c r="G16" s="190"/>
      <c r="H16" s="190"/>
      <c r="I16" s="190"/>
      <c r="J16" s="186"/>
      <c r="K16" s="190">
        <f>I32</f>
        <v>0</v>
      </c>
    </row>
    <row r="17" spans="1:11" x14ac:dyDescent="0.25">
      <c r="A17" s="185" t="s">
        <v>795</v>
      </c>
      <c r="F17" s="186"/>
      <c r="G17" s="190">
        <f>I48</f>
        <v>0</v>
      </c>
      <c r="H17" s="190"/>
      <c r="I17" s="190"/>
      <c r="J17" s="186"/>
      <c r="K17" s="186"/>
    </row>
    <row r="18" spans="1:11" x14ac:dyDescent="0.25">
      <c r="A18" s="185" t="s">
        <v>796</v>
      </c>
      <c r="F18" s="186"/>
      <c r="G18" s="190">
        <f>K54</f>
        <v>0</v>
      </c>
      <c r="H18" s="190"/>
      <c r="I18" s="190"/>
      <c r="J18" s="186"/>
      <c r="K18" s="186"/>
    </row>
    <row r="19" spans="1:11" x14ac:dyDescent="0.25">
      <c r="A19" s="185" t="s">
        <v>797</v>
      </c>
      <c r="F19" s="186"/>
      <c r="G19" s="190"/>
      <c r="H19" s="190"/>
      <c r="I19" s="190">
        <f>I76</f>
        <v>0</v>
      </c>
      <c r="J19" s="186"/>
      <c r="K19" s="186"/>
    </row>
    <row r="20" spans="1:11" x14ac:dyDescent="0.25">
      <c r="A20" s="185" t="s">
        <v>798</v>
      </c>
      <c r="F20" s="186"/>
      <c r="G20" s="190">
        <f>I84</f>
        <v>0</v>
      </c>
      <c r="H20" s="190"/>
      <c r="I20" s="190"/>
      <c r="J20" s="186"/>
      <c r="K20" s="186"/>
    </row>
    <row r="21" spans="1:11" x14ac:dyDescent="0.25">
      <c r="F21" s="186"/>
      <c r="G21" s="190"/>
      <c r="H21" s="190"/>
      <c r="I21" s="190"/>
      <c r="J21" s="186"/>
      <c r="K21" s="186"/>
    </row>
    <row r="22" spans="1:11" x14ac:dyDescent="0.25">
      <c r="A22" s="185" t="s">
        <v>799</v>
      </c>
      <c r="F22" s="186"/>
      <c r="G22" s="190">
        <f>SUM(G16:G20)</f>
        <v>0</v>
      </c>
      <c r="H22" s="190"/>
      <c r="I22" s="190">
        <f>I19</f>
        <v>0</v>
      </c>
      <c r="J22" s="186"/>
      <c r="K22" s="190">
        <f>K16</f>
        <v>0</v>
      </c>
    </row>
    <row r="23" spans="1:11" x14ac:dyDescent="0.25">
      <c r="F23" s="186"/>
      <c r="G23" s="186"/>
      <c r="I23" s="186"/>
      <c r="J23" s="186"/>
      <c r="K23" s="186"/>
    </row>
    <row r="24" spans="1:11" x14ac:dyDescent="0.25">
      <c r="A24" s="191"/>
      <c r="F24" s="186"/>
      <c r="G24" s="186"/>
      <c r="I24" s="186"/>
      <c r="J24" s="186"/>
      <c r="K24" s="186"/>
    </row>
    <row r="25" spans="1:11" x14ac:dyDescent="0.25">
      <c r="A25" s="184" t="s">
        <v>800</v>
      </c>
      <c r="E25" s="192">
        <f>G22+I22+K22</f>
        <v>0</v>
      </c>
      <c r="F25" s="185" t="s">
        <v>801</v>
      </c>
      <c r="I25" s="186"/>
      <c r="J25" s="186"/>
      <c r="K25" s="186"/>
    </row>
    <row r="26" spans="1:11" x14ac:dyDescent="0.25">
      <c r="E26" s="193"/>
      <c r="F26" s="194"/>
      <c r="I26" s="186"/>
      <c r="J26" s="186"/>
      <c r="K26" s="186"/>
    </row>
    <row r="27" spans="1:11" x14ac:dyDescent="0.25">
      <c r="A27" s="191"/>
      <c r="F27" s="186"/>
      <c r="I27" s="186"/>
      <c r="J27" s="186"/>
      <c r="K27" s="186"/>
    </row>
    <row r="28" spans="1:11" x14ac:dyDescent="0.25">
      <c r="A28" s="184" t="s">
        <v>802</v>
      </c>
      <c r="F28" s="186"/>
      <c r="I28" s="186"/>
      <c r="J28" s="186"/>
      <c r="K28" s="186"/>
    </row>
    <row r="29" spans="1:11" x14ac:dyDescent="0.25">
      <c r="A29" s="195"/>
      <c r="F29" s="185" t="s">
        <v>803</v>
      </c>
      <c r="G29" s="185" t="s">
        <v>120</v>
      </c>
      <c r="H29" s="186" t="s">
        <v>804</v>
      </c>
      <c r="I29" s="186" t="s">
        <v>29</v>
      </c>
      <c r="J29" s="186"/>
      <c r="K29" s="186"/>
    </row>
    <row r="30" spans="1:11" x14ac:dyDescent="0.25">
      <c r="A30" s="189" t="s">
        <v>805</v>
      </c>
      <c r="F30" s="186">
        <v>1</v>
      </c>
      <c r="G30" s="185" t="s">
        <v>806</v>
      </c>
      <c r="H30" s="186">
        <v>0</v>
      </c>
      <c r="I30" s="186">
        <f>H30*F30</f>
        <v>0</v>
      </c>
      <c r="J30" s="186"/>
      <c r="K30" s="186"/>
    </row>
    <row r="31" spans="1:11" x14ac:dyDescent="0.25">
      <c r="A31" s="189"/>
      <c r="F31" s="186"/>
      <c r="H31" s="186"/>
      <c r="I31" s="186"/>
      <c r="J31" s="186"/>
      <c r="K31" s="186"/>
    </row>
    <row r="32" spans="1:11" x14ac:dyDescent="0.25">
      <c r="A32" s="185" t="s">
        <v>807</v>
      </c>
      <c r="F32" s="186"/>
      <c r="I32" s="186">
        <f>SUM(I30:I30)</f>
        <v>0</v>
      </c>
      <c r="J32" s="186"/>
      <c r="K32" s="186"/>
    </row>
    <row r="33" spans="1:11" x14ac:dyDescent="0.25">
      <c r="F33" s="186"/>
      <c r="I33" s="186"/>
      <c r="J33" s="186"/>
      <c r="K33" s="186"/>
    </row>
    <row r="34" spans="1:11" x14ac:dyDescent="0.25">
      <c r="F34" s="186"/>
      <c r="I34" s="186"/>
      <c r="J34" s="186"/>
      <c r="K34" s="186"/>
    </row>
    <row r="35" spans="1:11" x14ac:dyDescent="0.25">
      <c r="A35" s="184" t="s">
        <v>808</v>
      </c>
      <c r="F35" s="186"/>
      <c r="I35" s="186"/>
      <c r="J35" s="186"/>
      <c r="K35" s="186"/>
    </row>
    <row r="36" spans="1:11" x14ac:dyDescent="0.25">
      <c r="F36" s="186"/>
      <c r="H36" s="185" t="s">
        <v>809</v>
      </c>
      <c r="I36" s="186"/>
      <c r="J36" s="186" t="s">
        <v>810</v>
      </c>
      <c r="K36" s="186"/>
    </row>
    <row r="37" spans="1:11" x14ac:dyDescent="0.25">
      <c r="F37" s="185" t="s">
        <v>803</v>
      </c>
      <c r="G37" s="185" t="s">
        <v>120</v>
      </c>
      <c r="H37" s="186" t="s">
        <v>804</v>
      </c>
      <c r="I37" s="186" t="s">
        <v>29</v>
      </c>
      <c r="J37" s="186" t="s">
        <v>804</v>
      </c>
      <c r="K37" s="186" t="s">
        <v>29</v>
      </c>
    </row>
    <row r="38" spans="1:11" x14ac:dyDescent="0.25">
      <c r="A38" s="196">
        <v>1</v>
      </c>
      <c r="B38" s="185" t="s">
        <v>811</v>
      </c>
      <c r="F38" s="186">
        <v>3</v>
      </c>
      <c r="G38" s="185" t="s">
        <v>806</v>
      </c>
      <c r="H38" s="186">
        <v>0</v>
      </c>
      <c r="I38" s="186">
        <f>H38*F38</f>
        <v>0</v>
      </c>
      <c r="J38" s="186">
        <v>0</v>
      </c>
      <c r="K38" s="186">
        <f>F38*J38</f>
        <v>0</v>
      </c>
    </row>
    <row r="39" spans="1:11" x14ac:dyDescent="0.25">
      <c r="A39" s="196">
        <f>A38+1</f>
        <v>2</v>
      </c>
      <c r="B39" s="185" t="s">
        <v>812</v>
      </c>
      <c r="F39" s="186">
        <v>3</v>
      </c>
      <c r="G39" s="185" t="s">
        <v>806</v>
      </c>
      <c r="H39" s="186">
        <v>0</v>
      </c>
      <c r="I39" s="186">
        <f t="shared" ref="I39:I45" si="0">H39*F39</f>
        <v>0</v>
      </c>
      <c r="J39" s="186">
        <v>0</v>
      </c>
      <c r="K39" s="186">
        <f>F39*J39</f>
        <v>0</v>
      </c>
    </row>
    <row r="40" spans="1:11" x14ac:dyDescent="0.25">
      <c r="A40" s="196">
        <f t="shared" ref="A40:A46" si="1">A39+1</f>
        <v>3</v>
      </c>
      <c r="B40" s="185" t="s">
        <v>813</v>
      </c>
      <c r="F40" s="197">
        <v>48</v>
      </c>
      <c r="G40" s="185" t="s">
        <v>229</v>
      </c>
      <c r="H40" s="186">
        <v>0</v>
      </c>
      <c r="I40" s="186">
        <f t="shared" si="0"/>
        <v>0</v>
      </c>
      <c r="J40" s="186">
        <v>0</v>
      </c>
      <c r="K40" s="186">
        <f>F40*J40</f>
        <v>0</v>
      </c>
    </row>
    <row r="41" spans="1:11" x14ac:dyDescent="0.25">
      <c r="A41" s="196">
        <f t="shared" si="1"/>
        <v>4</v>
      </c>
      <c r="B41" s="185" t="s">
        <v>814</v>
      </c>
      <c r="F41" s="197">
        <v>3</v>
      </c>
      <c r="G41" s="185" t="s">
        <v>229</v>
      </c>
      <c r="H41" s="186">
        <v>0</v>
      </c>
      <c r="I41" s="186">
        <f t="shared" si="0"/>
        <v>0</v>
      </c>
      <c r="J41" s="186">
        <v>0</v>
      </c>
      <c r="K41" s="186">
        <f>F41*J41</f>
        <v>0</v>
      </c>
    </row>
    <row r="42" spans="1:11" x14ac:dyDescent="0.25">
      <c r="A42" s="196">
        <f t="shared" si="1"/>
        <v>5</v>
      </c>
      <c r="B42" s="185" t="s">
        <v>815</v>
      </c>
      <c r="F42" s="186">
        <v>10</v>
      </c>
      <c r="G42" s="185" t="s">
        <v>806</v>
      </c>
      <c r="H42" s="186">
        <v>0</v>
      </c>
      <c r="I42" s="186">
        <f t="shared" si="0"/>
        <v>0</v>
      </c>
      <c r="J42" s="186">
        <v>0</v>
      </c>
      <c r="K42" s="186">
        <f>F42*J42</f>
        <v>0</v>
      </c>
    </row>
    <row r="43" spans="1:11" x14ac:dyDescent="0.25">
      <c r="A43" s="196">
        <f t="shared" si="1"/>
        <v>6</v>
      </c>
      <c r="B43" s="185" t="s">
        <v>816</v>
      </c>
      <c r="F43" s="186">
        <v>9</v>
      </c>
      <c r="G43" s="185" t="s">
        <v>806</v>
      </c>
      <c r="H43" s="186">
        <v>0</v>
      </c>
      <c r="I43" s="186">
        <f t="shared" si="0"/>
        <v>0</v>
      </c>
      <c r="J43" s="198" t="s">
        <v>817</v>
      </c>
      <c r="K43" s="198" t="s">
        <v>817</v>
      </c>
    </row>
    <row r="44" spans="1:11" x14ac:dyDescent="0.25">
      <c r="A44" s="196">
        <f t="shared" si="1"/>
        <v>7</v>
      </c>
      <c r="B44" s="185" t="s">
        <v>818</v>
      </c>
      <c r="F44" s="186">
        <v>10</v>
      </c>
      <c r="G44" s="185" t="s">
        <v>806</v>
      </c>
      <c r="H44" s="186">
        <v>0</v>
      </c>
      <c r="I44" s="186">
        <f t="shared" si="0"/>
        <v>0</v>
      </c>
      <c r="J44" s="198" t="s">
        <v>817</v>
      </c>
      <c r="K44" s="198" t="s">
        <v>817</v>
      </c>
    </row>
    <row r="45" spans="1:11" x14ac:dyDescent="0.25">
      <c r="A45" s="196">
        <f t="shared" si="1"/>
        <v>8</v>
      </c>
      <c r="B45" s="185" t="s">
        <v>819</v>
      </c>
      <c r="F45" s="186">
        <v>1</v>
      </c>
      <c r="G45" s="185" t="s">
        <v>806</v>
      </c>
      <c r="H45" s="186">
        <v>0</v>
      </c>
      <c r="I45" s="186">
        <f t="shared" si="0"/>
        <v>0</v>
      </c>
      <c r="J45" s="198" t="s">
        <v>817</v>
      </c>
      <c r="K45" s="198" t="s">
        <v>817</v>
      </c>
    </row>
    <row r="46" spans="1:11" x14ac:dyDescent="0.25">
      <c r="A46" s="196">
        <f t="shared" si="1"/>
        <v>9</v>
      </c>
      <c r="B46" s="185" t="s">
        <v>820</v>
      </c>
      <c r="F46" s="186">
        <v>1</v>
      </c>
      <c r="G46" s="185" t="s">
        <v>806</v>
      </c>
      <c r="H46" s="186">
        <v>0</v>
      </c>
      <c r="I46" s="186">
        <f>H46*F46</f>
        <v>0</v>
      </c>
      <c r="J46" s="186">
        <v>0</v>
      </c>
      <c r="K46" s="186">
        <f>F46*J46</f>
        <v>0</v>
      </c>
    </row>
    <row r="47" spans="1:11" x14ac:dyDescent="0.25">
      <c r="A47" s="196"/>
      <c r="F47" s="186"/>
      <c r="H47" s="197"/>
      <c r="I47" s="186"/>
      <c r="J47" s="186"/>
      <c r="K47" s="186"/>
    </row>
    <row r="48" spans="1:11" x14ac:dyDescent="0.25">
      <c r="A48" s="185" t="s">
        <v>821</v>
      </c>
      <c r="F48" s="186"/>
      <c r="I48" s="186">
        <f>SUM(I38:I46)</f>
        <v>0</v>
      </c>
      <c r="J48" s="186"/>
      <c r="K48" s="186"/>
    </row>
    <row r="49" spans="1:11" x14ac:dyDescent="0.25">
      <c r="F49" s="186"/>
      <c r="I49" s="186"/>
      <c r="J49" s="186"/>
      <c r="K49" s="186">
        <f>SUM(K38:K46)</f>
        <v>0</v>
      </c>
    </row>
    <row r="50" spans="1:11" x14ac:dyDescent="0.25">
      <c r="A50" s="185" t="s">
        <v>822</v>
      </c>
      <c r="F50" s="186"/>
      <c r="I50" s="186"/>
      <c r="J50" s="186"/>
      <c r="K50" s="186"/>
    </row>
    <row r="51" spans="1:11" x14ac:dyDescent="0.25">
      <c r="A51" s="196"/>
      <c r="F51" s="186"/>
      <c r="G51" s="186"/>
      <c r="I51" s="186"/>
      <c r="J51" s="186"/>
      <c r="K51" s="186">
        <f>SUM(K40,K41)*0.05</f>
        <v>0</v>
      </c>
    </row>
    <row r="52" spans="1:11" x14ac:dyDescent="0.25">
      <c r="A52" s="196" t="s">
        <v>823</v>
      </c>
      <c r="F52" s="186"/>
      <c r="G52" s="186"/>
      <c r="J52" s="199"/>
      <c r="K52" s="186">
        <f>(K49-K51/0.05)*0.05</f>
        <v>0</v>
      </c>
    </row>
    <row r="53" spans="1:11" x14ac:dyDescent="0.25">
      <c r="A53" s="196" t="s">
        <v>824</v>
      </c>
      <c r="F53" s="186"/>
      <c r="G53" s="186"/>
      <c r="J53" s="186"/>
      <c r="K53" s="186"/>
    </row>
    <row r="54" spans="1:11" x14ac:dyDescent="0.25">
      <c r="A54" s="196"/>
      <c r="F54" s="186"/>
      <c r="G54" s="186"/>
      <c r="J54" s="186"/>
      <c r="K54" s="186">
        <f>SUM(K49:K52)</f>
        <v>0</v>
      </c>
    </row>
    <row r="55" spans="1:11" x14ac:dyDescent="0.25">
      <c r="A55" s="196" t="s">
        <v>825</v>
      </c>
      <c r="F55" s="186"/>
      <c r="G55" s="186"/>
      <c r="J55" s="186"/>
      <c r="K55" s="186"/>
    </row>
    <row r="56" spans="1:11" x14ac:dyDescent="0.25">
      <c r="A56" s="196"/>
      <c r="F56" s="186"/>
      <c r="G56" s="186"/>
      <c r="I56" s="186"/>
      <c r="J56" s="186"/>
      <c r="K56" s="186"/>
    </row>
    <row r="57" spans="1:11" x14ac:dyDescent="0.25">
      <c r="A57" s="196"/>
      <c r="F57" s="186"/>
      <c r="G57" s="186"/>
      <c r="I57" s="186"/>
      <c r="J57" s="186"/>
      <c r="K57" s="186"/>
    </row>
    <row r="58" spans="1:11" x14ac:dyDescent="0.25">
      <c r="A58" s="184" t="s">
        <v>797</v>
      </c>
      <c r="F58" s="186"/>
      <c r="I58" s="186"/>
      <c r="J58" s="186"/>
      <c r="K58" s="186"/>
    </row>
    <row r="59" spans="1:11" x14ac:dyDescent="0.25">
      <c r="A59" s="191"/>
      <c r="F59" s="186"/>
      <c r="I59" s="186"/>
      <c r="J59" s="186"/>
      <c r="K59" s="186"/>
    </row>
    <row r="60" spans="1:11" x14ac:dyDescent="0.25">
      <c r="A60" s="184" t="s">
        <v>826</v>
      </c>
      <c r="F60" s="186"/>
      <c r="I60" s="186"/>
      <c r="J60" s="186"/>
      <c r="K60" s="186"/>
    </row>
    <row r="61" spans="1:11" x14ac:dyDescent="0.25">
      <c r="F61" s="185" t="s">
        <v>803</v>
      </c>
      <c r="G61" s="185" t="s">
        <v>120</v>
      </c>
      <c r="H61" s="186" t="s">
        <v>804</v>
      </c>
      <c r="I61" s="186" t="s">
        <v>29</v>
      </c>
      <c r="J61" s="186"/>
      <c r="K61" s="186"/>
    </row>
    <row r="62" spans="1:11" x14ac:dyDescent="0.25">
      <c r="A62" s="196">
        <v>1</v>
      </c>
      <c r="B62" s="185" t="s">
        <v>827</v>
      </c>
      <c r="F62" s="197">
        <v>1</v>
      </c>
      <c r="G62" s="185" t="s">
        <v>806</v>
      </c>
      <c r="H62" s="186">
        <v>0</v>
      </c>
      <c r="I62" s="186">
        <f t="shared" ref="I62:I70" si="2">H62*F62</f>
        <v>0</v>
      </c>
      <c r="J62" s="186"/>
      <c r="K62" s="186"/>
    </row>
    <row r="63" spans="1:11" x14ac:dyDescent="0.25">
      <c r="A63" s="196">
        <f t="shared" ref="A63:A70" si="3">A62+1</f>
        <v>2</v>
      </c>
      <c r="B63" s="185" t="s">
        <v>828</v>
      </c>
      <c r="F63" s="197">
        <v>3</v>
      </c>
      <c r="G63" s="185" t="s">
        <v>806</v>
      </c>
      <c r="H63" s="186">
        <v>0</v>
      </c>
      <c r="I63" s="186">
        <f t="shared" si="2"/>
        <v>0</v>
      </c>
      <c r="J63" s="186"/>
      <c r="K63" s="186"/>
    </row>
    <row r="64" spans="1:11" x14ac:dyDescent="0.25">
      <c r="A64" s="196">
        <f t="shared" si="3"/>
        <v>3</v>
      </c>
      <c r="B64" s="189" t="s">
        <v>829</v>
      </c>
      <c r="F64" s="197">
        <v>1</v>
      </c>
      <c r="G64" s="185" t="s">
        <v>806</v>
      </c>
      <c r="H64" s="186">
        <v>0</v>
      </c>
      <c r="I64" s="186">
        <f t="shared" si="2"/>
        <v>0</v>
      </c>
      <c r="J64" s="186"/>
      <c r="K64" s="186"/>
    </row>
    <row r="65" spans="1:11" x14ac:dyDescent="0.25">
      <c r="A65" s="196">
        <f t="shared" si="3"/>
        <v>4</v>
      </c>
      <c r="B65" s="185" t="s">
        <v>830</v>
      </c>
      <c r="F65" s="197">
        <v>1</v>
      </c>
      <c r="G65" s="185" t="s">
        <v>806</v>
      </c>
      <c r="H65" s="186">
        <v>0</v>
      </c>
      <c r="I65" s="186">
        <f t="shared" si="2"/>
        <v>0</v>
      </c>
      <c r="J65" s="186"/>
      <c r="K65" s="186"/>
    </row>
    <row r="66" spans="1:11" x14ac:dyDescent="0.25">
      <c r="A66" s="196">
        <f t="shared" si="3"/>
        <v>5</v>
      </c>
      <c r="B66" s="185" t="s">
        <v>831</v>
      </c>
      <c r="F66" s="197">
        <v>3</v>
      </c>
      <c r="G66" s="185" t="s">
        <v>806</v>
      </c>
      <c r="H66" s="186">
        <v>0</v>
      </c>
      <c r="I66" s="186">
        <f t="shared" si="2"/>
        <v>0</v>
      </c>
      <c r="J66" s="186"/>
      <c r="K66" s="186"/>
    </row>
    <row r="67" spans="1:11" x14ac:dyDescent="0.25">
      <c r="A67" s="196">
        <f t="shared" si="3"/>
        <v>6</v>
      </c>
      <c r="B67" s="185" t="s">
        <v>832</v>
      </c>
      <c r="F67" s="197">
        <v>2</v>
      </c>
      <c r="G67" s="185" t="s">
        <v>806</v>
      </c>
      <c r="H67" s="186">
        <v>0</v>
      </c>
      <c r="I67" s="186">
        <f t="shared" si="2"/>
        <v>0</v>
      </c>
      <c r="J67" s="186"/>
      <c r="K67" s="186"/>
    </row>
    <row r="68" spans="1:11" x14ac:dyDescent="0.25">
      <c r="A68" s="196">
        <f t="shared" si="3"/>
        <v>7</v>
      </c>
      <c r="B68" s="185" t="s">
        <v>833</v>
      </c>
      <c r="F68" s="197">
        <v>3</v>
      </c>
      <c r="G68" s="185" t="s">
        <v>806</v>
      </c>
      <c r="H68" s="186">
        <v>0</v>
      </c>
      <c r="I68" s="186">
        <f t="shared" si="2"/>
        <v>0</v>
      </c>
      <c r="J68" s="186"/>
      <c r="K68" s="186"/>
    </row>
    <row r="69" spans="1:11" x14ac:dyDescent="0.25">
      <c r="A69" s="196">
        <f t="shared" si="3"/>
        <v>8</v>
      </c>
      <c r="B69" s="185" t="s">
        <v>834</v>
      </c>
      <c r="F69" s="197">
        <v>4</v>
      </c>
      <c r="G69" s="185" t="s">
        <v>806</v>
      </c>
      <c r="H69" s="186">
        <v>0</v>
      </c>
      <c r="I69" s="186">
        <f t="shared" si="2"/>
        <v>0</v>
      </c>
      <c r="J69" s="186"/>
      <c r="K69" s="186"/>
    </row>
    <row r="70" spans="1:11" x14ac:dyDescent="0.25">
      <c r="A70" s="196">
        <f t="shared" si="3"/>
        <v>9</v>
      </c>
      <c r="B70" s="185" t="s">
        <v>835</v>
      </c>
      <c r="F70" s="197">
        <v>1</v>
      </c>
      <c r="G70" s="185" t="s">
        <v>806</v>
      </c>
      <c r="H70" s="186">
        <v>0</v>
      </c>
      <c r="I70" s="186">
        <f t="shared" si="2"/>
        <v>0</v>
      </c>
      <c r="J70" s="186"/>
      <c r="K70" s="186"/>
    </row>
    <row r="71" spans="1:11" x14ac:dyDescent="0.25">
      <c r="F71" s="186"/>
      <c r="I71" s="186"/>
      <c r="J71" s="186"/>
      <c r="K71" s="186"/>
    </row>
    <row r="72" spans="1:11" x14ac:dyDescent="0.25">
      <c r="A72" s="185" t="s">
        <v>807</v>
      </c>
      <c r="F72" s="186"/>
      <c r="I72" s="186">
        <f>SUM(I62:I70)</f>
        <v>0</v>
      </c>
      <c r="J72" s="186"/>
      <c r="K72" s="186"/>
    </row>
    <row r="73" spans="1:11" x14ac:dyDescent="0.25">
      <c r="F73" s="186"/>
      <c r="I73" s="186"/>
      <c r="J73" s="186"/>
      <c r="K73" s="186"/>
    </row>
    <row r="74" spans="1:11" x14ac:dyDescent="0.25">
      <c r="A74" s="185" t="s">
        <v>836</v>
      </c>
      <c r="F74" s="186"/>
      <c r="I74" s="186">
        <f>I72*0.05</f>
        <v>0</v>
      </c>
      <c r="J74" s="186"/>
      <c r="K74" s="186"/>
    </row>
    <row r="75" spans="1:11" x14ac:dyDescent="0.25">
      <c r="F75" s="186"/>
      <c r="I75" s="186"/>
      <c r="J75" s="186"/>
      <c r="K75" s="186"/>
    </row>
    <row r="76" spans="1:11" x14ac:dyDescent="0.25">
      <c r="A76" s="185" t="s">
        <v>837</v>
      </c>
      <c r="F76" s="186"/>
      <c r="I76" s="186">
        <f>SUM(I72:I75)</f>
        <v>0</v>
      </c>
      <c r="J76" s="186"/>
      <c r="K76" s="186"/>
    </row>
    <row r="77" spans="1:11" x14ac:dyDescent="0.25">
      <c r="F77" s="186"/>
      <c r="I77" s="186"/>
      <c r="J77" s="186"/>
      <c r="K77" s="186"/>
    </row>
    <row r="78" spans="1:11" x14ac:dyDescent="0.25">
      <c r="F78" s="186"/>
      <c r="I78" s="186"/>
      <c r="J78" s="186"/>
      <c r="K78" s="186"/>
    </row>
    <row r="79" spans="1:11" x14ac:dyDescent="0.25">
      <c r="A79" s="184" t="s">
        <v>838</v>
      </c>
      <c r="F79" s="186"/>
      <c r="I79" s="186"/>
      <c r="J79" s="186"/>
      <c r="K79" s="186"/>
    </row>
    <row r="80" spans="1:11" x14ac:dyDescent="0.25">
      <c r="F80" s="185" t="s">
        <v>803</v>
      </c>
      <c r="G80" s="185" t="s">
        <v>120</v>
      </c>
      <c r="H80" s="186" t="s">
        <v>804</v>
      </c>
      <c r="I80" s="186" t="s">
        <v>29</v>
      </c>
      <c r="J80" s="186"/>
      <c r="K80" s="186"/>
    </row>
    <row r="81" spans="1:11" x14ac:dyDescent="0.25">
      <c r="A81" s="196" t="s">
        <v>839</v>
      </c>
      <c r="F81" s="186"/>
      <c r="G81" s="200"/>
      <c r="H81" s="196"/>
      <c r="I81" s="186">
        <v>0</v>
      </c>
      <c r="J81" s="186"/>
      <c r="K81" s="186"/>
    </row>
    <row r="82" spans="1:11" x14ac:dyDescent="0.25">
      <c r="A82" s="196" t="s">
        <v>840</v>
      </c>
      <c r="F82" s="186"/>
      <c r="G82" s="200"/>
      <c r="H82" s="196"/>
      <c r="I82" s="186"/>
      <c r="J82" s="186"/>
      <c r="K82" s="186"/>
    </row>
    <row r="83" spans="1:11" x14ac:dyDescent="0.25">
      <c r="A83" s="196"/>
      <c r="F83" s="186"/>
      <c r="G83" s="200"/>
      <c r="H83" s="196"/>
      <c r="I83" s="186"/>
      <c r="J83" s="186"/>
      <c r="K83" s="186"/>
    </row>
    <row r="84" spans="1:11" x14ac:dyDescent="0.25">
      <c r="A84" s="185" t="s">
        <v>807</v>
      </c>
      <c r="F84" s="186"/>
      <c r="I84" s="186">
        <f>I81</f>
        <v>0</v>
      </c>
      <c r="J84" s="186"/>
      <c r="K84" s="186"/>
    </row>
    <row r="85" spans="1:11" x14ac:dyDescent="0.25">
      <c r="F85" s="186"/>
      <c r="I85" s="186"/>
      <c r="J85" s="186"/>
      <c r="K85" s="186"/>
    </row>
    <row r="86" spans="1:11" x14ac:dyDescent="0.25">
      <c r="A86" s="185" t="s">
        <v>841</v>
      </c>
      <c r="F86" s="186"/>
      <c r="G86" s="196"/>
      <c r="I86" s="186"/>
      <c r="J86" s="186"/>
      <c r="K86" s="186"/>
    </row>
    <row r="87" spans="1:11" x14ac:dyDescent="0.25">
      <c r="A87" s="185" t="s">
        <v>842</v>
      </c>
      <c r="F87" s="186"/>
      <c r="G87" s="196"/>
      <c r="I87" s="186"/>
      <c r="J87" s="186"/>
      <c r="K87" s="186"/>
    </row>
  </sheetData>
  <pageMargins left="0.7" right="0.7" top="0.78740157499999996" bottom="0.78740157499999996" header="0.3" footer="0.3"/>
  <legacy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18EBA4-1259-4021-8968-802CE64989CA}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1" x14ac:dyDescent="0.2"/>
  <cols>
    <col min="1" max="1" width="3.42578125" customWidth="1"/>
    <col min="2" max="2" width="12.5703125" style="80" customWidth="1"/>
    <col min="3" max="3" width="63.28515625" style="80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7" width="0" hidden="1" customWidth="1"/>
    <col min="18" max="18" width="6.85546875" customWidth="1"/>
    <col min="20" max="23" width="0" hidden="1" customWidth="1"/>
    <col min="29" max="29" width="0" hidden="1" customWidth="1"/>
    <col min="31" max="41" width="0" hidden="1" customWidth="1"/>
    <col min="53" max="53" width="98.7109375" customWidth="1"/>
  </cols>
  <sheetData>
    <row r="1" spans="1:60" ht="15.75" customHeight="1" x14ac:dyDescent="0.25">
      <c r="A1" s="253" t="s">
        <v>112</v>
      </c>
      <c r="B1" s="253"/>
      <c r="C1" s="253"/>
      <c r="D1" s="253"/>
      <c r="E1" s="253"/>
      <c r="F1" s="253"/>
      <c r="G1" s="253"/>
      <c r="AG1" t="s">
        <v>113</v>
      </c>
    </row>
    <row r="2" spans="1:60" ht="24.95" customHeight="1" x14ac:dyDescent="0.2">
      <c r="A2" s="66" t="s">
        <v>7</v>
      </c>
      <c r="B2" s="65" t="s">
        <v>43</v>
      </c>
      <c r="C2" s="254" t="s">
        <v>44</v>
      </c>
      <c r="D2" s="255"/>
      <c r="E2" s="255"/>
      <c r="F2" s="255"/>
      <c r="G2" s="256"/>
      <c r="AG2" t="s">
        <v>114</v>
      </c>
    </row>
    <row r="3" spans="1:60" ht="24.95" customHeight="1" x14ac:dyDescent="0.2">
      <c r="A3" s="66" t="s">
        <v>8</v>
      </c>
      <c r="B3" s="65" t="s">
        <v>56</v>
      </c>
      <c r="C3" s="254" t="s">
        <v>57</v>
      </c>
      <c r="D3" s="255"/>
      <c r="E3" s="255"/>
      <c r="F3" s="255"/>
      <c r="G3" s="256"/>
      <c r="AC3" s="80" t="s">
        <v>114</v>
      </c>
      <c r="AG3" t="s">
        <v>115</v>
      </c>
    </row>
    <row r="4" spans="1:60" ht="24.95" customHeight="1" x14ac:dyDescent="0.2">
      <c r="A4" s="131" t="s">
        <v>9</v>
      </c>
      <c r="B4" s="132" t="s">
        <v>43</v>
      </c>
      <c r="C4" s="257" t="s">
        <v>58</v>
      </c>
      <c r="D4" s="258"/>
      <c r="E4" s="258"/>
      <c r="F4" s="258"/>
      <c r="G4" s="259"/>
      <c r="AG4" t="s">
        <v>116</v>
      </c>
    </row>
    <row r="5" spans="1:60" x14ac:dyDescent="0.2">
      <c r="D5" s="10"/>
    </row>
    <row r="6" spans="1:60" ht="38.25" x14ac:dyDescent="0.2">
      <c r="A6" s="134" t="s">
        <v>117</v>
      </c>
      <c r="B6" s="136" t="s">
        <v>118</v>
      </c>
      <c r="C6" s="136" t="s">
        <v>119</v>
      </c>
      <c r="D6" s="135" t="s">
        <v>120</v>
      </c>
      <c r="E6" s="134" t="s">
        <v>121</v>
      </c>
      <c r="F6" s="133" t="s">
        <v>122</v>
      </c>
      <c r="G6" s="134" t="s">
        <v>29</v>
      </c>
      <c r="H6" s="137" t="s">
        <v>30</v>
      </c>
      <c r="I6" s="137" t="s">
        <v>123</v>
      </c>
      <c r="J6" s="137" t="s">
        <v>31</v>
      </c>
      <c r="K6" s="137" t="s">
        <v>124</v>
      </c>
      <c r="L6" s="137" t="s">
        <v>125</v>
      </c>
      <c r="M6" s="137" t="s">
        <v>126</v>
      </c>
      <c r="N6" s="137" t="s">
        <v>127</v>
      </c>
      <c r="O6" s="137" t="s">
        <v>128</v>
      </c>
      <c r="P6" s="137" t="s">
        <v>129</v>
      </c>
      <c r="Q6" s="137" t="s">
        <v>130</v>
      </c>
      <c r="R6" s="137" t="s">
        <v>131</v>
      </c>
      <c r="S6" s="137" t="s">
        <v>132</v>
      </c>
      <c r="T6" s="137" t="s">
        <v>133</v>
      </c>
      <c r="U6" s="137" t="s">
        <v>134</v>
      </c>
      <c r="V6" s="137" t="s">
        <v>135</v>
      </c>
      <c r="W6" s="137" t="s">
        <v>136</v>
      </c>
    </row>
    <row r="7" spans="1:60" hidden="1" x14ac:dyDescent="0.2">
      <c r="A7" s="3"/>
      <c r="B7" s="4"/>
      <c r="C7" s="4"/>
      <c r="D7" s="6"/>
      <c r="E7" s="139"/>
      <c r="F7" s="140"/>
      <c r="G7" s="140"/>
      <c r="H7" s="140"/>
      <c r="I7" s="140"/>
      <c r="J7" s="140"/>
      <c r="K7" s="140"/>
      <c r="L7" s="140"/>
      <c r="M7" s="140"/>
      <c r="N7" s="140"/>
      <c r="O7" s="140"/>
      <c r="P7" s="140"/>
      <c r="Q7" s="140"/>
      <c r="R7" s="140"/>
      <c r="S7" s="140"/>
      <c r="T7" s="140"/>
      <c r="U7" s="140"/>
      <c r="V7" s="140"/>
      <c r="W7" s="140"/>
    </row>
    <row r="8" spans="1:60" x14ac:dyDescent="0.2">
      <c r="A8" s="153" t="s">
        <v>137</v>
      </c>
      <c r="B8" s="154" t="s">
        <v>65</v>
      </c>
      <c r="C8" s="176" t="s">
        <v>66</v>
      </c>
      <c r="D8" s="155"/>
      <c r="E8" s="156"/>
      <c r="F8" s="157"/>
      <c r="G8" s="157">
        <f>SUMIF(AG9:AG11,"&lt;&gt;NOR",G9:G11)</f>
        <v>0</v>
      </c>
      <c r="H8" s="157"/>
      <c r="I8" s="157">
        <f>SUM(I9:I11)</f>
        <v>0</v>
      </c>
      <c r="J8" s="157"/>
      <c r="K8" s="157">
        <f>SUM(K9:K11)</f>
        <v>0</v>
      </c>
      <c r="L8" s="157"/>
      <c r="M8" s="157">
        <f>SUM(M9:M11)</f>
        <v>0</v>
      </c>
      <c r="N8" s="157"/>
      <c r="O8" s="157">
        <f>SUM(O9:O11)</f>
        <v>0.63</v>
      </c>
      <c r="P8" s="157"/>
      <c r="Q8" s="157">
        <f>SUM(Q9:Q11)</f>
        <v>0</v>
      </c>
      <c r="R8" s="157"/>
      <c r="S8" s="157"/>
      <c r="T8" s="158"/>
      <c r="U8" s="152"/>
      <c r="V8" s="152">
        <f>SUM(V9:V11)</f>
        <v>6.66</v>
      </c>
      <c r="W8" s="152"/>
      <c r="AG8" t="s">
        <v>138</v>
      </c>
    </row>
    <row r="9" spans="1:60" outlineLevel="1" x14ac:dyDescent="0.2">
      <c r="A9" s="159">
        <v>1</v>
      </c>
      <c r="B9" s="160" t="s">
        <v>517</v>
      </c>
      <c r="C9" s="177" t="s">
        <v>518</v>
      </c>
      <c r="D9" s="161" t="s">
        <v>141</v>
      </c>
      <c r="E9" s="162">
        <v>8.5725000000000016</v>
      </c>
      <c r="F9" s="163"/>
      <c r="G9" s="164">
        <f>ROUND(E9*F9,2)</f>
        <v>0</v>
      </c>
      <c r="H9" s="163"/>
      <c r="I9" s="164">
        <f>ROUND(E9*H9,2)</f>
        <v>0</v>
      </c>
      <c r="J9" s="163"/>
      <c r="K9" s="164">
        <f>ROUND(E9*J9,2)</f>
        <v>0</v>
      </c>
      <c r="L9" s="164">
        <v>21</v>
      </c>
      <c r="M9" s="164">
        <f>G9*(1+L9/100)</f>
        <v>0</v>
      </c>
      <c r="N9" s="164">
        <v>7.3920000000000013E-2</v>
      </c>
      <c r="O9" s="164">
        <f>ROUND(E9*N9,2)</f>
        <v>0.63</v>
      </c>
      <c r="P9" s="164">
        <v>0</v>
      </c>
      <c r="Q9" s="164">
        <f>ROUND(E9*P9,2)</f>
        <v>0</v>
      </c>
      <c r="R9" s="164" t="s">
        <v>214</v>
      </c>
      <c r="S9" s="164" t="s">
        <v>143</v>
      </c>
      <c r="T9" s="165" t="s">
        <v>143</v>
      </c>
      <c r="U9" s="144">
        <v>0.77700000000000002</v>
      </c>
      <c r="V9" s="144">
        <f>ROUND(E9*U9,2)</f>
        <v>6.66</v>
      </c>
      <c r="W9" s="144"/>
      <c r="X9" s="138"/>
      <c r="Y9" s="138"/>
      <c r="Z9" s="138"/>
      <c r="AA9" s="138"/>
      <c r="AB9" s="138"/>
      <c r="AC9" s="138"/>
      <c r="AD9" s="138"/>
      <c r="AE9" s="138"/>
      <c r="AF9" s="138"/>
      <c r="AG9" s="138" t="s">
        <v>144</v>
      </c>
      <c r="AH9" s="138"/>
      <c r="AI9" s="138"/>
      <c r="AJ9" s="138"/>
      <c r="AK9" s="138"/>
      <c r="AL9" s="138"/>
      <c r="AM9" s="138"/>
      <c r="AN9" s="138"/>
      <c r="AO9" s="138"/>
      <c r="AP9" s="138"/>
      <c r="AQ9" s="138"/>
      <c r="AR9" s="138"/>
      <c r="AS9" s="138"/>
      <c r="AT9" s="138"/>
      <c r="AU9" s="138"/>
      <c r="AV9" s="138"/>
      <c r="AW9" s="138"/>
      <c r="AX9" s="138"/>
      <c r="AY9" s="138"/>
      <c r="AZ9" s="138"/>
      <c r="BA9" s="138"/>
      <c r="BB9" s="138"/>
      <c r="BC9" s="138"/>
      <c r="BD9" s="138"/>
      <c r="BE9" s="138"/>
      <c r="BF9" s="138"/>
      <c r="BG9" s="138"/>
      <c r="BH9" s="138"/>
    </row>
    <row r="10" spans="1:60" outlineLevel="1" x14ac:dyDescent="0.2">
      <c r="A10" s="141"/>
      <c r="B10" s="142"/>
      <c r="C10" s="178" t="s">
        <v>519</v>
      </c>
      <c r="D10" s="150"/>
      <c r="E10" s="151">
        <v>3.6500000000000004</v>
      </c>
      <c r="F10" s="144"/>
      <c r="G10" s="144"/>
      <c r="H10" s="144"/>
      <c r="I10" s="144"/>
      <c r="J10" s="144"/>
      <c r="K10" s="144"/>
      <c r="L10" s="144"/>
      <c r="M10" s="144"/>
      <c r="N10" s="144"/>
      <c r="O10" s="144"/>
      <c r="P10" s="144"/>
      <c r="Q10" s="144"/>
      <c r="R10" s="144"/>
      <c r="S10" s="144"/>
      <c r="T10" s="144"/>
      <c r="U10" s="144"/>
      <c r="V10" s="144"/>
      <c r="W10" s="144"/>
      <c r="X10" s="138"/>
      <c r="Y10" s="138"/>
      <c r="Z10" s="138"/>
      <c r="AA10" s="138"/>
      <c r="AB10" s="138"/>
      <c r="AC10" s="138"/>
      <c r="AD10" s="138"/>
      <c r="AE10" s="138"/>
      <c r="AF10" s="138"/>
      <c r="AG10" s="138" t="s">
        <v>148</v>
      </c>
      <c r="AH10" s="138">
        <v>0</v>
      </c>
      <c r="AI10" s="138"/>
      <c r="AJ10" s="138"/>
      <c r="AK10" s="138"/>
      <c r="AL10" s="138"/>
      <c r="AM10" s="138"/>
      <c r="AN10" s="138"/>
      <c r="AO10" s="138"/>
      <c r="AP10" s="138"/>
      <c r="AQ10" s="138"/>
      <c r="AR10" s="138"/>
      <c r="AS10" s="138"/>
      <c r="AT10" s="138"/>
      <c r="AU10" s="138"/>
      <c r="AV10" s="138"/>
      <c r="AW10" s="138"/>
      <c r="AX10" s="138"/>
      <c r="AY10" s="138"/>
      <c r="AZ10" s="138"/>
      <c r="BA10" s="138"/>
      <c r="BB10" s="138"/>
      <c r="BC10" s="138"/>
      <c r="BD10" s="138"/>
      <c r="BE10" s="138"/>
      <c r="BF10" s="138"/>
      <c r="BG10" s="138"/>
      <c r="BH10" s="138"/>
    </row>
    <row r="11" spans="1:60" outlineLevel="1" x14ac:dyDescent="0.2">
      <c r="A11" s="141"/>
      <c r="B11" s="142"/>
      <c r="C11" s="178" t="s">
        <v>520</v>
      </c>
      <c r="D11" s="150"/>
      <c r="E11" s="151">
        <v>4.9300000000000006</v>
      </c>
      <c r="F11" s="144"/>
      <c r="G11" s="144"/>
      <c r="H11" s="144"/>
      <c r="I11" s="144"/>
      <c r="J11" s="144"/>
      <c r="K11" s="144"/>
      <c r="L11" s="144"/>
      <c r="M11" s="144"/>
      <c r="N11" s="144"/>
      <c r="O11" s="144"/>
      <c r="P11" s="144"/>
      <c r="Q11" s="144"/>
      <c r="R11" s="144"/>
      <c r="S11" s="144"/>
      <c r="T11" s="144"/>
      <c r="U11" s="144"/>
      <c r="V11" s="144"/>
      <c r="W11" s="144"/>
      <c r="X11" s="138"/>
      <c r="Y11" s="138"/>
      <c r="Z11" s="138"/>
      <c r="AA11" s="138"/>
      <c r="AB11" s="138"/>
      <c r="AC11" s="138"/>
      <c r="AD11" s="138"/>
      <c r="AE11" s="138"/>
      <c r="AF11" s="138"/>
      <c r="AG11" s="138" t="s">
        <v>148</v>
      </c>
      <c r="AH11" s="138">
        <v>0</v>
      </c>
      <c r="AI11" s="138"/>
      <c r="AJ11" s="138"/>
      <c r="AK11" s="138"/>
      <c r="AL11" s="138"/>
      <c r="AM11" s="138"/>
      <c r="AN11" s="138"/>
      <c r="AO11" s="138"/>
      <c r="AP11" s="138"/>
      <c r="AQ11" s="138"/>
      <c r="AR11" s="138"/>
      <c r="AS11" s="138"/>
      <c r="AT11" s="138"/>
      <c r="AU11" s="138"/>
      <c r="AV11" s="138"/>
      <c r="AW11" s="138"/>
      <c r="AX11" s="138"/>
      <c r="AY11" s="138"/>
      <c r="AZ11" s="138"/>
      <c r="BA11" s="138"/>
      <c r="BB11" s="138"/>
      <c r="BC11" s="138"/>
      <c r="BD11" s="138"/>
      <c r="BE11" s="138"/>
      <c r="BF11" s="138"/>
      <c r="BG11" s="138"/>
      <c r="BH11" s="138"/>
    </row>
    <row r="12" spans="1:60" x14ac:dyDescent="0.2">
      <c r="A12" s="153" t="s">
        <v>137</v>
      </c>
      <c r="B12" s="154" t="s">
        <v>71</v>
      </c>
      <c r="C12" s="176" t="s">
        <v>73</v>
      </c>
      <c r="D12" s="155"/>
      <c r="E12" s="156"/>
      <c r="F12" s="157"/>
      <c r="G12" s="157">
        <f>SUMIF(AG13:AG47,"&lt;&gt;NOR",G13:G47)</f>
        <v>0</v>
      </c>
      <c r="H12" s="157"/>
      <c r="I12" s="157">
        <f>SUM(I13:I47)</f>
        <v>0</v>
      </c>
      <c r="J12" s="157"/>
      <c r="K12" s="157">
        <f>SUM(K13:K47)</f>
        <v>0</v>
      </c>
      <c r="L12" s="157"/>
      <c r="M12" s="157">
        <f>SUM(M13:M47)</f>
        <v>0</v>
      </c>
      <c r="N12" s="157"/>
      <c r="O12" s="157">
        <f>SUM(O13:O47)</f>
        <v>2.25</v>
      </c>
      <c r="P12" s="157"/>
      <c r="Q12" s="157">
        <f>SUM(Q13:Q47)</f>
        <v>0</v>
      </c>
      <c r="R12" s="157"/>
      <c r="S12" s="157"/>
      <c r="T12" s="158"/>
      <c r="U12" s="152"/>
      <c r="V12" s="152">
        <f>SUM(V13:V47)</f>
        <v>69.649999999999991</v>
      </c>
      <c r="W12" s="152"/>
      <c r="AG12" t="s">
        <v>138</v>
      </c>
    </row>
    <row r="13" spans="1:60" ht="22.5" outlineLevel="1" x14ac:dyDescent="0.2">
      <c r="A13" s="159">
        <v>2</v>
      </c>
      <c r="B13" s="160" t="s">
        <v>521</v>
      </c>
      <c r="C13" s="177" t="s">
        <v>522</v>
      </c>
      <c r="D13" s="161" t="s">
        <v>141</v>
      </c>
      <c r="E13" s="162">
        <v>30.5</v>
      </c>
      <c r="F13" s="163"/>
      <c r="G13" s="164">
        <f>ROUND(E13*F13,2)</f>
        <v>0</v>
      </c>
      <c r="H13" s="163"/>
      <c r="I13" s="164">
        <f>ROUND(E13*H13,2)</f>
        <v>0</v>
      </c>
      <c r="J13" s="163"/>
      <c r="K13" s="164">
        <f>ROUND(E13*J13,2)</f>
        <v>0</v>
      </c>
      <c r="L13" s="164">
        <v>21</v>
      </c>
      <c r="M13" s="164">
        <f>G13*(1+L13/100)</f>
        <v>0</v>
      </c>
      <c r="N13" s="164">
        <v>3.3000000000000005E-4</v>
      </c>
      <c r="O13" s="164">
        <f>ROUND(E13*N13,2)</f>
        <v>0.01</v>
      </c>
      <c r="P13" s="164">
        <v>0</v>
      </c>
      <c r="Q13" s="164">
        <f>ROUND(E13*P13,2)</f>
        <v>0</v>
      </c>
      <c r="R13" s="164" t="s">
        <v>214</v>
      </c>
      <c r="S13" s="164" t="s">
        <v>143</v>
      </c>
      <c r="T13" s="165" t="s">
        <v>143</v>
      </c>
      <c r="U13" s="144">
        <v>8.900000000000001E-2</v>
      </c>
      <c r="V13" s="144">
        <f>ROUND(E13*U13,2)</f>
        <v>2.71</v>
      </c>
      <c r="W13" s="144"/>
      <c r="X13" s="138"/>
      <c r="Y13" s="138"/>
      <c r="Z13" s="138"/>
      <c r="AA13" s="138"/>
      <c r="AB13" s="138"/>
      <c r="AC13" s="138"/>
      <c r="AD13" s="138"/>
      <c r="AE13" s="138"/>
      <c r="AF13" s="138"/>
      <c r="AG13" s="138" t="s">
        <v>144</v>
      </c>
      <c r="AH13" s="138"/>
      <c r="AI13" s="138"/>
      <c r="AJ13" s="138"/>
      <c r="AK13" s="138"/>
      <c r="AL13" s="138"/>
      <c r="AM13" s="138"/>
      <c r="AN13" s="138"/>
      <c r="AO13" s="138"/>
      <c r="AP13" s="138"/>
      <c r="AQ13" s="138"/>
      <c r="AR13" s="138"/>
      <c r="AS13" s="138"/>
      <c r="AT13" s="138"/>
      <c r="AU13" s="138"/>
      <c r="AV13" s="138"/>
      <c r="AW13" s="138"/>
      <c r="AX13" s="138"/>
      <c r="AY13" s="138"/>
      <c r="AZ13" s="138"/>
      <c r="BA13" s="138"/>
      <c r="BB13" s="138"/>
      <c r="BC13" s="138"/>
      <c r="BD13" s="138"/>
      <c r="BE13" s="138"/>
      <c r="BF13" s="138"/>
      <c r="BG13" s="138"/>
      <c r="BH13" s="138"/>
    </row>
    <row r="14" spans="1:60" outlineLevel="1" x14ac:dyDescent="0.2">
      <c r="A14" s="141"/>
      <c r="B14" s="142"/>
      <c r="C14" s="251" t="s">
        <v>215</v>
      </c>
      <c r="D14" s="252"/>
      <c r="E14" s="252"/>
      <c r="F14" s="252"/>
      <c r="G14" s="252"/>
      <c r="H14" s="144"/>
      <c r="I14" s="144"/>
      <c r="J14" s="144"/>
      <c r="K14" s="144"/>
      <c r="L14" s="144"/>
      <c r="M14" s="144"/>
      <c r="N14" s="144"/>
      <c r="O14" s="144"/>
      <c r="P14" s="144"/>
      <c r="Q14" s="144"/>
      <c r="R14" s="144"/>
      <c r="S14" s="144"/>
      <c r="T14" s="144"/>
      <c r="U14" s="144"/>
      <c r="V14" s="144"/>
      <c r="W14" s="144"/>
      <c r="X14" s="138"/>
      <c r="Y14" s="138"/>
      <c r="Z14" s="138"/>
      <c r="AA14" s="138"/>
      <c r="AB14" s="138"/>
      <c r="AC14" s="138"/>
      <c r="AD14" s="138"/>
      <c r="AE14" s="138"/>
      <c r="AF14" s="138"/>
      <c r="AG14" s="138" t="s">
        <v>146</v>
      </c>
      <c r="AH14" s="138"/>
      <c r="AI14" s="138"/>
      <c r="AJ14" s="138"/>
      <c r="AK14" s="138"/>
      <c r="AL14" s="138"/>
      <c r="AM14" s="138"/>
      <c r="AN14" s="138"/>
      <c r="AO14" s="138"/>
      <c r="AP14" s="138"/>
      <c r="AQ14" s="138"/>
      <c r="AR14" s="138"/>
      <c r="AS14" s="138"/>
      <c r="AT14" s="138"/>
      <c r="AU14" s="138"/>
      <c r="AV14" s="138"/>
      <c r="AW14" s="138"/>
      <c r="AX14" s="138"/>
      <c r="AY14" s="138"/>
      <c r="AZ14" s="138"/>
      <c r="BA14" s="138"/>
      <c r="BB14" s="138"/>
      <c r="BC14" s="138"/>
      <c r="BD14" s="138"/>
      <c r="BE14" s="138"/>
      <c r="BF14" s="138"/>
      <c r="BG14" s="138"/>
      <c r="BH14" s="138"/>
    </row>
    <row r="15" spans="1:60" outlineLevel="1" x14ac:dyDescent="0.2">
      <c r="A15" s="141"/>
      <c r="B15" s="142"/>
      <c r="C15" s="178" t="s">
        <v>523</v>
      </c>
      <c r="D15" s="150"/>
      <c r="E15" s="151">
        <v>30.5</v>
      </c>
      <c r="F15" s="144"/>
      <c r="G15" s="144"/>
      <c r="H15" s="144"/>
      <c r="I15" s="144"/>
      <c r="J15" s="144"/>
      <c r="K15" s="144"/>
      <c r="L15" s="144"/>
      <c r="M15" s="144"/>
      <c r="N15" s="144"/>
      <c r="O15" s="144"/>
      <c r="P15" s="144"/>
      <c r="Q15" s="144"/>
      <c r="R15" s="144"/>
      <c r="S15" s="144"/>
      <c r="T15" s="144"/>
      <c r="U15" s="144"/>
      <c r="V15" s="144"/>
      <c r="W15" s="144"/>
      <c r="X15" s="138"/>
      <c r="Y15" s="138"/>
      <c r="Z15" s="138"/>
      <c r="AA15" s="138"/>
      <c r="AB15" s="138"/>
      <c r="AC15" s="138"/>
      <c r="AD15" s="138"/>
      <c r="AE15" s="138"/>
      <c r="AF15" s="138"/>
      <c r="AG15" s="138" t="s">
        <v>148</v>
      </c>
      <c r="AH15" s="138">
        <v>0</v>
      </c>
      <c r="AI15" s="138"/>
      <c r="AJ15" s="138"/>
      <c r="AK15" s="138"/>
      <c r="AL15" s="138"/>
      <c r="AM15" s="138"/>
      <c r="AN15" s="138"/>
      <c r="AO15" s="138"/>
      <c r="AP15" s="138"/>
      <c r="AQ15" s="138"/>
      <c r="AR15" s="138"/>
      <c r="AS15" s="138"/>
      <c r="AT15" s="138"/>
      <c r="AU15" s="138"/>
      <c r="AV15" s="138"/>
      <c r="AW15" s="138"/>
      <c r="AX15" s="138"/>
      <c r="AY15" s="138"/>
      <c r="AZ15" s="138"/>
      <c r="BA15" s="138"/>
      <c r="BB15" s="138"/>
      <c r="BC15" s="138"/>
      <c r="BD15" s="138"/>
      <c r="BE15" s="138"/>
      <c r="BF15" s="138"/>
      <c r="BG15" s="138"/>
      <c r="BH15" s="138"/>
    </row>
    <row r="16" spans="1:60" outlineLevel="1" x14ac:dyDescent="0.2">
      <c r="A16" s="159">
        <v>3</v>
      </c>
      <c r="B16" s="160" t="s">
        <v>212</v>
      </c>
      <c r="C16" s="177" t="s">
        <v>213</v>
      </c>
      <c r="D16" s="161" t="s">
        <v>141</v>
      </c>
      <c r="E16" s="162">
        <v>31.150000000000002</v>
      </c>
      <c r="F16" s="163"/>
      <c r="G16" s="164">
        <f>ROUND(E16*F16,2)</f>
        <v>0</v>
      </c>
      <c r="H16" s="163"/>
      <c r="I16" s="164">
        <f>ROUND(E16*H16,2)</f>
        <v>0</v>
      </c>
      <c r="J16" s="163"/>
      <c r="K16" s="164">
        <f>ROUND(E16*J16,2)</f>
        <v>0</v>
      </c>
      <c r="L16" s="164">
        <v>21</v>
      </c>
      <c r="M16" s="164">
        <f>G16*(1+L16/100)</f>
        <v>0</v>
      </c>
      <c r="N16" s="164">
        <v>5.0000000000000001E-3</v>
      </c>
      <c r="O16" s="164">
        <f>ROUND(E16*N16,2)</f>
        <v>0.16</v>
      </c>
      <c r="P16" s="164">
        <v>0</v>
      </c>
      <c r="Q16" s="164">
        <f>ROUND(E16*P16,2)</f>
        <v>0</v>
      </c>
      <c r="R16" s="164" t="s">
        <v>214</v>
      </c>
      <c r="S16" s="164" t="s">
        <v>143</v>
      </c>
      <c r="T16" s="165" t="s">
        <v>143</v>
      </c>
      <c r="U16" s="144">
        <v>8.1000000000000003E-2</v>
      </c>
      <c r="V16" s="144">
        <f>ROUND(E16*U16,2)</f>
        <v>2.52</v>
      </c>
      <c r="W16" s="144"/>
      <c r="X16" s="138"/>
      <c r="Y16" s="138"/>
      <c r="Z16" s="138"/>
      <c r="AA16" s="138"/>
      <c r="AB16" s="138"/>
      <c r="AC16" s="138"/>
      <c r="AD16" s="138"/>
      <c r="AE16" s="138"/>
      <c r="AF16" s="138"/>
      <c r="AG16" s="138" t="s">
        <v>144</v>
      </c>
      <c r="AH16" s="138"/>
      <c r="AI16" s="138"/>
      <c r="AJ16" s="138"/>
      <c r="AK16" s="138"/>
      <c r="AL16" s="138"/>
      <c r="AM16" s="138"/>
      <c r="AN16" s="138"/>
      <c r="AO16" s="138"/>
      <c r="AP16" s="138"/>
      <c r="AQ16" s="138"/>
      <c r="AR16" s="138"/>
      <c r="AS16" s="138"/>
      <c r="AT16" s="138"/>
      <c r="AU16" s="138"/>
      <c r="AV16" s="138"/>
      <c r="AW16" s="138"/>
      <c r="AX16" s="138"/>
      <c r="AY16" s="138"/>
      <c r="AZ16" s="138"/>
      <c r="BA16" s="138"/>
      <c r="BB16" s="138"/>
      <c r="BC16" s="138"/>
      <c r="BD16" s="138"/>
      <c r="BE16" s="138"/>
      <c r="BF16" s="138"/>
      <c r="BG16" s="138"/>
      <c r="BH16" s="138"/>
    </row>
    <row r="17" spans="1:60" outlineLevel="1" x14ac:dyDescent="0.2">
      <c r="A17" s="141"/>
      <c r="B17" s="142"/>
      <c r="C17" s="251" t="s">
        <v>215</v>
      </c>
      <c r="D17" s="252"/>
      <c r="E17" s="252"/>
      <c r="F17" s="252"/>
      <c r="G17" s="252"/>
      <c r="H17" s="144"/>
      <c r="I17" s="144"/>
      <c r="J17" s="144"/>
      <c r="K17" s="144"/>
      <c r="L17" s="144"/>
      <c r="M17" s="144"/>
      <c r="N17" s="144"/>
      <c r="O17" s="144"/>
      <c r="P17" s="144"/>
      <c r="Q17" s="144"/>
      <c r="R17" s="144"/>
      <c r="S17" s="144"/>
      <c r="T17" s="144"/>
      <c r="U17" s="144"/>
      <c r="V17" s="144"/>
      <c r="W17" s="144"/>
      <c r="X17" s="138"/>
      <c r="Y17" s="138"/>
      <c r="Z17" s="138"/>
      <c r="AA17" s="138"/>
      <c r="AB17" s="138"/>
      <c r="AC17" s="138"/>
      <c r="AD17" s="138"/>
      <c r="AE17" s="138"/>
      <c r="AF17" s="138"/>
      <c r="AG17" s="138" t="s">
        <v>146</v>
      </c>
      <c r="AH17" s="138"/>
      <c r="AI17" s="138"/>
      <c r="AJ17" s="138"/>
      <c r="AK17" s="138"/>
      <c r="AL17" s="138"/>
      <c r="AM17" s="138"/>
      <c r="AN17" s="138"/>
      <c r="AO17" s="138"/>
      <c r="AP17" s="138"/>
      <c r="AQ17" s="138"/>
      <c r="AR17" s="138"/>
      <c r="AS17" s="138"/>
      <c r="AT17" s="138"/>
      <c r="AU17" s="138"/>
      <c r="AV17" s="138"/>
      <c r="AW17" s="138"/>
      <c r="AX17" s="138"/>
      <c r="AY17" s="138"/>
      <c r="AZ17" s="138"/>
      <c r="BA17" s="138"/>
      <c r="BB17" s="138"/>
      <c r="BC17" s="138"/>
      <c r="BD17" s="138"/>
      <c r="BE17" s="138"/>
      <c r="BF17" s="138"/>
      <c r="BG17" s="138"/>
      <c r="BH17" s="138"/>
    </row>
    <row r="18" spans="1:60" outlineLevel="1" x14ac:dyDescent="0.2">
      <c r="A18" s="141"/>
      <c r="B18" s="142"/>
      <c r="C18" s="178" t="s">
        <v>524</v>
      </c>
      <c r="D18" s="150"/>
      <c r="E18" s="151">
        <v>7.6000000000000005</v>
      </c>
      <c r="F18" s="144"/>
      <c r="G18" s="144"/>
      <c r="H18" s="144"/>
      <c r="I18" s="144"/>
      <c r="J18" s="144"/>
      <c r="K18" s="144"/>
      <c r="L18" s="144"/>
      <c r="M18" s="144"/>
      <c r="N18" s="144"/>
      <c r="O18" s="144"/>
      <c r="P18" s="144"/>
      <c r="Q18" s="144"/>
      <c r="R18" s="144"/>
      <c r="S18" s="144"/>
      <c r="T18" s="144"/>
      <c r="U18" s="144"/>
      <c r="V18" s="144"/>
      <c r="W18" s="144"/>
      <c r="X18" s="138"/>
      <c r="Y18" s="138"/>
      <c r="Z18" s="138"/>
      <c r="AA18" s="138"/>
      <c r="AB18" s="138"/>
      <c r="AC18" s="138"/>
      <c r="AD18" s="138"/>
      <c r="AE18" s="138"/>
      <c r="AF18" s="138"/>
      <c r="AG18" s="138" t="s">
        <v>148</v>
      </c>
      <c r="AH18" s="138">
        <v>0</v>
      </c>
      <c r="AI18" s="138"/>
      <c r="AJ18" s="138"/>
      <c r="AK18" s="138"/>
      <c r="AL18" s="138"/>
      <c r="AM18" s="138"/>
      <c r="AN18" s="138"/>
      <c r="AO18" s="138"/>
      <c r="AP18" s="138"/>
      <c r="AQ18" s="138"/>
      <c r="AR18" s="138"/>
      <c r="AS18" s="138"/>
      <c r="AT18" s="138"/>
      <c r="AU18" s="138"/>
      <c r="AV18" s="138"/>
      <c r="AW18" s="138"/>
      <c r="AX18" s="138"/>
      <c r="AY18" s="138"/>
      <c r="AZ18" s="138"/>
      <c r="BA18" s="138"/>
      <c r="BB18" s="138"/>
      <c r="BC18" s="138"/>
      <c r="BD18" s="138"/>
      <c r="BE18" s="138"/>
      <c r="BF18" s="138"/>
      <c r="BG18" s="138"/>
      <c r="BH18" s="138"/>
    </row>
    <row r="19" spans="1:60" outlineLevel="1" x14ac:dyDescent="0.2">
      <c r="A19" s="141"/>
      <c r="B19" s="142"/>
      <c r="C19" s="178" t="s">
        <v>525</v>
      </c>
      <c r="D19" s="150"/>
      <c r="E19" s="151">
        <v>9.75</v>
      </c>
      <c r="F19" s="144"/>
      <c r="G19" s="144"/>
      <c r="H19" s="144"/>
      <c r="I19" s="144"/>
      <c r="J19" s="144"/>
      <c r="K19" s="144"/>
      <c r="L19" s="144"/>
      <c r="M19" s="144"/>
      <c r="N19" s="144"/>
      <c r="O19" s="144"/>
      <c r="P19" s="144"/>
      <c r="Q19" s="144"/>
      <c r="R19" s="144"/>
      <c r="S19" s="144"/>
      <c r="T19" s="144"/>
      <c r="U19" s="144"/>
      <c r="V19" s="144"/>
      <c r="W19" s="144"/>
      <c r="X19" s="138"/>
      <c r="Y19" s="138"/>
      <c r="Z19" s="138"/>
      <c r="AA19" s="138"/>
      <c r="AB19" s="138"/>
      <c r="AC19" s="138"/>
      <c r="AD19" s="138"/>
      <c r="AE19" s="138"/>
      <c r="AF19" s="138"/>
      <c r="AG19" s="138" t="s">
        <v>148</v>
      </c>
      <c r="AH19" s="138">
        <v>0</v>
      </c>
      <c r="AI19" s="138"/>
      <c r="AJ19" s="138"/>
      <c r="AK19" s="138"/>
      <c r="AL19" s="138"/>
      <c r="AM19" s="138"/>
      <c r="AN19" s="138"/>
      <c r="AO19" s="138"/>
      <c r="AP19" s="138"/>
      <c r="AQ19" s="138"/>
      <c r="AR19" s="138"/>
      <c r="AS19" s="138"/>
      <c r="AT19" s="138"/>
      <c r="AU19" s="138"/>
      <c r="AV19" s="138"/>
      <c r="AW19" s="138"/>
      <c r="AX19" s="138"/>
      <c r="AY19" s="138"/>
      <c r="AZ19" s="138"/>
      <c r="BA19" s="138"/>
      <c r="BB19" s="138"/>
      <c r="BC19" s="138"/>
      <c r="BD19" s="138"/>
      <c r="BE19" s="138"/>
      <c r="BF19" s="138"/>
      <c r="BG19" s="138"/>
      <c r="BH19" s="138"/>
    </row>
    <row r="20" spans="1:60" outlineLevel="1" x14ac:dyDescent="0.2">
      <c r="A20" s="141"/>
      <c r="B20" s="142"/>
      <c r="C20" s="178" t="s">
        <v>526</v>
      </c>
      <c r="D20" s="150"/>
      <c r="E20" s="151">
        <v>8.4</v>
      </c>
      <c r="F20" s="144"/>
      <c r="G20" s="144"/>
      <c r="H20" s="144"/>
      <c r="I20" s="144"/>
      <c r="J20" s="144"/>
      <c r="K20" s="144"/>
      <c r="L20" s="144"/>
      <c r="M20" s="144"/>
      <c r="N20" s="144"/>
      <c r="O20" s="144"/>
      <c r="P20" s="144"/>
      <c r="Q20" s="144"/>
      <c r="R20" s="144"/>
      <c r="S20" s="144"/>
      <c r="T20" s="144"/>
      <c r="U20" s="144"/>
      <c r="V20" s="144"/>
      <c r="W20" s="144"/>
      <c r="X20" s="138"/>
      <c r="Y20" s="138"/>
      <c r="Z20" s="138"/>
      <c r="AA20" s="138"/>
      <c r="AB20" s="138"/>
      <c r="AC20" s="138"/>
      <c r="AD20" s="138"/>
      <c r="AE20" s="138"/>
      <c r="AF20" s="138"/>
      <c r="AG20" s="138" t="s">
        <v>148</v>
      </c>
      <c r="AH20" s="138">
        <v>0</v>
      </c>
      <c r="AI20" s="138"/>
      <c r="AJ20" s="138"/>
      <c r="AK20" s="138"/>
      <c r="AL20" s="138"/>
      <c r="AM20" s="138"/>
      <c r="AN20" s="138"/>
      <c r="AO20" s="138"/>
      <c r="AP20" s="138"/>
      <c r="AQ20" s="138"/>
      <c r="AR20" s="138"/>
      <c r="AS20" s="138"/>
      <c r="AT20" s="138"/>
      <c r="AU20" s="138"/>
      <c r="AV20" s="138"/>
      <c r="AW20" s="138"/>
      <c r="AX20" s="138"/>
      <c r="AY20" s="138"/>
      <c r="AZ20" s="138"/>
      <c r="BA20" s="138"/>
      <c r="BB20" s="138"/>
      <c r="BC20" s="138"/>
      <c r="BD20" s="138"/>
      <c r="BE20" s="138"/>
      <c r="BF20" s="138"/>
      <c r="BG20" s="138"/>
      <c r="BH20" s="138"/>
    </row>
    <row r="21" spans="1:60" outlineLevel="1" x14ac:dyDescent="0.2">
      <c r="A21" s="141"/>
      <c r="B21" s="142"/>
      <c r="C21" s="178" t="s">
        <v>527</v>
      </c>
      <c r="D21" s="150"/>
      <c r="E21" s="151">
        <v>5.4</v>
      </c>
      <c r="F21" s="144"/>
      <c r="G21" s="144"/>
      <c r="H21" s="144"/>
      <c r="I21" s="144"/>
      <c r="J21" s="144"/>
      <c r="K21" s="144"/>
      <c r="L21" s="144"/>
      <c r="M21" s="144"/>
      <c r="N21" s="144"/>
      <c r="O21" s="144"/>
      <c r="P21" s="144"/>
      <c r="Q21" s="144"/>
      <c r="R21" s="144"/>
      <c r="S21" s="144"/>
      <c r="T21" s="144"/>
      <c r="U21" s="144"/>
      <c r="V21" s="144"/>
      <c r="W21" s="144"/>
      <c r="X21" s="138"/>
      <c r="Y21" s="138"/>
      <c r="Z21" s="138"/>
      <c r="AA21" s="138"/>
      <c r="AB21" s="138"/>
      <c r="AC21" s="138"/>
      <c r="AD21" s="138"/>
      <c r="AE21" s="138"/>
      <c r="AF21" s="138"/>
      <c r="AG21" s="138" t="s">
        <v>148</v>
      </c>
      <c r="AH21" s="138">
        <v>0</v>
      </c>
      <c r="AI21" s="138"/>
      <c r="AJ21" s="138"/>
      <c r="AK21" s="138"/>
      <c r="AL21" s="138"/>
      <c r="AM21" s="138"/>
      <c r="AN21" s="138"/>
      <c r="AO21" s="138"/>
      <c r="AP21" s="138"/>
      <c r="AQ21" s="138"/>
      <c r="AR21" s="138"/>
      <c r="AS21" s="138"/>
      <c r="AT21" s="138"/>
      <c r="AU21" s="138"/>
      <c r="AV21" s="138"/>
      <c r="AW21" s="138"/>
      <c r="AX21" s="138"/>
      <c r="AY21" s="138"/>
      <c r="AZ21" s="138"/>
      <c r="BA21" s="138"/>
      <c r="BB21" s="138"/>
      <c r="BC21" s="138"/>
      <c r="BD21" s="138"/>
      <c r="BE21" s="138"/>
      <c r="BF21" s="138"/>
      <c r="BG21" s="138"/>
      <c r="BH21" s="138"/>
    </row>
    <row r="22" spans="1:60" ht="22.5" outlineLevel="1" x14ac:dyDescent="0.2">
      <c r="A22" s="159">
        <v>4</v>
      </c>
      <c r="B22" s="160" t="s">
        <v>224</v>
      </c>
      <c r="C22" s="177" t="s">
        <v>225</v>
      </c>
      <c r="D22" s="161" t="s">
        <v>141</v>
      </c>
      <c r="E22" s="162">
        <v>31.150000000000002</v>
      </c>
      <c r="F22" s="163"/>
      <c r="G22" s="164">
        <f>ROUND(E22*F22,2)</f>
        <v>0</v>
      </c>
      <c r="H22" s="163"/>
      <c r="I22" s="164">
        <f>ROUND(E22*H22,2)</f>
        <v>0</v>
      </c>
      <c r="J22" s="163"/>
      <c r="K22" s="164">
        <f>ROUND(E22*J22,2)</f>
        <v>0</v>
      </c>
      <c r="L22" s="164">
        <v>21</v>
      </c>
      <c r="M22" s="164">
        <f>G22*(1+L22/100)</f>
        <v>0</v>
      </c>
      <c r="N22" s="164">
        <v>2.6250000000000002E-2</v>
      </c>
      <c r="O22" s="164">
        <f>ROUND(E22*N22,2)</f>
        <v>0.82</v>
      </c>
      <c r="P22" s="164">
        <v>0</v>
      </c>
      <c r="Q22" s="164">
        <f>ROUND(E22*P22,2)</f>
        <v>0</v>
      </c>
      <c r="R22" s="164" t="s">
        <v>214</v>
      </c>
      <c r="S22" s="164" t="s">
        <v>143</v>
      </c>
      <c r="T22" s="165" t="s">
        <v>143</v>
      </c>
      <c r="U22" s="144">
        <v>0.48000000000000004</v>
      </c>
      <c r="V22" s="144">
        <f>ROUND(E22*U22,2)</f>
        <v>14.95</v>
      </c>
      <c r="W22" s="144"/>
      <c r="X22" s="138"/>
      <c r="Y22" s="138"/>
      <c r="Z22" s="138"/>
      <c r="AA22" s="138"/>
      <c r="AB22" s="138"/>
      <c r="AC22" s="138"/>
      <c r="AD22" s="138"/>
      <c r="AE22" s="138"/>
      <c r="AF22" s="138"/>
      <c r="AG22" s="138" t="s">
        <v>144</v>
      </c>
      <c r="AH22" s="138"/>
      <c r="AI22" s="138"/>
      <c r="AJ22" s="138"/>
      <c r="AK22" s="138"/>
      <c r="AL22" s="138"/>
      <c r="AM22" s="138"/>
      <c r="AN22" s="138"/>
      <c r="AO22" s="138"/>
      <c r="AP22" s="138"/>
      <c r="AQ22" s="138"/>
      <c r="AR22" s="138"/>
      <c r="AS22" s="138"/>
      <c r="AT22" s="138"/>
      <c r="AU22" s="138"/>
      <c r="AV22" s="138"/>
      <c r="AW22" s="138"/>
      <c r="AX22" s="138"/>
      <c r="AY22" s="138"/>
      <c r="AZ22" s="138"/>
      <c r="BA22" s="138"/>
      <c r="BB22" s="138"/>
      <c r="BC22" s="138"/>
      <c r="BD22" s="138"/>
      <c r="BE22" s="138"/>
      <c r="BF22" s="138"/>
      <c r="BG22" s="138"/>
      <c r="BH22" s="138"/>
    </row>
    <row r="23" spans="1:60" outlineLevel="1" x14ac:dyDescent="0.2">
      <c r="A23" s="141"/>
      <c r="B23" s="142"/>
      <c r="C23" s="251" t="s">
        <v>215</v>
      </c>
      <c r="D23" s="252"/>
      <c r="E23" s="252"/>
      <c r="F23" s="252"/>
      <c r="G23" s="252"/>
      <c r="H23" s="144"/>
      <c r="I23" s="144"/>
      <c r="J23" s="144"/>
      <c r="K23" s="144"/>
      <c r="L23" s="144"/>
      <c r="M23" s="144"/>
      <c r="N23" s="144"/>
      <c r="O23" s="144"/>
      <c r="P23" s="144"/>
      <c r="Q23" s="144"/>
      <c r="R23" s="144"/>
      <c r="S23" s="144"/>
      <c r="T23" s="144"/>
      <c r="U23" s="144"/>
      <c r="V23" s="144"/>
      <c r="W23" s="144"/>
      <c r="X23" s="138"/>
      <c r="Y23" s="138"/>
      <c r="Z23" s="138"/>
      <c r="AA23" s="138"/>
      <c r="AB23" s="138"/>
      <c r="AC23" s="138"/>
      <c r="AD23" s="138"/>
      <c r="AE23" s="138"/>
      <c r="AF23" s="138"/>
      <c r="AG23" s="138" t="s">
        <v>146</v>
      </c>
      <c r="AH23" s="138"/>
      <c r="AI23" s="138"/>
      <c r="AJ23" s="138"/>
      <c r="AK23" s="138"/>
      <c r="AL23" s="138"/>
      <c r="AM23" s="138"/>
      <c r="AN23" s="138"/>
      <c r="AO23" s="138"/>
      <c r="AP23" s="138"/>
      <c r="AQ23" s="138"/>
      <c r="AR23" s="138"/>
      <c r="AS23" s="138"/>
      <c r="AT23" s="138"/>
      <c r="AU23" s="138"/>
      <c r="AV23" s="138"/>
      <c r="AW23" s="138"/>
      <c r="AX23" s="138"/>
      <c r="AY23" s="138"/>
      <c r="AZ23" s="138"/>
      <c r="BA23" s="138"/>
      <c r="BB23" s="138"/>
      <c r="BC23" s="138"/>
      <c r="BD23" s="138"/>
      <c r="BE23" s="138"/>
      <c r="BF23" s="138"/>
      <c r="BG23" s="138"/>
      <c r="BH23" s="138"/>
    </row>
    <row r="24" spans="1:60" outlineLevel="1" x14ac:dyDescent="0.2">
      <c r="A24" s="141"/>
      <c r="B24" s="142"/>
      <c r="C24" s="178" t="s">
        <v>528</v>
      </c>
      <c r="D24" s="150"/>
      <c r="E24" s="151">
        <v>31.150000000000002</v>
      </c>
      <c r="F24" s="144"/>
      <c r="G24" s="144"/>
      <c r="H24" s="144"/>
      <c r="I24" s="144"/>
      <c r="J24" s="144"/>
      <c r="K24" s="144"/>
      <c r="L24" s="144"/>
      <c r="M24" s="144"/>
      <c r="N24" s="144"/>
      <c r="O24" s="144"/>
      <c r="P24" s="144"/>
      <c r="Q24" s="144"/>
      <c r="R24" s="144"/>
      <c r="S24" s="144"/>
      <c r="T24" s="144"/>
      <c r="U24" s="144"/>
      <c r="V24" s="144"/>
      <c r="W24" s="144"/>
      <c r="X24" s="138"/>
      <c r="Y24" s="138"/>
      <c r="Z24" s="138"/>
      <c r="AA24" s="138"/>
      <c r="AB24" s="138"/>
      <c r="AC24" s="138"/>
      <c r="AD24" s="138"/>
      <c r="AE24" s="138"/>
      <c r="AF24" s="138"/>
      <c r="AG24" s="138" t="s">
        <v>148</v>
      </c>
      <c r="AH24" s="138">
        <v>0</v>
      </c>
      <c r="AI24" s="138"/>
      <c r="AJ24" s="138"/>
      <c r="AK24" s="138"/>
      <c r="AL24" s="138"/>
      <c r="AM24" s="138"/>
      <c r="AN24" s="138"/>
      <c r="AO24" s="138"/>
      <c r="AP24" s="138"/>
      <c r="AQ24" s="138"/>
      <c r="AR24" s="138"/>
      <c r="AS24" s="138"/>
      <c r="AT24" s="138"/>
      <c r="AU24" s="138"/>
      <c r="AV24" s="138"/>
      <c r="AW24" s="138"/>
      <c r="AX24" s="138"/>
      <c r="AY24" s="138"/>
      <c r="AZ24" s="138"/>
      <c r="BA24" s="138"/>
      <c r="BB24" s="138"/>
      <c r="BC24" s="138"/>
      <c r="BD24" s="138"/>
      <c r="BE24" s="138"/>
      <c r="BF24" s="138"/>
      <c r="BG24" s="138"/>
      <c r="BH24" s="138"/>
    </row>
    <row r="25" spans="1:60" ht="22.5" outlineLevel="1" x14ac:dyDescent="0.2">
      <c r="A25" s="159">
        <v>5</v>
      </c>
      <c r="B25" s="160" t="s">
        <v>529</v>
      </c>
      <c r="C25" s="177" t="s">
        <v>530</v>
      </c>
      <c r="D25" s="161" t="s">
        <v>141</v>
      </c>
      <c r="E25" s="162">
        <v>102.69000000000001</v>
      </c>
      <c r="F25" s="163"/>
      <c r="G25" s="164">
        <f>ROUND(E25*F25,2)</f>
        <v>0</v>
      </c>
      <c r="H25" s="163"/>
      <c r="I25" s="164">
        <f>ROUND(E25*H25,2)</f>
        <v>0</v>
      </c>
      <c r="J25" s="163"/>
      <c r="K25" s="164">
        <f>ROUND(E25*J25,2)</f>
        <v>0</v>
      </c>
      <c r="L25" s="164">
        <v>21</v>
      </c>
      <c r="M25" s="164">
        <f>G25*(1+L25/100)</f>
        <v>0</v>
      </c>
      <c r="N25" s="164">
        <v>3.2000000000000003E-4</v>
      </c>
      <c r="O25" s="164">
        <f>ROUND(E25*N25,2)</f>
        <v>0.03</v>
      </c>
      <c r="P25" s="164">
        <v>0</v>
      </c>
      <c r="Q25" s="164">
        <f>ROUND(E25*P25,2)</f>
        <v>0</v>
      </c>
      <c r="R25" s="164" t="s">
        <v>214</v>
      </c>
      <c r="S25" s="164" t="s">
        <v>143</v>
      </c>
      <c r="T25" s="165" t="s">
        <v>143</v>
      </c>
      <c r="U25" s="144">
        <v>7.0000000000000007E-2</v>
      </c>
      <c r="V25" s="144">
        <f>ROUND(E25*U25,2)</f>
        <v>7.19</v>
      </c>
      <c r="W25" s="144"/>
      <c r="X25" s="138"/>
      <c r="Y25" s="138"/>
      <c r="Z25" s="138"/>
      <c r="AA25" s="138"/>
      <c r="AB25" s="138"/>
      <c r="AC25" s="138"/>
      <c r="AD25" s="138"/>
      <c r="AE25" s="138"/>
      <c r="AF25" s="138"/>
      <c r="AG25" s="138" t="s">
        <v>144</v>
      </c>
      <c r="AH25" s="138"/>
      <c r="AI25" s="138"/>
      <c r="AJ25" s="138"/>
      <c r="AK25" s="138"/>
      <c r="AL25" s="138"/>
      <c r="AM25" s="138"/>
      <c r="AN25" s="138"/>
      <c r="AO25" s="138"/>
      <c r="AP25" s="138"/>
      <c r="AQ25" s="138"/>
      <c r="AR25" s="138"/>
      <c r="AS25" s="138"/>
      <c r="AT25" s="138"/>
      <c r="AU25" s="138"/>
      <c r="AV25" s="138"/>
      <c r="AW25" s="138"/>
      <c r="AX25" s="138"/>
      <c r="AY25" s="138"/>
      <c r="AZ25" s="138"/>
      <c r="BA25" s="138"/>
      <c r="BB25" s="138"/>
      <c r="BC25" s="138"/>
      <c r="BD25" s="138"/>
      <c r="BE25" s="138"/>
      <c r="BF25" s="138"/>
      <c r="BG25" s="138"/>
      <c r="BH25" s="138"/>
    </row>
    <row r="26" spans="1:60" outlineLevel="1" x14ac:dyDescent="0.2">
      <c r="A26" s="141"/>
      <c r="B26" s="142"/>
      <c r="C26" s="251" t="s">
        <v>215</v>
      </c>
      <c r="D26" s="252"/>
      <c r="E26" s="252"/>
      <c r="F26" s="252"/>
      <c r="G26" s="252"/>
      <c r="H26" s="144"/>
      <c r="I26" s="144"/>
      <c r="J26" s="144"/>
      <c r="K26" s="144"/>
      <c r="L26" s="144"/>
      <c r="M26" s="144"/>
      <c r="N26" s="144"/>
      <c r="O26" s="144"/>
      <c r="P26" s="144"/>
      <c r="Q26" s="144"/>
      <c r="R26" s="144"/>
      <c r="S26" s="144"/>
      <c r="T26" s="144"/>
      <c r="U26" s="144"/>
      <c r="V26" s="144"/>
      <c r="W26" s="144"/>
      <c r="X26" s="138"/>
      <c r="Y26" s="138"/>
      <c r="Z26" s="138"/>
      <c r="AA26" s="138"/>
      <c r="AB26" s="138"/>
      <c r="AC26" s="138"/>
      <c r="AD26" s="138"/>
      <c r="AE26" s="138"/>
      <c r="AF26" s="138"/>
      <c r="AG26" s="138" t="s">
        <v>146</v>
      </c>
      <c r="AH26" s="138"/>
      <c r="AI26" s="138"/>
      <c r="AJ26" s="138"/>
      <c r="AK26" s="138"/>
      <c r="AL26" s="138"/>
      <c r="AM26" s="138"/>
      <c r="AN26" s="138"/>
      <c r="AO26" s="138"/>
      <c r="AP26" s="138"/>
      <c r="AQ26" s="138"/>
      <c r="AR26" s="138"/>
      <c r="AS26" s="138"/>
      <c r="AT26" s="138"/>
      <c r="AU26" s="138"/>
      <c r="AV26" s="138"/>
      <c r="AW26" s="138"/>
      <c r="AX26" s="138"/>
      <c r="AY26" s="138"/>
      <c r="AZ26" s="138"/>
      <c r="BA26" s="138"/>
      <c r="BB26" s="138"/>
      <c r="BC26" s="138"/>
      <c r="BD26" s="138"/>
      <c r="BE26" s="138"/>
      <c r="BF26" s="138"/>
      <c r="BG26" s="138"/>
      <c r="BH26" s="138"/>
    </row>
    <row r="27" spans="1:60" outlineLevel="1" x14ac:dyDescent="0.2">
      <c r="A27" s="141"/>
      <c r="B27" s="142"/>
      <c r="C27" s="178" t="s">
        <v>531</v>
      </c>
      <c r="D27" s="150"/>
      <c r="E27" s="151">
        <v>102.69000000000001</v>
      </c>
      <c r="F27" s="144"/>
      <c r="G27" s="144"/>
      <c r="H27" s="144"/>
      <c r="I27" s="144"/>
      <c r="J27" s="144"/>
      <c r="K27" s="144"/>
      <c r="L27" s="144"/>
      <c r="M27" s="144"/>
      <c r="N27" s="144"/>
      <c r="O27" s="144"/>
      <c r="P27" s="144"/>
      <c r="Q27" s="144"/>
      <c r="R27" s="144"/>
      <c r="S27" s="144"/>
      <c r="T27" s="144"/>
      <c r="U27" s="144"/>
      <c r="V27" s="144"/>
      <c r="W27" s="144"/>
      <c r="X27" s="138"/>
      <c r="Y27" s="138"/>
      <c r="Z27" s="138"/>
      <c r="AA27" s="138"/>
      <c r="AB27" s="138"/>
      <c r="AC27" s="138"/>
      <c r="AD27" s="138"/>
      <c r="AE27" s="138"/>
      <c r="AF27" s="138"/>
      <c r="AG27" s="138" t="s">
        <v>148</v>
      </c>
      <c r="AH27" s="138">
        <v>0</v>
      </c>
      <c r="AI27" s="138"/>
      <c r="AJ27" s="138"/>
      <c r="AK27" s="138"/>
      <c r="AL27" s="138"/>
      <c r="AM27" s="138"/>
      <c r="AN27" s="138"/>
      <c r="AO27" s="138"/>
      <c r="AP27" s="138"/>
      <c r="AQ27" s="138"/>
      <c r="AR27" s="138"/>
      <c r="AS27" s="138"/>
      <c r="AT27" s="138"/>
      <c r="AU27" s="138"/>
      <c r="AV27" s="138"/>
      <c r="AW27" s="138"/>
      <c r="AX27" s="138"/>
      <c r="AY27" s="138"/>
      <c r="AZ27" s="138"/>
      <c r="BA27" s="138"/>
      <c r="BB27" s="138"/>
      <c r="BC27" s="138"/>
      <c r="BD27" s="138"/>
      <c r="BE27" s="138"/>
      <c r="BF27" s="138"/>
      <c r="BG27" s="138"/>
      <c r="BH27" s="138"/>
    </row>
    <row r="28" spans="1:60" ht="22.5" outlineLevel="1" x14ac:dyDescent="0.2">
      <c r="A28" s="159">
        <v>6</v>
      </c>
      <c r="B28" s="160" t="s">
        <v>532</v>
      </c>
      <c r="C28" s="177" t="s">
        <v>533</v>
      </c>
      <c r="D28" s="161" t="s">
        <v>141</v>
      </c>
      <c r="E28" s="162">
        <v>30.5</v>
      </c>
      <c r="F28" s="163"/>
      <c r="G28" s="164">
        <f>ROUND(E28*F28,2)</f>
        <v>0</v>
      </c>
      <c r="H28" s="163"/>
      <c r="I28" s="164">
        <f>ROUND(E28*H28,2)</f>
        <v>0</v>
      </c>
      <c r="J28" s="163"/>
      <c r="K28" s="164">
        <f>ROUND(E28*J28,2)</f>
        <v>0</v>
      </c>
      <c r="L28" s="164">
        <v>21</v>
      </c>
      <c r="M28" s="164">
        <f>G28*(1+L28/100)</f>
        <v>0</v>
      </c>
      <c r="N28" s="164">
        <v>7.6800000000000002E-3</v>
      </c>
      <c r="O28" s="164">
        <f>ROUND(E28*N28,2)</f>
        <v>0.23</v>
      </c>
      <c r="P28" s="164">
        <v>0</v>
      </c>
      <c r="Q28" s="164">
        <f>ROUND(E28*P28,2)</f>
        <v>0</v>
      </c>
      <c r="R28" s="164" t="s">
        <v>214</v>
      </c>
      <c r="S28" s="164" t="s">
        <v>143</v>
      </c>
      <c r="T28" s="165" t="s">
        <v>143</v>
      </c>
      <c r="U28" s="144">
        <v>0.38100000000000001</v>
      </c>
      <c r="V28" s="144">
        <f>ROUND(E28*U28,2)</f>
        <v>11.62</v>
      </c>
      <c r="W28" s="144"/>
      <c r="X28" s="138"/>
      <c r="Y28" s="138"/>
      <c r="Z28" s="138"/>
      <c r="AA28" s="138"/>
      <c r="AB28" s="138"/>
      <c r="AC28" s="138"/>
      <c r="AD28" s="138"/>
      <c r="AE28" s="138"/>
      <c r="AF28" s="138"/>
      <c r="AG28" s="138" t="s">
        <v>144</v>
      </c>
      <c r="AH28" s="138"/>
      <c r="AI28" s="138"/>
      <c r="AJ28" s="138"/>
      <c r="AK28" s="138"/>
      <c r="AL28" s="138"/>
      <c r="AM28" s="138"/>
      <c r="AN28" s="138"/>
      <c r="AO28" s="138"/>
      <c r="AP28" s="138"/>
      <c r="AQ28" s="138"/>
      <c r="AR28" s="138"/>
      <c r="AS28" s="138"/>
      <c r="AT28" s="138"/>
      <c r="AU28" s="138"/>
      <c r="AV28" s="138"/>
      <c r="AW28" s="138"/>
      <c r="AX28" s="138"/>
      <c r="AY28" s="138"/>
      <c r="AZ28" s="138"/>
      <c r="BA28" s="138"/>
      <c r="BB28" s="138"/>
      <c r="BC28" s="138"/>
      <c r="BD28" s="138"/>
      <c r="BE28" s="138"/>
      <c r="BF28" s="138"/>
      <c r="BG28" s="138"/>
      <c r="BH28" s="138"/>
    </row>
    <row r="29" spans="1:60" ht="22.5" outlineLevel="1" x14ac:dyDescent="0.2">
      <c r="A29" s="141"/>
      <c r="B29" s="142"/>
      <c r="C29" s="251" t="s">
        <v>534</v>
      </c>
      <c r="D29" s="252"/>
      <c r="E29" s="252"/>
      <c r="F29" s="252"/>
      <c r="G29" s="252"/>
      <c r="H29" s="144"/>
      <c r="I29" s="144"/>
      <c r="J29" s="144"/>
      <c r="K29" s="144"/>
      <c r="L29" s="144"/>
      <c r="M29" s="144"/>
      <c r="N29" s="144"/>
      <c r="O29" s="144"/>
      <c r="P29" s="144"/>
      <c r="Q29" s="144"/>
      <c r="R29" s="144"/>
      <c r="S29" s="144"/>
      <c r="T29" s="144"/>
      <c r="U29" s="144"/>
      <c r="V29" s="144"/>
      <c r="W29" s="144"/>
      <c r="X29" s="138"/>
      <c r="Y29" s="138"/>
      <c r="Z29" s="138"/>
      <c r="AA29" s="138"/>
      <c r="AB29" s="138"/>
      <c r="AC29" s="138"/>
      <c r="AD29" s="138"/>
      <c r="AE29" s="138"/>
      <c r="AF29" s="138"/>
      <c r="AG29" s="138" t="s">
        <v>146</v>
      </c>
      <c r="AH29" s="138"/>
      <c r="AI29" s="138"/>
      <c r="AJ29" s="138"/>
      <c r="AK29" s="138"/>
      <c r="AL29" s="138"/>
      <c r="AM29" s="138"/>
      <c r="AN29" s="138"/>
      <c r="AO29" s="138"/>
      <c r="AP29" s="138"/>
      <c r="AQ29" s="138"/>
      <c r="AR29" s="138"/>
      <c r="AS29" s="138"/>
      <c r="AT29" s="138"/>
      <c r="AU29" s="138"/>
      <c r="AV29" s="138"/>
      <c r="AW29" s="138"/>
      <c r="AX29" s="138"/>
      <c r="AY29" s="138"/>
      <c r="AZ29" s="138"/>
      <c r="BA29" s="173" t="str">
        <f>C29</f>
        <v>vodorovných, šikmých, žebrových a klenutých a schodišťových konstrukcí, s nejnutnějším obroušením podkladu (pemzou apod.) a oprášením, s pomocným lešením o výšce podlahy do 1900 mm a pro zatížení do 1,5 kPa,</v>
      </c>
      <c r="BB29" s="138"/>
      <c r="BC29" s="138"/>
      <c r="BD29" s="138"/>
      <c r="BE29" s="138"/>
      <c r="BF29" s="138"/>
      <c r="BG29" s="138"/>
      <c r="BH29" s="138"/>
    </row>
    <row r="30" spans="1:60" outlineLevel="1" x14ac:dyDescent="0.2">
      <c r="A30" s="141"/>
      <c r="B30" s="142"/>
      <c r="C30" s="178" t="s">
        <v>535</v>
      </c>
      <c r="D30" s="150"/>
      <c r="E30" s="151">
        <v>30.5</v>
      </c>
      <c r="F30" s="144"/>
      <c r="G30" s="144"/>
      <c r="H30" s="144"/>
      <c r="I30" s="144"/>
      <c r="J30" s="144"/>
      <c r="K30" s="144"/>
      <c r="L30" s="144"/>
      <c r="M30" s="144"/>
      <c r="N30" s="144"/>
      <c r="O30" s="144"/>
      <c r="P30" s="144"/>
      <c r="Q30" s="144"/>
      <c r="R30" s="144"/>
      <c r="S30" s="144"/>
      <c r="T30" s="144"/>
      <c r="U30" s="144"/>
      <c r="V30" s="144"/>
      <c r="W30" s="144"/>
      <c r="X30" s="138"/>
      <c r="Y30" s="138"/>
      <c r="Z30" s="138"/>
      <c r="AA30" s="138"/>
      <c r="AB30" s="138"/>
      <c r="AC30" s="138"/>
      <c r="AD30" s="138"/>
      <c r="AE30" s="138"/>
      <c r="AF30" s="138"/>
      <c r="AG30" s="138" t="s">
        <v>148</v>
      </c>
      <c r="AH30" s="138">
        <v>0</v>
      </c>
      <c r="AI30" s="138"/>
      <c r="AJ30" s="138"/>
      <c r="AK30" s="138"/>
      <c r="AL30" s="138"/>
      <c r="AM30" s="138"/>
      <c r="AN30" s="138"/>
      <c r="AO30" s="138"/>
      <c r="AP30" s="138"/>
      <c r="AQ30" s="138"/>
      <c r="AR30" s="138"/>
      <c r="AS30" s="138"/>
      <c r="AT30" s="138"/>
      <c r="AU30" s="138"/>
      <c r="AV30" s="138"/>
      <c r="AW30" s="138"/>
      <c r="AX30" s="138"/>
      <c r="AY30" s="138"/>
      <c r="AZ30" s="138"/>
      <c r="BA30" s="138"/>
      <c r="BB30" s="138"/>
      <c r="BC30" s="138"/>
      <c r="BD30" s="138"/>
      <c r="BE30" s="138"/>
      <c r="BF30" s="138"/>
      <c r="BG30" s="138"/>
      <c r="BH30" s="138"/>
    </row>
    <row r="31" spans="1:60" ht="22.5" outlineLevel="1" x14ac:dyDescent="0.2">
      <c r="A31" s="159">
        <v>7</v>
      </c>
      <c r="B31" s="160" t="s">
        <v>536</v>
      </c>
      <c r="C31" s="177" t="s">
        <v>537</v>
      </c>
      <c r="D31" s="161" t="s">
        <v>229</v>
      </c>
      <c r="E31" s="162">
        <v>40</v>
      </c>
      <c r="F31" s="163"/>
      <c r="G31" s="164">
        <f>ROUND(E31*F31,2)</f>
        <v>0</v>
      </c>
      <c r="H31" s="163"/>
      <c r="I31" s="164">
        <f>ROUND(E31*H31,2)</f>
        <v>0</v>
      </c>
      <c r="J31" s="163"/>
      <c r="K31" s="164">
        <f>ROUND(E31*J31,2)</f>
        <v>0</v>
      </c>
      <c r="L31" s="164">
        <v>21</v>
      </c>
      <c r="M31" s="164">
        <f>G31*(1+L31/100)</f>
        <v>0</v>
      </c>
      <c r="N31" s="164">
        <v>1.5600000000000002E-3</v>
      </c>
      <c r="O31" s="164">
        <f>ROUND(E31*N31,2)</f>
        <v>0.06</v>
      </c>
      <c r="P31" s="164">
        <v>0</v>
      </c>
      <c r="Q31" s="164">
        <f>ROUND(E31*P31,2)</f>
        <v>0</v>
      </c>
      <c r="R31" s="164" t="s">
        <v>230</v>
      </c>
      <c r="S31" s="164" t="s">
        <v>143</v>
      </c>
      <c r="T31" s="165" t="s">
        <v>143</v>
      </c>
      <c r="U31" s="144">
        <v>0.12000000000000001</v>
      </c>
      <c r="V31" s="144">
        <f>ROUND(E31*U31,2)</f>
        <v>4.8</v>
      </c>
      <c r="W31" s="144"/>
      <c r="X31" s="138"/>
      <c r="Y31" s="138"/>
      <c r="Z31" s="138"/>
      <c r="AA31" s="138"/>
      <c r="AB31" s="138"/>
      <c r="AC31" s="138"/>
      <c r="AD31" s="138"/>
      <c r="AE31" s="138"/>
      <c r="AF31" s="138"/>
      <c r="AG31" s="138" t="s">
        <v>144</v>
      </c>
      <c r="AH31" s="138"/>
      <c r="AI31" s="138"/>
      <c r="AJ31" s="138"/>
      <c r="AK31" s="138"/>
      <c r="AL31" s="138"/>
      <c r="AM31" s="138"/>
      <c r="AN31" s="138"/>
      <c r="AO31" s="138"/>
      <c r="AP31" s="138"/>
      <c r="AQ31" s="138"/>
      <c r="AR31" s="138"/>
      <c r="AS31" s="138"/>
      <c r="AT31" s="138"/>
      <c r="AU31" s="138"/>
      <c r="AV31" s="138"/>
      <c r="AW31" s="138"/>
      <c r="AX31" s="138"/>
      <c r="AY31" s="138"/>
      <c r="AZ31" s="138"/>
      <c r="BA31" s="138"/>
      <c r="BB31" s="138"/>
      <c r="BC31" s="138"/>
      <c r="BD31" s="138"/>
      <c r="BE31" s="138"/>
      <c r="BF31" s="138"/>
      <c r="BG31" s="138"/>
      <c r="BH31" s="138"/>
    </row>
    <row r="32" spans="1:60" outlineLevel="1" x14ac:dyDescent="0.2">
      <c r="A32" s="141"/>
      <c r="B32" s="142"/>
      <c r="C32" s="251" t="s">
        <v>231</v>
      </c>
      <c r="D32" s="252"/>
      <c r="E32" s="252"/>
      <c r="F32" s="252"/>
      <c r="G32" s="252"/>
      <c r="H32" s="144"/>
      <c r="I32" s="144"/>
      <c r="J32" s="144"/>
      <c r="K32" s="144"/>
      <c r="L32" s="144"/>
      <c r="M32" s="144"/>
      <c r="N32" s="144"/>
      <c r="O32" s="144"/>
      <c r="P32" s="144"/>
      <c r="Q32" s="144"/>
      <c r="R32" s="144"/>
      <c r="S32" s="144"/>
      <c r="T32" s="144"/>
      <c r="U32" s="144"/>
      <c r="V32" s="144"/>
      <c r="W32" s="144"/>
      <c r="X32" s="138"/>
      <c r="Y32" s="138"/>
      <c r="Z32" s="138"/>
      <c r="AA32" s="138"/>
      <c r="AB32" s="138"/>
      <c r="AC32" s="138"/>
      <c r="AD32" s="138"/>
      <c r="AE32" s="138"/>
      <c r="AF32" s="138"/>
      <c r="AG32" s="138" t="s">
        <v>146</v>
      </c>
      <c r="AH32" s="138"/>
      <c r="AI32" s="138"/>
      <c r="AJ32" s="138"/>
      <c r="AK32" s="138"/>
      <c r="AL32" s="138"/>
      <c r="AM32" s="138"/>
      <c r="AN32" s="138"/>
      <c r="AO32" s="138"/>
      <c r="AP32" s="138"/>
      <c r="AQ32" s="138"/>
      <c r="AR32" s="138"/>
      <c r="AS32" s="138"/>
      <c r="AT32" s="138"/>
      <c r="AU32" s="138"/>
      <c r="AV32" s="138"/>
      <c r="AW32" s="138"/>
      <c r="AX32" s="138"/>
      <c r="AY32" s="138"/>
      <c r="AZ32" s="138"/>
      <c r="BA32" s="138"/>
      <c r="BB32" s="138"/>
      <c r="BC32" s="138"/>
      <c r="BD32" s="138"/>
      <c r="BE32" s="138"/>
      <c r="BF32" s="138"/>
      <c r="BG32" s="138"/>
      <c r="BH32" s="138"/>
    </row>
    <row r="33" spans="1:60" ht="22.5" outlineLevel="1" x14ac:dyDescent="0.2">
      <c r="A33" s="159">
        <v>8</v>
      </c>
      <c r="B33" s="160" t="s">
        <v>227</v>
      </c>
      <c r="C33" s="177" t="s">
        <v>228</v>
      </c>
      <c r="D33" s="161" t="s">
        <v>229</v>
      </c>
      <c r="E33" s="162">
        <v>24.75</v>
      </c>
      <c r="F33" s="163"/>
      <c r="G33" s="164">
        <f>ROUND(E33*F33,2)</f>
        <v>0</v>
      </c>
      <c r="H33" s="163"/>
      <c r="I33" s="164">
        <f>ROUND(E33*H33,2)</f>
        <v>0</v>
      </c>
      <c r="J33" s="163"/>
      <c r="K33" s="164">
        <f>ROUND(E33*J33,2)</f>
        <v>0</v>
      </c>
      <c r="L33" s="164">
        <v>21</v>
      </c>
      <c r="M33" s="164">
        <f>G33*(1+L33/100)</f>
        <v>0</v>
      </c>
      <c r="N33" s="164">
        <v>1.7330000000000002E-2</v>
      </c>
      <c r="O33" s="164">
        <f>ROUND(E33*N33,2)</f>
        <v>0.43</v>
      </c>
      <c r="P33" s="164">
        <v>0</v>
      </c>
      <c r="Q33" s="164">
        <f>ROUND(E33*P33,2)</f>
        <v>0</v>
      </c>
      <c r="R33" s="164" t="s">
        <v>230</v>
      </c>
      <c r="S33" s="164" t="s">
        <v>143</v>
      </c>
      <c r="T33" s="165" t="s">
        <v>143</v>
      </c>
      <c r="U33" s="144">
        <v>0.253</v>
      </c>
      <c r="V33" s="144">
        <f>ROUND(E33*U33,2)</f>
        <v>6.26</v>
      </c>
      <c r="W33" s="144"/>
      <c r="X33" s="138"/>
      <c r="Y33" s="138"/>
      <c r="Z33" s="138"/>
      <c r="AA33" s="138"/>
      <c r="AB33" s="138"/>
      <c r="AC33" s="138"/>
      <c r="AD33" s="138"/>
      <c r="AE33" s="138"/>
      <c r="AF33" s="138"/>
      <c r="AG33" s="138" t="s">
        <v>144</v>
      </c>
      <c r="AH33" s="138"/>
      <c r="AI33" s="138"/>
      <c r="AJ33" s="138"/>
      <c r="AK33" s="138"/>
      <c r="AL33" s="138"/>
      <c r="AM33" s="138"/>
      <c r="AN33" s="138"/>
      <c r="AO33" s="138"/>
      <c r="AP33" s="138"/>
      <c r="AQ33" s="138"/>
      <c r="AR33" s="138"/>
      <c r="AS33" s="138"/>
      <c r="AT33" s="138"/>
      <c r="AU33" s="138"/>
      <c r="AV33" s="138"/>
      <c r="AW33" s="138"/>
      <c r="AX33" s="138"/>
      <c r="AY33" s="138"/>
      <c r="AZ33" s="138"/>
      <c r="BA33" s="138"/>
      <c r="BB33" s="138"/>
      <c r="BC33" s="138"/>
      <c r="BD33" s="138"/>
      <c r="BE33" s="138"/>
      <c r="BF33" s="138"/>
      <c r="BG33" s="138"/>
      <c r="BH33" s="138"/>
    </row>
    <row r="34" spans="1:60" outlineLevel="1" x14ac:dyDescent="0.2">
      <c r="A34" s="141"/>
      <c r="B34" s="142"/>
      <c r="C34" s="251" t="s">
        <v>231</v>
      </c>
      <c r="D34" s="252"/>
      <c r="E34" s="252"/>
      <c r="F34" s="252"/>
      <c r="G34" s="252"/>
      <c r="H34" s="144"/>
      <c r="I34" s="144"/>
      <c r="J34" s="144"/>
      <c r="K34" s="144"/>
      <c r="L34" s="144"/>
      <c r="M34" s="144"/>
      <c r="N34" s="144"/>
      <c r="O34" s="144"/>
      <c r="P34" s="144"/>
      <c r="Q34" s="144"/>
      <c r="R34" s="144"/>
      <c r="S34" s="144"/>
      <c r="T34" s="144"/>
      <c r="U34" s="144"/>
      <c r="V34" s="144"/>
      <c r="W34" s="144"/>
      <c r="X34" s="138"/>
      <c r="Y34" s="138"/>
      <c r="Z34" s="138"/>
      <c r="AA34" s="138"/>
      <c r="AB34" s="138"/>
      <c r="AC34" s="138"/>
      <c r="AD34" s="138"/>
      <c r="AE34" s="138"/>
      <c r="AF34" s="138"/>
      <c r="AG34" s="138" t="s">
        <v>146</v>
      </c>
      <c r="AH34" s="138"/>
      <c r="AI34" s="138"/>
      <c r="AJ34" s="138"/>
      <c r="AK34" s="138"/>
      <c r="AL34" s="138"/>
      <c r="AM34" s="138"/>
      <c r="AN34" s="138"/>
      <c r="AO34" s="138"/>
      <c r="AP34" s="138"/>
      <c r="AQ34" s="138"/>
      <c r="AR34" s="138"/>
      <c r="AS34" s="138"/>
      <c r="AT34" s="138"/>
      <c r="AU34" s="138"/>
      <c r="AV34" s="138"/>
      <c r="AW34" s="138"/>
      <c r="AX34" s="138"/>
      <c r="AY34" s="138"/>
      <c r="AZ34" s="138"/>
      <c r="BA34" s="138"/>
      <c r="BB34" s="138"/>
      <c r="BC34" s="138"/>
      <c r="BD34" s="138"/>
      <c r="BE34" s="138"/>
      <c r="BF34" s="138"/>
      <c r="BG34" s="138"/>
      <c r="BH34" s="138"/>
    </row>
    <row r="35" spans="1:60" outlineLevel="1" x14ac:dyDescent="0.2">
      <c r="A35" s="141"/>
      <c r="B35" s="142"/>
      <c r="C35" s="178" t="s">
        <v>538</v>
      </c>
      <c r="D35" s="150"/>
      <c r="E35" s="151">
        <v>24.75</v>
      </c>
      <c r="F35" s="144"/>
      <c r="G35" s="144"/>
      <c r="H35" s="144"/>
      <c r="I35" s="144"/>
      <c r="J35" s="144"/>
      <c r="K35" s="144"/>
      <c r="L35" s="144"/>
      <c r="M35" s="144"/>
      <c r="N35" s="144"/>
      <c r="O35" s="144"/>
      <c r="P35" s="144"/>
      <c r="Q35" s="144"/>
      <c r="R35" s="144"/>
      <c r="S35" s="144"/>
      <c r="T35" s="144"/>
      <c r="U35" s="144"/>
      <c r="V35" s="144"/>
      <c r="W35" s="144"/>
      <c r="X35" s="138"/>
      <c r="Y35" s="138"/>
      <c r="Z35" s="138"/>
      <c r="AA35" s="138"/>
      <c r="AB35" s="138"/>
      <c r="AC35" s="138"/>
      <c r="AD35" s="138"/>
      <c r="AE35" s="138"/>
      <c r="AF35" s="138"/>
      <c r="AG35" s="138" t="s">
        <v>148</v>
      </c>
      <c r="AH35" s="138">
        <v>0</v>
      </c>
      <c r="AI35" s="138"/>
      <c r="AJ35" s="138"/>
      <c r="AK35" s="138"/>
      <c r="AL35" s="138"/>
      <c r="AM35" s="138"/>
      <c r="AN35" s="138"/>
      <c r="AO35" s="138"/>
      <c r="AP35" s="138"/>
      <c r="AQ35" s="138"/>
      <c r="AR35" s="138"/>
      <c r="AS35" s="138"/>
      <c r="AT35" s="138"/>
      <c r="AU35" s="138"/>
      <c r="AV35" s="138"/>
      <c r="AW35" s="138"/>
      <c r="AX35" s="138"/>
      <c r="AY35" s="138"/>
      <c r="AZ35" s="138"/>
      <c r="BA35" s="138"/>
      <c r="BB35" s="138"/>
      <c r="BC35" s="138"/>
      <c r="BD35" s="138"/>
      <c r="BE35" s="138"/>
      <c r="BF35" s="138"/>
      <c r="BG35" s="138"/>
      <c r="BH35" s="138"/>
    </row>
    <row r="36" spans="1:60" ht="22.5" outlineLevel="1" x14ac:dyDescent="0.2">
      <c r="A36" s="159">
        <v>9</v>
      </c>
      <c r="B36" s="160" t="s">
        <v>233</v>
      </c>
      <c r="C36" s="177" t="s">
        <v>234</v>
      </c>
      <c r="D36" s="161" t="s">
        <v>229</v>
      </c>
      <c r="E36" s="162">
        <v>5</v>
      </c>
      <c r="F36" s="163"/>
      <c r="G36" s="164">
        <f>ROUND(E36*F36,2)</f>
        <v>0</v>
      </c>
      <c r="H36" s="163"/>
      <c r="I36" s="164">
        <f>ROUND(E36*H36,2)</f>
        <v>0</v>
      </c>
      <c r="J36" s="163"/>
      <c r="K36" s="164">
        <f>ROUND(E36*J36,2)</f>
        <v>0</v>
      </c>
      <c r="L36" s="164">
        <v>21</v>
      </c>
      <c r="M36" s="164">
        <f>G36*(1+L36/100)</f>
        <v>0</v>
      </c>
      <c r="N36" s="164">
        <v>3.7130000000000003E-2</v>
      </c>
      <c r="O36" s="164">
        <f>ROUND(E36*N36,2)</f>
        <v>0.19</v>
      </c>
      <c r="P36" s="164">
        <v>0</v>
      </c>
      <c r="Q36" s="164">
        <f>ROUND(E36*P36,2)</f>
        <v>0</v>
      </c>
      <c r="R36" s="164" t="s">
        <v>230</v>
      </c>
      <c r="S36" s="164" t="s">
        <v>143</v>
      </c>
      <c r="T36" s="165" t="s">
        <v>143</v>
      </c>
      <c r="U36" s="144">
        <v>0.29300000000000004</v>
      </c>
      <c r="V36" s="144">
        <f>ROUND(E36*U36,2)</f>
        <v>1.47</v>
      </c>
      <c r="W36" s="144"/>
      <c r="X36" s="138"/>
      <c r="Y36" s="138"/>
      <c r="Z36" s="138"/>
      <c r="AA36" s="138"/>
      <c r="AB36" s="138"/>
      <c r="AC36" s="138"/>
      <c r="AD36" s="138"/>
      <c r="AE36" s="138"/>
      <c r="AF36" s="138"/>
      <c r="AG36" s="138" t="s">
        <v>144</v>
      </c>
      <c r="AH36" s="138"/>
      <c r="AI36" s="138"/>
      <c r="AJ36" s="138"/>
      <c r="AK36" s="138"/>
      <c r="AL36" s="138"/>
      <c r="AM36" s="138"/>
      <c r="AN36" s="138"/>
      <c r="AO36" s="138"/>
      <c r="AP36" s="138"/>
      <c r="AQ36" s="138"/>
      <c r="AR36" s="138"/>
      <c r="AS36" s="138"/>
      <c r="AT36" s="138"/>
      <c r="AU36" s="138"/>
      <c r="AV36" s="138"/>
      <c r="AW36" s="138"/>
      <c r="AX36" s="138"/>
      <c r="AY36" s="138"/>
      <c r="AZ36" s="138"/>
      <c r="BA36" s="138"/>
      <c r="BB36" s="138"/>
      <c r="BC36" s="138"/>
      <c r="BD36" s="138"/>
      <c r="BE36" s="138"/>
      <c r="BF36" s="138"/>
      <c r="BG36" s="138"/>
      <c r="BH36" s="138"/>
    </row>
    <row r="37" spans="1:60" outlineLevel="1" x14ac:dyDescent="0.2">
      <c r="A37" s="141"/>
      <c r="B37" s="142"/>
      <c r="C37" s="251" t="s">
        <v>231</v>
      </c>
      <c r="D37" s="252"/>
      <c r="E37" s="252"/>
      <c r="F37" s="252"/>
      <c r="G37" s="252"/>
      <c r="H37" s="144"/>
      <c r="I37" s="144"/>
      <c r="J37" s="144"/>
      <c r="K37" s="144"/>
      <c r="L37" s="144"/>
      <c r="M37" s="144"/>
      <c r="N37" s="144"/>
      <c r="O37" s="144"/>
      <c r="P37" s="144"/>
      <c r="Q37" s="144"/>
      <c r="R37" s="144"/>
      <c r="S37" s="144"/>
      <c r="T37" s="144"/>
      <c r="U37" s="144"/>
      <c r="V37" s="144"/>
      <c r="W37" s="144"/>
      <c r="X37" s="138"/>
      <c r="Y37" s="138"/>
      <c r="Z37" s="138"/>
      <c r="AA37" s="138"/>
      <c r="AB37" s="138"/>
      <c r="AC37" s="138"/>
      <c r="AD37" s="138"/>
      <c r="AE37" s="138"/>
      <c r="AF37" s="138"/>
      <c r="AG37" s="138" t="s">
        <v>146</v>
      </c>
      <c r="AH37" s="138"/>
      <c r="AI37" s="138"/>
      <c r="AJ37" s="138"/>
      <c r="AK37" s="138"/>
      <c r="AL37" s="138"/>
      <c r="AM37" s="138"/>
      <c r="AN37" s="138"/>
      <c r="AO37" s="138"/>
      <c r="AP37" s="138"/>
      <c r="AQ37" s="138"/>
      <c r="AR37" s="138"/>
      <c r="AS37" s="138"/>
      <c r="AT37" s="138"/>
      <c r="AU37" s="138"/>
      <c r="AV37" s="138"/>
      <c r="AW37" s="138"/>
      <c r="AX37" s="138"/>
      <c r="AY37" s="138"/>
      <c r="AZ37" s="138"/>
      <c r="BA37" s="138"/>
      <c r="BB37" s="138"/>
      <c r="BC37" s="138"/>
      <c r="BD37" s="138"/>
      <c r="BE37" s="138"/>
      <c r="BF37" s="138"/>
      <c r="BG37" s="138"/>
      <c r="BH37" s="138"/>
    </row>
    <row r="38" spans="1:60" outlineLevel="1" x14ac:dyDescent="0.2">
      <c r="A38" s="141"/>
      <c r="B38" s="142"/>
      <c r="C38" s="178" t="s">
        <v>69</v>
      </c>
      <c r="D38" s="150"/>
      <c r="E38" s="151">
        <v>5</v>
      </c>
      <c r="F38" s="144"/>
      <c r="G38" s="144"/>
      <c r="H38" s="144"/>
      <c r="I38" s="144"/>
      <c r="J38" s="144"/>
      <c r="K38" s="144"/>
      <c r="L38" s="144"/>
      <c r="M38" s="144"/>
      <c r="N38" s="144"/>
      <c r="O38" s="144"/>
      <c r="P38" s="144"/>
      <c r="Q38" s="144"/>
      <c r="R38" s="144"/>
      <c r="S38" s="144"/>
      <c r="T38" s="144"/>
      <c r="U38" s="144"/>
      <c r="V38" s="144"/>
      <c r="W38" s="144"/>
      <c r="X38" s="138"/>
      <c r="Y38" s="138"/>
      <c r="Z38" s="138"/>
      <c r="AA38" s="138"/>
      <c r="AB38" s="138"/>
      <c r="AC38" s="138"/>
      <c r="AD38" s="138"/>
      <c r="AE38" s="138"/>
      <c r="AF38" s="138"/>
      <c r="AG38" s="138" t="s">
        <v>148</v>
      </c>
      <c r="AH38" s="138">
        <v>0</v>
      </c>
      <c r="AI38" s="138"/>
      <c r="AJ38" s="138"/>
      <c r="AK38" s="138"/>
      <c r="AL38" s="138"/>
      <c r="AM38" s="138"/>
      <c r="AN38" s="138"/>
      <c r="AO38" s="138"/>
      <c r="AP38" s="138"/>
      <c r="AQ38" s="138"/>
      <c r="AR38" s="138"/>
      <c r="AS38" s="138"/>
      <c r="AT38" s="138"/>
      <c r="AU38" s="138"/>
      <c r="AV38" s="138"/>
      <c r="AW38" s="138"/>
      <c r="AX38" s="138"/>
      <c r="AY38" s="138"/>
      <c r="AZ38" s="138"/>
      <c r="BA38" s="138"/>
      <c r="BB38" s="138"/>
      <c r="BC38" s="138"/>
      <c r="BD38" s="138"/>
      <c r="BE38" s="138"/>
      <c r="BF38" s="138"/>
      <c r="BG38" s="138"/>
      <c r="BH38" s="138"/>
    </row>
    <row r="39" spans="1:60" outlineLevel="1" x14ac:dyDescent="0.2">
      <c r="A39" s="159">
        <v>10</v>
      </c>
      <c r="B39" s="160" t="s">
        <v>539</v>
      </c>
      <c r="C39" s="177" t="s">
        <v>540</v>
      </c>
      <c r="D39" s="161" t="s">
        <v>141</v>
      </c>
      <c r="E39" s="162">
        <v>72.190000000000012</v>
      </c>
      <c r="F39" s="163"/>
      <c r="G39" s="164">
        <f>ROUND(E39*F39,2)</f>
        <v>0</v>
      </c>
      <c r="H39" s="163"/>
      <c r="I39" s="164">
        <f>ROUND(E39*H39,2)</f>
        <v>0</v>
      </c>
      <c r="J39" s="163"/>
      <c r="K39" s="164">
        <f>ROUND(E39*J39,2)</f>
        <v>0</v>
      </c>
      <c r="L39" s="164">
        <v>21</v>
      </c>
      <c r="M39" s="164">
        <f>G39*(1+L39/100)</f>
        <v>0</v>
      </c>
      <c r="N39" s="164">
        <v>4.4600000000000004E-3</v>
      </c>
      <c r="O39" s="164">
        <f>ROUND(E39*N39,2)</f>
        <v>0.32</v>
      </c>
      <c r="P39" s="164">
        <v>0</v>
      </c>
      <c r="Q39" s="164">
        <f>ROUND(E39*P39,2)</f>
        <v>0</v>
      </c>
      <c r="R39" s="164" t="s">
        <v>214</v>
      </c>
      <c r="S39" s="164" t="s">
        <v>143</v>
      </c>
      <c r="T39" s="165" t="s">
        <v>143</v>
      </c>
      <c r="U39" s="144">
        <v>0.25116000000000005</v>
      </c>
      <c r="V39" s="144">
        <f>ROUND(E39*U39,2)</f>
        <v>18.13</v>
      </c>
      <c r="W39" s="144"/>
      <c r="X39" s="138"/>
      <c r="Y39" s="138"/>
      <c r="Z39" s="138"/>
      <c r="AA39" s="138"/>
      <c r="AB39" s="138"/>
      <c r="AC39" s="138"/>
      <c r="AD39" s="138"/>
      <c r="AE39" s="138"/>
      <c r="AF39" s="138"/>
      <c r="AG39" s="138" t="s">
        <v>144</v>
      </c>
      <c r="AH39" s="138"/>
      <c r="AI39" s="138"/>
      <c r="AJ39" s="138"/>
      <c r="AK39" s="138"/>
      <c r="AL39" s="138"/>
      <c r="AM39" s="138"/>
      <c r="AN39" s="138"/>
      <c r="AO39" s="138"/>
      <c r="AP39" s="138"/>
      <c r="AQ39" s="138"/>
      <c r="AR39" s="138"/>
      <c r="AS39" s="138"/>
      <c r="AT39" s="138"/>
      <c r="AU39" s="138"/>
      <c r="AV39" s="138"/>
      <c r="AW39" s="138"/>
      <c r="AX39" s="138"/>
      <c r="AY39" s="138"/>
      <c r="AZ39" s="138"/>
      <c r="BA39" s="138"/>
      <c r="BB39" s="138"/>
      <c r="BC39" s="138"/>
      <c r="BD39" s="138"/>
      <c r="BE39" s="138"/>
      <c r="BF39" s="138"/>
      <c r="BG39" s="138"/>
      <c r="BH39" s="138"/>
    </row>
    <row r="40" spans="1:60" ht="22.5" outlineLevel="1" x14ac:dyDescent="0.2">
      <c r="A40" s="141"/>
      <c r="B40" s="142"/>
      <c r="C40" s="251" t="s">
        <v>541</v>
      </c>
      <c r="D40" s="252"/>
      <c r="E40" s="252"/>
      <c r="F40" s="252"/>
      <c r="G40" s="252"/>
      <c r="H40" s="144"/>
      <c r="I40" s="144"/>
      <c r="J40" s="144"/>
      <c r="K40" s="144"/>
      <c r="L40" s="144"/>
      <c r="M40" s="144"/>
      <c r="N40" s="144"/>
      <c r="O40" s="144"/>
      <c r="P40" s="144"/>
      <c r="Q40" s="144"/>
      <c r="R40" s="144"/>
      <c r="S40" s="144"/>
      <c r="T40" s="144"/>
      <c r="U40" s="144"/>
      <c r="V40" s="144"/>
      <c r="W40" s="144"/>
      <c r="X40" s="138"/>
      <c r="Y40" s="138"/>
      <c r="Z40" s="138"/>
      <c r="AA40" s="138"/>
      <c r="AB40" s="138"/>
      <c r="AC40" s="138"/>
      <c r="AD40" s="138"/>
      <c r="AE40" s="138"/>
      <c r="AF40" s="138"/>
      <c r="AG40" s="138" t="s">
        <v>146</v>
      </c>
      <c r="AH40" s="138"/>
      <c r="AI40" s="138"/>
      <c r="AJ40" s="138"/>
      <c r="AK40" s="138"/>
      <c r="AL40" s="138"/>
      <c r="AM40" s="138"/>
      <c r="AN40" s="138"/>
      <c r="AO40" s="138"/>
      <c r="AP40" s="138"/>
      <c r="AQ40" s="138"/>
      <c r="AR40" s="138"/>
      <c r="AS40" s="138"/>
      <c r="AT40" s="138"/>
      <c r="AU40" s="138"/>
      <c r="AV40" s="138"/>
      <c r="AW40" s="138"/>
      <c r="AX40" s="138"/>
      <c r="AY40" s="138"/>
      <c r="AZ40" s="138"/>
      <c r="BA40" s="173" t="str">
        <f>C40</f>
        <v>na rovném povrchu vnitřních stěn, pilířů, svislých panelových konstrukcí, s nejnutnějším obroušením podkladu (pemzou apod.) a oprášením,</v>
      </c>
      <c r="BB40" s="138"/>
      <c r="BC40" s="138"/>
      <c r="BD40" s="138"/>
      <c r="BE40" s="138"/>
      <c r="BF40" s="138"/>
      <c r="BG40" s="138"/>
      <c r="BH40" s="138"/>
    </row>
    <row r="41" spans="1:60" outlineLevel="1" x14ac:dyDescent="0.2">
      <c r="A41" s="141"/>
      <c r="B41" s="142"/>
      <c r="C41" s="178" t="s">
        <v>542</v>
      </c>
      <c r="D41" s="150"/>
      <c r="E41" s="151"/>
      <c r="F41" s="144"/>
      <c r="G41" s="144"/>
      <c r="H41" s="144"/>
      <c r="I41" s="144"/>
      <c r="J41" s="144"/>
      <c r="K41" s="144"/>
      <c r="L41" s="144"/>
      <c r="M41" s="144"/>
      <c r="N41" s="144"/>
      <c r="O41" s="144"/>
      <c r="P41" s="144"/>
      <c r="Q41" s="144"/>
      <c r="R41" s="144"/>
      <c r="S41" s="144"/>
      <c r="T41" s="144"/>
      <c r="U41" s="144"/>
      <c r="V41" s="144"/>
      <c r="W41" s="144"/>
      <c r="X41" s="138"/>
      <c r="Y41" s="138"/>
      <c r="Z41" s="138"/>
      <c r="AA41" s="138"/>
      <c r="AB41" s="138"/>
      <c r="AC41" s="138"/>
      <c r="AD41" s="138"/>
      <c r="AE41" s="138"/>
      <c r="AF41" s="138"/>
      <c r="AG41" s="138" t="s">
        <v>148</v>
      </c>
      <c r="AH41" s="138">
        <v>0</v>
      </c>
      <c r="AI41" s="138"/>
      <c r="AJ41" s="138"/>
      <c r="AK41" s="138"/>
      <c r="AL41" s="138"/>
      <c r="AM41" s="138"/>
      <c r="AN41" s="138"/>
      <c r="AO41" s="138"/>
      <c r="AP41" s="138"/>
      <c r="AQ41" s="138"/>
      <c r="AR41" s="138"/>
      <c r="AS41" s="138"/>
      <c r="AT41" s="138"/>
      <c r="AU41" s="138"/>
      <c r="AV41" s="138"/>
      <c r="AW41" s="138"/>
      <c r="AX41" s="138"/>
      <c r="AY41" s="138"/>
      <c r="AZ41" s="138"/>
      <c r="BA41" s="138"/>
      <c r="BB41" s="138"/>
      <c r="BC41" s="138"/>
      <c r="BD41" s="138"/>
      <c r="BE41" s="138"/>
      <c r="BF41" s="138"/>
      <c r="BG41" s="138"/>
      <c r="BH41" s="138"/>
    </row>
    <row r="42" spans="1:60" outlineLevel="1" x14ac:dyDescent="0.2">
      <c r="A42" s="141"/>
      <c r="B42" s="142"/>
      <c r="C42" s="178" t="s">
        <v>543</v>
      </c>
      <c r="D42" s="150"/>
      <c r="E42" s="151">
        <v>18.8</v>
      </c>
      <c r="F42" s="144"/>
      <c r="G42" s="144"/>
      <c r="H42" s="144"/>
      <c r="I42" s="144"/>
      <c r="J42" s="144"/>
      <c r="K42" s="144"/>
      <c r="L42" s="144"/>
      <c r="M42" s="144"/>
      <c r="N42" s="144"/>
      <c r="O42" s="144"/>
      <c r="P42" s="144"/>
      <c r="Q42" s="144"/>
      <c r="R42" s="144"/>
      <c r="S42" s="144"/>
      <c r="T42" s="144"/>
      <c r="U42" s="144"/>
      <c r="V42" s="144"/>
      <c r="W42" s="144"/>
      <c r="X42" s="138"/>
      <c r="Y42" s="138"/>
      <c r="Z42" s="138"/>
      <c r="AA42" s="138"/>
      <c r="AB42" s="138"/>
      <c r="AC42" s="138"/>
      <c r="AD42" s="138"/>
      <c r="AE42" s="138"/>
      <c r="AF42" s="138"/>
      <c r="AG42" s="138" t="s">
        <v>148</v>
      </c>
      <c r="AH42" s="138">
        <v>0</v>
      </c>
      <c r="AI42" s="138"/>
      <c r="AJ42" s="138"/>
      <c r="AK42" s="138"/>
      <c r="AL42" s="138"/>
      <c r="AM42" s="138"/>
      <c r="AN42" s="138"/>
      <c r="AO42" s="138"/>
      <c r="AP42" s="138"/>
      <c r="AQ42" s="138"/>
      <c r="AR42" s="138"/>
      <c r="AS42" s="138"/>
      <c r="AT42" s="138"/>
      <c r="AU42" s="138"/>
      <c r="AV42" s="138"/>
      <c r="AW42" s="138"/>
      <c r="AX42" s="138"/>
      <c r="AY42" s="138"/>
      <c r="AZ42" s="138"/>
      <c r="BA42" s="138"/>
      <c r="BB42" s="138"/>
      <c r="BC42" s="138"/>
      <c r="BD42" s="138"/>
      <c r="BE42" s="138"/>
      <c r="BF42" s="138"/>
      <c r="BG42" s="138"/>
      <c r="BH42" s="138"/>
    </row>
    <row r="43" spans="1:60" outlineLevel="1" x14ac:dyDescent="0.2">
      <c r="A43" s="141"/>
      <c r="B43" s="142"/>
      <c r="C43" s="178" t="s">
        <v>544</v>
      </c>
      <c r="D43" s="150"/>
      <c r="E43" s="151">
        <v>20.25</v>
      </c>
      <c r="F43" s="144"/>
      <c r="G43" s="144"/>
      <c r="H43" s="144"/>
      <c r="I43" s="144"/>
      <c r="J43" s="144"/>
      <c r="K43" s="144"/>
      <c r="L43" s="144"/>
      <c r="M43" s="144"/>
      <c r="N43" s="144"/>
      <c r="O43" s="144"/>
      <c r="P43" s="144"/>
      <c r="Q43" s="144"/>
      <c r="R43" s="144"/>
      <c r="S43" s="144"/>
      <c r="T43" s="144"/>
      <c r="U43" s="144"/>
      <c r="V43" s="144"/>
      <c r="W43" s="144"/>
      <c r="X43" s="138"/>
      <c r="Y43" s="138"/>
      <c r="Z43" s="138"/>
      <c r="AA43" s="138"/>
      <c r="AB43" s="138"/>
      <c r="AC43" s="138"/>
      <c r="AD43" s="138"/>
      <c r="AE43" s="138"/>
      <c r="AF43" s="138"/>
      <c r="AG43" s="138" t="s">
        <v>148</v>
      </c>
      <c r="AH43" s="138">
        <v>0</v>
      </c>
      <c r="AI43" s="138"/>
      <c r="AJ43" s="138"/>
      <c r="AK43" s="138"/>
      <c r="AL43" s="138"/>
      <c r="AM43" s="138"/>
      <c r="AN43" s="138"/>
      <c r="AO43" s="138"/>
      <c r="AP43" s="138"/>
      <c r="AQ43" s="138"/>
      <c r="AR43" s="138"/>
      <c r="AS43" s="138"/>
      <c r="AT43" s="138"/>
      <c r="AU43" s="138"/>
      <c r="AV43" s="138"/>
      <c r="AW43" s="138"/>
      <c r="AX43" s="138"/>
      <c r="AY43" s="138"/>
      <c r="AZ43" s="138"/>
      <c r="BA43" s="138"/>
      <c r="BB43" s="138"/>
      <c r="BC43" s="138"/>
      <c r="BD43" s="138"/>
      <c r="BE43" s="138"/>
      <c r="BF43" s="138"/>
      <c r="BG43" s="138"/>
      <c r="BH43" s="138"/>
    </row>
    <row r="44" spans="1:60" outlineLevel="1" x14ac:dyDescent="0.2">
      <c r="A44" s="141"/>
      <c r="B44" s="142"/>
      <c r="C44" s="178" t="s">
        <v>545</v>
      </c>
      <c r="D44" s="150"/>
      <c r="E44" s="151">
        <v>9.8500000000000014</v>
      </c>
      <c r="F44" s="144"/>
      <c r="G44" s="144"/>
      <c r="H44" s="144"/>
      <c r="I44" s="144"/>
      <c r="J44" s="144"/>
      <c r="K44" s="144"/>
      <c r="L44" s="144"/>
      <c r="M44" s="144"/>
      <c r="N44" s="144"/>
      <c r="O44" s="144"/>
      <c r="P44" s="144"/>
      <c r="Q44" s="144"/>
      <c r="R44" s="144"/>
      <c r="S44" s="144"/>
      <c r="T44" s="144"/>
      <c r="U44" s="144"/>
      <c r="V44" s="144"/>
      <c r="W44" s="144"/>
      <c r="X44" s="138"/>
      <c r="Y44" s="138"/>
      <c r="Z44" s="138"/>
      <c r="AA44" s="138"/>
      <c r="AB44" s="138"/>
      <c r="AC44" s="138"/>
      <c r="AD44" s="138"/>
      <c r="AE44" s="138"/>
      <c r="AF44" s="138"/>
      <c r="AG44" s="138" t="s">
        <v>148</v>
      </c>
      <c r="AH44" s="138">
        <v>0</v>
      </c>
      <c r="AI44" s="138"/>
      <c r="AJ44" s="138"/>
      <c r="AK44" s="138"/>
      <c r="AL44" s="138"/>
      <c r="AM44" s="138"/>
      <c r="AN44" s="138"/>
      <c r="AO44" s="138"/>
      <c r="AP44" s="138"/>
      <c r="AQ44" s="138"/>
      <c r="AR44" s="138"/>
      <c r="AS44" s="138"/>
      <c r="AT44" s="138"/>
      <c r="AU44" s="138"/>
      <c r="AV44" s="138"/>
      <c r="AW44" s="138"/>
      <c r="AX44" s="138"/>
      <c r="AY44" s="138"/>
      <c r="AZ44" s="138"/>
      <c r="BA44" s="138"/>
      <c r="BB44" s="138"/>
      <c r="BC44" s="138"/>
      <c r="BD44" s="138"/>
      <c r="BE44" s="138"/>
      <c r="BF44" s="138"/>
      <c r="BG44" s="138"/>
      <c r="BH44" s="138"/>
    </row>
    <row r="45" spans="1:60" outlineLevel="1" x14ac:dyDescent="0.2">
      <c r="A45" s="141"/>
      <c r="B45" s="142"/>
      <c r="C45" s="178" t="s">
        <v>546</v>
      </c>
      <c r="D45" s="150"/>
      <c r="E45" s="151">
        <v>20.150000000000002</v>
      </c>
      <c r="F45" s="144"/>
      <c r="G45" s="144"/>
      <c r="H45" s="144"/>
      <c r="I45" s="144"/>
      <c r="J45" s="144"/>
      <c r="K45" s="144"/>
      <c r="L45" s="144"/>
      <c r="M45" s="144"/>
      <c r="N45" s="144"/>
      <c r="O45" s="144"/>
      <c r="P45" s="144"/>
      <c r="Q45" s="144"/>
      <c r="R45" s="144"/>
      <c r="S45" s="144"/>
      <c r="T45" s="144"/>
      <c r="U45" s="144"/>
      <c r="V45" s="144"/>
      <c r="W45" s="144"/>
      <c r="X45" s="138"/>
      <c r="Y45" s="138"/>
      <c r="Z45" s="138"/>
      <c r="AA45" s="138"/>
      <c r="AB45" s="138"/>
      <c r="AC45" s="138"/>
      <c r="AD45" s="138"/>
      <c r="AE45" s="138"/>
      <c r="AF45" s="138"/>
      <c r="AG45" s="138" t="s">
        <v>148</v>
      </c>
      <c r="AH45" s="138">
        <v>0</v>
      </c>
      <c r="AI45" s="138"/>
      <c r="AJ45" s="138"/>
      <c r="AK45" s="138"/>
      <c r="AL45" s="138"/>
      <c r="AM45" s="138"/>
      <c r="AN45" s="138"/>
      <c r="AO45" s="138"/>
      <c r="AP45" s="138"/>
      <c r="AQ45" s="138"/>
      <c r="AR45" s="138"/>
      <c r="AS45" s="138"/>
      <c r="AT45" s="138"/>
      <c r="AU45" s="138"/>
      <c r="AV45" s="138"/>
      <c r="AW45" s="138"/>
      <c r="AX45" s="138"/>
      <c r="AY45" s="138"/>
      <c r="AZ45" s="138"/>
      <c r="BA45" s="138"/>
      <c r="BB45" s="138"/>
      <c r="BC45" s="138"/>
      <c r="BD45" s="138"/>
      <c r="BE45" s="138"/>
      <c r="BF45" s="138"/>
      <c r="BG45" s="138"/>
      <c r="BH45" s="138"/>
    </row>
    <row r="46" spans="1:60" outlineLevel="1" x14ac:dyDescent="0.2">
      <c r="A46" s="141"/>
      <c r="B46" s="142"/>
      <c r="C46" s="178" t="s">
        <v>547</v>
      </c>
      <c r="D46" s="150"/>
      <c r="E46" s="151">
        <v>3.16</v>
      </c>
      <c r="F46" s="144"/>
      <c r="G46" s="144"/>
      <c r="H46" s="144"/>
      <c r="I46" s="144"/>
      <c r="J46" s="144"/>
      <c r="K46" s="144"/>
      <c r="L46" s="144"/>
      <c r="M46" s="144"/>
      <c r="N46" s="144"/>
      <c r="O46" s="144"/>
      <c r="P46" s="144"/>
      <c r="Q46" s="144"/>
      <c r="R46" s="144"/>
      <c r="S46" s="144"/>
      <c r="T46" s="144"/>
      <c r="U46" s="144"/>
      <c r="V46" s="144"/>
      <c r="W46" s="144"/>
      <c r="X46" s="138"/>
      <c r="Y46" s="138"/>
      <c r="Z46" s="138"/>
      <c r="AA46" s="138"/>
      <c r="AB46" s="138"/>
      <c r="AC46" s="138"/>
      <c r="AD46" s="138"/>
      <c r="AE46" s="138"/>
      <c r="AF46" s="138"/>
      <c r="AG46" s="138" t="s">
        <v>148</v>
      </c>
      <c r="AH46" s="138">
        <v>0</v>
      </c>
      <c r="AI46" s="138"/>
      <c r="AJ46" s="138"/>
      <c r="AK46" s="138"/>
      <c r="AL46" s="138"/>
      <c r="AM46" s="138"/>
      <c r="AN46" s="138"/>
      <c r="AO46" s="138"/>
      <c r="AP46" s="138"/>
      <c r="AQ46" s="138"/>
      <c r="AR46" s="138"/>
      <c r="AS46" s="138"/>
      <c r="AT46" s="138"/>
      <c r="AU46" s="138"/>
      <c r="AV46" s="138"/>
      <c r="AW46" s="138"/>
      <c r="AX46" s="138"/>
      <c r="AY46" s="138"/>
      <c r="AZ46" s="138"/>
      <c r="BA46" s="138"/>
      <c r="BB46" s="138"/>
      <c r="BC46" s="138"/>
      <c r="BD46" s="138"/>
      <c r="BE46" s="138"/>
      <c r="BF46" s="138"/>
      <c r="BG46" s="138"/>
      <c r="BH46" s="138"/>
    </row>
    <row r="47" spans="1:60" outlineLevel="1" x14ac:dyDescent="0.2">
      <c r="A47" s="141"/>
      <c r="B47" s="142"/>
      <c r="C47" s="178" t="s">
        <v>394</v>
      </c>
      <c r="D47" s="150"/>
      <c r="E47" s="151"/>
      <c r="F47" s="144"/>
      <c r="G47" s="144"/>
      <c r="H47" s="144"/>
      <c r="I47" s="144"/>
      <c r="J47" s="144"/>
      <c r="K47" s="144"/>
      <c r="L47" s="144"/>
      <c r="M47" s="144"/>
      <c r="N47" s="144"/>
      <c r="O47" s="144"/>
      <c r="P47" s="144"/>
      <c r="Q47" s="144"/>
      <c r="R47" s="144"/>
      <c r="S47" s="144"/>
      <c r="T47" s="144"/>
      <c r="U47" s="144"/>
      <c r="V47" s="144"/>
      <c r="W47" s="144"/>
      <c r="X47" s="138"/>
      <c r="Y47" s="138"/>
      <c r="Z47" s="138"/>
      <c r="AA47" s="138"/>
      <c r="AB47" s="138"/>
      <c r="AC47" s="138"/>
      <c r="AD47" s="138"/>
      <c r="AE47" s="138"/>
      <c r="AF47" s="138"/>
      <c r="AG47" s="138" t="s">
        <v>148</v>
      </c>
      <c r="AH47" s="138">
        <v>0</v>
      </c>
      <c r="AI47" s="138"/>
      <c r="AJ47" s="138"/>
      <c r="AK47" s="138"/>
      <c r="AL47" s="138"/>
      <c r="AM47" s="138"/>
      <c r="AN47" s="138"/>
      <c r="AO47" s="138"/>
      <c r="AP47" s="138"/>
      <c r="AQ47" s="138"/>
      <c r="AR47" s="138"/>
      <c r="AS47" s="138"/>
      <c r="AT47" s="138"/>
      <c r="AU47" s="138"/>
      <c r="AV47" s="138"/>
      <c r="AW47" s="138"/>
      <c r="AX47" s="138"/>
      <c r="AY47" s="138"/>
      <c r="AZ47" s="138"/>
      <c r="BA47" s="138"/>
      <c r="BB47" s="138"/>
      <c r="BC47" s="138"/>
      <c r="BD47" s="138"/>
      <c r="BE47" s="138"/>
      <c r="BF47" s="138"/>
      <c r="BG47" s="138"/>
      <c r="BH47" s="138"/>
    </row>
    <row r="48" spans="1:60" x14ac:dyDescent="0.2">
      <c r="A48" s="153" t="s">
        <v>137</v>
      </c>
      <c r="B48" s="154" t="s">
        <v>74</v>
      </c>
      <c r="C48" s="176" t="s">
        <v>75</v>
      </c>
      <c r="D48" s="155"/>
      <c r="E48" s="156"/>
      <c r="F48" s="157"/>
      <c r="G48" s="157">
        <f>SUMIF(AG49:AG52,"&lt;&gt;NOR",G49:G52)</f>
        <v>0</v>
      </c>
      <c r="H48" s="157"/>
      <c r="I48" s="157">
        <f>SUM(I49:I52)</f>
        <v>0</v>
      </c>
      <c r="J48" s="157"/>
      <c r="K48" s="157">
        <f>SUM(K49:K52)</f>
        <v>0</v>
      </c>
      <c r="L48" s="157"/>
      <c r="M48" s="157">
        <f>SUM(M49:M52)</f>
        <v>0</v>
      </c>
      <c r="N48" s="157"/>
      <c r="O48" s="157">
        <f>SUM(O49:O52)</f>
        <v>0.57999999999999996</v>
      </c>
      <c r="P48" s="157"/>
      <c r="Q48" s="157">
        <f>SUM(Q49:Q52)</f>
        <v>0</v>
      </c>
      <c r="R48" s="157"/>
      <c r="S48" s="157"/>
      <c r="T48" s="158"/>
      <c r="U48" s="152"/>
      <c r="V48" s="152">
        <f>SUM(V49:V52)</f>
        <v>19.54</v>
      </c>
      <c r="W48" s="152"/>
      <c r="AG48" t="s">
        <v>138</v>
      </c>
    </row>
    <row r="49" spans="1:60" ht="22.5" outlineLevel="1" x14ac:dyDescent="0.2">
      <c r="A49" s="159">
        <v>11</v>
      </c>
      <c r="B49" s="160" t="s">
        <v>548</v>
      </c>
      <c r="C49" s="177" t="s">
        <v>549</v>
      </c>
      <c r="D49" s="161" t="s">
        <v>141</v>
      </c>
      <c r="E49" s="162">
        <v>55.6</v>
      </c>
      <c r="F49" s="163"/>
      <c r="G49" s="164">
        <f>ROUND(E49*F49,2)</f>
        <v>0</v>
      </c>
      <c r="H49" s="163"/>
      <c r="I49" s="164">
        <f>ROUND(E49*H49,2)</f>
        <v>0</v>
      </c>
      <c r="J49" s="163"/>
      <c r="K49" s="164">
        <f>ROUND(E49*J49,2)</f>
        <v>0</v>
      </c>
      <c r="L49" s="164">
        <v>21</v>
      </c>
      <c r="M49" s="164">
        <f>G49*(1+L49/100)</f>
        <v>0</v>
      </c>
      <c r="N49" s="164">
        <v>1.0350000000000002E-2</v>
      </c>
      <c r="O49" s="164">
        <f>ROUND(E49*N49,2)</f>
        <v>0.57999999999999996</v>
      </c>
      <c r="P49" s="164">
        <v>0</v>
      </c>
      <c r="Q49" s="164">
        <f>ROUND(E49*P49,2)</f>
        <v>0</v>
      </c>
      <c r="R49" s="164" t="s">
        <v>214</v>
      </c>
      <c r="S49" s="164" t="s">
        <v>143</v>
      </c>
      <c r="T49" s="165" t="s">
        <v>143</v>
      </c>
      <c r="U49" s="144">
        <v>0.35150000000000003</v>
      </c>
      <c r="V49" s="144">
        <f>ROUND(E49*U49,2)</f>
        <v>19.54</v>
      </c>
      <c r="W49" s="144"/>
      <c r="X49" s="138"/>
      <c r="Y49" s="138"/>
      <c r="Z49" s="138"/>
      <c r="AA49" s="138"/>
      <c r="AB49" s="138"/>
      <c r="AC49" s="138"/>
      <c r="AD49" s="138"/>
      <c r="AE49" s="138"/>
      <c r="AF49" s="138"/>
      <c r="AG49" s="138" t="s">
        <v>144</v>
      </c>
      <c r="AH49" s="138"/>
      <c r="AI49" s="138"/>
      <c r="AJ49" s="138"/>
      <c r="AK49" s="138"/>
      <c r="AL49" s="138"/>
      <c r="AM49" s="138"/>
      <c r="AN49" s="138"/>
      <c r="AO49" s="138"/>
      <c r="AP49" s="138"/>
      <c r="AQ49" s="138"/>
      <c r="AR49" s="138"/>
      <c r="AS49" s="138"/>
      <c r="AT49" s="138"/>
      <c r="AU49" s="138"/>
      <c r="AV49" s="138"/>
      <c r="AW49" s="138"/>
      <c r="AX49" s="138"/>
      <c r="AY49" s="138"/>
      <c r="AZ49" s="138"/>
      <c r="BA49" s="138"/>
      <c r="BB49" s="138"/>
      <c r="BC49" s="138"/>
      <c r="BD49" s="138"/>
      <c r="BE49" s="138"/>
      <c r="BF49" s="138"/>
      <c r="BG49" s="138"/>
      <c r="BH49" s="138"/>
    </row>
    <row r="50" spans="1:60" outlineLevel="1" x14ac:dyDescent="0.2">
      <c r="A50" s="141"/>
      <c r="B50" s="142"/>
      <c r="C50" s="251" t="s">
        <v>550</v>
      </c>
      <c r="D50" s="252"/>
      <c r="E50" s="252"/>
      <c r="F50" s="252"/>
      <c r="G50" s="252"/>
      <c r="H50" s="144"/>
      <c r="I50" s="144"/>
      <c r="J50" s="144"/>
      <c r="K50" s="144"/>
      <c r="L50" s="144"/>
      <c r="M50" s="144"/>
      <c r="N50" s="144"/>
      <c r="O50" s="144"/>
      <c r="P50" s="144"/>
      <c r="Q50" s="144"/>
      <c r="R50" s="144"/>
      <c r="S50" s="144"/>
      <c r="T50" s="144"/>
      <c r="U50" s="144"/>
      <c r="V50" s="144"/>
      <c r="W50" s="144"/>
      <c r="X50" s="138"/>
      <c r="Y50" s="138"/>
      <c r="Z50" s="138"/>
      <c r="AA50" s="138"/>
      <c r="AB50" s="138"/>
      <c r="AC50" s="138"/>
      <c r="AD50" s="138"/>
      <c r="AE50" s="138"/>
      <c r="AF50" s="138"/>
      <c r="AG50" s="138" t="s">
        <v>146</v>
      </c>
      <c r="AH50" s="138"/>
      <c r="AI50" s="138"/>
      <c r="AJ50" s="138"/>
      <c r="AK50" s="138"/>
      <c r="AL50" s="138"/>
      <c r="AM50" s="138"/>
      <c r="AN50" s="138"/>
      <c r="AO50" s="138"/>
      <c r="AP50" s="138"/>
      <c r="AQ50" s="138"/>
      <c r="AR50" s="138"/>
      <c r="AS50" s="138"/>
      <c r="AT50" s="138"/>
      <c r="AU50" s="138"/>
      <c r="AV50" s="138"/>
      <c r="AW50" s="138"/>
      <c r="AX50" s="138"/>
      <c r="AY50" s="138"/>
      <c r="AZ50" s="138"/>
      <c r="BA50" s="138"/>
      <c r="BB50" s="138"/>
      <c r="BC50" s="138"/>
      <c r="BD50" s="138"/>
      <c r="BE50" s="138"/>
      <c r="BF50" s="138"/>
      <c r="BG50" s="138"/>
      <c r="BH50" s="138"/>
    </row>
    <row r="51" spans="1:60" outlineLevel="1" x14ac:dyDescent="0.2">
      <c r="A51" s="141"/>
      <c r="B51" s="142"/>
      <c r="C51" s="178" t="s">
        <v>551</v>
      </c>
      <c r="D51" s="150"/>
      <c r="E51" s="151"/>
      <c r="F51" s="144"/>
      <c r="G51" s="144"/>
      <c r="H51" s="144"/>
      <c r="I51" s="144"/>
      <c r="J51" s="144"/>
      <c r="K51" s="144"/>
      <c r="L51" s="144"/>
      <c r="M51" s="144"/>
      <c r="N51" s="144"/>
      <c r="O51" s="144"/>
      <c r="P51" s="144"/>
      <c r="Q51" s="144"/>
      <c r="R51" s="144"/>
      <c r="S51" s="144"/>
      <c r="T51" s="144"/>
      <c r="U51" s="144"/>
      <c r="V51" s="144"/>
      <c r="W51" s="144"/>
      <c r="X51" s="138"/>
      <c r="Y51" s="138"/>
      <c r="Z51" s="138"/>
      <c r="AA51" s="138"/>
      <c r="AB51" s="138"/>
      <c r="AC51" s="138"/>
      <c r="AD51" s="138"/>
      <c r="AE51" s="138"/>
      <c r="AF51" s="138"/>
      <c r="AG51" s="138" t="s">
        <v>148</v>
      </c>
      <c r="AH51" s="138">
        <v>0</v>
      </c>
      <c r="AI51" s="138"/>
      <c r="AJ51" s="138"/>
      <c r="AK51" s="138"/>
      <c r="AL51" s="138"/>
      <c r="AM51" s="138"/>
      <c r="AN51" s="138"/>
      <c r="AO51" s="138"/>
      <c r="AP51" s="138"/>
      <c r="AQ51" s="138"/>
      <c r="AR51" s="138"/>
      <c r="AS51" s="138"/>
      <c r="AT51" s="138"/>
      <c r="AU51" s="138"/>
      <c r="AV51" s="138"/>
      <c r="AW51" s="138"/>
      <c r="AX51" s="138"/>
      <c r="AY51" s="138"/>
      <c r="AZ51" s="138"/>
      <c r="BA51" s="138"/>
      <c r="BB51" s="138"/>
      <c r="BC51" s="138"/>
      <c r="BD51" s="138"/>
      <c r="BE51" s="138"/>
      <c r="BF51" s="138"/>
      <c r="BG51" s="138"/>
      <c r="BH51" s="138"/>
    </row>
    <row r="52" spans="1:60" outlineLevel="1" x14ac:dyDescent="0.2">
      <c r="A52" s="141"/>
      <c r="B52" s="142"/>
      <c r="C52" s="178" t="s">
        <v>552</v>
      </c>
      <c r="D52" s="150"/>
      <c r="E52" s="151">
        <v>55.6</v>
      </c>
      <c r="F52" s="144"/>
      <c r="G52" s="144"/>
      <c r="H52" s="144"/>
      <c r="I52" s="144"/>
      <c r="J52" s="144"/>
      <c r="K52" s="144"/>
      <c r="L52" s="144"/>
      <c r="M52" s="144"/>
      <c r="N52" s="144"/>
      <c r="O52" s="144"/>
      <c r="P52" s="144"/>
      <c r="Q52" s="144"/>
      <c r="R52" s="144"/>
      <c r="S52" s="144"/>
      <c r="T52" s="144"/>
      <c r="U52" s="144"/>
      <c r="V52" s="144"/>
      <c r="W52" s="144"/>
      <c r="X52" s="138"/>
      <c r="Y52" s="138"/>
      <c r="Z52" s="138"/>
      <c r="AA52" s="138"/>
      <c r="AB52" s="138"/>
      <c r="AC52" s="138"/>
      <c r="AD52" s="138"/>
      <c r="AE52" s="138"/>
      <c r="AF52" s="138"/>
      <c r="AG52" s="138" t="s">
        <v>148</v>
      </c>
      <c r="AH52" s="138">
        <v>0</v>
      </c>
      <c r="AI52" s="138"/>
      <c r="AJ52" s="138"/>
      <c r="AK52" s="138"/>
      <c r="AL52" s="138"/>
      <c r="AM52" s="138"/>
      <c r="AN52" s="138"/>
      <c r="AO52" s="138"/>
      <c r="AP52" s="138"/>
      <c r="AQ52" s="138"/>
      <c r="AR52" s="138"/>
      <c r="AS52" s="138"/>
      <c r="AT52" s="138"/>
      <c r="AU52" s="138"/>
      <c r="AV52" s="138"/>
      <c r="AW52" s="138"/>
      <c r="AX52" s="138"/>
      <c r="AY52" s="138"/>
      <c r="AZ52" s="138"/>
      <c r="BA52" s="138"/>
      <c r="BB52" s="138"/>
      <c r="BC52" s="138"/>
      <c r="BD52" s="138"/>
      <c r="BE52" s="138"/>
      <c r="BF52" s="138"/>
      <c r="BG52" s="138"/>
      <c r="BH52" s="138"/>
    </row>
    <row r="53" spans="1:60" x14ac:dyDescent="0.2">
      <c r="A53" s="153" t="s">
        <v>137</v>
      </c>
      <c r="B53" s="154" t="s">
        <v>76</v>
      </c>
      <c r="C53" s="176" t="s">
        <v>77</v>
      </c>
      <c r="D53" s="155"/>
      <c r="E53" s="156"/>
      <c r="F53" s="157"/>
      <c r="G53" s="157">
        <f>SUMIF(AG54:AG55,"&lt;&gt;NOR",G54:G55)</f>
        <v>0</v>
      </c>
      <c r="H53" s="157"/>
      <c r="I53" s="157">
        <f>SUM(I54:I55)</f>
        <v>0</v>
      </c>
      <c r="J53" s="157"/>
      <c r="K53" s="157">
        <f>SUM(K54:K55)</f>
        <v>0</v>
      </c>
      <c r="L53" s="157"/>
      <c r="M53" s="157">
        <f>SUM(M54:M55)</f>
        <v>0</v>
      </c>
      <c r="N53" s="157"/>
      <c r="O53" s="157">
        <f>SUM(O54:O55)</f>
        <v>0.18</v>
      </c>
      <c r="P53" s="157"/>
      <c r="Q53" s="157">
        <f>SUM(Q54:Q55)</f>
        <v>0</v>
      </c>
      <c r="R53" s="157"/>
      <c r="S53" s="157"/>
      <c r="T53" s="158"/>
      <c r="U53" s="152"/>
      <c r="V53" s="152">
        <f>SUM(V54:V55)</f>
        <v>7.93</v>
      </c>
      <c r="W53" s="152"/>
      <c r="AG53" t="s">
        <v>138</v>
      </c>
    </row>
    <row r="54" spans="1:60" outlineLevel="1" x14ac:dyDescent="0.2">
      <c r="A54" s="159">
        <v>12</v>
      </c>
      <c r="B54" s="160" t="s">
        <v>553</v>
      </c>
      <c r="C54" s="177" t="s">
        <v>554</v>
      </c>
      <c r="D54" s="161" t="s">
        <v>141</v>
      </c>
      <c r="E54" s="162">
        <v>30.5</v>
      </c>
      <c r="F54" s="163"/>
      <c r="G54" s="164">
        <f>ROUND(E54*F54,2)</f>
        <v>0</v>
      </c>
      <c r="H54" s="163"/>
      <c r="I54" s="164">
        <f>ROUND(E54*H54,2)</f>
        <v>0</v>
      </c>
      <c r="J54" s="163"/>
      <c r="K54" s="164">
        <f>ROUND(E54*J54,2)</f>
        <v>0</v>
      </c>
      <c r="L54" s="164">
        <v>21</v>
      </c>
      <c r="M54" s="164">
        <f>G54*(1+L54/100)</f>
        <v>0</v>
      </c>
      <c r="N54" s="164">
        <v>5.9200000000000008E-3</v>
      </c>
      <c r="O54" s="164">
        <f>ROUND(E54*N54,2)</f>
        <v>0.18</v>
      </c>
      <c r="P54" s="164">
        <v>0</v>
      </c>
      <c r="Q54" s="164">
        <f>ROUND(E54*P54,2)</f>
        <v>0</v>
      </c>
      <c r="R54" s="164" t="s">
        <v>555</v>
      </c>
      <c r="S54" s="164" t="s">
        <v>143</v>
      </c>
      <c r="T54" s="165" t="s">
        <v>143</v>
      </c>
      <c r="U54" s="144">
        <v>0.26</v>
      </c>
      <c r="V54" s="144">
        <f>ROUND(E54*U54,2)</f>
        <v>7.93</v>
      </c>
      <c r="W54" s="144"/>
      <c r="X54" s="138"/>
      <c r="Y54" s="138"/>
      <c r="Z54" s="138"/>
      <c r="AA54" s="138"/>
      <c r="AB54" s="138"/>
      <c r="AC54" s="138"/>
      <c r="AD54" s="138"/>
      <c r="AE54" s="138"/>
      <c r="AF54" s="138"/>
      <c r="AG54" s="138" t="s">
        <v>144</v>
      </c>
      <c r="AH54" s="138"/>
      <c r="AI54" s="138"/>
      <c r="AJ54" s="138"/>
      <c r="AK54" s="138"/>
      <c r="AL54" s="138"/>
      <c r="AM54" s="138"/>
      <c r="AN54" s="138"/>
      <c r="AO54" s="138"/>
      <c r="AP54" s="138"/>
      <c r="AQ54" s="138"/>
      <c r="AR54" s="138"/>
      <c r="AS54" s="138"/>
      <c r="AT54" s="138"/>
      <c r="AU54" s="138"/>
      <c r="AV54" s="138"/>
      <c r="AW54" s="138"/>
      <c r="AX54" s="138"/>
      <c r="AY54" s="138"/>
      <c r="AZ54" s="138"/>
      <c r="BA54" s="138"/>
      <c r="BB54" s="138"/>
      <c r="BC54" s="138"/>
      <c r="BD54" s="138"/>
      <c r="BE54" s="138"/>
      <c r="BF54" s="138"/>
      <c r="BG54" s="138"/>
      <c r="BH54" s="138"/>
    </row>
    <row r="55" spans="1:60" outlineLevel="1" x14ac:dyDescent="0.2">
      <c r="A55" s="141"/>
      <c r="B55" s="142"/>
      <c r="C55" s="178" t="s">
        <v>556</v>
      </c>
      <c r="D55" s="150"/>
      <c r="E55" s="151">
        <v>30.5</v>
      </c>
      <c r="F55" s="144"/>
      <c r="G55" s="144"/>
      <c r="H55" s="144"/>
      <c r="I55" s="144"/>
      <c r="J55" s="144"/>
      <c r="K55" s="144"/>
      <c r="L55" s="144"/>
      <c r="M55" s="144"/>
      <c r="N55" s="144"/>
      <c r="O55" s="144"/>
      <c r="P55" s="144"/>
      <c r="Q55" s="144"/>
      <c r="R55" s="144"/>
      <c r="S55" s="144"/>
      <c r="T55" s="144"/>
      <c r="U55" s="144"/>
      <c r="V55" s="144"/>
      <c r="W55" s="144"/>
      <c r="X55" s="138"/>
      <c r="Y55" s="138"/>
      <c r="Z55" s="138"/>
      <c r="AA55" s="138"/>
      <c r="AB55" s="138"/>
      <c r="AC55" s="138"/>
      <c r="AD55" s="138"/>
      <c r="AE55" s="138"/>
      <c r="AF55" s="138"/>
      <c r="AG55" s="138" t="s">
        <v>148</v>
      </c>
      <c r="AH55" s="138">
        <v>0</v>
      </c>
      <c r="AI55" s="138"/>
      <c r="AJ55" s="138"/>
      <c r="AK55" s="138"/>
      <c r="AL55" s="138"/>
      <c r="AM55" s="138"/>
      <c r="AN55" s="138"/>
      <c r="AO55" s="138"/>
      <c r="AP55" s="138"/>
      <c r="AQ55" s="138"/>
      <c r="AR55" s="138"/>
      <c r="AS55" s="138"/>
      <c r="AT55" s="138"/>
      <c r="AU55" s="138"/>
      <c r="AV55" s="138"/>
      <c r="AW55" s="138"/>
      <c r="AX55" s="138"/>
      <c r="AY55" s="138"/>
      <c r="AZ55" s="138"/>
      <c r="BA55" s="138"/>
      <c r="BB55" s="138"/>
      <c r="BC55" s="138"/>
      <c r="BD55" s="138"/>
      <c r="BE55" s="138"/>
      <c r="BF55" s="138"/>
      <c r="BG55" s="138"/>
      <c r="BH55" s="138"/>
    </row>
    <row r="56" spans="1:60" x14ac:dyDescent="0.2">
      <c r="A56" s="153" t="s">
        <v>137</v>
      </c>
      <c r="B56" s="154" t="s">
        <v>78</v>
      </c>
      <c r="C56" s="176" t="s">
        <v>79</v>
      </c>
      <c r="D56" s="155"/>
      <c r="E56" s="156"/>
      <c r="F56" s="157"/>
      <c r="G56" s="157">
        <f>SUMIF(AG57:AG63,"&lt;&gt;NOR",G57:G63)</f>
        <v>0</v>
      </c>
      <c r="H56" s="157"/>
      <c r="I56" s="157">
        <f>SUM(I57:I63)</f>
        <v>0</v>
      </c>
      <c r="J56" s="157"/>
      <c r="K56" s="157">
        <f>SUM(K57:K63)</f>
        <v>0</v>
      </c>
      <c r="L56" s="157"/>
      <c r="M56" s="157">
        <f>SUM(M57:M63)</f>
        <v>0</v>
      </c>
      <c r="N56" s="157"/>
      <c r="O56" s="157">
        <f>SUM(O57:O63)</f>
        <v>0</v>
      </c>
      <c r="P56" s="157"/>
      <c r="Q56" s="157">
        <f>SUM(Q57:Q63)</f>
        <v>0</v>
      </c>
      <c r="R56" s="157"/>
      <c r="S56" s="157"/>
      <c r="T56" s="158"/>
      <c r="U56" s="152"/>
      <c r="V56" s="152">
        <f>SUM(V57:V63)</f>
        <v>21.95</v>
      </c>
      <c r="W56" s="152"/>
      <c r="AG56" t="s">
        <v>138</v>
      </c>
    </row>
    <row r="57" spans="1:60" ht="56.25" outlineLevel="1" x14ac:dyDescent="0.2">
      <c r="A57" s="159">
        <v>13</v>
      </c>
      <c r="B57" s="160" t="s">
        <v>427</v>
      </c>
      <c r="C57" s="177" t="s">
        <v>428</v>
      </c>
      <c r="D57" s="161" t="s">
        <v>141</v>
      </c>
      <c r="E57" s="162">
        <v>55.6</v>
      </c>
      <c r="F57" s="163"/>
      <c r="G57" s="164">
        <f>ROUND(E57*F57,2)</f>
        <v>0</v>
      </c>
      <c r="H57" s="163"/>
      <c r="I57" s="164">
        <f>ROUND(E57*H57,2)</f>
        <v>0</v>
      </c>
      <c r="J57" s="163"/>
      <c r="K57" s="164">
        <f>ROUND(E57*J57,2)</f>
        <v>0</v>
      </c>
      <c r="L57" s="164">
        <v>21</v>
      </c>
      <c r="M57" s="164">
        <f>G57*(1+L57/100)</f>
        <v>0</v>
      </c>
      <c r="N57" s="164">
        <v>4.0000000000000003E-5</v>
      </c>
      <c r="O57" s="164">
        <f>ROUND(E57*N57,2)</f>
        <v>0</v>
      </c>
      <c r="P57" s="164">
        <v>0</v>
      </c>
      <c r="Q57" s="164">
        <f>ROUND(E57*P57,2)</f>
        <v>0</v>
      </c>
      <c r="R57" s="164" t="s">
        <v>214</v>
      </c>
      <c r="S57" s="164" t="s">
        <v>143</v>
      </c>
      <c r="T57" s="165" t="s">
        <v>143</v>
      </c>
      <c r="U57" s="144">
        <v>0.30800000000000005</v>
      </c>
      <c r="V57" s="144">
        <f>ROUND(E57*U57,2)</f>
        <v>17.12</v>
      </c>
      <c r="W57" s="144"/>
      <c r="X57" s="138"/>
      <c r="Y57" s="138"/>
      <c r="Z57" s="138"/>
      <c r="AA57" s="138"/>
      <c r="AB57" s="138"/>
      <c r="AC57" s="138"/>
      <c r="AD57" s="138"/>
      <c r="AE57" s="138"/>
      <c r="AF57" s="138"/>
      <c r="AG57" s="138" t="s">
        <v>144</v>
      </c>
      <c r="AH57" s="138"/>
      <c r="AI57" s="138"/>
      <c r="AJ57" s="138"/>
      <c r="AK57" s="138"/>
      <c r="AL57" s="138"/>
      <c r="AM57" s="138"/>
      <c r="AN57" s="138"/>
      <c r="AO57" s="138"/>
      <c r="AP57" s="138"/>
      <c r="AQ57" s="138"/>
      <c r="AR57" s="138"/>
      <c r="AS57" s="138"/>
      <c r="AT57" s="138"/>
      <c r="AU57" s="138"/>
      <c r="AV57" s="138"/>
      <c r="AW57" s="138"/>
      <c r="AX57" s="138"/>
      <c r="AY57" s="138"/>
      <c r="AZ57" s="138"/>
      <c r="BA57" s="138"/>
      <c r="BB57" s="138"/>
      <c r="BC57" s="138"/>
      <c r="BD57" s="138"/>
      <c r="BE57" s="138"/>
      <c r="BF57" s="138"/>
      <c r="BG57" s="138"/>
      <c r="BH57" s="138"/>
    </row>
    <row r="58" spans="1:60" outlineLevel="1" x14ac:dyDescent="0.2">
      <c r="A58" s="141"/>
      <c r="B58" s="142"/>
      <c r="C58" s="178" t="s">
        <v>557</v>
      </c>
      <c r="D58" s="150"/>
      <c r="E58" s="151">
        <v>55.6</v>
      </c>
      <c r="F58" s="144"/>
      <c r="G58" s="144"/>
      <c r="H58" s="144"/>
      <c r="I58" s="144"/>
      <c r="J58" s="144"/>
      <c r="K58" s="144"/>
      <c r="L58" s="144"/>
      <c r="M58" s="144"/>
      <c r="N58" s="144"/>
      <c r="O58" s="144"/>
      <c r="P58" s="144"/>
      <c r="Q58" s="144"/>
      <c r="R58" s="144"/>
      <c r="S58" s="144"/>
      <c r="T58" s="144"/>
      <c r="U58" s="144"/>
      <c r="V58" s="144"/>
      <c r="W58" s="144"/>
      <c r="X58" s="138"/>
      <c r="Y58" s="138"/>
      <c r="Z58" s="138"/>
      <c r="AA58" s="138"/>
      <c r="AB58" s="138"/>
      <c r="AC58" s="138"/>
      <c r="AD58" s="138"/>
      <c r="AE58" s="138"/>
      <c r="AF58" s="138"/>
      <c r="AG58" s="138" t="s">
        <v>148</v>
      </c>
      <c r="AH58" s="138">
        <v>0</v>
      </c>
      <c r="AI58" s="138"/>
      <c r="AJ58" s="138"/>
      <c r="AK58" s="138"/>
      <c r="AL58" s="138"/>
      <c r="AM58" s="138"/>
      <c r="AN58" s="138"/>
      <c r="AO58" s="138"/>
      <c r="AP58" s="138"/>
      <c r="AQ58" s="138"/>
      <c r="AR58" s="138"/>
      <c r="AS58" s="138"/>
      <c r="AT58" s="138"/>
      <c r="AU58" s="138"/>
      <c r="AV58" s="138"/>
      <c r="AW58" s="138"/>
      <c r="AX58" s="138"/>
      <c r="AY58" s="138"/>
      <c r="AZ58" s="138"/>
      <c r="BA58" s="138"/>
      <c r="BB58" s="138"/>
      <c r="BC58" s="138"/>
      <c r="BD58" s="138"/>
      <c r="BE58" s="138"/>
      <c r="BF58" s="138"/>
      <c r="BG58" s="138"/>
      <c r="BH58" s="138"/>
    </row>
    <row r="59" spans="1:60" outlineLevel="1" x14ac:dyDescent="0.2">
      <c r="A59" s="159">
        <v>14</v>
      </c>
      <c r="B59" s="160" t="s">
        <v>434</v>
      </c>
      <c r="C59" s="177" t="s">
        <v>435</v>
      </c>
      <c r="D59" s="161" t="s">
        <v>141</v>
      </c>
      <c r="E59" s="162">
        <v>55.6</v>
      </c>
      <c r="F59" s="163"/>
      <c r="G59" s="164">
        <f>ROUND(E59*F59,2)</f>
        <v>0</v>
      </c>
      <c r="H59" s="163"/>
      <c r="I59" s="164">
        <f>ROUND(E59*H59,2)</f>
        <v>0</v>
      </c>
      <c r="J59" s="163"/>
      <c r="K59" s="164">
        <f>ROUND(E59*J59,2)</f>
        <v>0</v>
      </c>
      <c r="L59" s="164">
        <v>21</v>
      </c>
      <c r="M59" s="164">
        <f>G59*(1+L59/100)</f>
        <v>0</v>
      </c>
      <c r="N59" s="164">
        <v>0</v>
      </c>
      <c r="O59" s="164">
        <f>ROUND(E59*N59,2)</f>
        <v>0</v>
      </c>
      <c r="P59" s="164">
        <v>0</v>
      </c>
      <c r="Q59" s="164">
        <f>ROUND(E59*P59,2)</f>
        <v>0</v>
      </c>
      <c r="R59" s="164" t="s">
        <v>230</v>
      </c>
      <c r="S59" s="164" t="s">
        <v>143</v>
      </c>
      <c r="T59" s="165" t="s">
        <v>143</v>
      </c>
      <c r="U59" s="144">
        <v>1.5000000000000001E-2</v>
      </c>
      <c r="V59" s="144">
        <f>ROUND(E59*U59,2)</f>
        <v>0.83</v>
      </c>
      <c r="W59" s="144"/>
      <c r="X59" s="138"/>
      <c r="Y59" s="138"/>
      <c r="Z59" s="138"/>
      <c r="AA59" s="138"/>
      <c r="AB59" s="138"/>
      <c r="AC59" s="138"/>
      <c r="AD59" s="138"/>
      <c r="AE59" s="138"/>
      <c r="AF59" s="138"/>
      <c r="AG59" s="138" t="s">
        <v>144</v>
      </c>
      <c r="AH59" s="138"/>
      <c r="AI59" s="138"/>
      <c r="AJ59" s="138"/>
      <c r="AK59" s="138"/>
      <c r="AL59" s="138"/>
      <c r="AM59" s="138"/>
      <c r="AN59" s="138"/>
      <c r="AO59" s="138"/>
      <c r="AP59" s="138"/>
      <c r="AQ59" s="138"/>
      <c r="AR59" s="138"/>
      <c r="AS59" s="138"/>
      <c r="AT59" s="138"/>
      <c r="AU59" s="138"/>
      <c r="AV59" s="138"/>
      <c r="AW59" s="138"/>
      <c r="AX59" s="138"/>
      <c r="AY59" s="138"/>
      <c r="AZ59" s="138"/>
      <c r="BA59" s="138"/>
      <c r="BB59" s="138"/>
      <c r="BC59" s="138"/>
      <c r="BD59" s="138"/>
      <c r="BE59" s="138"/>
      <c r="BF59" s="138"/>
      <c r="BG59" s="138"/>
      <c r="BH59" s="138"/>
    </row>
    <row r="60" spans="1:60" outlineLevel="1" x14ac:dyDescent="0.2">
      <c r="A60" s="141"/>
      <c r="B60" s="142"/>
      <c r="C60" s="178" t="s">
        <v>551</v>
      </c>
      <c r="D60" s="150"/>
      <c r="E60" s="151"/>
      <c r="F60" s="144"/>
      <c r="G60" s="144"/>
      <c r="H60" s="144"/>
      <c r="I60" s="144"/>
      <c r="J60" s="144"/>
      <c r="K60" s="144"/>
      <c r="L60" s="144"/>
      <c r="M60" s="144"/>
      <c r="N60" s="144"/>
      <c r="O60" s="144"/>
      <c r="P60" s="144"/>
      <c r="Q60" s="144"/>
      <c r="R60" s="144"/>
      <c r="S60" s="144"/>
      <c r="T60" s="144"/>
      <c r="U60" s="144"/>
      <c r="V60" s="144"/>
      <c r="W60" s="144"/>
      <c r="X60" s="138"/>
      <c r="Y60" s="138"/>
      <c r="Z60" s="138"/>
      <c r="AA60" s="138"/>
      <c r="AB60" s="138"/>
      <c r="AC60" s="138"/>
      <c r="AD60" s="138"/>
      <c r="AE60" s="138"/>
      <c r="AF60" s="138"/>
      <c r="AG60" s="138" t="s">
        <v>148</v>
      </c>
      <c r="AH60" s="138">
        <v>0</v>
      </c>
      <c r="AI60" s="138"/>
      <c r="AJ60" s="138"/>
      <c r="AK60" s="138"/>
      <c r="AL60" s="138"/>
      <c r="AM60" s="138"/>
      <c r="AN60" s="138"/>
      <c r="AO60" s="138"/>
      <c r="AP60" s="138"/>
      <c r="AQ60" s="138"/>
      <c r="AR60" s="138"/>
      <c r="AS60" s="138"/>
      <c r="AT60" s="138"/>
      <c r="AU60" s="138"/>
      <c r="AV60" s="138"/>
      <c r="AW60" s="138"/>
      <c r="AX60" s="138"/>
      <c r="AY60" s="138"/>
      <c r="AZ60" s="138"/>
      <c r="BA60" s="138"/>
      <c r="BB60" s="138"/>
      <c r="BC60" s="138"/>
      <c r="BD60" s="138"/>
      <c r="BE60" s="138"/>
      <c r="BF60" s="138"/>
      <c r="BG60" s="138"/>
      <c r="BH60" s="138"/>
    </row>
    <row r="61" spans="1:60" outlineLevel="1" x14ac:dyDescent="0.2">
      <c r="A61" s="141"/>
      <c r="B61" s="142"/>
      <c r="C61" s="178" t="s">
        <v>552</v>
      </c>
      <c r="D61" s="150"/>
      <c r="E61" s="151">
        <v>55.6</v>
      </c>
      <c r="F61" s="144"/>
      <c r="G61" s="144"/>
      <c r="H61" s="144"/>
      <c r="I61" s="144"/>
      <c r="J61" s="144"/>
      <c r="K61" s="144"/>
      <c r="L61" s="144"/>
      <c r="M61" s="144"/>
      <c r="N61" s="144"/>
      <c r="O61" s="144"/>
      <c r="P61" s="144"/>
      <c r="Q61" s="144"/>
      <c r="R61" s="144"/>
      <c r="S61" s="144"/>
      <c r="T61" s="144"/>
      <c r="U61" s="144"/>
      <c r="V61" s="144"/>
      <c r="W61" s="144"/>
      <c r="X61" s="138"/>
      <c r="Y61" s="138"/>
      <c r="Z61" s="138"/>
      <c r="AA61" s="138"/>
      <c r="AB61" s="138"/>
      <c r="AC61" s="138"/>
      <c r="AD61" s="138"/>
      <c r="AE61" s="138"/>
      <c r="AF61" s="138"/>
      <c r="AG61" s="138" t="s">
        <v>148</v>
      </c>
      <c r="AH61" s="138">
        <v>0</v>
      </c>
      <c r="AI61" s="138"/>
      <c r="AJ61" s="138"/>
      <c r="AK61" s="138"/>
      <c r="AL61" s="138"/>
      <c r="AM61" s="138"/>
      <c r="AN61" s="138"/>
      <c r="AO61" s="138"/>
      <c r="AP61" s="138"/>
      <c r="AQ61" s="138"/>
      <c r="AR61" s="138"/>
      <c r="AS61" s="138"/>
      <c r="AT61" s="138"/>
      <c r="AU61" s="138"/>
      <c r="AV61" s="138"/>
      <c r="AW61" s="138"/>
      <c r="AX61" s="138"/>
      <c r="AY61" s="138"/>
      <c r="AZ61" s="138"/>
      <c r="BA61" s="138"/>
      <c r="BB61" s="138"/>
      <c r="BC61" s="138"/>
      <c r="BD61" s="138"/>
      <c r="BE61" s="138"/>
      <c r="BF61" s="138"/>
      <c r="BG61" s="138"/>
      <c r="BH61" s="138"/>
    </row>
    <row r="62" spans="1:60" outlineLevel="1" x14ac:dyDescent="0.2">
      <c r="A62" s="159">
        <v>15</v>
      </c>
      <c r="B62" s="160" t="s">
        <v>437</v>
      </c>
      <c r="C62" s="177" t="s">
        <v>438</v>
      </c>
      <c r="D62" s="161" t="s">
        <v>296</v>
      </c>
      <c r="E62" s="162">
        <v>4</v>
      </c>
      <c r="F62" s="163"/>
      <c r="G62" s="164">
        <f>ROUND(E62*F62,2)</f>
        <v>0</v>
      </c>
      <c r="H62" s="163"/>
      <c r="I62" s="164">
        <f>ROUND(E62*H62,2)</f>
        <v>0</v>
      </c>
      <c r="J62" s="163"/>
      <c r="K62" s="164">
        <f>ROUND(E62*J62,2)</f>
        <v>0</v>
      </c>
      <c r="L62" s="164">
        <v>21</v>
      </c>
      <c r="M62" s="164">
        <f>G62*(1+L62/100)</f>
        <v>0</v>
      </c>
      <c r="N62" s="164">
        <v>0</v>
      </c>
      <c r="O62" s="164">
        <f>ROUND(E62*N62,2)</f>
        <v>0</v>
      </c>
      <c r="P62" s="164">
        <v>0</v>
      </c>
      <c r="Q62" s="164">
        <f>ROUND(E62*P62,2)</f>
        <v>0</v>
      </c>
      <c r="R62" s="164" t="s">
        <v>297</v>
      </c>
      <c r="S62" s="164" t="s">
        <v>143</v>
      </c>
      <c r="T62" s="165" t="s">
        <v>143</v>
      </c>
      <c r="U62" s="144">
        <v>1</v>
      </c>
      <c r="V62" s="144">
        <f>ROUND(E62*U62,2)</f>
        <v>4</v>
      </c>
      <c r="W62" s="144"/>
      <c r="X62" s="138"/>
      <c r="Y62" s="138"/>
      <c r="Z62" s="138"/>
      <c r="AA62" s="138"/>
      <c r="AB62" s="138"/>
      <c r="AC62" s="138"/>
      <c r="AD62" s="138"/>
      <c r="AE62" s="138"/>
      <c r="AF62" s="138"/>
      <c r="AG62" s="138" t="s">
        <v>298</v>
      </c>
      <c r="AH62" s="138"/>
      <c r="AI62" s="138"/>
      <c r="AJ62" s="138"/>
      <c r="AK62" s="138"/>
      <c r="AL62" s="138"/>
      <c r="AM62" s="138"/>
      <c r="AN62" s="138"/>
      <c r="AO62" s="138"/>
      <c r="AP62" s="138"/>
      <c r="AQ62" s="138"/>
      <c r="AR62" s="138"/>
      <c r="AS62" s="138"/>
      <c r="AT62" s="138"/>
      <c r="AU62" s="138"/>
      <c r="AV62" s="138"/>
      <c r="AW62" s="138"/>
      <c r="AX62" s="138"/>
      <c r="AY62" s="138"/>
      <c r="AZ62" s="138"/>
      <c r="BA62" s="138"/>
      <c r="BB62" s="138"/>
      <c r="BC62" s="138"/>
      <c r="BD62" s="138"/>
      <c r="BE62" s="138"/>
      <c r="BF62" s="138"/>
      <c r="BG62" s="138"/>
      <c r="BH62" s="138"/>
    </row>
    <row r="63" spans="1:60" outlineLevel="1" x14ac:dyDescent="0.2">
      <c r="A63" s="141"/>
      <c r="B63" s="142"/>
      <c r="C63" s="178" t="s">
        <v>558</v>
      </c>
      <c r="D63" s="150"/>
      <c r="E63" s="151">
        <v>4</v>
      </c>
      <c r="F63" s="144"/>
      <c r="G63" s="144"/>
      <c r="H63" s="144"/>
      <c r="I63" s="144"/>
      <c r="J63" s="144"/>
      <c r="K63" s="144"/>
      <c r="L63" s="144"/>
      <c r="M63" s="144"/>
      <c r="N63" s="144"/>
      <c r="O63" s="144"/>
      <c r="P63" s="144"/>
      <c r="Q63" s="144"/>
      <c r="R63" s="144"/>
      <c r="S63" s="144"/>
      <c r="T63" s="144"/>
      <c r="U63" s="144"/>
      <c r="V63" s="144"/>
      <c r="W63" s="144"/>
      <c r="X63" s="138"/>
      <c r="Y63" s="138"/>
      <c r="Z63" s="138"/>
      <c r="AA63" s="138"/>
      <c r="AB63" s="138"/>
      <c r="AC63" s="138"/>
      <c r="AD63" s="138"/>
      <c r="AE63" s="138"/>
      <c r="AF63" s="138"/>
      <c r="AG63" s="138" t="s">
        <v>148</v>
      </c>
      <c r="AH63" s="138">
        <v>0</v>
      </c>
      <c r="AI63" s="138"/>
      <c r="AJ63" s="138"/>
      <c r="AK63" s="138"/>
      <c r="AL63" s="138"/>
      <c r="AM63" s="138"/>
      <c r="AN63" s="138"/>
      <c r="AO63" s="138"/>
      <c r="AP63" s="138"/>
      <c r="AQ63" s="138"/>
      <c r="AR63" s="138"/>
      <c r="AS63" s="138"/>
      <c r="AT63" s="138"/>
      <c r="AU63" s="138"/>
      <c r="AV63" s="138"/>
      <c r="AW63" s="138"/>
      <c r="AX63" s="138"/>
      <c r="AY63" s="138"/>
      <c r="AZ63" s="138"/>
      <c r="BA63" s="138"/>
      <c r="BB63" s="138"/>
      <c r="BC63" s="138"/>
      <c r="BD63" s="138"/>
      <c r="BE63" s="138"/>
      <c r="BF63" s="138"/>
      <c r="BG63" s="138"/>
      <c r="BH63" s="138"/>
    </row>
    <row r="64" spans="1:60" x14ac:dyDescent="0.2">
      <c r="A64" s="153" t="s">
        <v>137</v>
      </c>
      <c r="B64" s="154" t="s">
        <v>80</v>
      </c>
      <c r="C64" s="176" t="s">
        <v>81</v>
      </c>
      <c r="D64" s="155"/>
      <c r="E64" s="156"/>
      <c r="F64" s="157"/>
      <c r="G64" s="157">
        <f>SUMIF(AG65:AG93,"&lt;&gt;NOR",G65:G93)</f>
        <v>0</v>
      </c>
      <c r="H64" s="157"/>
      <c r="I64" s="157">
        <f>SUM(I65:I93)</f>
        <v>0</v>
      </c>
      <c r="J64" s="157"/>
      <c r="K64" s="157">
        <f>SUM(K65:K93)</f>
        <v>0</v>
      </c>
      <c r="L64" s="157"/>
      <c r="M64" s="157">
        <f>SUM(M65:M93)</f>
        <v>0</v>
      </c>
      <c r="N64" s="157"/>
      <c r="O64" s="157">
        <f>SUM(O65:O93)</f>
        <v>0.05</v>
      </c>
      <c r="P64" s="157"/>
      <c r="Q64" s="157">
        <f>SUM(Q65:Q93)</f>
        <v>8.1999999999999993</v>
      </c>
      <c r="R64" s="157"/>
      <c r="S64" s="157"/>
      <c r="T64" s="158"/>
      <c r="U64" s="152"/>
      <c r="V64" s="152">
        <f>SUM(V65:V93)</f>
        <v>32.57</v>
      </c>
      <c r="W64" s="152"/>
      <c r="AG64" t="s">
        <v>138</v>
      </c>
    </row>
    <row r="65" spans="1:60" outlineLevel="1" x14ac:dyDescent="0.2">
      <c r="A65" s="159">
        <v>16</v>
      </c>
      <c r="B65" s="160" t="s">
        <v>559</v>
      </c>
      <c r="C65" s="177" t="s">
        <v>560</v>
      </c>
      <c r="D65" s="161" t="s">
        <v>141</v>
      </c>
      <c r="E65" s="162">
        <v>31.75</v>
      </c>
      <c r="F65" s="163"/>
      <c r="G65" s="164">
        <f>ROUND(E65*F65,2)</f>
        <v>0</v>
      </c>
      <c r="H65" s="163"/>
      <c r="I65" s="164">
        <f>ROUND(E65*H65,2)</f>
        <v>0</v>
      </c>
      <c r="J65" s="163"/>
      <c r="K65" s="164">
        <f>ROUND(E65*J65,2)</f>
        <v>0</v>
      </c>
      <c r="L65" s="164">
        <v>21</v>
      </c>
      <c r="M65" s="164">
        <f>G65*(1+L65/100)</f>
        <v>0</v>
      </c>
      <c r="N65" s="164">
        <v>6.7000000000000002E-4</v>
      </c>
      <c r="O65" s="164">
        <f>ROUND(E65*N65,2)</f>
        <v>0.02</v>
      </c>
      <c r="P65" s="164">
        <v>0.18400000000000002</v>
      </c>
      <c r="Q65" s="164">
        <f>ROUND(E65*P65,2)</f>
        <v>5.84</v>
      </c>
      <c r="R65" s="164" t="s">
        <v>443</v>
      </c>
      <c r="S65" s="164" t="s">
        <v>143</v>
      </c>
      <c r="T65" s="165" t="s">
        <v>143</v>
      </c>
      <c r="U65" s="144">
        <v>0.22700000000000001</v>
      </c>
      <c r="V65" s="144">
        <f>ROUND(E65*U65,2)</f>
        <v>7.21</v>
      </c>
      <c r="W65" s="144"/>
      <c r="X65" s="138"/>
      <c r="Y65" s="138"/>
      <c r="Z65" s="138"/>
      <c r="AA65" s="138"/>
      <c r="AB65" s="138"/>
      <c r="AC65" s="138"/>
      <c r="AD65" s="138"/>
      <c r="AE65" s="138"/>
      <c r="AF65" s="138"/>
      <c r="AG65" s="138" t="s">
        <v>144</v>
      </c>
      <c r="AH65" s="138"/>
      <c r="AI65" s="138"/>
      <c r="AJ65" s="138"/>
      <c r="AK65" s="138"/>
      <c r="AL65" s="138"/>
      <c r="AM65" s="138"/>
      <c r="AN65" s="138"/>
      <c r="AO65" s="138"/>
      <c r="AP65" s="138"/>
      <c r="AQ65" s="138"/>
      <c r="AR65" s="138"/>
      <c r="AS65" s="138"/>
      <c r="AT65" s="138"/>
      <c r="AU65" s="138"/>
      <c r="AV65" s="138"/>
      <c r="AW65" s="138"/>
      <c r="AX65" s="138"/>
      <c r="AY65" s="138"/>
      <c r="AZ65" s="138"/>
      <c r="BA65" s="138"/>
      <c r="BB65" s="138"/>
      <c r="BC65" s="138"/>
      <c r="BD65" s="138"/>
      <c r="BE65" s="138"/>
      <c r="BF65" s="138"/>
      <c r="BG65" s="138"/>
      <c r="BH65" s="138"/>
    </row>
    <row r="66" spans="1:60" ht="22.5" outlineLevel="1" x14ac:dyDescent="0.2">
      <c r="A66" s="141"/>
      <c r="B66" s="142"/>
      <c r="C66" s="251" t="s">
        <v>561</v>
      </c>
      <c r="D66" s="252"/>
      <c r="E66" s="252"/>
      <c r="F66" s="252"/>
      <c r="G66" s="252"/>
      <c r="H66" s="144"/>
      <c r="I66" s="144"/>
      <c r="J66" s="144"/>
      <c r="K66" s="144"/>
      <c r="L66" s="144"/>
      <c r="M66" s="144"/>
      <c r="N66" s="144"/>
      <c r="O66" s="144"/>
      <c r="P66" s="144"/>
      <c r="Q66" s="144"/>
      <c r="R66" s="144"/>
      <c r="S66" s="144"/>
      <c r="T66" s="144"/>
      <c r="U66" s="144"/>
      <c r="V66" s="144"/>
      <c r="W66" s="144"/>
      <c r="X66" s="138"/>
      <c r="Y66" s="138"/>
      <c r="Z66" s="138"/>
      <c r="AA66" s="138"/>
      <c r="AB66" s="138"/>
      <c r="AC66" s="138"/>
      <c r="AD66" s="138"/>
      <c r="AE66" s="138"/>
      <c r="AF66" s="138"/>
      <c r="AG66" s="138" t="s">
        <v>146</v>
      </c>
      <c r="AH66" s="138"/>
      <c r="AI66" s="138"/>
      <c r="AJ66" s="138"/>
      <c r="AK66" s="138"/>
      <c r="AL66" s="138"/>
      <c r="AM66" s="138"/>
      <c r="AN66" s="138"/>
      <c r="AO66" s="138"/>
      <c r="AP66" s="138"/>
      <c r="AQ66" s="138"/>
      <c r="AR66" s="138"/>
      <c r="AS66" s="138"/>
      <c r="AT66" s="138"/>
      <c r="AU66" s="138"/>
      <c r="AV66" s="138"/>
      <c r="AW66" s="138"/>
      <c r="AX66" s="138"/>
      <c r="AY66" s="138"/>
      <c r="AZ66" s="138"/>
      <c r="BA66" s="173" t="str">
        <f>C66</f>
        <v>nebo vybourání otvorů průřezové plochy přes 4 m2 v příčkách, včetně pomocného lešení o výšce podlahy do 1900 mm a pro zatížení do 1,5 kPa  (150 kg/m2),</v>
      </c>
      <c r="BB66" s="138"/>
      <c r="BC66" s="138"/>
      <c r="BD66" s="138"/>
      <c r="BE66" s="138"/>
      <c r="BF66" s="138"/>
      <c r="BG66" s="138"/>
      <c r="BH66" s="138"/>
    </row>
    <row r="67" spans="1:60" outlineLevel="1" x14ac:dyDescent="0.2">
      <c r="A67" s="141"/>
      <c r="B67" s="142"/>
      <c r="C67" s="178" t="s">
        <v>562</v>
      </c>
      <c r="D67" s="150"/>
      <c r="E67" s="151">
        <v>16.790000000000003</v>
      </c>
      <c r="F67" s="144"/>
      <c r="G67" s="144"/>
      <c r="H67" s="144"/>
      <c r="I67" s="144"/>
      <c r="J67" s="144"/>
      <c r="K67" s="144"/>
      <c r="L67" s="144"/>
      <c r="M67" s="144"/>
      <c r="N67" s="144"/>
      <c r="O67" s="144"/>
      <c r="P67" s="144"/>
      <c r="Q67" s="144"/>
      <c r="R67" s="144"/>
      <c r="S67" s="144"/>
      <c r="T67" s="144"/>
      <c r="U67" s="144"/>
      <c r="V67" s="144"/>
      <c r="W67" s="144"/>
      <c r="X67" s="138"/>
      <c r="Y67" s="138"/>
      <c r="Z67" s="138"/>
      <c r="AA67" s="138"/>
      <c r="AB67" s="138"/>
      <c r="AC67" s="138"/>
      <c r="AD67" s="138"/>
      <c r="AE67" s="138"/>
      <c r="AF67" s="138"/>
      <c r="AG67" s="138" t="s">
        <v>148</v>
      </c>
      <c r="AH67" s="138">
        <v>0</v>
      </c>
      <c r="AI67" s="138"/>
      <c r="AJ67" s="138"/>
      <c r="AK67" s="138"/>
      <c r="AL67" s="138"/>
      <c r="AM67" s="138"/>
      <c r="AN67" s="138"/>
      <c r="AO67" s="138"/>
      <c r="AP67" s="138"/>
      <c r="AQ67" s="138"/>
      <c r="AR67" s="138"/>
      <c r="AS67" s="138"/>
      <c r="AT67" s="138"/>
      <c r="AU67" s="138"/>
      <c r="AV67" s="138"/>
      <c r="AW67" s="138"/>
      <c r="AX67" s="138"/>
      <c r="AY67" s="138"/>
      <c r="AZ67" s="138"/>
      <c r="BA67" s="138"/>
      <c r="BB67" s="138"/>
      <c r="BC67" s="138"/>
      <c r="BD67" s="138"/>
      <c r="BE67" s="138"/>
      <c r="BF67" s="138"/>
      <c r="BG67" s="138"/>
      <c r="BH67" s="138"/>
    </row>
    <row r="68" spans="1:60" outlineLevel="1" x14ac:dyDescent="0.2">
      <c r="A68" s="141"/>
      <c r="B68" s="142"/>
      <c r="C68" s="178" t="s">
        <v>563</v>
      </c>
      <c r="D68" s="150"/>
      <c r="E68" s="151">
        <v>14.96</v>
      </c>
      <c r="F68" s="144"/>
      <c r="G68" s="144"/>
      <c r="H68" s="144"/>
      <c r="I68" s="144"/>
      <c r="J68" s="144"/>
      <c r="K68" s="144"/>
      <c r="L68" s="144"/>
      <c r="M68" s="144"/>
      <c r="N68" s="144"/>
      <c r="O68" s="144"/>
      <c r="P68" s="144"/>
      <c r="Q68" s="144"/>
      <c r="R68" s="144"/>
      <c r="S68" s="144"/>
      <c r="T68" s="144"/>
      <c r="U68" s="144"/>
      <c r="V68" s="144"/>
      <c r="W68" s="144"/>
      <c r="X68" s="138"/>
      <c r="Y68" s="138"/>
      <c r="Z68" s="138"/>
      <c r="AA68" s="138"/>
      <c r="AB68" s="138"/>
      <c r="AC68" s="138"/>
      <c r="AD68" s="138"/>
      <c r="AE68" s="138"/>
      <c r="AF68" s="138"/>
      <c r="AG68" s="138" t="s">
        <v>148</v>
      </c>
      <c r="AH68" s="138">
        <v>0</v>
      </c>
      <c r="AI68" s="138"/>
      <c r="AJ68" s="138"/>
      <c r="AK68" s="138"/>
      <c r="AL68" s="138"/>
      <c r="AM68" s="138"/>
      <c r="AN68" s="138"/>
      <c r="AO68" s="138"/>
      <c r="AP68" s="138"/>
      <c r="AQ68" s="138"/>
      <c r="AR68" s="138"/>
      <c r="AS68" s="138"/>
      <c r="AT68" s="138"/>
      <c r="AU68" s="138"/>
      <c r="AV68" s="138"/>
      <c r="AW68" s="138"/>
      <c r="AX68" s="138"/>
      <c r="AY68" s="138"/>
      <c r="AZ68" s="138"/>
      <c r="BA68" s="138"/>
      <c r="BB68" s="138"/>
      <c r="BC68" s="138"/>
      <c r="BD68" s="138"/>
      <c r="BE68" s="138"/>
      <c r="BF68" s="138"/>
      <c r="BG68" s="138"/>
      <c r="BH68" s="138"/>
    </row>
    <row r="69" spans="1:60" outlineLevel="1" x14ac:dyDescent="0.2">
      <c r="A69" s="159">
        <v>17</v>
      </c>
      <c r="B69" s="160" t="s">
        <v>564</v>
      </c>
      <c r="C69" s="177" t="s">
        <v>565</v>
      </c>
      <c r="D69" s="161" t="s">
        <v>141</v>
      </c>
      <c r="E69" s="162">
        <v>55.6</v>
      </c>
      <c r="F69" s="163"/>
      <c r="G69" s="164">
        <f>ROUND(E69*F69,2)</f>
        <v>0</v>
      </c>
      <c r="H69" s="163"/>
      <c r="I69" s="164">
        <f>ROUND(E69*H69,2)</f>
        <v>0</v>
      </c>
      <c r="J69" s="163"/>
      <c r="K69" s="164">
        <f>ROUND(E69*J69,2)</f>
        <v>0</v>
      </c>
      <c r="L69" s="164">
        <v>21</v>
      </c>
      <c r="M69" s="164">
        <f>G69*(1+L69/100)</f>
        <v>0</v>
      </c>
      <c r="N69" s="164">
        <v>0</v>
      </c>
      <c r="O69" s="164">
        <f>ROUND(E69*N69,2)</f>
        <v>0</v>
      </c>
      <c r="P69" s="164">
        <v>0.02</v>
      </c>
      <c r="Q69" s="164">
        <f>ROUND(E69*P69,2)</f>
        <v>1.1100000000000001</v>
      </c>
      <c r="R69" s="164" t="s">
        <v>443</v>
      </c>
      <c r="S69" s="164" t="s">
        <v>143</v>
      </c>
      <c r="T69" s="165" t="s">
        <v>143</v>
      </c>
      <c r="U69" s="144">
        <v>0.14700000000000002</v>
      </c>
      <c r="V69" s="144">
        <f>ROUND(E69*U69,2)</f>
        <v>8.17</v>
      </c>
      <c r="W69" s="144"/>
      <c r="X69" s="138"/>
      <c r="Y69" s="138"/>
      <c r="Z69" s="138"/>
      <c r="AA69" s="138"/>
      <c r="AB69" s="138"/>
      <c r="AC69" s="138"/>
      <c r="AD69" s="138"/>
      <c r="AE69" s="138"/>
      <c r="AF69" s="138"/>
      <c r="AG69" s="138" t="s">
        <v>144</v>
      </c>
      <c r="AH69" s="138"/>
      <c r="AI69" s="138"/>
      <c r="AJ69" s="138"/>
      <c r="AK69" s="138"/>
      <c r="AL69" s="138"/>
      <c r="AM69" s="138"/>
      <c r="AN69" s="138"/>
      <c r="AO69" s="138"/>
      <c r="AP69" s="138"/>
      <c r="AQ69" s="138"/>
      <c r="AR69" s="138"/>
      <c r="AS69" s="138"/>
      <c r="AT69" s="138"/>
      <c r="AU69" s="138"/>
      <c r="AV69" s="138"/>
      <c r="AW69" s="138"/>
      <c r="AX69" s="138"/>
      <c r="AY69" s="138"/>
      <c r="AZ69" s="138"/>
      <c r="BA69" s="138"/>
      <c r="BB69" s="138"/>
      <c r="BC69" s="138"/>
      <c r="BD69" s="138"/>
      <c r="BE69" s="138"/>
      <c r="BF69" s="138"/>
      <c r="BG69" s="138"/>
      <c r="BH69" s="138"/>
    </row>
    <row r="70" spans="1:60" outlineLevel="1" x14ac:dyDescent="0.2">
      <c r="A70" s="141"/>
      <c r="B70" s="142"/>
      <c r="C70" s="251" t="s">
        <v>447</v>
      </c>
      <c r="D70" s="252"/>
      <c r="E70" s="252"/>
      <c r="F70" s="252"/>
      <c r="G70" s="252"/>
      <c r="H70" s="144"/>
      <c r="I70" s="144"/>
      <c r="J70" s="144"/>
      <c r="K70" s="144"/>
      <c r="L70" s="144"/>
      <c r="M70" s="144"/>
      <c r="N70" s="144"/>
      <c r="O70" s="144"/>
      <c r="P70" s="144"/>
      <c r="Q70" s="144"/>
      <c r="R70" s="144"/>
      <c r="S70" s="144"/>
      <c r="T70" s="144"/>
      <c r="U70" s="144"/>
      <c r="V70" s="144"/>
      <c r="W70" s="144"/>
      <c r="X70" s="138"/>
      <c r="Y70" s="138"/>
      <c r="Z70" s="138"/>
      <c r="AA70" s="138"/>
      <c r="AB70" s="138"/>
      <c r="AC70" s="138"/>
      <c r="AD70" s="138"/>
      <c r="AE70" s="138"/>
      <c r="AF70" s="138"/>
      <c r="AG70" s="138" t="s">
        <v>146</v>
      </c>
      <c r="AH70" s="138"/>
      <c r="AI70" s="138"/>
      <c r="AJ70" s="138"/>
      <c r="AK70" s="138"/>
      <c r="AL70" s="138"/>
      <c r="AM70" s="138"/>
      <c r="AN70" s="138"/>
      <c r="AO70" s="138"/>
      <c r="AP70" s="138"/>
      <c r="AQ70" s="138"/>
      <c r="AR70" s="138"/>
      <c r="AS70" s="138"/>
      <c r="AT70" s="138"/>
      <c r="AU70" s="138"/>
      <c r="AV70" s="138"/>
      <c r="AW70" s="138"/>
      <c r="AX70" s="138"/>
      <c r="AY70" s="138"/>
      <c r="AZ70" s="138"/>
      <c r="BA70" s="138"/>
      <c r="BB70" s="138"/>
      <c r="BC70" s="138"/>
      <c r="BD70" s="138"/>
      <c r="BE70" s="138"/>
      <c r="BF70" s="138"/>
      <c r="BG70" s="138"/>
      <c r="BH70" s="138"/>
    </row>
    <row r="71" spans="1:60" outlineLevel="1" x14ac:dyDescent="0.2">
      <c r="A71" s="141"/>
      <c r="B71" s="142"/>
      <c r="C71" s="178" t="s">
        <v>566</v>
      </c>
      <c r="D71" s="150"/>
      <c r="E71" s="151">
        <v>55.6</v>
      </c>
      <c r="F71" s="144"/>
      <c r="G71" s="144"/>
      <c r="H71" s="144"/>
      <c r="I71" s="144"/>
      <c r="J71" s="144"/>
      <c r="K71" s="144"/>
      <c r="L71" s="144"/>
      <c r="M71" s="144"/>
      <c r="N71" s="144"/>
      <c r="O71" s="144"/>
      <c r="P71" s="144"/>
      <c r="Q71" s="144"/>
      <c r="R71" s="144"/>
      <c r="S71" s="144"/>
      <c r="T71" s="144"/>
      <c r="U71" s="144"/>
      <c r="V71" s="144"/>
      <c r="W71" s="144"/>
      <c r="X71" s="138"/>
      <c r="Y71" s="138"/>
      <c r="Z71" s="138"/>
      <c r="AA71" s="138"/>
      <c r="AB71" s="138"/>
      <c r="AC71" s="138"/>
      <c r="AD71" s="138"/>
      <c r="AE71" s="138"/>
      <c r="AF71" s="138"/>
      <c r="AG71" s="138" t="s">
        <v>148</v>
      </c>
      <c r="AH71" s="138">
        <v>0</v>
      </c>
      <c r="AI71" s="138"/>
      <c r="AJ71" s="138"/>
      <c r="AK71" s="138"/>
      <c r="AL71" s="138"/>
      <c r="AM71" s="138"/>
      <c r="AN71" s="138"/>
      <c r="AO71" s="138"/>
      <c r="AP71" s="138"/>
      <c r="AQ71" s="138"/>
      <c r="AR71" s="138"/>
      <c r="AS71" s="138"/>
      <c r="AT71" s="138"/>
      <c r="AU71" s="138"/>
      <c r="AV71" s="138"/>
      <c r="AW71" s="138"/>
      <c r="AX71" s="138"/>
      <c r="AY71" s="138"/>
      <c r="AZ71" s="138"/>
      <c r="BA71" s="138"/>
      <c r="BB71" s="138"/>
      <c r="BC71" s="138"/>
      <c r="BD71" s="138"/>
      <c r="BE71" s="138"/>
      <c r="BF71" s="138"/>
      <c r="BG71" s="138"/>
      <c r="BH71" s="138"/>
    </row>
    <row r="72" spans="1:60" outlineLevel="1" x14ac:dyDescent="0.2">
      <c r="A72" s="159">
        <v>18</v>
      </c>
      <c r="B72" s="160" t="s">
        <v>567</v>
      </c>
      <c r="C72" s="177" t="s">
        <v>568</v>
      </c>
      <c r="D72" s="161" t="s">
        <v>229</v>
      </c>
      <c r="E72" s="162">
        <v>32.85</v>
      </c>
      <c r="F72" s="163"/>
      <c r="G72" s="164">
        <f>ROUND(E72*F72,2)</f>
        <v>0</v>
      </c>
      <c r="H72" s="163"/>
      <c r="I72" s="164">
        <f>ROUND(E72*H72,2)</f>
        <v>0</v>
      </c>
      <c r="J72" s="163"/>
      <c r="K72" s="164">
        <f>ROUND(E72*J72,2)</f>
        <v>0</v>
      </c>
      <c r="L72" s="164">
        <v>21</v>
      </c>
      <c r="M72" s="164">
        <f>G72*(1+L72/100)</f>
        <v>0</v>
      </c>
      <c r="N72" s="164">
        <v>0</v>
      </c>
      <c r="O72" s="164">
        <f>ROUND(E72*N72,2)</f>
        <v>0</v>
      </c>
      <c r="P72" s="164">
        <v>4.0000000000000002E-4</v>
      </c>
      <c r="Q72" s="164">
        <f>ROUND(E72*P72,2)</f>
        <v>0.01</v>
      </c>
      <c r="R72" s="164" t="s">
        <v>443</v>
      </c>
      <c r="S72" s="164" t="s">
        <v>143</v>
      </c>
      <c r="T72" s="165" t="s">
        <v>143</v>
      </c>
      <c r="U72" s="144">
        <v>7.0000000000000007E-2</v>
      </c>
      <c r="V72" s="144">
        <f>ROUND(E72*U72,2)</f>
        <v>2.2999999999999998</v>
      </c>
      <c r="W72" s="144"/>
      <c r="X72" s="138"/>
      <c r="Y72" s="138"/>
      <c r="Z72" s="138"/>
      <c r="AA72" s="138"/>
      <c r="AB72" s="138"/>
      <c r="AC72" s="138"/>
      <c r="AD72" s="138"/>
      <c r="AE72" s="138"/>
      <c r="AF72" s="138"/>
      <c r="AG72" s="138" t="s">
        <v>144</v>
      </c>
      <c r="AH72" s="138"/>
      <c r="AI72" s="138"/>
      <c r="AJ72" s="138"/>
      <c r="AK72" s="138"/>
      <c r="AL72" s="138"/>
      <c r="AM72" s="138"/>
      <c r="AN72" s="138"/>
      <c r="AO72" s="138"/>
      <c r="AP72" s="138"/>
      <c r="AQ72" s="138"/>
      <c r="AR72" s="138"/>
      <c r="AS72" s="138"/>
      <c r="AT72" s="138"/>
      <c r="AU72" s="138"/>
      <c r="AV72" s="138"/>
      <c r="AW72" s="138"/>
      <c r="AX72" s="138"/>
      <c r="AY72" s="138"/>
      <c r="AZ72" s="138"/>
      <c r="BA72" s="138"/>
      <c r="BB72" s="138"/>
      <c r="BC72" s="138"/>
      <c r="BD72" s="138"/>
      <c r="BE72" s="138"/>
      <c r="BF72" s="138"/>
      <c r="BG72" s="138"/>
      <c r="BH72" s="138"/>
    </row>
    <row r="73" spans="1:60" outlineLevel="1" x14ac:dyDescent="0.2">
      <c r="A73" s="141"/>
      <c r="B73" s="142"/>
      <c r="C73" s="251" t="s">
        <v>447</v>
      </c>
      <c r="D73" s="252"/>
      <c r="E73" s="252"/>
      <c r="F73" s="252"/>
      <c r="G73" s="252"/>
      <c r="H73" s="144"/>
      <c r="I73" s="144"/>
      <c r="J73" s="144"/>
      <c r="K73" s="144"/>
      <c r="L73" s="144"/>
      <c r="M73" s="144"/>
      <c r="N73" s="144"/>
      <c r="O73" s="144"/>
      <c r="P73" s="144"/>
      <c r="Q73" s="144"/>
      <c r="R73" s="144"/>
      <c r="S73" s="144"/>
      <c r="T73" s="144"/>
      <c r="U73" s="144"/>
      <c r="V73" s="144"/>
      <c r="W73" s="144"/>
      <c r="X73" s="138"/>
      <c r="Y73" s="138"/>
      <c r="Z73" s="138"/>
      <c r="AA73" s="138"/>
      <c r="AB73" s="138"/>
      <c r="AC73" s="138"/>
      <c r="AD73" s="138"/>
      <c r="AE73" s="138"/>
      <c r="AF73" s="138"/>
      <c r="AG73" s="138" t="s">
        <v>146</v>
      </c>
      <c r="AH73" s="138"/>
      <c r="AI73" s="138"/>
      <c r="AJ73" s="138"/>
      <c r="AK73" s="138"/>
      <c r="AL73" s="138"/>
      <c r="AM73" s="138"/>
      <c r="AN73" s="138"/>
      <c r="AO73" s="138"/>
      <c r="AP73" s="138"/>
      <c r="AQ73" s="138"/>
      <c r="AR73" s="138"/>
      <c r="AS73" s="138"/>
      <c r="AT73" s="138"/>
      <c r="AU73" s="138"/>
      <c r="AV73" s="138"/>
      <c r="AW73" s="138"/>
      <c r="AX73" s="138"/>
      <c r="AY73" s="138"/>
      <c r="AZ73" s="138"/>
      <c r="BA73" s="138"/>
      <c r="BB73" s="138"/>
      <c r="BC73" s="138"/>
      <c r="BD73" s="138"/>
      <c r="BE73" s="138"/>
      <c r="BF73" s="138"/>
      <c r="BG73" s="138"/>
      <c r="BH73" s="138"/>
    </row>
    <row r="74" spans="1:60" outlineLevel="1" x14ac:dyDescent="0.2">
      <c r="A74" s="141"/>
      <c r="B74" s="142"/>
      <c r="C74" s="178" t="s">
        <v>569</v>
      </c>
      <c r="D74" s="150"/>
      <c r="E74" s="151"/>
      <c r="F74" s="144"/>
      <c r="G74" s="144"/>
      <c r="H74" s="144"/>
      <c r="I74" s="144"/>
      <c r="J74" s="144"/>
      <c r="K74" s="144"/>
      <c r="L74" s="144"/>
      <c r="M74" s="144"/>
      <c r="N74" s="144"/>
      <c r="O74" s="144"/>
      <c r="P74" s="144"/>
      <c r="Q74" s="144"/>
      <c r="R74" s="144"/>
      <c r="S74" s="144"/>
      <c r="T74" s="144"/>
      <c r="U74" s="144"/>
      <c r="V74" s="144"/>
      <c r="W74" s="144"/>
      <c r="X74" s="138"/>
      <c r="Y74" s="138"/>
      <c r="Z74" s="138"/>
      <c r="AA74" s="138"/>
      <c r="AB74" s="138"/>
      <c r="AC74" s="138"/>
      <c r="AD74" s="138"/>
      <c r="AE74" s="138"/>
      <c r="AF74" s="138"/>
      <c r="AG74" s="138" t="s">
        <v>148</v>
      </c>
      <c r="AH74" s="138">
        <v>0</v>
      </c>
      <c r="AI74" s="138"/>
      <c r="AJ74" s="138"/>
      <c r="AK74" s="138"/>
      <c r="AL74" s="138"/>
      <c r="AM74" s="138"/>
      <c r="AN74" s="138"/>
      <c r="AO74" s="138"/>
      <c r="AP74" s="138"/>
      <c r="AQ74" s="138"/>
      <c r="AR74" s="138"/>
      <c r="AS74" s="138"/>
      <c r="AT74" s="138"/>
      <c r="AU74" s="138"/>
      <c r="AV74" s="138"/>
      <c r="AW74" s="138"/>
      <c r="AX74" s="138"/>
      <c r="AY74" s="138"/>
      <c r="AZ74" s="138"/>
      <c r="BA74" s="138"/>
      <c r="BB74" s="138"/>
      <c r="BC74" s="138"/>
      <c r="BD74" s="138"/>
      <c r="BE74" s="138"/>
      <c r="BF74" s="138"/>
      <c r="BG74" s="138"/>
      <c r="BH74" s="138"/>
    </row>
    <row r="75" spans="1:60" outlineLevel="1" x14ac:dyDescent="0.2">
      <c r="A75" s="141"/>
      <c r="B75" s="142"/>
      <c r="C75" s="178" t="s">
        <v>570</v>
      </c>
      <c r="D75" s="150"/>
      <c r="E75" s="151">
        <v>18.450000000000003</v>
      </c>
      <c r="F75" s="144"/>
      <c r="G75" s="144"/>
      <c r="H75" s="144"/>
      <c r="I75" s="144"/>
      <c r="J75" s="144"/>
      <c r="K75" s="144"/>
      <c r="L75" s="144"/>
      <c r="M75" s="144"/>
      <c r="N75" s="144"/>
      <c r="O75" s="144"/>
      <c r="P75" s="144"/>
      <c r="Q75" s="144"/>
      <c r="R75" s="144"/>
      <c r="S75" s="144"/>
      <c r="T75" s="144"/>
      <c r="U75" s="144"/>
      <c r="V75" s="144"/>
      <c r="W75" s="144"/>
      <c r="X75" s="138"/>
      <c r="Y75" s="138"/>
      <c r="Z75" s="138"/>
      <c r="AA75" s="138"/>
      <c r="AB75" s="138"/>
      <c r="AC75" s="138"/>
      <c r="AD75" s="138"/>
      <c r="AE75" s="138"/>
      <c r="AF75" s="138"/>
      <c r="AG75" s="138" t="s">
        <v>148</v>
      </c>
      <c r="AH75" s="138">
        <v>0</v>
      </c>
      <c r="AI75" s="138"/>
      <c r="AJ75" s="138"/>
      <c r="AK75" s="138"/>
      <c r="AL75" s="138"/>
      <c r="AM75" s="138"/>
      <c r="AN75" s="138"/>
      <c r="AO75" s="138"/>
      <c r="AP75" s="138"/>
      <c r="AQ75" s="138"/>
      <c r="AR75" s="138"/>
      <c r="AS75" s="138"/>
      <c r="AT75" s="138"/>
      <c r="AU75" s="138"/>
      <c r="AV75" s="138"/>
      <c r="AW75" s="138"/>
      <c r="AX75" s="138"/>
      <c r="AY75" s="138"/>
      <c r="AZ75" s="138"/>
      <c r="BA75" s="138"/>
      <c r="BB75" s="138"/>
      <c r="BC75" s="138"/>
      <c r="BD75" s="138"/>
      <c r="BE75" s="138"/>
      <c r="BF75" s="138"/>
      <c r="BG75" s="138"/>
      <c r="BH75" s="138"/>
    </row>
    <row r="76" spans="1:60" outlineLevel="1" x14ac:dyDescent="0.2">
      <c r="A76" s="141"/>
      <c r="B76" s="142"/>
      <c r="C76" s="178" t="s">
        <v>571</v>
      </c>
      <c r="D76" s="150"/>
      <c r="E76" s="151">
        <v>2.4000000000000004</v>
      </c>
      <c r="F76" s="144"/>
      <c r="G76" s="144"/>
      <c r="H76" s="144"/>
      <c r="I76" s="144"/>
      <c r="J76" s="144"/>
      <c r="K76" s="144"/>
      <c r="L76" s="144"/>
      <c r="M76" s="144"/>
      <c r="N76" s="144"/>
      <c r="O76" s="144"/>
      <c r="P76" s="144"/>
      <c r="Q76" s="144"/>
      <c r="R76" s="144"/>
      <c r="S76" s="144"/>
      <c r="T76" s="144"/>
      <c r="U76" s="144"/>
      <c r="V76" s="144"/>
      <c r="W76" s="144"/>
      <c r="X76" s="138"/>
      <c r="Y76" s="138"/>
      <c r="Z76" s="138"/>
      <c r="AA76" s="138"/>
      <c r="AB76" s="138"/>
      <c r="AC76" s="138"/>
      <c r="AD76" s="138"/>
      <c r="AE76" s="138"/>
      <c r="AF76" s="138"/>
      <c r="AG76" s="138" t="s">
        <v>148</v>
      </c>
      <c r="AH76" s="138">
        <v>0</v>
      </c>
      <c r="AI76" s="138"/>
      <c r="AJ76" s="138"/>
      <c r="AK76" s="138"/>
      <c r="AL76" s="138"/>
      <c r="AM76" s="138"/>
      <c r="AN76" s="138"/>
      <c r="AO76" s="138"/>
      <c r="AP76" s="138"/>
      <c r="AQ76" s="138"/>
      <c r="AR76" s="138"/>
      <c r="AS76" s="138"/>
      <c r="AT76" s="138"/>
      <c r="AU76" s="138"/>
      <c r="AV76" s="138"/>
      <c r="AW76" s="138"/>
      <c r="AX76" s="138"/>
      <c r="AY76" s="138"/>
      <c r="AZ76" s="138"/>
      <c r="BA76" s="138"/>
      <c r="BB76" s="138"/>
      <c r="BC76" s="138"/>
      <c r="BD76" s="138"/>
      <c r="BE76" s="138"/>
      <c r="BF76" s="138"/>
      <c r="BG76" s="138"/>
      <c r="BH76" s="138"/>
    </row>
    <row r="77" spans="1:60" outlineLevel="1" x14ac:dyDescent="0.2">
      <c r="A77" s="141"/>
      <c r="B77" s="142"/>
      <c r="C77" s="178" t="s">
        <v>572</v>
      </c>
      <c r="D77" s="150"/>
      <c r="E77" s="151">
        <v>3.3000000000000003</v>
      </c>
      <c r="F77" s="144"/>
      <c r="G77" s="144"/>
      <c r="H77" s="144"/>
      <c r="I77" s="144"/>
      <c r="J77" s="144"/>
      <c r="K77" s="144"/>
      <c r="L77" s="144"/>
      <c r="M77" s="144"/>
      <c r="N77" s="144"/>
      <c r="O77" s="144"/>
      <c r="P77" s="144"/>
      <c r="Q77" s="144"/>
      <c r="R77" s="144"/>
      <c r="S77" s="144"/>
      <c r="T77" s="144"/>
      <c r="U77" s="144"/>
      <c r="V77" s="144"/>
      <c r="W77" s="144"/>
      <c r="X77" s="138"/>
      <c r="Y77" s="138"/>
      <c r="Z77" s="138"/>
      <c r="AA77" s="138"/>
      <c r="AB77" s="138"/>
      <c r="AC77" s="138"/>
      <c r="AD77" s="138"/>
      <c r="AE77" s="138"/>
      <c r="AF77" s="138"/>
      <c r="AG77" s="138" t="s">
        <v>148</v>
      </c>
      <c r="AH77" s="138">
        <v>0</v>
      </c>
      <c r="AI77" s="138"/>
      <c r="AJ77" s="138"/>
      <c r="AK77" s="138"/>
      <c r="AL77" s="138"/>
      <c r="AM77" s="138"/>
      <c r="AN77" s="138"/>
      <c r="AO77" s="138"/>
      <c r="AP77" s="138"/>
      <c r="AQ77" s="138"/>
      <c r="AR77" s="138"/>
      <c r="AS77" s="138"/>
      <c r="AT77" s="138"/>
      <c r="AU77" s="138"/>
      <c r="AV77" s="138"/>
      <c r="AW77" s="138"/>
      <c r="AX77" s="138"/>
      <c r="AY77" s="138"/>
      <c r="AZ77" s="138"/>
      <c r="BA77" s="138"/>
      <c r="BB77" s="138"/>
      <c r="BC77" s="138"/>
      <c r="BD77" s="138"/>
      <c r="BE77" s="138"/>
      <c r="BF77" s="138"/>
      <c r="BG77" s="138"/>
      <c r="BH77" s="138"/>
    </row>
    <row r="78" spans="1:60" outlineLevel="1" x14ac:dyDescent="0.2">
      <c r="A78" s="141"/>
      <c r="B78" s="142"/>
      <c r="C78" s="178" t="s">
        <v>573</v>
      </c>
      <c r="D78" s="150"/>
      <c r="E78" s="151">
        <v>2.6</v>
      </c>
      <c r="F78" s="144"/>
      <c r="G78" s="144"/>
      <c r="H78" s="144"/>
      <c r="I78" s="144"/>
      <c r="J78" s="144"/>
      <c r="K78" s="144"/>
      <c r="L78" s="144"/>
      <c r="M78" s="144"/>
      <c r="N78" s="144"/>
      <c r="O78" s="144"/>
      <c r="P78" s="144"/>
      <c r="Q78" s="144"/>
      <c r="R78" s="144"/>
      <c r="S78" s="144"/>
      <c r="T78" s="144"/>
      <c r="U78" s="144"/>
      <c r="V78" s="144"/>
      <c r="W78" s="144"/>
      <c r="X78" s="138"/>
      <c r="Y78" s="138"/>
      <c r="Z78" s="138"/>
      <c r="AA78" s="138"/>
      <c r="AB78" s="138"/>
      <c r="AC78" s="138"/>
      <c r="AD78" s="138"/>
      <c r="AE78" s="138"/>
      <c r="AF78" s="138"/>
      <c r="AG78" s="138" t="s">
        <v>148</v>
      </c>
      <c r="AH78" s="138">
        <v>0</v>
      </c>
      <c r="AI78" s="138"/>
      <c r="AJ78" s="138"/>
      <c r="AK78" s="138"/>
      <c r="AL78" s="138"/>
      <c r="AM78" s="138"/>
      <c r="AN78" s="138"/>
      <c r="AO78" s="138"/>
      <c r="AP78" s="138"/>
      <c r="AQ78" s="138"/>
      <c r="AR78" s="138"/>
      <c r="AS78" s="138"/>
      <c r="AT78" s="138"/>
      <c r="AU78" s="138"/>
      <c r="AV78" s="138"/>
      <c r="AW78" s="138"/>
      <c r="AX78" s="138"/>
      <c r="AY78" s="138"/>
      <c r="AZ78" s="138"/>
      <c r="BA78" s="138"/>
      <c r="BB78" s="138"/>
      <c r="BC78" s="138"/>
      <c r="BD78" s="138"/>
      <c r="BE78" s="138"/>
      <c r="BF78" s="138"/>
      <c r="BG78" s="138"/>
      <c r="BH78" s="138"/>
    </row>
    <row r="79" spans="1:60" outlineLevel="1" x14ac:dyDescent="0.2">
      <c r="A79" s="141"/>
      <c r="B79" s="142"/>
      <c r="C79" s="178" t="s">
        <v>574</v>
      </c>
      <c r="D79" s="150"/>
      <c r="E79" s="151">
        <v>6.1000000000000005</v>
      </c>
      <c r="F79" s="144"/>
      <c r="G79" s="144"/>
      <c r="H79" s="144"/>
      <c r="I79" s="144"/>
      <c r="J79" s="144"/>
      <c r="K79" s="144"/>
      <c r="L79" s="144"/>
      <c r="M79" s="144"/>
      <c r="N79" s="144"/>
      <c r="O79" s="144"/>
      <c r="P79" s="144"/>
      <c r="Q79" s="144"/>
      <c r="R79" s="144"/>
      <c r="S79" s="144"/>
      <c r="T79" s="144"/>
      <c r="U79" s="144"/>
      <c r="V79" s="144"/>
      <c r="W79" s="144"/>
      <c r="X79" s="138"/>
      <c r="Y79" s="138"/>
      <c r="Z79" s="138"/>
      <c r="AA79" s="138"/>
      <c r="AB79" s="138"/>
      <c r="AC79" s="138"/>
      <c r="AD79" s="138"/>
      <c r="AE79" s="138"/>
      <c r="AF79" s="138"/>
      <c r="AG79" s="138" t="s">
        <v>148</v>
      </c>
      <c r="AH79" s="138">
        <v>0</v>
      </c>
      <c r="AI79" s="138"/>
      <c r="AJ79" s="138"/>
      <c r="AK79" s="138"/>
      <c r="AL79" s="138"/>
      <c r="AM79" s="138"/>
      <c r="AN79" s="138"/>
      <c r="AO79" s="138"/>
      <c r="AP79" s="138"/>
      <c r="AQ79" s="138"/>
      <c r="AR79" s="138"/>
      <c r="AS79" s="138"/>
      <c r="AT79" s="138"/>
      <c r="AU79" s="138"/>
      <c r="AV79" s="138"/>
      <c r="AW79" s="138"/>
      <c r="AX79" s="138"/>
      <c r="AY79" s="138"/>
      <c r="AZ79" s="138"/>
      <c r="BA79" s="138"/>
      <c r="BB79" s="138"/>
      <c r="BC79" s="138"/>
      <c r="BD79" s="138"/>
      <c r="BE79" s="138"/>
      <c r="BF79" s="138"/>
      <c r="BG79" s="138"/>
      <c r="BH79" s="138"/>
    </row>
    <row r="80" spans="1:60" outlineLevel="1" x14ac:dyDescent="0.2">
      <c r="A80" s="159">
        <v>19</v>
      </c>
      <c r="B80" s="160" t="s">
        <v>575</v>
      </c>
      <c r="C80" s="177" t="s">
        <v>576</v>
      </c>
      <c r="D80" s="161" t="s">
        <v>260</v>
      </c>
      <c r="E80" s="162">
        <v>11</v>
      </c>
      <c r="F80" s="163"/>
      <c r="G80" s="164">
        <f>ROUND(E80*F80,2)</f>
        <v>0</v>
      </c>
      <c r="H80" s="163"/>
      <c r="I80" s="164">
        <f>ROUND(E80*H80,2)</f>
        <v>0</v>
      </c>
      <c r="J80" s="163"/>
      <c r="K80" s="164">
        <f>ROUND(E80*J80,2)</f>
        <v>0</v>
      </c>
      <c r="L80" s="164">
        <v>21</v>
      </c>
      <c r="M80" s="164">
        <f>G80*(1+L80/100)</f>
        <v>0</v>
      </c>
      <c r="N80" s="164">
        <v>0</v>
      </c>
      <c r="O80" s="164">
        <f>ROUND(E80*N80,2)</f>
        <v>0</v>
      </c>
      <c r="P80" s="164">
        <v>0</v>
      </c>
      <c r="Q80" s="164">
        <f>ROUND(E80*P80,2)</f>
        <v>0</v>
      </c>
      <c r="R80" s="164" t="s">
        <v>443</v>
      </c>
      <c r="S80" s="164" t="s">
        <v>143</v>
      </c>
      <c r="T80" s="165" t="s">
        <v>143</v>
      </c>
      <c r="U80" s="144">
        <v>0.05</v>
      </c>
      <c r="V80" s="144">
        <f>ROUND(E80*U80,2)</f>
        <v>0.55000000000000004</v>
      </c>
      <c r="W80" s="144"/>
      <c r="X80" s="138"/>
      <c r="Y80" s="138"/>
      <c r="Z80" s="138"/>
      <c r="AA80" s="138"/>
      <c r="AB80" s="138"/>
      <c r="AC80" s="138"/>
      <c r="AD80" s="138"/>
      <c r="AE80" s="138"/>
      <c r="AF80" s="138"/>
      <c r="AG80" s="138" t="s">
        <v>144</v>
      </c>
      <c r="AH80" s="138"/>
      <c r="AI80" s="138"/>
      <c r="AJ80" s="138"/>
      <c r="AK80" s="138"/>
      <c r="AL80" s="138"/>
      <c r="AM80" s="138"/>
      <c r="AN80" s="138"/>
      <c r="AO80" s="138"/>
      <c r="AP80" s="138"/>
      <c r="AQ80" s="138"/>
      <c r="AR80" s="138"/>
      <c r="AS80" s="138"/>
      <c r="AT80" s="138"/>
      <c r="AU80" s="138"/>
      <c r="AV80" s="138"/>
      <c r="AW80" s="138"/>
      <c r="AX80" s="138"/>
      <c r="AY80" s="138"/>
      <c r="AZ80" s="138"/>
      <c r="BA80" s="138"/>
      <c r="BB80" s="138"/>
      <c r="BC80" s="138"/>
      <c r="BD80" s="138"/>
      <c r="BE80" s="138"/>
      <c r="BF80" s="138"/>
      <c r="BG80" s="138"/>
      <c r="BH80" s="138"/>
    </row>
    <row r="81" spans="1:60" outlineLevel="1" x14ac:dyDescent="0.2">
      <c r="A81" s="141"/>
      <c r="B81" s="142"/>
      <c r="C81" s="251" t="s">
        <v>577</v>
      </c>
      <c r="D81" s="252"/>
      <c r="E81" s="252"/>
      <c r="F81" s="252"/>
      <c r="G81" s="252"/>
      <c r="H81" s="144"/>
      <c r="I81" s="144"/>
      <c r="J81" s="144"/>
      <c r="K81" s="144"/>
      <c r="L81" s="144"/>
      <c r="M81" s="144"/>
      <c r="N81" s="144"/>
      <c r="O81" s="144"/>
      <c r="P81" s="144"/>
      <c r="Q81" s="144"/>
      <c r="R81" s="144"/>
      <c r="S81" s="144"/>
      <c r="T81" s="144"/>
      <c r="U81" s="144"/>
      <c r="V81" s="144"/>
      <c r="W81" s="144"/>
      <c r="X81" s="138"/>
      <c r="Y81" s="138"/>
      <c r="Z81" s="138"/>
      <c r="AA81" s="138"/>
      <c r="AB81" s="138"/>
      <c r="AC81" s="138"/>
      <c r="AD81" s="138"/>
      <c r="AE81" s="138"/>
      <c r="AF81" s="138"/>
      <c r="AG81" s="138" t="s">
        <v>146</v>
      </c>
      <c r="AH81" s="138"/>
      <c r="AI81" s="138"/>
      <c r="AJ81" s="138"/>
      <c r="AK81" s="138"/>
      <c r="AL81" s="138"/>
      <c r="AM81" s="138"/>
      <c r="AN81" s="138"/>
      <c r="AO81" s="138"/>
      <c r="AP81" s="138"/>
      <c r="AQ81" s="138"/>
      <c r="AR81" s="138"/>
      <c r="AS81" s="138"/>
      <c r="AT81" s="138"/>
      <c r="AU81" s="138"/>
      <c r="AV81" s="138"/>
      <c r="AW81" s="138"/>
      <c r="AX81" s="138"/>
      <c r="AY81" s="138"/>
      <c r="AZ81" s="138"/>
      <c r="BA81" s="138"/>
      <c r="BB81" s="138"/>
      <c r="BC81" s="138"/>
      <c r="BD81" s="138"/>
      <c r="BE81" s="138"/>
      <c r="BF81" s="138"/>
      <c r="BG81" s="138"/>
      <c r="BH81" s="138"/>
    </row>
    <row r="82" spans="1:60" outlineLevel="1" x14ac:dyDescent="0.2">
      <c r="A82" s="141"/>
      <c r="B82" s="142"/>
      <c r="C82" s="178" t="s">
        <v>578</v>
      </c>
      <c r="D82" s="150"/>
      <c r="E82" s="151">
        <v>11</v>
      </c>
      <c r="F82" s="144"/>
      <c r="G82" s="144"/>
      <c r="H82" s="144"/>
      <c r="I82" s="144"/>
      <c r="J82" s="144"/>
      <c r="K82" s="144"/>
      <c r="L82" s="144"/>
      <c r="M82" s="144"/>
      <c r="N82" s="144"/>
      <c r="O82" s="144"/>
      <c r="P82" s="144"/>
      <c r="Q82" s="144"/>
      <c r="R82" s="144"/>
      <c r="S82" s="144"/>
      <c r="T82" s="144"/>
      <c r="U82" s="144"/>
      <c r="V82" s="144"/>
      <c r="W82" s="144"/>
      <c r="X82" s="138"/>
      <c r="Y82" s="138"/>
      <c r="Z82" s="138"/>
      <c r="AA82" s="138"/>
      <c r="AB82" s="138"/>
      <c r="AC82" s="138"/>
      <c r="AD82" s="138"/>
      <c r="AE82" s="138"/>
      <c r="AF82" s="138"/>
      <c r="AG82" s="138" t="s">
        <v>148</v>
      </c>
      <c r="AH82" s="138">
        <v>0</v>
      </c>
      <c r="AI82" s="138"/>
      <c r="AJ82" s="138"/>
      <c r="AK82" s="138"/>
      <c r="AL82" s="138"/>
      <c r="AM82" s="138"/>
      <c r="AN82" s="138"/>
      <c r="AO82" s="138"/>
      <c r="AP82" s="138"/>
      <c r="AQ82" s="138"/>
      <c r="AR82" s="138"/>
      <c r="AS82" s="138"/>
      <c r="AT82" s="138"/>
      <c r="AU82" s="138"/>
      <c r="AV82" s="138"/>
      <c r="AW82" s="138"/>
      <c r="AX82" s="138"/>
      <c r="AY82" s="138"/>
      <c r="AZ82" s="138"/>
      <c r="BA82" s="138"/>
      <c r="BB82" s="138"/>
      <c r="BC82" s="138"/>
      <c r="BD82" s="138"/>
      <c r="BE82" s="138"/>
      <c r="BF82" s="138"/>
      <c r="BG82" s="138"/>
      <c r="BH82" s="138"/>
    </row>
    <row r="83" spans="1:60" outlineLevel="1" x14ac:dyDescent="0.2">
      <c r="A83" s="159">
        <v>20</v>
      </c>
      <c r="B83" s="160" t="s">
        <v>579</v>
      </c>
      <c r="C83" s="177" t="s">
        <v>580</v>
      </c>
      <c r="D83" s="161" t="s">
        <v>260</v>
      </c>
      <c r="E83" s="162">
        <v>1</v>
      </c>
      <c r="F83" s="163"/>
      <c r="G83" s="164">
        <f>ROUND(E83*F83,2)</f>
        <v>0</v>
      </c>
      <c r="H83" s="163"/>
      <c r="I83" s="164">
        <f>ROUND(E83*H83,2)</f>
        <v>0</v>
      </c>
      <c r="J83" s="163"/>
      <c r="K83" s="164">
        <f>ROUND(E83*J83,2)</f>
        <v>0</v>
      </c>
      <c r="L83" s="164">
        <v>21</v>
      </c>
      <c r="M83" s="164">
        <f>G83*(1+L83/100)</f>
        <v>0</v>
      </c>
      <c r="N83" s="164">
        <v>0</v>
      </c>
      <c r="O83" s="164">
        <f>ROUND(E83*N83,2)</f>
        <v>0</v>
      </c>
      <c r="P83" s="164">
        <v>0</v>
      </c>
      <c r="Q83" s="164">
        <f>ROUND(E83*P83,2)</f>
        <v>0</v>
      </c>
      <c r="R83" s="164" t="s">
        <v>443</v>
      </c>
      <c r="S83" s="164" t="s">
        <v>143</v>
      </c>
      <c r="T83" s="165" t="s">
        <v>143</v>
      </c>
      <c r="U83" s="144">
        <v>9.0000000000000011E-2</v>
      </c>
      <c r="V83" s="144">
        <f>ROUND(E83*U83,2)</f>
        <v>0.09</v>
      </c>
      <c r="W83" s="144"/>
      <c r="X83" s="138"/>
      <c r="Y83" s="138"/>
      <c r="Z83" s="138"/>
      <c r="AA83" s="138"/>
      <c r="AB83" s="138"/>
      <c r="AC83" s="138"/>
      <c r="AD83" s="138"/>
      <c r="AE83" s="138"/>
      <c r="AF83" s="138"/>
      <c r="AG83" s="138" t="s">
        <v>144</v>
      </c>
      <c r="AH83" s="138"/>
      <c r="AI83" s="138"/>
      <c r="AJ83" s="138"/>
      <c r="AK83" s="138"/>
      <c r="AL83" s="138"/>
      <c r="AM83" s="138"/>
      <c r="AN83" s="138"/>
      <c r="AO83" s="138"/>
      <c r="AP83" s="138"/>
      <c r="AQ83" s="138"/>
      <c r="AR83" s="138"/>
      <c r="AS83" s="138"/>
      <c r="AT83" s="138"/>
      <c r="AU83" s="138"/>
      <c r="AV83" s="138"/>
      <c r="AW83" s="138"/>
      <c r="AX83" s="138"/>
      <c r="AY83" s="138"/>
      <c r="AZ83" s="138"/>
      <c r="BA83" s="138"/>
      <c r="BB83" s="138"/>
      <c r="BC83" s="138"/>
      <c r="BD83" s="138"/>
      <c r="BE83" s="138"/>
      <c r="BF83" s="138"/>
      <c r="BG83" s="138"/>
      <c r="BH83" s="138"/>
    </row>
    <row r="84" spans="1:60" outlineLevel="1" x14ac:dyDescent="0.2">
      <c r="A84" s="141"/>
      <c r="B84" s="142"/>
      <c r="C84" s="251" t="s">
        <v>577</v>
      </c>
      <c r="D84" s="252"/>
      <c r="E84" s="252"/>
      <c r="F84" s="252"/>
      <c r="G84" s="252"/>
      <c r="H84" s="144"/>
      <c r="I84" s="144"/>
      <c r="J84" s="144"/>
      <c r="K84" s="144"/>
      <c r="L84" s="144"/>
      <c r="M84" s="144"/>
      <c r="N84" s="144"/>
      <c r="O84" s="144"/>
      <c r="P84" s="144"/>
      <c r="Q84" s="144"/>
      <c r="R84" s="144"/>
      <c r="S84" s="144"/>
      <c r="T84" s="144"/>
      <c r="U84" s="144"/>
      <c r="V84" s="144"/>
      <c r="W84" s="144"/>
      <c r="X84" s="138"/>
      <c r="Y84" s="138"/>
      <c r="Z84" s="138"/>
      <c r="AA84" s="138"/>
      <c r="AB84" s="138"/>
      <c r="AC84" s="138"/>
      <c r="AD84" s="138"/>
      <c r="AE84" s="138"/>
      <c r="AF84" s="138"/>
      <c r="AG84" s="138" t="s">
        <v>146</v>
      </c>
      <c r="AH84" s="138"/>
      <c r="AI84" s="138"/>
      <c r="AJ84" s="138"/>
      <c r="AK84" s="138"/>
      <c r="AL84" s="138"/>
      <c r="AM84" s="138"/>
      <c r="AN84" s="138"/>
      <c r="AO84" s="138"/>
      <c r="AP84" s="138"/>
      <c r="AQ84" s="138"/>
      <c r="AR84" s="138"/>
      <c r="AS84" s="138"/>
      <c r="AT84" s="138"/>
      <c r="AU84" s="138"/>
      <c r="AV84" s="138"/>
      <c r="AW84" s="138"/>
      <c r="AX84" s="138"/>
      <c r="AY84" s="138"/>
      <c r="AZ84" s="138"/>
      <c r="BA84" s="138"/>
      <c r="BB84" s="138"/>
      <c r="BC84" s="138"/>
      <c r="BD84" s="138"/>
      <c r="BE84" s="138"/>
      <c r="BF84" s="138"/>
      <c r="BG84" s="138"/>
      <c r="BH84" s="138"/>
    </row>
    <row r="85" spans="1:60" outlineLevel="1" x14ac:dyDescent="0.2">
      <c r="A85" s="141"/>
      <c r="B85" s="142"/>
      <c r="C85" s="178" t="s">
        <v>63</v>
      </c>
      <c r="D85" s="150"/>
      <c r="E85" s="151">
        <v>1</v>
      </c>
      <c r="F85" s="144"/>
      <c r="G85" s="144"/>
      <c r="H85" s="144"/>
      <c r="I85" s="144"/>
      <c r="J85" s="144"/>
      <c r="K85" s="144"/>
      <c r="L85" s="144"/>
      <c r="M85" s="144"/>
      <c r="N85" s="144"/>
      <c r="O85" s="144"/>
      <c r="P85" s="144"/>
      <c r="Q85" s="144"/>
      <c r="R85" s="144"/>
      <c r="S85" s="144"/>
      <c r="T85" s="144"/>
      <c r="U85" s="144"/>
      <c r="V85" s="144"/>
      <c r="W85" s="144"/>
      <c r="X85" s="138"/>
      <c r="Y85" s="138"/>
      <c r="Z85" s="138"/>
      <c r="AA85" s="138"/>
      <c r="AB85" s="138"/>
      <c r="AC85" s="138"/>
      <c r="AD85" s="138"/>
      <c r="AE85" s="138"/>
      <c r="AF85" s="138"/>
      <c r="AG85" s="138" t="s">
        <v>148</v>
      </c>
      <c r="AH85" s="138">
        <v>0</v>
      </c>
      <c r="AI85" s="138"/>
      <c r="AJ85" s="138"/>
      <c r="AK85" s="138"/>
      <c r="AL85" s="138"/>
      <c r="AM85" s="138"/>
      <c r="AN85" s="138"/>
      <c r="AO85" s="138"/>
      <c r="AP85" s="138"/>
      <c r="AQ85" s="138"/>
      <c r="AR85" s="138"/>
      <c r="AS85" s="138"/>
      <c r="AT85" s="138"/>
      <c r="AU85" s="138"/>
      <c r="AV85" s="138"/>
      <c r="AW85" s="138"/>
      <c r="AX85" s="138"/>
      <c r="AY85" s="138"/>
      <c r="AZ85" s="138"/>
      <c r="BA85" s="138"/>
      <c r="BB85" s="138"/>
      <c r="BC85" s="138"/>
      <c r="BD85" s="138"/>
      <c r="BE85" s="138"/>
      <c r="BF85" s="138"/>
      <c r="BG85" s="138"/>
      <c r="BH85" s="138"/>
    </row>
    <row r="86" spans="1:60" ht="33.75" outlineLevel="1" x14ac:dyDescent="0.2">
      <c r="A86" s="159">
        <v>21</v>
      </c>
      <c r="B86" s="160" t="s">
        <v>581</v>
      </c>
      <c r="C86" s="177" t="s">
        <v>582</v>
      </c>
      <c r="D86" s="161" t="s">
        <v>141</v>
      </c>
      <c r="E86" s="162">
        <v>8.4</v>
      </c>
      <c r="F86" s="163"/>
      <c r="G86" s="164">
        <f>ROUND(E86*F86,2)</f>
        <v>0</v>
      </c>
      <c r="H86" s="163"/>
      <c r="I86" s="164">
        <f>ROUND(E86*H86,2)</f>
        <v>0</v>
      </c>
      <c r="J86" s="163"/>
      <c r="K86" s="164">
        <f>ROUND(E86*J86,2)</f>
        <v>0</v>
      </c>
      <c r="L86" s="164">
        <v>21</v>
      </c>
      <c r="M86" s="164">
        <f>G86*(1+L86/100)</f>
        <v>0</v>
      </c>
      <c r="N86" s="164">
        <v>1.17E-3</v>
      </c>
      <c r="O86" s="164">
        <f>ROUND(E86*N86,2)</f>
        <v>0.01</v>
      </c>
      <c r="P86" s="164">
        <v>7.6000000000000012E-2</v>
      </c>
      <c r="Q86" s="164">
        <f>ROUND(E86*P86,2)</f>
        <v>0.64</v>
      </c>
      <c r="R86" s="164" t="s">
        <v>443</v>
      </c>
      <c r="S86" s="164" t="s">
        <v>143</v>
      </c>
      <c r="T86" s="165" t="s">
        <v>143</v>
      </c>
      <c r="U86" s="144">
        <v>0.93900000000000006</v>
      </c>
      <c r="V86" s="144">
        <f>ROUND(E86*U86,2)</f>
        <v>7.89</v>
      </c>
      <c r="W86" s="144"/>
      <c r="X86" s="138"/>
      <c r="Y86" s="138"/>
      <c r="Z86" s="138"/>
      <c r="AA86" s="138"/>
      <c r="AB86" s="138"/>
      <c r="AC86" s="138"/>
      <c r="AD86" s="138"/>
      <c r="AE86" s="138"/>
      <c r="AF86" s="138"/>
      <c r="AG86" s="138" t="s">
        <v>144</v>
      </c>
      <c r="AH86" s="138"/>
      <c r="AI86" s="138"/>
      <c r="AJ86" s="138"/>
      <c r="AK86" s="138"/>
      <c r="AL86" s="138"/>
      <c r="AM86" s="138"/>
      <c r="AN86" s="138"/>
      <c r="AO86" s="138"/>
      <c r="AP86" s="138"/>
      <c r="AQ86" s="138"/>
      <c r="AR86" s="138"/>
      <c r="AS86" s="138"/>
      <c r="AT86" s="138"/>
      <c r="AU86" s="138"/>
      <c r="AV86" s="138"/>
      <c r="AW86" s="138"/>
      <c r="AX86" s="138"/>
      <c r="AY86" s="138"/>
      <c r="AZ86" s="138"/>
      <c r="BA86" s="138"/>
      <c r="BB86" s="138"/>
      <c r="BC86" s="138"/>
      <c r="BD86" s="138"/>
      <c r="BE86" s="138"/>
      <c r="BF86" s="138"/>
      <c r="BG86" s="138"/>
      <c r="BH86" s="138"/>
    </row>
    <row r="87" spans="1:60" outlineLevel="1" x14ac:dyDescent="0.2">
      <c r="A87" s="141"/>
      <c r="B87" s="142"/>
      <c r="C87" s="178" t="s">
        <v>583</v>
      </c>
      <c r="D87" s="150"/>
      <c r="E87" s="151">
        <v>4.8000000000000007</v>
      </c>
      <c r="F87" s="144"/>
      <c r="G87" s="144"/>
      <c r="H87" s="144"/>
      <c r="I87" s="144"/>
      <c r="J87" s="144"/>
      <c r="K87" s="144"/>
      <c r="L87" s="144"/>
      <c r="M87" s="144"/>
      <c r="N87" s="144"/>
      <c r="O87" s="144"/>
      <c r="P87" s="144"/>
      <c r="Q87" s="144"/>
      <c r="R87" s="144"/>
      <c r="S87" s="144"/>
      <c r="T87" s="144"/>
      <c r="U87" s="144"/>
      <c r="V87" s="144"/>
      <c r="W87" s="144"/>
      <c r="X87" s="138"/>
      <c r="Y87" s="138"/>
      <c r="Z87" s="138"/>
      <c r="AA87" s="138"/>
      <c r="AB87" s="138"/>
      <c r="AC87" s="138"/>
      <c r="AD87" s="138"/>
      <c r="AE87" s="138"/>
      <c r="AF87" s="138"/>
      <c r="AG87" s="138" t="s">
        <v>148</v>
      </c>
      <c r="AH87" s="138">
        <v>0</v>
      </c>
      <c r="AI87" s="138"/>
      <c r="AJ87" s="138"/>
      <c r="AK87" s="138"/>
      <c r="AL87" s="138"/>
      <c r="AM87" s="138"/>
      <c r="AN87" s="138"/>
      <c r="AO87" s="138"/>
      <c r="AP87" s="138"/>
      <c r="AQ87" s="138"/>
      <c r="AR87" s="138"/>
      <c r="AS87" s="138"/>
      <c r="AT87" s="138"/>
      <c r="AU87" s="138"/>
      <c r="AV87" s="138"/>
      <c r="AW87" s="138"/>
      <c r="AX87" s="138"/>
      <c r="AY87" s="138"/>
      <c r="AZ87" s="138"/>
      <c r="BA87" s="138"/>
      <c r="BB87" s="138"/>
      <c r="BC87" s="138"/>
      <c r="BD87" s="138"/>
      <c r="BE87" s="138"/>
      <c r="BF87" s="138"/>
      <c r="BG87" s="138"/>
      <c r="BH87" s="138"/>
    </row>
    <row r="88" spans="1:60" outlineLevel="1" x14ac:dyDescent="0.2">
      <c r="A88" s="141"/>
      <c r="B88" s="142"/>
      <c r="C88" s="178" t="s">
        <v>584</v>
      </c>
      <c r="D88" s="150"/>
      <c r="E88" s="151">
        <v>3.6</v>
      </c>
      <c r="F88" s="144"/>
      <c r="G88" s="144"/>
      <c r="H88" s="144"/>
      <c r="I88" s="144"/>
      <c r="J88" s="144"/>
      <c r="K88" s="144"/>
      <c r="L88" s="144"/>
      <c r="M88" s="144"/>
      <c r="N88" s="144"/>
      <c r="O88" s="144"/>
      <c r="P88" s="144"/>
      <c r="Q88" s="144"/>
      <c r="R88" s="144"/>
      <c r="S88" s="144"/>
      <c r="T88" s="144"/>
      <c r="U88" s="144"/>
      <c r="V88" s="144"/>
      <c r="W88" s="144"/>
      <c r="X88" s="138"/>
      <c r="Y88" s="138"/>
      <c r="Z88" s="138"/>
      <c r="AA88" s="138"/>
      <c r="AB88" s="138"/>
      <c r="AC88" s="138"/>
      <c r="AD88" s="138"/>
      <c r="AE88" s="138"/>
      <c r="AF88" s="138"/>
      <c r="AG88" s="138" t="s">
        <v>148</v>
      </c>
      <c r="AH88" s="138">
        <v>0</v>
      </c>
      <c r="AI88" s="138"/>
      <c r="AJ88" s="138"/>
      <c r="AK88" s="138"/>
      <c r="AL88" s="138"/>
      <c r="AM88" s="138"/>
      <c r="AN88" s="138"/>
      <c r="AO88" s="138"/>
      <c r="AP88" s="138"/>
      <c r="AQ88" s="138"/>
      <c r="AR88" s="138"/>
      <c r="AS88" s="138"/>
      <c r="AT88" s="138"/>
      <c r="AU88" s="138"/>
      <c r="AV88" s="138"/>
      <c r="AW88" s="138"/>
      <c r="AX88" s="138"/>
      <c r="AY88" s="138"/>
      <c r="AZ88" s="138"/>
      <c r="BA88" s="138"/>
      <c r="BB88" s="138"/>
      <c r="BC88" s="138"/>
      <c r="BD88" s="138"/>
      <c r="BE88" s="138"/>
      <c r="BF88" s="138"/>
      <c r="BG88" s="138"/>
      <c r="BH88" s="138"/>
    </row>
    <row r="89" spans="1:60" outlineLevel="1" x14ac:dyDescent="0.2">
      <c r="A89" s="159">
        <v>22</v>
      </c>
      <c r="B89" s="160" t="s">
        <v>449</v>
      </c>
      <c r="C89" s="177" t="s">
        <v>450</v>
      </c>
      <c r="D89" s="161" t="s">
        <v>229</v>
      </c>
      <c r="E89" s="162">
        <v>18</v>
      </c>
      <c r="F89" s="163"/>
      <c r="G89" s="164">
        <f>ROUND(E89*F89,2)</f>
        <v>0</v>
      </c>
      <c r="H89" s="163"/>
      <c r="I89" s="164">
        <f>ROUND(E89*H89,2)</f>
        <v>0</v>
      </c>
      <c r="J89" s="163"/>
      <c r="K89" s="164">
        <f>ROUND(E89*J89,2)</f>
        <v>0</v>
      </c>
      <c r="L89" s="164">
        <v>21</v>
      </c>
      <c r="M89" s="164">
        <f>G89*(1+L89/100)</f>
        <v>0</v>
      </c>
      <c r="N89" s="164">
        <v>3.8000000000000002E-4</v>
      </c>
      <c r="O89" s="164">
        <f>ROUND(E89*N89,2)</f>
        <v>0.01</v>
      </c>
      <c r="P89" s="164">
        <v>1.3000000000000001E-2</v>
      </c>
      <c r="Q89" s="164">
        <f>ROUND(E89*P89,2)</f>
        <v>0.23</v>
      </c>
      <c r="R89" s="164" t="s">
        <v>443</v>
      </c>
      <c r="S89" s="164" t="s">
        <v>143</v>
      </c>
      <c r="T89" s="165" t="s">
        <v>143</v>
      </c>
      <c r="U89" s="144">
        <v>0.10700000000000001</v>
      </c>
      <c r="V89" s="144">
        <f>ROUND(E89*U89,2)</f>
        <v>1.93</v>
      </c>
      <c r="W89" s="144"/>
      <c r="X89" s="138"/>
      <c r="Y89" s="138"/>
      <c r="Z89" s="138"/>
      <c r="AA89" s="138"/>
      <c r="AB89" s="138"/>
      <c r="AC89" s="138"/>
      <c r="AD89" s="138"/>
      <c r="AE89" s="138"/>
      <c r="AF89" s="138"/>
      <c r="AG89" s="138" t="s">
        <v>144</v>
      </c>
      <c r="AH89" s="138"/>
      <c r="AI89" s="138"/>
      <c r="AJ89" s="138"/>
      <c r="AK89" s="138"/>
      <c r="AL89" s="138"/>
      <c r="AM89" s="138"/>
      <c r="AN89" s="138"/>
      <c r="AO89" s="138"/>
      <c r="AP89" s="138"/>
      <c r="AQ89" s="138"/>
      <c r="AR89" s="138"/>
      <c r="AS89" s="138"/>
      <c r="AT89" s="138"/>
      <c r="AU89" s="138"/>
      <c r="AV89" s="138"/>
      <c r="AW89" s="138"/>
      <c r="AX89" s="138"/>
      <c r="AY89" s="138"/>
      <c r="AZ89" s="138"/>
      <c r="BA89" s="138"/>
      <c r="BB89" s="138"/>
      <c r="BC89" s="138"/>
      <c r="BD89" s="138"/>
      <c r="BE89" s="138"/>
      <c r="BF89" s="138"/>
      <c r="BG89" s="138"/>
      <c r="BH89" s="138"/>
    </row>
    <row r="90" spans="1:60" outlineLevel="1" x14ac:dyDescent="0.2">
      <c r="A90" s="141"/>
      <c r="B90" s="142"/>
      <c r="C90" s="251" t="s">
        <v>451</v>
      </c>
      <c r="D90" s="252"/>
      <c r="E90" s="252"/>
      <c r="F90" s="252"/>
      <c r="G90" s="252"/>
      <c r="H90" s="144"/>
      <c r="I90" s="144"/>
      <c r="J90" s="144"/>
      <c r="K90" s="144"/>
      <c r="L90" s="144"/>
      <c r="M90" s="144"/>
      <c r="N90" s="144"/>
      <c r="O90" s="144"/>
      <c r="P90" s="144"/>
      <c r="Q90" s="144"/>
      <c r="R90" s="144"/>
      <c r="S90" s="144"/>
      <c r="T90" s="144"/>
      <c r="U90" s="144"/>
      <c r="V90" s="144"/>
      <c r="W90" s="144"/>
      <c r="X90" s="138"/>
      <c r="Y90" s="138"/>
      <c r="Z90" s="138"/>
      <c r="AA90" s="138"/>
      <c r="AB90" s="138"/>
      <c r="AC90" s="138"/>
      <c r="AD90" s="138"/>
      <c r="AE90" s="138"/>
      <c r="AF90" s="138"/>
      <c r="AG90" s="138" t="s">
        <v>146</v>
      </c>
      <c r="AH90" s="138"/>
      <c r="AI90" s="138"/>
      <c r="AJ90" s="138"/>
      <c r="AK90" s="138"/>
      <c r="AL90" s="138"/>
      <c r="AM90" s="138"/>
      <c r="AN90" s="138"/>
      <c r="AO90" s="138"/>
      <c r="AP90" s="138"/>
      <c r="AQ90" s="138"/>
      <c r="AR90" s="138"/>
      <c r="AS90" s="138"/>
      <c r="AT90" s="138"/>
      <c r="AU90" s="138"/>
      <c r="AV90" s="138"/>
      <c r="AW90" s="138"/>
      <c r="AX90" s="138"/>
      <c r="AY90" s="138"/>
      <c r="AZ90" s="138"/>
      <c r="BA90" s="138"/>
      <c r="BB90" s="138"/>
      <c r="BC90" s="138"/>
      <c r="BD90" s="138"/>
      <c r="BE90" s="138"/>
      <c r="BF90" s="138"/>
      <c r="BG90" s="138"/>
      <c r="BH90" s="138"/>
    </row>
    <row r="91" spans="1:60" outlineLevel="1" x14ac:dyDescent="0.2">
      <c r="A91" s="159">
        <v>23</v>
      </c>
      <c r="B91" s="160" t="s">
        <v>585</v>
      </c>
      <c r="C91" s="177" t="s">
        <v>586</v>
      </c>
      <c r="D91" s="161" t="s">
        <v>229</v>
      </c>
      <c r="E91" s="162">
        <v>10</v>
      </c>
      <c r="F91" s="163"/>
      <c r="G91" s="164">
        <f>ROUND(E91*F91,2)</f>
        <v>0</v>
      </c>
      <c r="H91" s="163"/>
      <c r="I91" s="164">
        <f>ROUND(E91*H91,2)</f>
        <v>0</v>
      </c>
      <c r="J91" s="163"/>
      <c r="K91" s="164">
        <f>ROUND(E91*J91,2)</f>
        <v>0</v>
      </c>
      <c r="L91" s="164">
        <v>21</v>
      </c>
      <c r="M91" s="164">
        <f>G91*(1+L91/100)</f>
        <v>0</v>
      </c>
      <c r="N91" s="164">
        <v>5.9000000000000003E-4</v>
      </c>
      <c r="O91" s="164">
        <f>ROUND(E91*N91,2)</f>
        <v>0.01</v>
      </c>
      <c r="P91" s="164">
        <v>3.7000000000000005E-2</v>
      </c>
      <c r="Q91" s="164">
        <f>ROUND(E91*P91,2)</f>
        <v>0.37</v>
      </c>
      <c r="R91" s="164" t="s">
        <v>443</v>
      </c>
      <c r="S91" s="164" t="s">
        <v>143</v>
      </c>
      <c r="T91" s="165" t="s">
        <v>143</v>
      </c>
      <c r="U91" s="144">
        <v>0.443</v>
      </c>
      <c r="V91" s="144">
        <f>ROUND(E91*U91,2)</f>
        <v>4.43</v>
      </c>
      <c r="W91" s="144"/>
      <c r="X91" s="138"/>
      <c r="Y91" s="138"/>
      <c r="Z91" s="138"/>
      <c r="AA91" s="138"/>
      <c r="AB91" s="138"/>
      <c r="AC91" s="138"/>
      <c r="AD91" s="138"/>
      <c r="AE91" s="138"/>
      <c r="AF91" s="138"/>
      <c r="AG91" s="138" t="s">
        <v>144</v>
      </c>
      <c r="AH91" s="138"/>
      <c r="AI91" s="138"/>
      <c r="AJ91" s="138"/>
      <c r="AK91" s="138"/>
      <c r="AL91" s="138"/>
      <c r="AM91" s="138"/>
      <c r="AN91" s="138"/>
      <c r="AO91" s="138"/>
      <c r="AP91" s="138"/>
      <c r="AQ91" s="138"/>
      <c r="AR91" s="138"/>
      <c r="AS91" s="138"/>
      <c r="AT91" s="138"/>
      <c r="AU91" s="138"/>
      <c r="AV91" s="138"/>
      <c r="AW91" s="138"/>
      <c r="AX91" s="138"/>
      <c r="AY91" s="138"/>
      <c r="AZ91" s="138"/>
      <c r="BA91" s="138"/>
      <c r="BB91" s="138"/>
      <c r="BC91" s="138"/>
      <c r="BD91" s="138"/>
      <c r="BE91" s="138"/>
      <c r="BF91" s="138"/>
      <c r="BG91" s="138"/>
      <c r="BH91" s="138"/>
    </row>
    <row r="92" spans="1:60" outlineLevel="1" x14ac:dyDescent="0.2">
      <c r="A92" s="141"/>
      <c r="B92" s="142"/>
      <c r="C92" s="251" t="s">
        <v>451</v>
      </c>
      <c r="D92" s="252"/>
      <c r="E92" s="252"/>
      <c r="F92" s="252"/>
      <c r="G92" s="252"/>
      <c r="H92" s="144"/>
      <c r="I92" s="144"/>
      <c r="J92" s="144"/>
      <c r="K92" s="144"/>
      <c r="L92" s="144"/>
      <c r="M92" s="144"/>
      <c r="N92" s="144"/>
      <c r="O92" s="144"/>
      <c r="P92" s="144"/>
      <c r="Q92" s="144"/>
      <c r="R92" s="144"/>
      <c r="S92" s="144"/>
      <c r="T92" s="144"/>
      <c r="U92" s="144"/>
      <c r="V92" s="144"/>
      <c r="W92" s="144"/>
      <c r="X92" s="138"/>
      <c r="Y92" s="138"/>
      <c r="Z92" s="138"/>
      <c r="AA92" s="138"/>
      <c r="AB92" s="138"/>
      <c r="AC92" s="138"/>
      <c r="AD92" s="138"/>
      <c r="AE92" s="138"/>
      <c r="AF92" s="138"/>
      <c r="AG92" s="138" t="s">
        <v>146</v>
      </c>
      <c r="AH92" s="138"/>
      <c r="AI92" s="138"/>
      <c r="AJ92" s="138"/>
      <c r="AK92" s="138"/>
      <c r="AL92" s="138"/>
      <c r="AM92" s="138"/>
      <c r="AN92" s="138"/>
      <c r="AO92" s="138"/>
      <c r="AP92" s="138"/>
      <c r="AQ92" s="138"/>
      <c r="AR92" s="138"/>
      <c r="AS92" s="138"/>
      <c r="AT92" s="138"/>
      <c r="AU92" s="138"/>
      <c r="AV92" s="138"/>
      <c r="AW92" s="138"/>
      <c r="AX92" s="138"/>
      <c r="AY92" s="138"/>
      <c r="AZ92" s="138"/>
      <c r="BA92" s="138"/>
      <c r="BB92" s="138"/>
      <c r="BC92" s="138"/>
      <c r="BD92" s="138"/>
      <c r="BE92" s="138"/>
      <c r="BF92" s="138"/>
      <c r="BG92" s="138"/>
      <c r="BH92" s="138"/>
    </row>
    <row r="93" spans="1:60" outlineLevel="1" x14ac:dyDescent="0.2">
      <c r="A93" s="141"/>
      <c r="B93" s="142"/>
      <c r="C93" s="178" t="s">
        <v>587</v>
      </c>
      <c r="D93" s="150"/>
      <c r="E93" s="151">
        <v>10</v>
      </c>
      <c r="F93" s="144"/>
      <c r="G93" s="144"/>
      <c r="H93" s="144"/>
      <c r="I93" s="144"/>
      <c r="J93" s="144"/>
      <c r="K93" s="144"/>
      <c r="L93" s="144"/>
      <c r="M93" s="144"/>
      <c r="N93" s="144"/>
      <c r="O93" s="144"/>
      <c r="P93" s="144"/>
      <c r="Q93" s="144"/>
      <c r="R93" s="144"/>
      <c r="S93" s="144"/>
      <c r="T93" s="144"/>
      <c r="U93" s="144"/>
      <c r="V93" s="144"/>
      <c r="W93" s="144"/>
      <c r="X93" s="138"/>
      <c r="Y93" s="138"/>
      <c r="Z93" s="138"/>
      <c r="AA93" s="138"/>
      <c r="AB93" s="138"/>
      <c r="AC93" s="138"/>
      <c r="AD93" s="138"/>
      <c r="AE93" s="138"/>
      <c r="AF93" s="138"/>
      <c r="AG93" s="138" t="s">
        <v>148</v>
      </c>
      <c r="AH93" s="138">
        <v>0</v>
      </c>
      <c r="AI93" s="138"/>
      <c r="AJ93" s="138"/>
      <c r="AK93" s="138"/>
      <c r="AL93" s="138"/>
      <c r="AM93" s="138"/>
      <c r="AN93" s="138"/>
      <c r="AO93" s="138"/>
      <c r="AP93" s="138"/>
      <c r="AQ93" s="138"/>
      <c r="AR93" s="138"/>
      <c r="AS93" s="138"/>
      <c r="AT93" s="138"/>
      <c r="AU93" s="138"/>
      <c r="AV93" s="138"/>
      <c r="AW93" s="138"/>
      <c r="AX93" s="138"/>
      <c r="AY93" s="138"/>
      <c r="AZ93" s="138"/>
      <c r="BA93" s="138"/>
      <c r="BB93" s="138"/>
      <c r="BC93" s="138"/>
      <c r="BD93" s="138"/>
      <c r="BE93" s="138"/>
      <c r="BF93" s="138"/>
      <c r="BG93" s="138"/>
      <c r="BH93" s="138"/>
    </row>
    <row r="94" spans="1:60" x14ac:dyDescent="0.2">
      <c r="A94" s="153" t="s">
        <v>137</v>
      </c>
      <c r="B94" s="154" t="s">
        <v>82</v>
      </c>
      <c r="C94" s="176" t="s">
        <v>83</v>
      </c>
      <c r="D94" s="155"/>
      <c r="E94" s="156"/>
      <c r="F94" s="157"/>
      <c r="G94" s="157">
        <f>SUMIF(AG95:AG112,"&lt;&gt;NOR",G95:G112)</f>
        <v>0</v>
      </c>
      <c r="H94" s="157"/>
      <c r="I94" s="157">
        <f>SUM(I95:I112)</f>
        <v>0</v>
      </c>
      <c r="J94" s="157"/>
      <c r="K94" s="157">
        <f>SUM(K95:K112)</f>
        <v>0</v>
      </c>
      <c r="L94" s="157"/>
      <c r="M94" s="157">
        <f>SUM(M95:M112)</f>
        <v>0</v>
      </c>
      <c r="N94" s="157"/>
      <c r="O94" s="157">
        <f>SUM(O95:O112)</f>
        <v>0.02</v>
      </c>
      <c r="P94" s="157"/>
      <c r="Q94" s="157">
        <f>SUM(Q95:Q112)</f>
        <v>5.5</v>
      </c>
      <c r="R94" s="157"/>
      <c r="S94" s="157"/>
      <c r="T94" s="158"/>
      <c r="U94" s="152"/>
      <c r="V94" s="152">
        <f>SUM(V95:V112)</f>
        <v>30.07</v>
      </c>
      <c r="W94" s="152"/>
      <c r="AG94" t="s">
        <v>138</v>
      </c>
    </row>
    <row r="95" spans="1:60" ht="22.5" outlineLevel="1" x14ac:dyDescent="0.2">
      <c r="A95" s="159">
        <v>24</v>
      </c>
      <c r="B95" s="160" t="s">
        <v>588</v>
      </c>
      <c r="C95" s="177" t="s">
        <v>589</v>
      </c>
      <c r="D95" s="161" t="s">
        <v>229</v>
      </c>
      <c r="E95" s="162">
        <v>40</v>
      </c>
      <c r="F95" s="163"/>
      <c r="G95" s="164">
        <f>ROUND(E95*F95,2)</f>
        <v>0</v>
      </c>
      <c r="H95" s="163"/>
      <c r="I95" s="164">
        <f>ROUND(E95*H95,2)</f>
        <v>0</v>
      </c>
      <c r="J95" s="163"/>
      <c r="K95" s="164">
        <f>ROUND(E95*J95,2)</f>
        <v>0</v>
      </c>
      <c r="L95" s="164">
        <v>21</v>
      </c>
      <c r="M95" s="164">
        <f>G95*(1+L95/100)</f>
        <v>0</v>
      </c>
      <c r="N95" s="164">
        <v>4.9000000000000009E-4</v>
      </c>
      <c r="O95" s="164">
        <f>ROUND(E95*N95,2)</f>
        <v>0.02</v>
      </c>
      <c r="P95" s="164">
        <v>1E-3</v>
      </c>
      <c r="Q95" s="164">
        <f>ROUND(E95*P95,2)</f>
        <v>0.04</v>
      </c>
      <c r="R95" s="164" t="s">
        <v>443</v>
      </c>
      <c r="S95" s="164" t="s">
        <v>143</v>
      </c>
      <c r="T95" s="165" t="s">
        <v>143</v>
      </c>
      <c r="U95" s="144">
        <v>7.8000000000000014E-2</v>
      </c>
      <c r="V95" s="144">
        <f>ROUND(E95*U95,2)</f>
        <v>3.12</v>
      </c>
      <c r="W95" s="144"/>
      <c r="X95" s="138"/>
      <c r="Y95" s="138"/>
      <c r="Z95" s="138"/>
      <c r="AA95" s="138"/>
      <c r="AB95" s="138"/>
      <c r="AC95" s="138"/>
      <c r="AD95" s="138"/>
      <c r="AE95" s="138"/>
      <c r="AF95" s="138"/>
      <c r="AG95" s="138" t="s">
        <v>144</v>
      </c>
      <c r="AH95" s="138"/>
      <c r="AI95" s="138"/>
      <c r="AJ95" s="138"/>
      <c r="AK95" s="138"/>
      <c r="AL95" s="138"/>
      <c r="AM95" s="138"/>
      <c r="AN95" s="138"/>
      <c r="AO95" s="138"/>
      <c r="AP95" s="138"/>
      <c r="AQ95" s="138"/>
      <c r="AR95" s="138"/>
      <c r="AS95" s="138"/>
      <c r="AT95" s="138"/>
      <c r="AU95" s="138"/>
      <c r="AV95" s="138"/>
      <c r="AW95" s="138"/>
      <c r="AX95" s="138"/>
      <c r="AY95" s="138"/>
      <c r="AZ95" s="138"/>
      <c r="BA95" s="138"/>
      <c r="BB95" s="138"/>
      <c r="BC95" s="138"/>
      <c r="BD95" s="138"/>
      <c r="BE95" s="138"/>
      <c r="BF95" s="138"/>
      <c r="BG95" s="138"/>
      <c r="BH95" s="138"/>
    </row>
    <row r="96" spans="1:60" outlineLevel="1" x14ac:dyDescent="0.2">
      <c r="A96" s="141"/>
      <c r="B96" s="142"/>
      <c r="C96" s="251" t="s">
        <v>451</v>
      </c>
      <c r="D96" s="252"/>
      <c r="E96" s="252"/>
      <c r="F96" s="252"/>
      <c r="G96" s="252"/>
      <c r="H96" s="144"/>
      <c r="I96" s="144"/>
      <c r="J96" s="144"/>
      <c r="K96" s="144"/>
      <c r="L96" s="144"/>
      <c r="M96" s="144"/>
      <c r="N96" s="144"/>
      <c r="O96" s="144"/>
      <c r="P96" s="144"/>
      <c r="Q96" s="144"/>
      <c r="R96" s="144"/>
      <c r="S96" s="144"/>
      <c r="T96" s="144"/>
      <c r="U96" s="144"/>
      <c r="V96" s="144"/>
      <c r="W96" s="144"/>
      <c r="X96" s="138"/>
      <c r="Y96" s="138"/>
      <c r="Z96" s="138"/>
      <c r="AA96" s="138"/>
      <c r="AB96" s="138"/>
      <c r="AC96" s="138"/>
      <c r="AD96" s="138"/>
      <c r="AE96" s="138"/>
      <c r="AF96" s="138"/>
      <c r="AG96" s="138" t="s">
        <v>146</v>
      </c>
      <c r="AH96" s="138"/>
      <c r="AI96" s="138"/>
      <c r="AJ96" s="138"/>
      <c r="AK96" s="138"/>
      <c r="AL96" s="138"/>
      <c r="AM96" s="138"/>
      <c r="AN96" s="138"/>
      <c r="AO96" s="138"/>
      <c r="AP96" s="138"/>
      <c r="AQ96" s="138"/>
      <c r="AR96" s="138"/>
      <c r="AS96" s="138"/>
      <c r="AT96" s="138"/>
      <c r="AU96" s="138"/>
      <c r="AV96" s="138"/>
      <c r="AW96" s="138"/>
      <c r="AX96" s="138"/>
      <c r="AY96" s="138"/>
      <c r="AZ96" s="138"/>
      <c r="BA96" s="138"/>
      <c r="BB96" s="138"/>
      <c r="BC96" s="138"/>
      <c r="BD96" s="138"/>
      <c r="BE96" s="138"/>
      <c r="BF96" s="138"/>
      <c r="BG96" s="138"/>
      <c r="BH96" s="138"/>
    </row>
    <row r="97" spans="1:60" outlineLevel="1" x14ac:dyDescent="0.2">
      <c r="A97" s="141"/>
      <c r="B97" s="142"/>
      <c r="C97" s="178" t="s">
        <v>590</v>
      </c>
      <c r="D97" s="150"/>
      <c r="E97" s="151">
        <v>40</v>
      </c>
      <c r="F97" s="144"/>
      <c r="G97" s="144"/>
      <c r="H97" s="144"/>
      <c r="I97" s="144"/>
      <c r="J97" s="144"/>
      <c r="K97" s="144"/>
      <c r="L97" s="144"/>
      <c r="M97" s="144"/>
      <c r="N97" s="144"/>
      <c r="O97" s="144"/>
      <c r="P97" s="144"/>
      <c r="Q97" s="144"/>
      <c r="R97" s="144"/>
      <c r="S97" s="144"/>
      <c r="T97" s="144"/>
      <c r="U97" s="144"/>
      <c r="V97" s="144"/>
      <c r="W97" s="144"/>
      <c r="X97" s="138"/>
      <c r="Y97" s="138"/>
      <c r="Z97" s="138"/>
      <c r="AA97" s="138"/>
      <c r="AB97" s="138"/>
      <c r="AC97" s="138"/>
      <c r="AD97" s="138"/>
      <c r="AE97" s="138"/>
      <c r="AF97" s="138"/>
      <c r="AG97" s="138" t="s">
        <v>148</v>
      </c>
      <c r="AH97" s="138">
        <v>0</v>
      </c>
      <c r="AI97" s="138"/>
      <c r="AJ97" s="138"/>
      <c r="AK97" s="138"/>
      <c r="AL97" s="138"/>
      <c r="AM97" s="138"/>
      <c r="AN97" s="138"/>
      <c r="AO97" s="138"/>
      <c r="AP97" s="138"/>
      <c r="AQ97" s="138"/>
      <c r="AR97" s="138"/>
      <c r="AS97" s="138"/>
      <c r="AT97" s="138"/>
      <c r="AU97" s="138"/>
      <c r="AV97" s="138"/>
      <c r="AW97" s="138"/>
      <c r="AX97" s="138"/>
      <c r="AY97" s="138"/>
      <c r="AZ97" s="138"/>
      <c r="BA97" s="138"/>
      <c r="BB97" s="138"/>
      <c r="BC97" s="138"/>
      <c r="BD97" s="138"/>
      <c r="BE97" s="138"/>
      <c r="BF97" s="138"/>
      <c r="BG97" s="138"/>
      <c r="BH97" s="138"/>
    </row>
    <row r="98" spans="1:60" ht="22.5" outlineLevel="1" x14ac:dyDescent="0.2">
      <c r="A98" s="159">
        <v>25</v>
      </c>
      <c r="B98" s="160" t="s">
        <v>473</v>
      </c>
      <c r="C98" s="177" t="s">
        <v>474</v>
      </c>
      <c r="D98" s="161" t="s">
        <v>141</v>
      </c>
      <c r="E98" s="162">
        <v>49.885000000000005</v>
      </c>
      <c r="F98" s="163"/>
      <c r="G98" s="164">
        <f>ROUND(E98*F98,2)</f>
        <v>0</v>
      </c>
      <c r="H98" s="163"/>
      <c r="I98" s="164">
        <f>ROUND(E98*H98,2)</f>
        <v>0</v>
      </c>
      <c r="J98" s="163"/>
      <c r="K98" s="164">
        <f>ROUND(E98*J98,2)</f>
        <v>0</v>
      </c>
      <c r="L98" s="164">
        <v>21</v>
      </c>
      <c r="M98" s="164">
        <f>G98*(1+L98/100)</f>
        <v>0</v>
      </c>
      <c r="N98" s="164">
        <v>0</v>
      </c>
      <c r="O98" s="164">
        <f>ROUND(E98*N98,2)</f>
        <v>0</v>
      </c>
      <c r="P98" s="164">
        <v>4.6000000000000006E-2</v>
      </c>
      <c r="Q98" s="164">
        <f>ROUND(E98*P98,2)</f>
        <v>2.29</v>
      </c>
      <c r="R98" s="164" t="s">
        <v>443</v>
      </c>
      <c r="S98" s="164" t="s">
        <v>143</v>
      </c>
      <c r="T98" s="165" t="s">
        <v>143</v>
      </c>
      <c r="U98" s="144">
        <v>0.26</v>
      </c>
      <c r="V98" s="144">
        <f>ROUND(E98*U98,2)</f>
        <v>12.97</v>
      </c>
      <c r="W98" s="144"/>
      <c r="X98" s="138"/>
      <c r="Y98" s="138"/>
      <c r="Z98" s="138"/>
      <c r="AA98" s="138"/>
      <c r="AB98" s="138"/>
      <c r="AC98" s="138"/>
      <c r="AD98" s="138"/>
      <c r="AE98" s="138"/>
      <c r="AF98" s="138"/>
      <c r="AG98" s="138" t="s">
        <v>144</v>
      </c>
      <c r="AH98" s="138"/>
      <c r="AI98" s="138"/>
      <c r="AJ98" s="138"/>
      <c r="AK98" s="138"/>
      <c r="AL98" s="138"/>
      <c r="AM98" s="138"/>
      <c r="AN98" s="138"/>
      <c r="AO98" s="138"/>
      <c r="AP98" s="138"/>
      <c r="AQ98" s="138"/>
      <c r="AR98" s="138"/>
      <c r="AS98" s="138"/>
      <c r="AT98" s="138"/>
      <c r="AU98" s="138"/>
      <c r="AV98" s="138"/>
      <c r="AW98" s="138"/>
      <c r="AX98" s="138"/>
      <c r="AY98" s="138"/>
      <c r="AZ98" s="138"/>
      <c r="BA98" s="138"/>
      <c r="BB98" s="138"/>
      <c r="BC98" s="138"/>
      <c r="BD98" s="138"/>
      <c r="BE98" s="138"/>
      <c r="BF98" s="138"/>
      <c r="BG98" s="138"/>
      <c r="BH98" s="138"/>
    </row>
    <row r="99" spans="1:60" outlineLevel="1" x14ac:dyDescent="0.2">
      <c r="A99" s="141"/>
      <c r="B99" s="142"/>
      <c r="C99" s="178" t="s">
        <v>591</v>
      </c>
      <c r="D99" s="150"/>
      <c r="E99" s="151"/>
      <c r="F99" s="144"/>
      <c r="G99" s="144"/>
      <c r="H99" s="144"/>
      <c r="I99" s="144"/>
      <c r="J99" s="144"/>
      <c r="K99" s="144"/>
      <c r="L99" s="144"/>
      <c r="M99" s="144"/>
      <c r="N99" s="144"/>
      <c r="O99" s="144"/>
      <c r="P99" s="144"/>
      <c r="Q99" s="144"/>
      <c r="R99" s="144"/>
      <c r="S99" s="144"/>
      <c r="T99" s="144"/>
      <c r="U99" s="144"/>
      <c r="V99" s="144"/>
      <c r="W99" s="144"/>
      <c r="X99" s="138"/>
      <c r="Y99" s="138"/>
      <c r="Z99" s="138"/>
      <c r="AA99" s="138"/>
      <c r="AB99" s="138"/>
      <c r="AC99" s="138"/>
      <c r="AD99" s="138"/>
      <c r="AE99" s="138"/>
      <c r="AF99" s="138"/>
      <c r="AG99" s="138" t="s">
        <v>148</v>
      </c>
      <c r="AH99" s="138">
        <v>0</v>
      </c>
      <c r="AI99" s="138"/>
      <c r="AJ99" s="138"/>
      <c r="AK99" s="138"/>
      <c r="AL99" s="138"/>
      <c r="AM99" s="138"/>
      <c r="AN99" s="138"/>
      <c r="AO99" s="138"/>
      <c r="AP99" s="138"/>
      <c r="AQ99" s="138"/>
      <c r="AR99" s="138"/>
      <c r="AS99" s="138"/>
      <c r="AT99" s="138"/>
      <c r="AU99" s="138"/>
      <c r="AV99" s="138"/>
      <c r="AW99" s="138"/>
      <c r="AX99" s="138"/>
      <c r="AY99" s="138"/>
      <c r="AZ99" s="138"/>
      <c r="BA99" s="138"/>
      <c r="BB99" s="138"/>
      <c r="BC99" s="138"/>
      <c r="BD99" s="138"/>
      <c r="BE99" s="138"/>
      <c r="BF99" s="138"/>
      <c r="BG99" s="138"/>
      <c r="BH99" s="138"/>
    </row>
    <row r="100" spans="1:60" outlineLevel="1" x14ac:dyDescent="0.2">
      <c r="A100" s="141"/>
      <c r="B100" s="142"/>
      <c r="C100" s="178" t="s">
        <v>592</v>
      </c>
      <c r="D100" s="150"/>
      <c r="E100" s="151">
        <v>46.6</v>
      </c>
      <c r="F100" s="144"/>
      <c r="G100" s="144"/>
      <c r="H100" s="144"/>
      <c r="I100" s="144"/>
      <c r="J100" s="144"/>
      <c r="K100" s="144"/>
      <c r="L100" s="144"/>
      <c r="M100" s="144"/>
      <c r="N100" s="144"/>
      <c r="O100" s="144"/>
      <c r="P100" s="144"/>
      <c r="Q100" s="144"/>
      <c r="R100" s="144"/>
      <c r="S100" s="144"/>
      <c r="T100" s="144"/>
      <c r="U100" s="144"/>
      <c r="V100" s="144"/>
      <c r="W100" s="144"/>
      <c r="X100" s="138"/>
      <c r="Y100" s="138"/>
      <c r="Z100" s="138"/>
      <c r="AA100" s="138"/>
      <c r="AB100" s="138"/>
      <c r="AC100" s="138"/>
      <c r="AD100" s="138"/>
      <c r="AE100" s="138"/>
      <c r="AF100" s="138"/>
      <c r="AG100" s="138" t="s">
        <v>148</v>
      </c>
      <c r="AH100" s="138">
        <v>0</v>
      </c>
      <c r="AI100" s="138"/>
      <c r="AJ100" s="138"/>
      <c r="AK100" s="138"/>
      <c r="AL100" s="138"/>
      <c r="AM100" s="138"/>
      <c r="AN100" s="138"/>
      <c r="AO100" s="138"/>
      <c r="AP100" s="138"/>
      <c r="AQ100" s="138"/>
      <c r="AR100" s="138"/>
      <c r="AS100" s="138"/>
      <c r="AT100" s="138"/>
      <c r="AU100" s="138"/>
      <c r="AV100" s="138"/>
      <c r="AW100" s="138"/>
      <c r="AX100" s="138"/>
      <c r="AY100" s="138"/>
      <c r="AZ100" s="138"/>
      <c r="BA100" s="138"/>
      <c r="BB100" s="138"/>
      <c r="BC100" s="138"/>
      <c r="BD100" s="138"/>
      <c r="BE100" s="138"/>
      <c r="BF100" s="138"/>
      <c r="BG100" s="138"/>
      <c r="BH100" s="138"/>
    </row>
    <row r="101" spans="1:60" outlineLevel="1" x14ac:dyDescent="0.2">
      <c r="A101" s="141"/>
      <c r="B101" s="142"/>
      <c r="C101" s="178" t="s">
        <v>569</v>
      </c>
      <c r="D101" s="150"/>
      <c r="E101" s="151"/>
      <c r="F101" s="144"/>
      <c r="G101" s="144"/>
      <c r="H101" s="144"/>
      <c r="I101" s="144"/>
      <c r="J101" s="144"/>
      <c r="K101" s="144"/>
      <c r="L101" s="144"/>
      <c r="M101" s="144"/>
      <c r="N101" s="144"/>
      <c r="O101" s="144"/>
      <c r="P101" s="144"/>
      <c r="Q101" s="144"/>
      <c r="R101" s="144"/>
      <c r="S101" s="144"/>
      <c r="T101" s="144"/>
      <c r="U101" s="144"/>
      <c r="V101" s="144"/>
      <c r="W101" s="144"/>
      <c r="X101" s="138"/>
      <c r="Y101" s="138"/>
      <c r="Z101" s="138"/>
      <c r="AA101" s="138"/>
      <c r="AB101" s="138"/>
      <c r="AC101" s="138"/>
      <c r="AD101" s="138"/>
      <c r="AE101" s="138"/>
      <c r="AF101" s="138"/>
      <c r="AG101" s="138" t="s">
        <v>148</v>
      </c>
      <c r="AH101" s="138">
        <v>0</v>
      </c>
      <c r="AI101" s="138"/>
      <c r="AJ101" s="138"/>
      <c r="AK101" s="138"/>
      <c r="AL101" s="138"/>
      <c r="AM101" s="138"/>
      <c r="AN101" s="138"/>
      <c r="AO101" s="138"/>
      <c r="AP101" s="138"/>
      <c r="AQ101" s="138"/>
      <c r="AR101" s="138"/>
      <c r="AS101" s="138"/>
      <c r="AT101" s="138"/>
      <c r="AU101" s="138"/>
      <c r="AV101" s="138"/>
      <c r="AW101" s="138"/>
      <c r="AX101" s="138"/>
      <c r="AY101" s="138"/>
      <c r="AZ101" s="138"/>
      <c r="BA101" s="138"/>
      <c r="BB101" s="138"/>
      <c r="BC101" s="138"/>
      <c r="BD101" s="138"/>
      <c r="BE101" s="138"/>
      <c r="BF101" s="138"/>
      <c r="BG101" s="138"/>
      <c r="BH101" s="138"/>
    </row>
    <row r="102" spans="1:60" outlineLevel="1" x14ac:dyDescent="0.2">
      <c r="A102" s="141"/>
      <c r="B102" s="142"/>
      <c r="C102" s="178" t="s">
        <v>593</v>
      </c>
      <c r="D102" s="150"/>
      <c r="E102" s="151">
        <v>1.85</v>
      </c>
      <c r="F102" s="144"/>
      <c r="G102" s="144"/>
      <c r="H102" s="144"/>
      <c r="I102" s="144"/>
      <c r="J102" s="144"/>
      <c r="K102" s="144"/>
      <c r="L102" s="144"/>
      <c r="M102" s="144"/>
      <c r="N102" s="144"/>
      <c r="O102" s="144"/>
      <c r="P102" s="144"/>
      <c r="Q102" s="144"/>
      <c r="R102" s="144"/>
      <c r="S102" s="144"/>
      <c r="T102" s="144"/>
      <c r="U102" s="144"/>
      <c r="V102" s="144"/>
      <c r="W102" s="144"/>
      <c r="X102" s="138"/>
      <c r="Y102" s="138"/>
      <c r="Z102" s="138"/>
      <c r="AA102" s="138"/>
      <c r="AB102" s="138"/>
      <c r="AC102" s="138"/>
      <c r="AD102" s="138"/>
      <c r="AE102" s="138"/>
      <c r="AF102" s="138"/>
      <c r="AG102" s="138" t="s">
        <v>148</v>
      </c>
      <c r="AH102" s="138">
        <v>0</v>
      </c>
      <c r="AI102" s="138"/>
      <c r="AJ102" s="138"/>
      <c r="AK102" s="138"/>
      <c r="AL102" s="138"/>
      <c r="AM102" s="138"/>
      <c r="AN102" s="138"/>
      <c r="AO102" s="138"/>
      <c r="AP102" s="138"/>
      <c r="AQ102" s="138"/>
      <c r="AR102" s="138"/>
      <c r="AS102" s="138"/>
      <c r="AT102" s="138"/>
      <c r="AU102" s="138"/>
      <c r="AV102" s="138"/>
      <c r="AW102" s="138"/>
      <c r="AX102" s="138"/>
      <c r="AY102" s="138"/>
      <c r="AZ102" s="138"/>
      <c r="BA102" s="138"/>
      <c r="BB102" s="138"/>
      <c r="BC102" s="138"/>
      <c r="BD102" s="138"/>
      <c r="BE102" s="138"/>
      <c r="BF102" s="138"/>
      <c r="BG102" s="138"/>
      <c r="BH102" s="138"/>
    </row>
    <row r="103" spans="1:60" outlineLevel="1" x14ac:dyDescent="0.2">
      <c r="A103" s="141"/>
      <c r="B103" s="142"/>
      <c r="C103" s="178" t="s">
        <v>594</v>
      </c>
      <c r="D103" s="150"/>
      <c r="E103" s="151">
        <v>0.24000000000000002</v>
      </c>
      <c r="F103" s="144"/>
      <c r="G103" s="144"/>
      <c r="H103" s="144"/>
      <c r="I103" s="144"/>
      <c r="J103" s="144"/>
      <c r="K103" s="144"/>
      <c r="L103" s="144"/>
      <c r="M103" s="144"/>
      <c r="N103" s="144"/>
      <c r="O103" s="144"/>
      <c r="P103" s="144"/>
      <c r="Q103" s="144"/>
      <c r="R103" s="144"/>
      <c r="S103" s="144"/>
      <c r="T103" s="144"/>
      <c r="U103" s="144"/>
      <c r="V103" s="144"/>
      <c r="W103" s="144"/>
      <c r="X103" s="138"/>
      <c r="Y103" s="138"/>
      <c r="Z103" s="138"/>
      <c r="AA103" s="138"/>
      <c r="AB103" s="138"/>
      <c r="AC103" s="138"/>
      <c r="AD103" s="138"/>
      <c r="AE103" s="138"/>
      <c r="AF103" s="138"/>
      <c r="AG103" s="138" t="s">
        <v>148</v>
      </c>
      <c r="AH103" s="138">
        <v>0</v>
      </c>
      <c r="AI103" s="138"/>
      <c r="AJ103" s="138"/>
      <c r="AK103" s="138"/>
      <c r="AL103" s="138"/>
      <c r="AM103" s="138"/>
      <c r="AN103" s="138"/>
      <c r="AO103" s="138"/>
      <c r="AP103" s="138"/>
      <c r="AQ103" s="138"/>
      <c r="AR103" s="138"/>
      <c r="AS103" s="138"/>
      <c r="AT103" s="138"/>
      <c r="AU103" s="138"/>
      <c r="AV103" s="138"/>
      <c r="AW103" s="138"/>
      <c r="AX103" s="138"/>
      <c r="AY103" s="138"/>
      <c r="AZ103" s="138"/>
      <c r="BA103" s="138"/>
      <c r="BB103" s="138"/>
      <c r="BC103" s="138"/>
      <c r="BD103" s="138"/>
      <c r="BE103" s="138"/>
      <c r="BF103" s="138"/>
      <c r="BG103" s="138"/>
      <c r="BH103" s="138"/>
    </row>
    <row r="104" spans="1:60" outlineLevel="1" x14ac:dyDescent="0.2">
      <c r="A104" s="141"/>
      <c r="B104" s="142"/>
      <c r="C104" s="178" t="s">
        <v>595</v>
      </c>
      <c r="D104" s="150"/>
      <c r="E104" s="151">
        <v>0.33</v>
      </c>
      <c r="F104" s="144"/>
      <c r="G104" s="144"/>
      <c r="H104" s="144"/>
      <c r="I104" s="144"/>
      <c r="J104" s="144"/>
      <c r="K104" s="144"/>
      <c r="L104" s="144"/>
      <c r="M104" s="144"/>
      <c r="N104" s="144"/>
      <c r="O104" s="144"/>
      <c r="P104" s="144"/>
      <c r="Q104" s="144"/>
      <c r="R104" s="144"/>
      <c r="S104" s="144"/>
      <c r="T104" s="144"/>
      <c r="U104" s="144"/>
      <c r="V104" s="144"/>
      <c r="W104" s="144"/>
      <c r="X104" s="138"/>
      <c r="Y104" s="138"/>
      <c r="Z104" s="138"/>
      <c r="AA104" s="138"/>
      <c r="AB104" s="138"/>
      <c r="AC104" s="138"/>
      <c r="AD104" s="138"/>
      <c r="AE104" s="138"/>
      <c r="AF104" s="138"/>
      <c r="AG104" s="138" t="s">
        <v>148</v>
      </c>
      <c r="AH104" s="138">
        <v>0</v>
      </c>
      <c r="AI104" s="138"/>
      <c r="AJ104" s="138"/>
      <c r="AK104" s="138"/>
      <c r="AL104" s="138"/>
      <c r="AM104" s="138"/>
      <c r="AN104" s="138"/>
      <c r="AO104" s="138"/>
      <c r="AP104" s="138"/>
      <c r="AQ104" s="138"/>
      <c r="AR104" s="138"/>
      <c r="AS104" s="138"/>
      <c r="AT104" s="138"/>
      <c r="AU104" s="138"/>
      <c r="AV104" s="138"/>
      <c r="AW104" s="138"/>
      <c r="AX104" s="138"/>
      <c r="AY104" s="138"/>
      <c r="AZ104" s="138"/>
      <c r="BA104" s="138"/>
      <c r="BB104" s="138"/>
      <c r="BC104" s="138"/>
      <c r="BD104" s="138"/>
      <c r="BE104" s="138"/>
      <c r="BF104" s="138"/>
      <c r="BG104" s="138"/>
      <c r="BH104" s="138"/>
    </row>
    <row r="105" spans="1:60" outlineLevel="1" x14ac:dyDescent="0.2">
      <c r="A105" s="141"/>
      <c r="B105" s="142"/>
      <c r="C105" s="178" t="s">
        <v>596</v>
      </c>
      <c r="D105" s="150"/>
      <c r="E105" s="151">
        <v>0.26</v>
      </c>
      <c r="F105" s="144"/>
      <c r="G105" s="144"/>
      <c r="H105" s="144"/>
      <c r="I105" s="144"/>
      <c r="J105" s="144"/>
      <c r="K105" s="144"/>
      <c r="L105" s="144"/>
      <c r="M105" s="144"/>
      <c r="N105" s="144"/>
      <c r="O105" s="144"/>
      <c r="P105" s="144"/>
      <c r="Q105" s="144"/>
      <c r="R105" s="144"/>
      <c r="S105" s="144"/>
      <c r="T105" s="144"/>
      <c r="U105" s="144"/>
      <c r="V105" s="144"/>
      <c r="W105" s="144"/>
      <c r="X105" s="138"/>
      <c r="Y105" s="138"/>
      <c r="Z105" s="138"/>
      <c r="AA105" s="138"/>
      <c r="AB105" s="138"/>
      <c r="AC105" s="138"/>
      <c r="AD105" s="138"/>
      <c r="AE105" s="138"/>
      <c r="AF105" s="138"/>
      <c r="AG105" s="138" t="s">
        <v>148</v>
      </c>
      <c r="AH105" s="138">
        <v>0</v>
      </c>
      <c r="AI105" s="138"/>
      <c r="AJ105" s="138"/>
      <c r="AK105" s="138"/>
      <c r="AL105" s="138"/>
      <c r="AM105" s="138"/>
      <c r="AN105" s="138"/>
      <c r="AO105" s="138"/>
      <c r="AP105" s="138"/>
      <c r="AQ105" s="138"/>
      <c r="AR105" s="138"/>
      <c r="AS105" s="138"/>
      <c r="AT105" s="138"/>
      <c r="AU105" s="138"/>
      <c r="AV105" s="138"/>
      <c r="AW105" s="138"/>
      <c r="AX105" s="138"/>
      <c r="AY105" s="138"/>
      <c r="AZ105" s="138"/>
      <c r="BA105" s="138"/>
      <c r="BB105" s="138"/>
      <c r="BC105" s="138"/>
      <c r="BD105" s="138"/>
      <c r="BE105" s="138"/>
      <c r="BF105" s="138"/>
      <c r="BG105" s="138"/>
      <c r="BH105" s="138"/>
    </row>
    <row r="106" spans="1:60" outlineLevel="1" x14ac:dyDescent="0.2">
      <c r="A106" s="141"/>
      <c r="B106" s="142"/>
      <c r="C106" s="178" t="s">
        <v>597</v>
      </c>
      <c r="D106" s="150"/>
      <c r="E106" s="151">
        <v>0.6100000000000001</v>
      </c>
      <c r="F106" s="144"/>
      <c r="G106" s="144"/>
      <c r="H106" s="144"/>
      <c r="I106" s="144"/>
      <c r="J106" s="144"/>
      <c r="K106" s="144"/>
      <c r="L106" s="144"/>
      <c r="M106" s="144"/>
      <c r="N106" s="144"/>
      <c r="O106" s="144"/>
      <c r="P106" s="144"/>
      <c r="Q106" s="144"/>
      <c r="R106" s="144"/>
      <c r="S106" s="144"/>
      <c r="T106" s="144"/>
      <c r="U106" s="144"/>
      <c r="V106" s="144"/>
      <c r="W106" s="144"/>
      <c r="X106" s="138"/>
      <c r="Y106" s="138"/>
      <c r="Z106" s="138"/>
      <c r="AA106" s="138"/>
      <c r="AB106" s="138"/>
      <c r="AC106" s="138"/>
      <c r="AD106" s="138"/>
      <c r="AE106" s="138"/>
      <c r="AF106" s="138"/>
      <c r="AG106" s="138" t="s">
        <v>148</v>
      </c>
      <c r="AH106" s="138">
        <v>0</v>
      </c>
      <c r="AI106" s="138"/>
      <c r="AJ106" s="138"/>
      <c r="AK106" s="138"/>
      <c r="AL106" s="138"/>
      <c r="AM106" s="138"/>
      <c r="AN106" s="138"/>
      <c r="AO106" s="138"/>
      <c r="AP106" s="138"/>
      <c r="AQ106" s="138"/>
      <c r="AR106" s="138"/>
      <c r="AS106" s="138"/>
      <c r="AT106" s="138"/>
      <c r="AU106" s="138"/>
      <c r="AV106" s="138"/>
      <c r="AW106" s="138"/>
      <c r="AX106" s="138"/>
      <c r="AY106" s="138"/>
      <c r="AZ106" s="138"/>
      <c r="BA106" s="138"/>
      <c r="BB106" s="138"/>
      <c r="BC106" s="138"/>
      <c r="BD106" s="138"/>
      <c r="BE106" s="138"/>
      <c r="BF106" s="138"/>
      <c r="BG106" s="138"/>
      <c r="BH106" s="138"/>
    </row>
    <row r="107" spans="1:60" ht="22.5" outlineLevel="1" x14ac:dyDescent="0.2">
      <c r="A107" s="159">
        <v>26</v>
      </c>
      <c r="B107" s="160" t="s">
        <v>475</v>
      </c>
      <c r="C107" s="177" t="s">
        <v>476</v>
      </c>
      <c r="D107" s="161" t="s">
        <v>141</v>
      </c>
      <c r="E107" s="162">
        <v>46.6</v>
      </c>
      <c r="F107" s="163"/>
      <c r="G107" s="164">
        <f>ROUND(E107*F107,2)</f>
        <v>0</v>
      </c>
      <c r="H107" s="163"/>
      <c r="I107" s="164">
        <f>ROUND(E107*H107,2)</f>
        <v>0</v>
      </c>
      <c r="J107" s="163"/>
      <c r="K107" s="164">
        <f>ROUND(E107*J107,2)</f>
        <v>0</v>
      </c>
      <c r="L107" s="164">
        <v>21</v>
      </c>
      <c r="M107" s="164">
        <f>G107*(1+L107/100)</f>
        <v>0</v>
      </c>
      <c r="N107" s="164">
        <v>0</v>
      </c>
      <c r="O107" s="164">
        <f>ROUND(E107*N107,2)</f>
        <v>0</v>
      </c>
      <c r="P107" s="164">
        <v>6.8000000000000005E-2</v>
      </c>
      <c r="Q107" s="164">
        <f>ROUND(E107*P107,2)</f>
        <v>3.17</v>
      </c>
      <c r="R107" s="164" t="s">
        <v>443</v>
      </c>
      <c r="S107" s="164" t="s">
        <v>143</v>
      </c>
      <c r="T107" s="165" t="s">
        <v>143</v>
      </c>
      <c r="U107" s="144">
        <v>0.30000000000000004</v>
      </c>
      <c r="V107" s="144">
        <f>ROUND(E107*U107,2)</f>
        <v>13.98</v>
      </c>
      <c r="W107" s="144"/>
      <c r="X107" s="138"/>
      <c r="Y107" s="138"/>
      <c r="Z107" s="138"/>
      <c r="AA107" s="138"/>
      <c r="AB107" s="138"/>
      <c r="AC107" s="138"/>
      <c r="AD107" s="138"/>
      <c r="AE107" s="138"/>
      <c r="AF107" s="138"/>
      <c r="AG107" s="138" t="s">
        <v>144</v>
      </c>
      <c r="AH107" s="138"/>
      <c r="AI107" s="138"/>
      <c r="AJ107" s="138"/>
      <c r="AK107" s="138"/>
      <c r="AL107" s="138"/>
      <c r="AM107" s="138"/>
      <c r="AN107" s="138"/>
      <c r="AO107" s="138"/>
      <c r="AP107" s="138"/>
      <c r="AQ107" s="138"/>
      <c r="AR107" s="138"/>
      <c r="AS107" s="138"/>
      <c r="AT107" s="138"/>
      <c r="AU107" s="138"/>
      <c r="AV107" s="138"/>
      <c r="AW107" s="138"/>
      <c r="AX107" s="138"/>
      <c r="AY107" s="138"/>
      <c r="AZ107" s="138"/>
      <c r="BA107" s="138"/>
      <c r="BB107" s="138"/>
      <c r="BC107" s="138"/>
      <c r="BD107" s="138"/>
      <c r="BE107" s="138"/>
      <c r="BF107" s="138"/>
      <c r="BG107" s="138"/>
      <c r="BH107" s="138"/>
    </row>
    <row r="108" spans="1:60" outlineLevel="1" x14ac:dyDescent="0.2">
      <c r="A108" s="141"/>
      <c r="B108" s="142"/>
      <c r="C108" s="251" t="s">
        <v>477</v>
      </c>
      <c r="D108" s="252"/>
      <c r="E108" s="252"/>
      <c r="F108" s="252"/>
      <c r="G108" s="252"/>
      <c r="H108" s="144"/>
      <c r="I108" s="144"/>
      <c r="J108" s="144"/>
      <c r="K108" s="144"/>
      <c r="L108" s="144"/>
      <c r="M108" s="144"/>
      <c r="N108" s="144"/>
      <c r="O108" s="144"/>
      <c r="P108" s="144"/>
      <c r="Q108" s="144"/>
      <c r="R108" s="144"/>
      <c r="S108" s="144"/>
      <c r="T108" s="144"/>
      <c r="U108" s="144"/>
      <c r="V108" s="144"/>
      <c r="W108" s="144"/>
      <c r="X108" s="138"/>
      <c r="Y108" s="138"/>
      <c r="Z108" s="138"/>
      <c r="AA108" s="138"/>
      <c r="AB108" s="138"/>
      <c r="AC108" s="138"/>
      <c r="AD108" s="138"/>
      <c r="AE108" s="138"/>
      <c r="AF108" s="138"/>
      <c r="AG108" s="138" t="s">
        <v>146</v>
      </c>
      <c r="AH108" s="138"/>
      <c r="AI108" s="138"/>
      <c r="AJ108" s="138"/>
      <c r="AK108" s="138"/>
      <c r="AL108" s="138"/>
      <c r="AM108" s="138"/>
      <c r="AN108" s="138"/>
      <c r="AO108" s="138"/>
      <c r="AP108" s="138"/>
      <c r="AQ108" s="138"/>
      <c r="AR108" s="138"/>
      <c r="AS108" s="138"/>
      <c r="AT108" s="138"/>
      <c r="AU108" s="138"/>
      <c r="AV108" s="138"/>
      <c r="AW108" s="138"/>
      <c r="AX108" s="138"/>
      <c r="AY108" s="138"/>
      <c r="AZ108" s="138"/>
      <c r="BA108" s="138"/>
      <c r="BB108" s="138"/>
      <c r="BC108" s="138"/>
      <c r="BD108" s="138"/>
      <c r="BE108" s="138"/>
      <c r="BF108" s="138"/>
      <c r="BG108" s="138"/>
      <c r="BH108" s="138"/>
    </row>
    <row r="109" spans="1:60" outlineLevel="1" x14ac:dyDescent="0.2">
      <c r="A109" s="141"/>
      <c r="B109" s="142"/>
      <c r="C109" s="178" t="s">
        <v>524</v>
      </c>
      <c r="D109" s="150"/>
      <c r="E109" s="151">
        <v>7.6000000000000005</v>
      </c>
      <c r="F109" s="144"/>
      <c r="G109" s="144"/>
      <c r="H109" s="144"/>
      <c r="I109" s="144"/>
      <c r="J109" s="144"/>
      <c r="K109" s="144"/>
      <c r="L109" s="144"/>
      <c r="M109" s="144"/>
      <c r="N109" s="144"/>
      <c r="O109" s="144"/>
      <c r="P109" s="144"/>
      <c r="Q109" s="144"/>
      <c r="R109" s="144"/>
      <c r="S109" s="144"/>
      <c r="T109" s="144"/>
      <c r="U109" s="144"/>
      <c r="V109" s="144"/>
      <c r="W109" s="144"/>
      <c r="X109" s="138"/>
      <c r="Y109" s="138"/>
      <c r="Z109" s="138"/>
      <c r="AA109" s="138"/>
      <c r="AB109" s="138"/>
      <c r="AC109" s="138"/>
      <c r="AD109" s="138"/>
      <c r="AE109" s="138"/>
      <c r="AF109" s="138"/>
      <c r="AG109" s="138" t="s">
        <v>148</v>
      </c>
      <c r="AH109" s="138">
        <v>0</v>
      </c>
      <c r="AI109" s="138"/>
      <c r="AJ109" s="138"/>
      <c r="AK109" s="138"/>
      <c r="AL109" s="138"/>
      <c r="AM109" s="138"/>
      <c r="AN109" s="138"/>
      <c r="AO109" s="138"/>
      <c r="AP109" s="138"/>
      <c r="AQ109" s="138"/>
      <c r="AR109" s="138"/>
      <c r="AS109" s="138"/>
      <c r="AT109" s="138"/>
      <c r="AU109" s="138"/>
      <c r="AV109" s="138"/>
      <c r="AW109" s="138"/>
      <c r="AX109" s="138"/>
      <c r="AY109" s="138"/>
      <c r="AZ109" s="138"/>
      <c r="BA109" s="138"/>
      <c r="BB109" s="138"/>
      <c r="BC109" s="138"/>
      <c r="BD109" s="138"/>
      <c r="BE109" s="138"/>
      <c r="BF109" s="138"/>
      <c r="BG109" s="138"/>
      <c r="BH109" s="138"/>
    </row>
    <row r="110" spans="1:60" outlineLevel="1" x14ac:dyDescent="0.2">
      <c r="A110" s="141"/>
      <c r="B110" s="142"/>
      <c r="C110" s="178" t="s">
        <v>598</v>
      </c>
      <c r="D110" s="150"/>
      <c r="E110" s="151">
        <v>19.200000000000003</v>
      </c>
      <c r="F110" s="144"/>
      <c r="G110" s="144"/>
      <c r="H110" s="144"/>
      <c r="I110" s="144"/>
      <c r="J110" s="144"/>
      <c r="K110" s="144"/>
      <c r="L110" s="144"/>
      <c r="M110" s="144"/>
      <c r="N110" s="144"/>
      <c r="O110" s="144"/>
      <c r="P110" s="144"/>
      <c r="Q110" s="144"/>
      <c r="R110" s="144"/>
      <c r="S110" s="144"/>
      <c r="T110" s="144"/>
      <c r="U110" s="144"/>
      <c r="V110" s="144"/>
      <c r="W110" s="144"/>
      <c r="X110" s="138"/>
      <c r="Y110" s="138"/>
      <c r="Z110" s="138"/>
      <c r="AA110" s="138"/>
      <c r="AB110" s="138"/>
      <c r="AC110" s="138"/>
      <c r="AD110" s="138"/>
      <c r="AE110" s="138"/>
      <c r="AF110" s="138"/>
      <c r="AG110" s="138" t="s">
        <v>148</v>
      </c>
      <c r="AH110" s="138">
        <v>0</v>
      </c>
      <c r="AI110" s="138"/>
      <c r="AJ110" s="138"/>
      <c r="AK110" s="138"/>
      <c r="AL110" s="138"/>
      <c r="AM110" s="138"/>
      <c r="AN110" s="138"/>
      <c r="AO110" s="138"/>
      <c r="AP110" s="138"/>
      <c r="AQ110" s="138"/>
      <c r="AR110" s="138"/>
      <c r="AS110" s="138"/>
      <c r="AT110" s="138"/>
      <c r="AU110" s="138"/>
      <c r="AV110" s="138"/>
      <c r="AW110" s="138"/>
      <c r="AX110" s="138"/>
      <c r="AY110" s="138"/>
      <c r="AZ110" s="138"/>
      <c r="BA110" s="138"/>
      <c r="BB110" s="138"/>
      <c r="BC110" s="138"/>
      <c r="BD110" s="138"/>
      <c r="BE110" s="138"/>
      <c r="BF110" s="138"/>
      <c r="BG110" s="138"/>
      <c r="BH110" s="138"/>
    </row>
    <row r="111" spans="1:60" outlineLevel="1" x14ac:dyDescent="0.2">
      <c r="A111" s="141"/>
      <c r="B111" s="142"/>
      <c r="C111" s="178" t="s">
        <v>599</v>
      </c>
      <c r="D111" s="150"/>
      <c r="E111" s="151">
        <v>14.4</v>
      </c>
      <c r="F111" s="144"/>
      <c r="G111" s="144"/>
      <c r="H111" s="144"/>
      <c r="I111" s="144"/>
      <c r="J111" s="144"/>
      <c r="K111" s="144"/>
      <c r="L111" s="144"/>
      <c r="M111" s="144"/>
      <c r="N111" s="144"/>
      <c r="O111" s="144"/>
      <c r="P111" s="144"/>
      <c r="Q111" s="144"/>
      <c r="R111" s="144"/>
      <c r="S111" s="144"/>
      <c r="T111" s="144"/>
      <c r="U111" s="144"/>
      <c r="V111" s="144"/>
      <c r="W111" s="144"/>
      <c r="X111" s="138"/>
      <c r="Y111" s="138"/>
      <c r="Z111" s="138"/>
      <c r="AA111" s="138"/>
      <c r="AB111" s="138"/>
      <c r="AC111" s="138"/>
      <c r="AD111" s="138"/>
      <c r="AE111" s="138"/>
      <c r="AF111" s="138"/>
      <c r="AG111" s="138" t="s">
        <v>148</v>
      </c>
      <c r="AH111" s="138">
        <v>0</v>
      </c>
      <c r="AI111" s="138"/>
      <c r="AJ111" s="138"/>
      <c r="AK111" s="138"/>
      <c r="AL111" s="138"/>
      <c r="AM111" s="138"/>
      <c r="AN111" s="138"/>
      <c r="AO111" s="138"/>
      <c r="AP111" s="138"/>
      <c r="AQ111" s="138"/>
      <c r="AR111" s="138"/>
      <c r="AS111" s="138"/>
      <c r="AT111" s="138"/>
      <c r="AU111" s="138"/>
      <c r="AV111" s="138"/>
      <c r="AW111" s="138"/>
      <c r="AX111" s="138"/>
      <c r="AY111" s="138"/>
      <c r="AZ111" s="138"/>
      <c r="BA111" s="138"/>
      <c r="BB111" s="138"/>
      <c r="BC111" s="138"/>
      <c r="BD111" s="138"/>
      <c r="BE111" s="138"/>
      <c r="BF111" s="138"/>
      <c r="BG111" s="138"/>
      <c r="BH111" s="138"/>
    </row>
    <row r="112" spans="1:60" outlineLevel="1" x14ac:dyDescent="0.2">
      <c r="A112" s="141"/>
      <c r="B112" s="142"/>
      <c r="C112" s="178" t="s">
        <v>527</v>
      </c>
      <c r="D112" s="150"/>
      <c r="E112" s="151">
        <v>5.4</v>
      </c>
      <c r="F112" s="144"/>
      <c r="G112" s="144"/>
      <c r="H112" s="144"/>
      <c r="I112" s="144"/>
      <c r="J112" s="144"/>
      <c r="K112" s="144"/>
      <c r="L112" s="144"/>
      <c r="M112" s="144"/>
      <c r="N112" s="144"/>
      <c r="O112" s="144"/>
      <c r="P112" s="144"/>
      <c r="Q112" s="144"/>
      <c r="R112" s="144"/>
      <c r="S112" s="144"/>
      <c r="T112" s="144"/>
      <c r="U112" s="144"/>
      <c r="V112" s="144"/>
      <c r="W112" s="144"/>
      <c r="X112" s="138"/>
      <c r="Y112" s="138"/>
      <c r="Z112" s="138"/>
      <c r="AA112" s="138"/>
      <c r="AB112" s="138"/>
      <c r="AC112" s="138"/>
      <c r="AD112" s="138"/>
      <c r="AE112" s="138"/>
      <c r="AF112" s="138"/>
      <c r="AG112" s="138" t="s">
        <v>148</v>
      </c>
      <c r="AH112" s="138">
        <v>0</v>
      </c>
      <c r="AI112" s="138"/>
      <c r="AJ112" s="138"/>
      <c r="AK112" s="138"/>
      <c r="AL112" s="138"/>
      <c r="AM112" s="138"/>
      <c r="AN112" s="138"/>
      <c r="AO112" s="138"/>
      <c r="AP112" s="138"/>
      <c r="AQ112" s="138"/>
      <c r="AR112" s="138"/>
      <c r="AS112" s="138"/>
      <c r="AT112" s="138"/>
      <c r="AU112" s="138"/>
      <c r="AV112" s="138"/>
      <c r="AW112" s="138"/>
      <c r="AX112" s="138"/>
      <c r="AY112" s="138"/>
      <c r="AZ112" s="138"/>
      <c r="BA112" s="138"/>
      <c r="BB112" s="138"/>
      <c r="BC112" s="138"/>
      <c r="BD112" s="138"/>
      <c r="BE112" s="138"/>
      <c r="BF112" s="138"/>
      <c r="BG112" s="138"/>
      <c r="BH112" s="138"/>
    </row>
    <row r="113" spans="1:60" x14ac:dyDescent="0.2">
      <c r="A113" s="153" t="s">
        <v>137</v>
      </c>
      <c r="B113" s="154" t="s">
        <v>84</v>
      </c>
      <c r="C113" s="176" t="s">
        <v>85</v>
      </c>
      <c r="D113" s="155"/>
      <c r="E113" s="156"/>
      <c r="F113" s="157"/>
      <c r="G113" s="157">
        <f>SUMIF(AG114:AG115,"&lt;&gt;NOR",G114:G115)</f>
        <v>0</v>
      </c>
      <c r="H113" s="157"/>
      <c r="I113" s="157">
        <f>SUM(I114:I115)</f>
        <v>0</v>
      </c>
      <c r="J113" s="157"/>
      <c r="K113" s="157">
        <f>SUM(K114:K115)</f>
        <v>0</v>
      </c>
      <c r="L113" s="157"/>
      <c r="M113" s="157">
        <f>SUM(M114:M115)</f>
        <v>0</v>
      </c>
      <c r="N113" s="157"/>
      <c r="O113" s="157">
        <f>SUM(O114:O115)</f>
        <v>0</v>
      </c>
      <c r="P113" s="157"/>
      <c r="Q113" s="157">
        <f>SUM(Q114:Q115)</f>
        <v>0</v>
      </c>
      <c r="R113" s="157"/>
      <c r="S113" s="157"/>
      <c r="T113" s="158"/>
      <c r="U113" s="152"/>
      <c r="V113" s="152">
        <f>SUM(V114:V115)</f>
        <v>3.48</v>
      </c>
      <c r="W113" s="152"/>
      <c r="AG113" t="s">
        <v>138</v>
      </c>
    </row>
    <row r="114" spans="1:60" ht="33.75" outlineLevel="1" x14ac:dyDescent="0.2">
      <c r="A114" s="159">
        <v>27</v>
      </c>
      <c r="B114" s="160" t="s">
        <v>478</v>
      </c>
      <c r="C114" s="177" t="s">
        <v>479</v>
      </c>
      <c r="D114" s="161" t="s">
        <v>195</v>
      </c>
      <c r="E114" s="162">
        <v>3.7049000000000003</v>
      </c>
      <c r="F114" s="163"/>
      <c r="G114" s="164">
        <f>ROUND(E114*F114,2)</f>
        <v>0</v>
      </c>
      <c r="H114" s="163"/>
      <c r="I114" s="164">
        <f>ROUND(E114*H114,2)</f>
        <v>0</v>
      </c>
      <c r="J114" s="163"/>
      <c r="K114" s="164">
        <f>ROUND(E114*J114,2)</f>
        <v>0</v>
      </c>
      <c r="L114" s="164">
        <v>21</v>
      </c>
      <c r="M114" s="164">
        <f>G114*(1+L114/100)</f>
        <v>0</v>
      </c>
      <c r="N114" s="164">
        <v>0</v>
      </c>
      <c r="O114" s="164">
        <f>ROUND(E114*N114,2)</f>
        <v>0</v>
      </c>
      <c r="P114" s="164">
        <v>0</v>
      </c>
      <c r="Q114" s="164">
        <f>ROUND(E114*P114,2)</f>
        <v>0</v>
      </c>
      <c r="R114" s="164" t="s">
        <v>230</v>
      </c>
      <c r="S114" s="164" t="s">
        <v>143</v>
      </c>
      <c r="T114" s="165" t="s">
        <v>143</v>
      </c>
      <c r="U114" s="144">
        <v>0.9385</v>
      </c>
      <c r="V114" s="144">
        <f>ROUND(E114*U114,2)</f>
        <v>3.48</v>
      </c>
      <c r="W114" s="144"/>
      <c r="X114" s="138"/>
      <c r="Y114" s="138"/>
      <c r="Z114" s="138"/>
      <c r="AA114" s="138"/>
      <c r="AB114" s="138"/>
      <c r="AC114" s="138"/>
      <c r="AD114" s="138"/>
      <c r="AE114" s="138"/>
      <c r="AF114" s="138"/>
      <c r="AG114" s="138" t="s">
        <v>256</v>
      </c>
      <c r="AH114" s="138"/>
      <c r="AI114" s="138"/>
      <c r="AJ114" s="138"/>
      <c r="AK114" s="138"/>
      <c r="AL114" s="138"/>
      <c r="AM114" s="138"/>
      <c r="AN114" s="138"/>
      <c r="AO114" s="138"/>
      <c r="AP114" s="138"/>
      <c r="AQ114" s="138"/>
      <c r="AR114" s="138"/>
      <c r="AS114" s="138"/>
      <c r="AT114" s="138"/>
      <c r="AU114" s="138"/>
      <c r="AV114" s="138"/>
      <c r="AW114" s="138"/>
      <c r="AX114" s="138"/>
      <c r="AY114" s="138"/>
      <c r="AZ114" s="138"/>
      <c r="BA114" s="138"/>
      <c r="BB114" s="138"/>
      <c r="BC114" s="138"/>
      <c r="BD114" s="138"/>
      <c r="BE114" s="138"/>
      <c r="BF114" s="138"/>
      <c r="BG114" s="138"/>
      <c r="BH114" s="138"/>
    </row>
    <row r="115" spans="1:60" outlineLevel="1" x14ac:dyDescent="0.2">
      <c r="A115" s="141"/>
      <c r="B115" s="142"/>
      <c r="C115" s="251" t="s">
        <v>480</v>
      </c>
      <c r="D115" s="252"/>
      <c r="E115" s="252"/>
      <c r="F115" s="252"/>
      <c r="G115" s="252"/>
      <c r="H115" s="144"/>
      <c r="I115" s="144"/>
      <c r="J115" s="144"/>
      <c r="K115" s="144"/>
      <c r="L115" s="144"/>
      <c r="M115" s="144"/>
      <c r="N115" s="144"/>
      <c r="O115" s="144"/>
      <c r="P115" s="144"/>
      <c r="Q115" s="144"/>
      <c r="R115" s="144"/>
      <c r="S115" s="144"/>
      <c r="T115" s="144"/>
      <c r="U115" s="144"/>
      <c r="V115" s="144"/>
      <c r="W115" s="144"/>
      <c r="X115" s="138"/>
      <c r="Y115" s="138"/>
      <c r="Z115" s="138"/>
      <c r="AA115" s="138"/>
      <c r="AB115" s="138"/>
      <c r="AC115" s="138"/>
      <c r="AD115" s="138"/>
      <c r="AE115" s="138"/>
      <c r="AF115" s="138"/>
      <c r="AG115" s="138" t="s">
        <v>146</v>
      </c>
      <c r="AH115" s="138"/>
      <c r="AI115" s="138"/>
      <c r="AJ115" s="138"/>
      <c r="AK115" s="138"/>
      <c r="AL115" s="138"/>
      <c r="AM115" s="138"/>
      <c r="AN115" s="138"/>
      <c r="AO115" s="138"/>
      <c r="AP115" s="138"/>
      <c r="AQ115" s="138"/>
      <c r="AR115" s="138"/>
      <c r="AS115" s="138"/>
      <c r="AT115" s="138"/>
      <c r="AU115" s="138"/>
      <c r="AV115" s="138"/>
      <c r="AW115" s="138"/>
      <c r="AX115" s="138"/>
      <c r="AY115" s="138"/>
      <c r="AZ115" s="138"/>
      <c r="BA115" s="138"/>
      <c r="BB115" s="138"/>
      <c r="BC115" s="138"/>
      <c r="BD115" s="138"/>
      <c r="BE115" s="138"/>
      <c r="BF115" s="138"/>
      <c r="BG115" s="138"/>
      <c r="BH115" s="138"/>
    </row>
    <row r="116" spans="1:60" x14ac:dyDescent="0.2">
      <c r="A116" s="153" t="s">
        <v>137</v>
      </c>
      <c r="B116" s="154" t="s">
        <v>86</v>
      </c>
      <c r="C116" s="176" t="s">
        <v>87</v>
      </c>
      <c r="D116" s="155"/>
      <c r="E116" s="156"/>
      <c r="F116" s="157"/>
      <c r="G116" s="157">
        <f>SUMIF(AG117:AG125,"&lt;&gt;NOR",G117:G125)</f>
        <v>0</v>
      </c>
      <c r="H116" s="157"/>
      <c r="I116" s="157">
        <f>SUM(I117:I125)</f>
        <v>0</v>
      </c>
      <c r="J116" s="157"/>
      <c r="K116" s="157">
        <f>SUM(K117:K125)</f>
        <v>0</v>
      </c>
      <c r="L116" s="157"/>
      <c r="M116" s="157">
        <f>SUM(M117:M125)</f>
        <v>0</v>
      </c>
      <c r="N116" s="157"/>
      <c r="O116" s="157">
        <f>SUM(O117:O125)</f>
        <v>0</v>
      </c>
      <c r="P116" s="157"/>
      <c r="Q116" s="157">
        <f>SUM(Q117:Q125)</f>
        <v>0</v>
      </c>
      <c r="R116" s="157"/>
      <c r="S116" s="157"/>
      <c r="T116" s="158"/>
      <c r="U116" s="152"/>
      <c r="V116" s="152">
        <f>SUM(V117:V125)</f>
        <v>24.959999999999997</v>
      </c>
      <c r="W116" s="152"/>
      <c r="AG116" t="s">
        <v>138</v>
      </c>
    </row>
    <row r="117" spans="1:60" ht="22.5" outlineLevel="1" x14ac:dyDescent="0.2">
      <c r="A117" s="159">
        <v>28</v>
      </c>
      <c r="B117" s="160" t="s">
        <v>494</v>
      </c>
      <c r="C117" s="177" t="s">
        <v>495</v>
      </c>
      <c r="D117" s="161" t="s">
        <v>195</v>
      </c>
      <c r="E117" s="162">
        <v>13.713050000000001</v>
      </c>
      <c r="F117" s="163"/>
      <c r="G117" s="164">
        <f>ROUND(E117*F117,2)</f>
        <v>0</v>
      </c>
      <c r="H117" s="163"/>
      <c r="I117" s="164">
        <f>ROUND(E117*H117,2)</f>
        <v>0</v>
      </c>
      <c r="J117" s="163"/>
      <c r="K117" s="164">
        <f>ROUND(E117*J117,2)</f>
        <v>0</v>
      </c>
      <c r="L117" s="164">
        <v>21</v>
      </c>
      <c r="M117" s="164">
        <f>G117*(1+L117/100)</f>
        <v>0</v>
      </c>
      <c r="N117" s="164">
        <v>0</v>
      </c>
      <c r="O117" s="164">
        <f>ROUND(E117*N117,2)</f>
        <v>0</v>
      </c>
      <c r="P117" s="164">
        <v>0</v>
      </c>
      <c r="Q117" s="164">
        <f>ROUND(E117*P117,2)</f>
        <v>0</v>
      </c>
      <c r="R117" s="164" t="s">
        <v>496</v>
      </c>
      <c r="S117" s="164" t="s">
        <v>143</v>
      </c>
      <c r="T117" s="165" t="s">
        <v>143</v>
      </c>
      <c r="U117" s="144">
        <v>0.27700000000000002</v>
      </c>
      <c r="V117" s="144">
        <f>ROUND(E117*U117,2)</f>
        <v>3.8</v>
      </c>
      <c r="W117" s="144"/>
      <c r="X117" s="138"/>
      <c r="Y117" s="138"/>
      <c r="Z117" s="138"/>
      <c r="AA117" s="138"/>
      <c r="AB117" s="138"/>
      <c r="AC117" s="138"/>
      <c r="AD117" s="138"/>
      <c r="AE117" s="138"/>
      <c r="AF117" s="138"/>
      <c r="AG117" s="138" t="s">
        <v>487</v>
      </c>
      <c r="AH117" s="138"/>
      <c r="AI117" s="138"/>
      <c r="AJ117" s="138"/>
      <c r="AK117" s="138"/>
      <c r="AL117" s="138"/>
      <c r="AM117" s="138"/>
      <c r="AN117" s="138"/>
      <c r="AO117" s="138"/>
      <c r="AP117" s="138"/>
      <c r="AQ117" s="138"/>
      <c r="AR117" s="138"/>
      <c r="AS117" s="138"/>
      <c r="AT117" s="138"/>
      <c r="AU117" s="138"/>
      <c r="AV117" s="138"/>
      <c r="AW117" s="138"/>
      <c r="AX117" s="138"/>
      <c r="AY117" s="138"/>
      <c r="AZ117" s="138"/>
      <c r="BA117" s="138"/>
      <c r="BB117" s="138"/>
      <c r="BC117" s="138"/>
      <c r="BD117" s="138"/>
      <c r="BE117" s="138"/>
      <c r="BF117" s="138"/>
      <c r="BG117" s="138"/>
      <c r="BH117" s="138"/>
    </row>
    <row r="118" spans="1:60" outlineLevel="1" x14ac:dyDescent="0.2">
      <c r="A118" s="141"/>
      <c r="B118" s="142"/>
      <c r="C118" s="251" t="s">
        <v>497</v>
      </c>
      <c r="D118" s="252"/>
      <c r="E118" s="252"/>
      <c r="F118" s="252"/>
      <c r="G118" s="252"/>
      <c r="H118" s="144"/>
      <c r="I118" s="144"/>
      <c r="J118" s="144"/>
      <c r="K118" s="144"/>
      <c r="L118" s="144"/>
      <c r="M118" s="144"/>
      <c r="N118" s="144"/>
      <c r="O118" s="144"/>
      <c r="P118" s="144"/>
      <c r="Q118" s="144"/>
      <c r="R118" s="144"/>
      <c r="S118" s="144"/>
      <c r="T118" s="144"/>
      <c r="U118" s="144"/>
      <c r="V118" s="144"/>
      <c r="W118" s="144"/>
      <c r="X118" s="138"/>
      <c r="Y118" s="138"/>
      <c r="Z118" s="138"/>
      <c r="AA118" s="138"/>
      <c r="AB118" s="138"/>
      <c r="AC118" s="138"/>
      <c r="AD118" s="138"/>
      <c r="AE118" s="138"/>
      <c r="AF118" s="138"/>
      <c r="AG118" s="138" t="s">
        <v>146</v>
      </c>
      <c r="AH118" s="138"/>
      <c r="AI118" s="138"/>
      <c r="AJ118" s="138"/>
      <c r="AK118" s="138"/>
      <c r="AL118" s="138"/>
      <c r="AM118" s="138"/>
      <c r="AN118" s="138"/>
      <c r="AO118" s="138"/>
      <c r="AP118" s="138"/>
      <c r="AQ118" s="138"/>
      <c r="AR118" s="138"/>
      <c r="AS118" s="138"/>
      <c r="AT118" s="138"/>
      <c r="AU118" s="138"/>
      <c r="AV118" s="138"/>
      <c r="AW118" s="138"/>
      <c r="AX118" s="138"/>
      <c r="AY118" s="138"/>
      <c r="AZ118" s="138"/>
      <c r="BA118" s="138"/>
      <c r="BB118" s="138"/>
      <c r="BC118" s="138"/>
      <c r="BD118" s="138"/>
      <c r="BE118" s="138"/>
      <c r="BF118" s="138"/>
      <c r="BG118" s="138"/>
      <c r="BH118" s="138"/>
    </row>
    <row r="119" spans="1:60" outlineLevel="1" x14ac:dyDescent="0.2">
      <c r="A119" s="166">
        <v>29</v>
      </c>
      <c r="B119" s="167" t="s">
        <v>485</v>
      </c>
      <c r="C119" s="179" t="s">
        <v>486</v>
      </c>
      <c r="D119" s="168" t="s">
        <v>195</v>
      </c>
      <c r="E119" s="169">
        <v>13.713050000000001</v>
      </c>
      <c r="F119" s="170"/>
      <c r="G119" s="171">
        <f t="shared" ref="G119:G124" si="0">ROUND(E119*F119,2)</f>
        <v>0</v>
      </c>
      <c r="H119" s="170"/>
      <c r="I119" s="171">
        <f t="shared" ref="I119:I124" si="1">ROUND(E119*H119,2)</f>
        <v>0</v>
      </c>
      <c r="J119" s="170"/>
      <c r="K119" s="171">
        <f t="shared" ref="K119:K124" si="2">ROUND(E119*J119,2)</f>
        <v>0</v>
      </c>
      <c r="L119" s="171">
        <v>21</v>
      </c>
      <c r="M119" s="171">
        <f t="shared" ref="M119:M124" si="3">G119*(1+L119/100)</f>
        <v>0</v>
      </c>
      <c r="N119" s="171">
        <v>0</v>
      </c>
      <c r="O119" s="171">
        <f t="shared" ref="O119:O124" si="4">ROUND(E119*N119,2)</f>
        <v>0</v>
      </c>
      <c r="P119" s="171">
        <v>0</v>
      </c>
      <c r="Q119" s="171">
        <f t="shared" ref="Q119:Q124" si="5">ROUND(E119*P119,2)</f>
        <v>0</v>
      </c>
      <c r="R119" s="171" t="s">
        <v>443</v>
      </c>
      <c r="S119" s="171" t="s">
        <v>143</v>
      </c>
      <c r="T119" s="172" t="s">
        <v>143</v>
      </c>
      <c r="U119" s="144">
        <v>0.49000000000000005</v>
      </c>
      <c r="V119" s="144">
        <f t="shared" ref="V119:V124" si="6">ROUND(E119*U119,2)</f>
        <v>6.72</v>
      </c>
      <c r="W119" s="144"/>
      <c r="X119" s="138"/>
      <c r="Y119" s="138"/>
      <c r="Z119" s="138"/>
      <c r="AA119" s="138"/>
      <c r="AB119" s="138"/>
      <c r="AC119" s="138"/>
      <c r="AD119" s="138"/>
      <c r="AE119" s="138"/>
      <c r="AF119" s="138"/>
      <c r="AG119" s="138" t="s">
        <v>487</v>
      </c>
      <c r="AH119" s="138"/>
      <c r="AI119" s="138"/>
      <c r="AJ119" s="138"/>
      <c r="AK119" s="138"/>
      <c r="AL119" s="138"/>
      <c r="AM119" s="138"/>
      <c r="AN119" s="138"/>
      <c r="AO119" s="138"/>
      <c r="AP119" s="138"/>
      <c r="AQ119" s="138"/>
      <c r="AR119" s="138"/>
      <c r="AS119" s="138"/>
      <c r="AT119" s="138"/>
      <c r="AU119" s="138"/>
      <c r="AV119" s="138"/>
      <c r="AW119" s="138"/>
      <c r="AX119" s="138"/>
      <c r="AY119" s="138"/>
      <c r="AZ119" s="138"/>
      <c r="BA119" s="138"/>
      <c r="BB119" s="138"/>
      <c r="BC119" s="138"/>
      <c r="BD119" s="138"/>
      <c r="BE119" s="138"/>
      <c r="BF119" s="138"/>
      <c r="BG119" s="138"/>
      <c r="BH119" s="138"/>
    </row>
    <row r="120" spans="1:60" outlineLevel="1" x14ac:dyDescent="0.2">
      <c r="A120" s="166">
        <v>30</v>
      </c>
      <c r="B120" s="167" t="s">
        <v>488</v>
      </c>
      <c r="C120" s="179" t="s">
        <v>489</v>
      </c>
      <c r="D120" s="168" t="s">
        <v>195</v>
      </c>
      <c r="E120" s="169">
        <v>13.713050000000001</v>
      </c>
      <c r="F120" s="170"/>
      <c r="G120" s="171">
        <f t="shared" si="0"/>
        <v>0</v>
      </c>
      <c r="H120" s="170"/>
      <c r="I120" s="171">
        <f t="shared" si="1"/>
        <v>0</v>
      </c>
      <c r="J120" s="170"/>
      <c r="K120" s="171">
        <f t="shared" si="2"/>
        <v>0</v>
      </c>
      <c r="L120" s="171">
        <v>21</v>
      </c>
      <c r="M120" s="171">
        <f t="shared" si="3"/>
        <v>0</v>
      </c>
      <c r="N120" s="171">
        <v>0</v>
      </c>
      <c r="O120" s="171">
        <f t="shared" si="4"/>
        <v>0</v>
      </c>
      <c r="P120" s="171">
        <v>0</v>
      </c>
      <c r="Q120" s="171">
        <f t="shared" si="5"/>
        <v>0</v>
      </c>
      <c r="R120" s="171" t="s">
        <v>443</v>
      </c>
      <c r="S120" s="171" t="s">
        <v>143</v>
      </c>
      <c r="T120" s="172" t="s">
        <v>143</v>
      </c>
      <c r="U120" s="144">
        <v>0</v>
      </c>
      <c r="V120" s="144">
        <f t="shared" si="6"/>
        <v>0</v>
      </c>
      <c r="W120" s="144"/>
      <c r="X120" s="138"/>
      <c r="Y120" s="138"/>
      <c r="Z120" s="138"/>
      <c r="AA120" s="138"/>
      <c r="AB120" s="138"/>
      <c r="AC120" s="138"/>
      <c r="AD120" s="138"/>
      <c r="AE120" s="138"/>
      <c r="AF120" s="138"/>
      <c r="AG120" s="138" t="s">
        <v>487</v>
      </c>
      <c r="AH120" s="138"/>
      <c r="AI120" s="138"/>
      <c r="AJ120" s="138"/>
      <c r="AK120" s="138"/>
      <c r="AL120" s="138"/>
      <c r="AM120" s="138"/>
      <c r="AN120" s="138"/>
      <c r="AO120" s="138"/>
      <c r="AP120" s="138"/>
      <c r="AQ120" s="138"/>
      <c r="AR120" s="138"/>
      <c r="AS120" s="138"/>
      <c r="AT120" s="138"/>
      <c r="AU120" s="138"/>
      <c r="AV120" s="138"/>
      <c r="AW120" s="138"/>
      <c r="AX120" s="138"/>
      <c r="AY120" s="138"/>
      <c r="AZ120" s="138"/>
      <c r="BA120" s="138"/>
      <c r="BB120" s="138"/>
      <c r="BC120" s="138"/>
      <c r="BD120" s="138"/>
      <c r="BE120" s="138"/>
      <c r="BF120" s="138"/>
      <c r="BG120" s="138"/>
      <c r="BH120" s="138"/>
    </row>
    <row r="121" spans="1:60" outlineLevel="1" x14ac:dyDescent="0.2">
      <c r="A121" s="166">
        <v>31</v>
      </c>
      <c r="B121" s="167" t="s">
        <v>490</v>
      </c>
      <c r="C121" s="179" t="s">
        <v>491</v>
      </c>
      <c r="D121" s="168" t="s">
        <v>195</v>
      </c>
      <c r="E121" s="169">
        <v>13.713050000000001</v>
      </c>
      <c r="F121" s="170"/>
      <c r="G121" s="171">
        <f t="shared" si="0"/>
        <v>0</v>
      </c>
      <c r="H121" s="170"/>
      <c r="I121" s="171">
        <f t="shared" si="1"/>
        <v>0</v>
      </c>
      <c r="J121" s="170"/>
      <c r="K121" s="171">
        <f t="shared" si="2"/>
        <v>0</v>
      </c>
      <c r="L121" s="171">
        <v>21</v>
      </c>
      <c r="M121" s="171">
        <f t="shared" si="3"/>
        <v>0</v>
      </c>
      <c r="N121" s="171">
        <v>0</v>
      </c>
      <c r="O121" s="171">
        <f t="shared" si="4"/>
        <v>0</v>
      </c>
      <c r="P121" s="171">
        <v>0</v>
      </c>
      <c r="Q121" s="171">
        <f t="shared" si="5"/>
        <v>0</v>
      </c>
      <c r="R121" s="171" t="s">
        <v>443</v>
      </c>
      <c r="S121" s="171" t="s">
        <v>143</v>
      </c>
      <c r="T121" s="172" t="s">
        <v>143</v>
      </c>
      <c r="U121" s="144">
        <v>0.94200000000000006</v>
      </c>
      <c r="V121" s="144">
        <f t="shared" si="6"/>
        <v>12.92</v>
      </c>
      <c r="W121" s="144"/>
      <c r="X121" s="138"/>
      <c r="Y121" s="138"/>
      <c r="Z121" s="138"/>
      <c r="AA121" s="138"/>
      <c r="AB121" s="138"/>
      <c r="AC121" s="138"/>
      <c r="AD121" s="138"/>
      <c r="AE121" s="138"/>
      <c r="AF121" s="138"/>
      <c r="AG121" s="138" t="s">
        <v>487</v>
      </c>
      <c r="AH121" s="138"/>
      <c r="AI121" s="138"/>
      <c r="AJ121" s="138"/>
      <c r="AK121" s="138"/>
      <c r="AL121" s="138"/>
      <c r="AM121" s="138"/>
      <c r="AN121" s="138"/>
      <c r="AO121" s="138"/>
      <c r="AP121" s="138"/>
      <c r="AQ121" s="138"/>
      <c r="AR121" s="138"/>
      <c r="AS121" s="138"/>
      <c r="AT121" s="138"/>
      <c r="AU121" s="138"/>
      <c r="AV121" s="138"/>
      <c r="AW121" s="138"/>
      <c r="AX121" s="138"/>
      <c r="AY121" s="138"/>
      <c r="AZ121" s="138"/>
      <c r="BA121" s="138"/>
      <c r="BB121" s="138"/>
      <c r="BC121" s="138"/>
      <c r="BD121" s="138"/>
      <c r="BE121" s="138"/>
      <c r="BF121" s="138"/>
      <c r="BG121" s="138"/>
      <c r="BH121" s="138"/>
    </row>
    <row r="122" spans="1:60" ht="22.5" outlineLevel="1" x14ac:dyDescent="0.2">
      <c r="A122" s="166">
        <v>32</v>
      </c>
      <c r="B122" s="167" t="s">
        <v>492</v>
      </c>
      <c r="C122" s="179" t="s">
        <v>493</v>
      </c>
      <c r="D122" s="168" t="s">
        <v>195</v>
      </c>
      <c r="E122" s="169">
        <v>13.713050000000001</v>
      </c>
      <c r="F122" s="170"/>
      <c r="G122" s="171">
        <f t="shared" si="0"/>
        <v>0</v>
      </c>
      <c r="H122" s="170"/>
      <c r="I122" s="171">
        <f t="shared" si="1"/>
        <v>0</v>
      </c>
      <c r="J122" s="170"/>
      <c r="K122" s="171">
        <f t="shared" si="2"/>
        <v>0</v>
      </c>
      <c r="L122" s="171">
        <v>21</v>
      </c>
      <c r="M122" s="171">
        <f t="shared" si="3"/>
        <v>0</v>
      </c>
      <c r="N122" s="171">
        <v>0</v>
      </c>
      <c r="O122" s="171">
        <f t="shared" si="4"/>
        <v>0</v>
      </c>
      <c r="P122" s="171">
        <v>0</v>
      </c>
      <c r="Q122" s="171">
        <f t="shared" si="5"/>
        <v>0</v>
      </c>
      <c r="R122" s="171" t="s">
        <v>443</v>
      </c>
      <c r="S122" s="171" t="s">
        <v>143</v>
      </c>
      <c r="T122" s="172" t="s">
        <v>143</v>
      </c>
      <c r="U122" s="144">
        <v>0.10500000000000001</v>
      </c>
      <c r="V122" s="144">
        <f t="shared" si="6"/>
        <v>1.44</v>
      </c>
      <c r="W122" s="144"/>
      <c r="X122" s="138"/>
      <c r="Y122" s="138"/>
      <c r="Z122" s="138"/>
      <c r="AA122" s="138"/>
      <c r="AB122" s="138"/>
      <c r="AC122" s="138"/>
      <c r="AD122" s="138"/>
      <c r="AE122" s="138"/>
      <c r="AF122" s="138"/>
      <c r="AG122" s="138" t="s">
        <v>487</v>
      </c>
      <c r="AH122" s="138"/>
      <c r="AI122" s="138"/>
      <c r="AJ122" s="138"/>
      <c r="AK122" s="138"/>
      <c r="AL122" s="138"/>
      <c r="AM122" s="138"/>
      <c r="AN122" s="138"/>
      <c r="AO122" s="138"/>
      <c r="AP122" s="138"/>
      <c r="AQ122" s="138"/>
      <c r="AR122" s="138"/>
      <c r="AS122" s="138"/>
      <c r="AT122" s="138"/>
      <c r="AU122" s="138"/>
      <c r="AV122" s="138"/>
      <c r="AW122" s="138"/>
      <c r="AX122" s="138"/>
      <c r="AY122" s="138"/>
      <c r="AZ122" s="138"/>
      <c r="BA122" s="138"/>
      <c r="BB122" s="138"/>
      <c r="BC122" s="138"/>
      <c r="BD122" s="138"/>
      <c r="BE122" s="138"/>
      <c r="BF122" s="138"/>
      <c r="BG122" s="138"/>
      <c r="BH122" s="138"/>
    </row>
    <row r="123" spans="1:60" outlineLevel="1" x14ac:dyDescent="0.2">
      <c r="A123" s="166">
        <v>33</v>
      </c>
      <c r="B123" s="167" t="s">
        <v>502</v>
      </c>
      <c r="C123" s="179" t="s">
        <v>503</v>
      </c>
      <c r="D123" s="168" t="s">
        <v>195</v>
      </c>
      <c r="E123" s="169">
        <v>13.713050000000001</v>
      </c>
      <c r="F123" s="170"/>
      <c r="G123" s="171">
        <f t="shared" si="0"/>
        <v>0</v>
      </c>
      <c r="H123" s="170"/>
      <c r="I123" s="171">
        <f t="shared" si="1"/>
        <v>0</v>
      </c>
      <c r="J123" s="170"/>
      <c r="K123" s="171">
        <f t="shared" si="2"/>
        <v>0</v>
      </c>
      <c r="L123" s="171">
        <v>21</v>
      </c>
      <c r="M123" s="171">
        <f t="shared" si="3"/>
        <v>0</v>
      </c>
      <c r="N123" s="171">
        <v>0</v>
      </c>
      <c r="O123" s="171">
        <f t="shared" si="4"/>
        <v>0</v>
      </c>
      <c r="P123" s="171">
        <v>0</v>
      </c>
      <c r="Q123" s="171">
        <f t="shared" si="5"/>
        <v>0</v>
      </c>
      <c r="R123" s="171" t="s">
        <v>443</v>
      </c>
      <c r="S123" s="171" t="s">
        <v>143</v>
      </c>
      <c r="T123" s="172" t="s">
        <v>504</v>
      </c>
      <c r="U123" s="144">
        <v>0</v>
      </c>
      <c r="V123" s="144">
        <f t="shared" si="6"/>
        <v>0</v>
      </c>
      <c r="W123" s="144"/>
      <c r="X123" s="138"/>
      <c r="Y123" s="138"/>
      <c r="Z123" s="138"/>
      <c r="AA123" s="138"/>
      <c r="AB123" s="138"/>
      <c r="AC123" s="138"/>
      <c r="AD123" s="138"/>
      <c r="AE123" s="138"/>
      <c r="AF123" s="138"/>
      <c r="AG123" s="138" t="s">
        <v>487</v>
      </c>
      <c r="AH123" s="138"/>
      <c r="AI123" s="138"/>
      <c r="AJ123" s="138"/>
      <c r="AK123" s="138"/>
      <c r="AL123" s="138"/>
      <c r="AM123" s="138"/>
      <c r="AN123" s="138"/>
      <c r="AO123" s="138"/>
      <c r="AP123" s="138"/>
      <c r="AQ123" s="138"/>
      <c r="AR123" s="138"/>
      <c r="AS123" s="138"/>
      <c r="AT123" s="138"/>
      <c r="AU123" s="138"/>
      <c r="AV123" s="138"/>
      <c r="AW123" s="138"/>
      <c r="AX123" s="138"/>
      <c r="AY123" s="138"/>
      <c r="AZ123" s="138"/>
      <c r="BA123" s="138"/>
      <c r="BB123" s="138"/>
      <c r="BC123" s="138"/>
      <c r="BD123" s="138"/>
      <c r="BE123" s="138"/>
      <c r="BF123" s="138"/>
      <c r="BG123" s="138"/>
      <c r="BH123" s="138"/>
    </row>
    <row r="124" spans="1:60" outlineLevel="1" x14ac:dyDescent="0.2">
      <c r="A124" s="159">
        <v>34</v>
      </c>
      <c r="B124" s="160" t="s">
        <v>498</v>
      </c>
      <c r="C124" s="177" t="s">
        <v>499</v>
      </c>
      <c r="D124" s="161" t="s">
        <v>195</v>
      </c>
      <c r="E124" s="162">
        <v>13.713050000000001</v>
      </c>
      <c r="F124" s="163"/>
      <c r="G124" s="164">
        <f t="shared" si="0"/>
        <v>0</v>
      </c>
      <c r="H124" s="163"/>
      <c r="I124" s="164">
        <f t="shared" si="1"/>
        <v>0</v>
      </c>
      <c r="J124" s="163"/>
      <c r="K124" s="164">
        <f t="shared" si="2"/>
        <v>0</v>
      </c>
      <c r="L124" s="164">
        <v>21</v>
      </c>
      <c r="M124" s="164">
        <f t="shared" si="3"/>
        <v>0</v>
      </c>
      <c r="N124" s="164">
        <v>0</v>
      </c>
      <c r="O124" s="164">
        <f t="shared" si="4"/>
        <v>0</v>
      </c>
      <c r="P124" s="164">
        <v>0</v>
      </c>
      <c r="Q124" s="164">
        <f t="shared" si="5"/>
        <v>0</v>
      </c>
      <c r="R124" s="164" t="s">
        <v>500</v>
      </c>
      <c r="S124" s="164" t="s">
        <v>143</v>
      </c>
      <c r="T124" s="165" t="s">
        <v>143</v>
      </c>
      <c r="U124" s="144">
        <v>6.0000000000000001E-3</v>
      </c>
      <c r="V124" s="144">
        <f t="shared" si="6"/>
        <v>0.08</v>
      </c>
      <c r="W124" s="144"/>
      <c r="X124" s="138"/>
      <c r="Y124" s="138"/>
      <c r="Z124" s="138"/>
      <c r="AA124" s="138"/>
      <c r="AB124" s="138"/>
      <c r="AC124" s="138"/>
      <c r="AD124" s="138"/>
      <c r="AE124" s="138"/>
      <c r="AF124" s="138"/>
      <c r="AG124" s="138" t="s">
        <v>487</v>
      </c>
      <c r="AH124" s="138"/>
      <c r="AI124" s="138"/>
      <c r="AJ124" s="138"/>
      <c r="AK124" s="138"/>
      <c r="AL124" s="138"/>
      <c r="AM124" s="138"/>
      <c r="AN124" s="138"/>
      <c r="AO124" s="138"/>
      <c r="AP124" s="138"/>
      <c r="AQ124" s="138"/>
      <c r="AR124" s="138"/>
      <c r="AS124" s="138"/>
      <c r="AT124" s="138"/>
      <c r="AU124" s="138"/>
      <c r="AV124" s="138"/>
      <c r="AW124" s="138"/>
      <c r="AX124" s="138"/>
      <c r="AY124" s="138"/>
      <c r="AZ124" s="138"/>
      <c r="BA124" s="138"/>
      <c r="BB124" s="138"/>
      <c r="BC124" s="138"/>
      <c r="BD124" s="138"/>
      <c r="BE124" s="138"/>
      <c r="BF124" s="138"/>
      <c r="BG124" s="138"/>
      <c r="BH124" s="138"/>
    </row>
    <row r="125" spans="1:60" outlineLevel="1" x14ac:dyDescent="0.2">
      <c r="A125" s="141"/>
      <c r="B125" s="142"/>
      <c r="C125" s="251" t="s">
        <v>501</v>
      </c>
      <c r="D125" s="252"/>
      <c r="E125" s="252"/>
      <c r="F125" s="252"/>
      <c r="G125" s="252"/>
      <c r="H125" s="144"/>
      <c r="I125" s="144"/>
      <c r="J125" s="144"/>
      <c r="K125" s="144"/>
      <c r="L125" s="144"/>
      <c r="M125" s="144"/>
      <c r="N125" s="144"/>
      <c r="O125" s="144"/>
      <c r="P125" s="144"/>
      <c r="Q125" s="144"/>
      <c r="R125" s="144"/>
      <c r="S125" s="144"/>
      <c r="T125" s="144"/>
      <c r="U125" s="144"/>
      <c r="V125" s="144"/>
      <c r="W125" s="144"/>
      <c r="X125" s="138"/>
      <c r="Y125" s="138"/>
      <c r="Z125" s="138"/>
      <c r="AA125" s="138"/>
      <c r="AB125" s="138"/>
      <c r="AC125" s="138"/>
      <c r="AD125" s="138"/>
      <c r="AE125" s="138"/>
      <c r="AF125" s="138"/>
      <c r="AG125" s="138" t="s">
        <v>146</v>
      </c>
      <c r="AH125" s="138"/>
      <c r="AI125" s="138"/>
      <c r="AJ125" s="138"/>
      <c r="AK125" s="138"/>
      <c r="AL125" s="138"/>
      <c r="AM125" s="138"/>
      <c r="AN125" s="138"/>
      <c r="AO125" s="138"/>
      <c r="AP125" s="138"/>
      <c r="AQ125" s="138"/>
      <c r="AR125" s="138"/>
      <c r="AS125" s="138"/>
      <c r="AT125" s="138"/>
      <c r="AU125" s="138"/>
      <c r="AV125" s="138"/>
      <c r="AW125" s="138"/>
      <c r="AX125" s="138"/>
      <c r="AY125" s="138"/>
      <c r="AZ125" s="138"/>
      <c r="BA125" s="138"/>
      <c r="BB125" s="138"/>
      <c r="BC125" s="138"/>
      <c r="BD125" s="138"/>
      <c r="BE125" s="138"/>
      <c r="BF125" s="138"/>
      <c r="BG125" s="138"/>
      <c r="BH125" s="138"/>
    </row>
    <row r="126" spans="1:60" x14ac:dyDescent="0.2">
      <c r="A126" s="153" t="s">
        <v>137</v>
      </c>
      <c r="B126" s="154" t="s">
        <v>88</v>
      </c>
      <c r="C126" s="176" t="s">
        <v>89</v>
      </c>
      <c r="D126" s="155"/>
      <c r="E126" s="156"/>
      <c r="F126" s="157"/>
      <c r="G126" s="157">
        <f>SUMIF(AG127:AG136,"&lt;&gt;NOR",G127:G136)</f>
        <v>0</v>
      </c>
      <c r="H126" s="157"/>
      <c r="I126" s="157">
        <f>SUM(I127:I136)</f>
        <v>0</v>
      </c>
      <c r="J126" s="157"/>
      <c r="K126" s="157">
        <f>SUM(K127:K136)</f>
        <v>0</v>
      </c>
      <c r="L126" s="157"/>
      <c r="M126" s="157">
        <f>SUM(M127:M136)</f>
        <v>0</v>
      </c>
      <c r="N126" s="157"/>
      <c r="O126" s="157">
        <f>SUM(O127:O136)</f>
        <v>0.03</v>
      </c>
      <c r="P126" s="157"/>
      <c r="Q126" s="157">
        <f>SUM(Q127:Q136)</f>
        <v>0</v>
      </c>
      <c r="R126" s="157"/>
      <c r="S126" s="157"/>
      <c r="T126" s="158"/>
      <c r="U126" s="152"/>
      <c r="V126" s="152">
        <f>SUM(V127:V136)</f>
        <v>5.69</v>
      </c>
      <c r="W126" s="152"/>
      <c r="AG126" t="s">
        <v>138</v>
      </c>
    </row>
    <row r="127" spans="1:60" outlineLevel="1" x14ac:dyDescent="0.2">
      <c r="A127" s="159">
        <v>35</v>
      </c>
      <c r="B127" s="160" t="s">
        <v>248</v>
      </c>
      <c r="C127" s="177" t="s">
        <v>249</v>
      </c>
      <c r="D127" s="161" t="s">
        <v>141</v>
      </c>
      <c r="E127" s="162">
        <v>8.5200000000000014</v>
      </c>
      <c r="F127" s="163"/>
      <c r="G127" s="164">
        <f>ROUND(E127*F127,2)</f>
        <v>0</v>
      </c>
      <c r="H127" s="163"/>
      <c r="I127" s="164">
        <f>ROUND(E127*H127,2)</f>
        <v>0</v>
      </c>
      <c r="J127" s="163"/>
      <c r="K127" s="164">
        <f>ROUND(E127*J127,2)</f>
        <v>0</v>
      </c>
      <c r="L127" s="164">
        <v>21</v>
      </c>
      <c r="M127" s="164">
        <f>G127*(1+L127/100)</f>
        <v>0</v>
      </c>
      <c r="N127" s="164">
        <v>2.1000000000000001E-4</v>
      </c>
      <c r="O127" s="164">
        <f>ROUND(E127*N127,2)</f>
        <v>0</v>
      </c>
      <c r="P127" s="164">
        <v>0</v>
      </c>
      <c r="Q127" s="164">
        <f>ROUND(E127*P127,2)</f>
        <v>0</v>
      </c>
      <c r="R127" s="164" t="s">
        <v>250</v>
      </c>
      <c r="S127" s="164" t="s">
        <v>143</v>
      </c>
      <c r="T127" s="165" t="s">
        <v>143</v>
      </c>
      <c r="U127" s="144">
        <v>9.5000000000000001E-2</v>
      </c>
      <c r="V127" s="144">
        <f>ROUND(E127*U127,2)</f>
        <v>0.81</v>
      </c>
      <c r="W127" s="144"/>
      <c r="X127" s="138"/>
      <c r="Y127" s="138"/>
      <c r="Z127" s="138"/>
      <c r="AA127" s="138"/>
      <c r="AB127" s="138"/>
      <c r="AC127" s="138"/>
      <c r="AD127" s="138"/>
      <c r="AE127" s="138"/>
      <c r="AF127" s="138"/>
      <c r="AG127" s="138" t="s">
        <v>144</v>
      </c>
      <c r="AH127" s="138"/>
      <c r="AI127" s="138"/>
      <c r="AJ127" s="138"/>
      <c r="AK127" s="138"/>
      <c r="AL127" s="138"/>
      <c r="AM127" s="138"/>
      <c r="AN127" s="138"/>
      <c r="AO127" s="138"/>
      <c r="AP127" s="138"/>
      <c r="AQ127" s="138"/>
      <c r="AR127" s="138"/>
      <c r="AS127" s="138"/>
      <c r="AT127" s="138"/>
      <c r="AU127" s="138"/>
      <c r="AV127" s="138"/>
      <c r="AW127" s="138"/>
      <c r="AX127" s="138"/>
      <c r="AY127" s="138"/>
      <c r="AZ127" s="138"/>
      <c r="BA127" s="138"/>
      <c r="BB127" s="138"/>
      <c r="BC127" s="138"/>
      <c r="BD127" s="138"/>
      <c r="BE127" s="138"/>
      <c r="BF127" s="138"/>
      <c r="BG127" s="138"/>
      <c r="BH127" s="138"/>
    </row>
    <row r="128" spans="1:60" outlineLevel="1" x14ac:dyDescent="0.2">
      <c r="A128" s="141"/>
      <c r="B128" s="142"/>
      <c r="C128" s="178" t="s">
        <v>600</v>
      </c>
      <c r="D128" s="150"/>
      <c r="E128" s="151">
        <v>8.5200000000000014</v>
      </c>
      <c r="F128" s="144"/>
      <c r="G128" s="144"/>
      <c r="H128" s="144"/>
      <c r="I128" s="144"/>
      <c r="J128" s="144"/>
      <c r="K128" s="144"/>
      <c r="L128" s="144"/>
      <c r="M128" s="144"/>
      <c r="N128" s="144"/>
      <c r="O128" s="144"/>
      <c r="P128" s="144"/>
      <c r="Q128" s="144"/>
      <c r="R128" s="144"/>
      <c r="S128" s="144"/>
      <c r="T128" s="144"/>
      <c r="U128" s="144"/>
      <c r="V128" s="144"/>
      <c r="W128" s="144"/>
      <c r="X128" s="138"/>
      <c r="Y128" s="138"/>
      <c r="Z128" s="138"/>
      <c r="AA128" s="138"/>
      <c r="AB128" s="138"/>
      <c r="AC128" s="138"/>
      <c r="AD128" s="138"/>
      <c r="AE128" s="138"/>
      <c r="AF128" s="138"/>
      <c r="AG128" s="138" t="s">
        <v>148</v>
      </c>
      <c r="AH128" s="138">
        <v>0</v>
      </c>
      <c r="AI128" s="138"/>
      <c r="AJ128" s="138"/>
      <c r="AK128" s="138"/>
      <c r="AL128" s="138"/>
      <c r="AM128" s="138"/>
      <c r="AN128" s="138"/>
      <c r="AO128" s="138"/>
      <c r="AP128" s="138"/>
      <c r="AQ128" s="138"/>
      <c r="AR128" s="138"/>
      <c r="AS128" s="138"/>
      <c r="AT128" s="138"/>
      <c r="AU128" s="138"/>
      <c r="AV128" s="138"/>
      <c r="AW128" s="138"/>
      <c r="AX128" s="138"/>
      <c r="AY128" s="138"/>
      <c r="AZ128" s="138"/>
      <c r="BA128" s="138"/>
      <c r="BB128" s="138"/>
      <c r="BC128" s="138"/>
      <c r="BD128" s="138"/>
      <c r="BE128" s="138"/>
      <c r="BF128" s="138"/>
      <c r="BG128" s="138"/>
      <c r="BH128" s="138"/>
    </row>
    <row r="129" spans="1:60" outlineLevel="1" x14ac:dyDescent="0.2">
      <c r="A129" s="159">
        <v>36</v>
      </c>
      <c r="B129" s="160" t="s">
        <v>251</v>
      </c>
      <c r="C129" s="177" t="s">
        <v>252</v>
      </c>
      <c r="D129" s="161" t="s">
        <v>141</v>
      </c>
      <c r="E129" s="162">
        <v>8.5200000000000014</v>
      </c>
      <c r="F129" s="163"/>
      <c r="G129" s="164">
        <f>ROUND(E129*F129,2)</f>
        <v>0</v>
      </c>
      <c r="H129" s="163"/>
      <c r="I129" s="164">
        <f>ROUND(E129*H129,2)</f>
        <v>0</v>
      </c>
      <c r="J129" s="163"/>
      <c r="K129" s="164">
        <f>ROUND(E129*J129,2)</f>
        <v>0</v>
      </c>
      <c r="L129" s="164">
        <v>21</v>
      </c>
      <c r="M129" s="164">
        <f>G129*(1+L129/100)</f>
        <v>0</v>
      </c>
      <c r="N129" s="164">
        <v>3.6800000000000001E-3</v>
      </c>
      <c r="O129" s="164">
        <f>ROUND(E129*N129,2)</f>
        <v>0.03</v>
      </c>
      <c r="P129" s="164">
        <v>0</v>
      </c>
      <c r="Q129" s="164">
        <f>ROUND(E129*P129,2)</f>
        <v>0</v>
      </c>
      <c r="R129" s="164" t="s">
        <v>250</v>
      </c>
      <c r="S129" s="164" t="s">
        <v>143</v>
      </c>
      <c r="T129" s="165" t="s">
        <v>143</v>
      </c>
      <c r="U129" s="144">
        <v>0.38500000000000001</v>
      </c>
      <c r="V129" s="144">
        <f>ROUND(E129*U129,2)</f>
        <v>3.28</v>
      </c>
      <c r="W129" s="144"/>
      <c r="X129" s="138"/>
      <c r="Y129" s="138"/>
      <c r="Z129" s="138"/>
      <c r="AA129" s="138"/>
      <c r="AB129" s="138"/>
      <c r="AC129" s="138"/>
      <c r="AD129" s="138"/>
      <c r="AE129" s="138"/>
      <c r="AF129" s="138"/>
      <c r="AG129" s="138" t="s">
        <v>144</v>
      </c>
      <c r="AH129" s="138"/>
      <c r="AI129" s="138"/>
      <c r="AJ129" s="138"/>
      <c r="AK129" s="138"/>
      <c r="AL129" s="138"/>
      <c r="AM129" s="138"/>
      <c r="AN129" s="138"/>
      <c r="AO129" s="138"/>
      <c r="AP129" s="138"/>
      <c r="AQ129" s="138"/>
      <c r="AR129" s="138"/>
      <c r="AS129" s="138"/>
      <c r="AT129" s="138"/>
      <c r="AU129" s="138"/>
      <c r="AV129" s="138"/>
      <c r="AW129" s="138"/>
      <c r="AX129" s="138"/>
      <c r="AY129" s="138"/>
      <c r="AZ129" s="138"/>
      <c r="BA129" s="138"/>
      <c r="BB129" s="138"/>
      <c r="BC129" s="138"/>
      <c r="BD129" s="138"/>
      <c r="BE129" s="138"/>
      <c r="BF129" s="138"/>
      <c r="BG129" s="138"/>
      <c r="BH129" s="138"/>
    </row>
    <row r="130" spans="1:60" outlineLevel="1" x14ac:dyDescent="0.2">
      <c r="A130" s="141"/>
      <c r="B130" s="142"/>
      <c r="C130" s="178" t="s">
        <v>601</v>
      </c>
      <c r="D130" s="150"/>
      <c r="E130" s="151">
        <v>8.5200000000000014</v>
      </c>
      <c r="F130" s="144"/>
      <c r="G130" s="144"/>
      <c r="H130" s="144"/>
      <c r="I130" s="144"/>
      <c r="J130" s="144"/>
      <c r="K130" s="144"/>
      <c r="L130" s="144"/>
      <c r="M130" s="144"/>
      <c r="N130" s="144"/>
      <c r="O130" s="144"/>
      <c r="P130" s="144"/>
      <c r="Q130" s="144"/>
      <c r="R130" s="144"/>
      <c r="S130" s="144"/>
      <c r="T130" s="144"/>
      <c r="U130" s="144"/>
      <c r="V130" s="144"/>
      <c r="W130" s="144"/>
      <c r="X130" s="138"/>
      <c r="Y130" s="138"/>
      <c r="Z130" s="138"/>
      <c r="AA130" s="138"/>
      <c r="AB130" s="138"/>
      <c r="AC130" s="138"/>
      <c r="AD130" s="138"/>
      <c r="AE130" s="138"/>
      <c r="AF130" s="138"/>
      <c r="AG130" s="138" t="s">
        <v>148</v>
      </c>
      <c r="AH130" s="138">
        <v>0</v>
      </c>
      <c r="AI130" s="138"/>
      <c r="AJ130" s="138"/>
      <c r="AK130" s="138"/>
      <c r="AL130" s="138"/>
      <c r="AM130" s="138"/>
      <c r="AN130" s="138"/>
      <c r="AO130" s="138"/>
      <c r="AP130" s="138"/>
      <c r="AQ130" s="138"/>
      <c r="AR130" s="138"/>
      <c r="AS130" s="138"/>
      <c r="AT130" s="138"/>
      <c r="AU130" s="138"/>
      <c r="AV130" s="138"/>
      <c r="AW130" s="138"/>
      <c r="AX130" s="138"/>
      <c r="AY130" s="138"/>
      <c r="AZ130" s="138"/>
      <c r="BA130" s="138"/>
      <c r="BB130" s="138"/>
      <c r="BC130" s="138"/>
      <c r="BD130" s="138"/>
      <c r="BE130" s="138"/>
      <c r="BF130" s="138"/>
      <c r="BG130" s="138"/>
      <c r="BH130" s="138"/>
    </row>
    <row r="131" spans="1:60" ht="22.5" outlineLevel="1" x14ac:dyDescent="0.2">
      <c r="A131" s="159">
        <v>37</v>
      </c>
      <c r="B131" s="160" t="s">
        <v>602</v>
      </c>
      <c r="C131" s="177" t="s">
        <v>603</v>
      </c>
      <c r="D131" s="161" t="s">
        <v>229</v>
      </c>
      <c r="E131" s="162">
        <v>4.4000000000000004</v>
      </c>
      <c r="F131" s="163"/>
      <c r="G131" s="164">
        <f>ROUND(E131*F131,2)</f>
        <v>0</v>
      </c>
      <c r="H131" s="163"/>
      <c r="I131" s="164">
        <f>ROUND(E131*H131,2)</f>
        <v>0</v>
      </c>
      <c r="J131" s="163"/>
      <c r="K131" s="164">
        <f>ROUND(E131*J131,2)</f>
        <v>0</v>
      </c>
      <c r="L131" s="164">
        <v>21</v>
      </c>
      <c r="M131" s="164">
        <f>G131*(1+L131/100)</f>
        <v>0</v>
      </c>
      <c r="N131" s="164">
        <v>3.2000000000000003E-4</v>
      </c>
      <c r="O131" s="164">
        <f>ROUND(E131*N131,2)</f>
        <v>0</v>
      </c>
      <c r="P131" s="164">
        <v>0</v>
      </c>
      <c r="Q131" s="164">
        <f>ROUND(E131*P131,2)</f>
        <v>0</v>
      </c>
      <c r="R131" s="164" t="s">
        <v>250</v>
      </c>
      <c r="S131" s="164" t="s">
        <v>143</v>
      </c>
      <c r="T131" s="165" t="s">
        <v>143</v>
      </c>
      <c r="U131" s="144">
        <v>0.11</v>
      </c>
      <c r="V131" s="144">
        <f>ROUND(E131*U131,2)</f>
        <v>0.48</v>
      </c>
      <c r="W131" s="144"/>
      <c r="X131" s="138"/>
      <c r="Y131" s="138"/>
      <c r="Z131" s="138"/>
      <c r="AA131" s="138"/>
      <c r="AB131" s="138"/>
      <c r="AC131" s="138"/>
      <c r="AD131" s="138"/>
      <c r="AE131" s="138"/>
      <c r="AF131" s="138"/>
      <c r="AG131" s="138" t="s">
        <v>144</v>
      </c>
      <c r="AH131" s="138"/>
      <c r="AI131" s="138"/>
      <c r="AJ131" s="138"/>
      <c r="AK131" s="138"/>
      <c r="AL131" s="138"/>
      <c r="AM131" s="138"/>
      <c r="AN131" s="138"/>
      <c r="AO131" s="138"/>
      <c r="AP131" s="138"/>
      <c r="AQ131" s="138"/>
      <c r="AR131" s="138"/>
      <c r="AS131" s="138"/>
      <c r="AT131" s="138"/>
      <c r="AU131" s="138"/>
      <c r="AV131" s="138"/>
      <c r="AW131" s="138"/>
      <c r="AX131" s="138"/>
      <c r="AY131" s="138"/>
      <c r="AZ131" s="138"/>
      <c r="BA131" s="138"/>
      <c r="BB131" s="138"/>
      <c r="BC131" s="138"/>
      <c r="BD131" s="138"/>
      <c r="BE131" s="138"/>
      <c r="BF131" s="138"/>
      <c r="BG131" s="138"/>
      <c r="BH131" s="138"/>
    </row>
    <row r="132" spans="1:60" outlineLevel="1" x14ac:dyDescent="0.2">
      <c r="A132" s="141"/>
      <c r="B132" s="142"/>
      <c r="C132" s="178" t="s">
        <v>604</v>
      </c>
      <c r="D132" s="150"/>
      <c r="E132" s="151">
        <v>4.4000000000000004</v>
      </c>
      <c r="F132" s="144"/>
      <c r="G132" s="144"/>
      <c r="H132" s="144"/>
      <c r="I132" s="144"/>
      <c r="J132" s="144"/>
      <c r="K132" s="144"/>
      <c r="L132" s="144"/>
      <c r="M132" s="144"/>
      <c r="N132" s="144"/>
      <c r="O132" s="144"/>
      <c r="P132" s="144"/>
      <c r="Q132" s="144"/>
      <c r="R132" s="144"/>
      <c r="S132" s="144"/>
      <c r="T132" s="144"/>
      <c r="U132" s="144"/>
      <c r="V132" s="144"/>
      <c r="W132" s="144"/>
      <c r="X132" s="138"/>
      <c r="Y132" s="138"/>
      <c r="Z132" s="138"/>
      <c r="AA132" s="138"/>
      <c r="AB132" s="138"/>
      <c r="AC132" s="138"/>
      <c r="AD132" s="138"/>
      <c r="AE132" s="138"/>
      <c r="AF132" s="138"/>
      <c r="AG132" s="138" t="s">
        <v>148</v>
      </c>
      <c r="AH132" s="138">
        <v>0</v>
      </c>
      <c r="AI132" s="138"/>
      <c r="AJ132" s="138"/>
      <c r="AK132" s="138"/>
      <c r="AL132" s="138"/>
      <c r="AM132" s="138"/>
      <c r="AN132" s="138"/>
      <c r="AO132" s="138"/>
      <c r="AP132" s="138"/>
      <c r="AQ132" s="138"/>
      <c r="AR132" s="138"/>
      <c r="AS132" s="138"/>
      <c r="AT132" s="138"/>
      <c r="AU132" s="138"/>
      <c r="AV132" s="138"/>
      <c r="AW132" s="138"/>
      <c r="AX132" s="138"/>
      <c r="AY132" s="138"/>
      <c r="AZ132" s="138"/>
      <c r="BA132" s="138"/>
      <c r="BB132" s="138"/>
      <c r="BC132" s="138"/>
      <c r="BD132" s="138"/>
      <c r="BE132" s="138"/>
      <c r="BF132" s="138"/>
      <c r="BG132" s="138"/>
      <c r="BH132" s="138"/>
    </row>
    <row r="133" spans="1:60" ht="22.5" outlineLevel="1" x14ac:dyDescent="0.2">
      <c r="A133" s="159">
        <v>38</v>
      </c>
      <c r="B133" s="160" t="s">
        <v>605</v>
      </c>
      <c r="C133" s="177" t="s">
        <v>606</v>
      </c>
      <c r="D133" s="161" t="s">
        <v>229</v>
      </c>
      <c r="E133" s="162">
        <v>8</v>
      </c>
      <c r="F133" s="163"/>
      <c r="G133" s="164">
        <f>ROUND(E133*F133,2)</f>
        <v>0</v>
      </c>
      <c r="H133" s="163"/>
      <c r="I133" s="164">
        <f>ROUND(E133*H133,2)</f>
        <v>0</v>
      </c>
      <c r="J133" s="163"/>
      <c r="K133" s="164">
        <f>ROUND(E133*J133,2)</f>
        <v>0</v>
      </c>
      <c r="L133" s="164">
        <v>21</v>
      </c>
      <c r="M133" s="164">
        <f>G133*(1+L133/100)</f>
        <v>0</v>
      </c>
      <c r="N133" s="164">
        <v>3.2000000000000003E-4</v>
      </c>
      <c r="O133" s="164">
        <f>ROUND(E133*N133,2)</f>
        <v>0</v>
      </c>
      <c r="P133" s="164">
        <v>0</v>
      </c>
      <c r="Q133" s="164">
        <f>ROUND(E133*P133,2)</f>
        <v>0</v>
      </c>
      <c r="R133" s="164" t="s">
        <v>250</v>
      </c>
      <c r="S133" s="164" t="s">
        <v>143</v>
      </c>
      <c r="T133" s="165" t="s">
        <v>143</v>
      </c>
      <c r="U133" s="144">
        <v>0.14000000000000001</v>
      </c>
      <c r="V133" s="144">
        <f>ROUND(E133*U133,2)</f>
        <v>1.1200000000000001</v>
      </c>
      <c r="W133" s="144"/>
      <c r="X133" s="138"/>
      <c r="Y133" s="138"/>
      <c r="Z133" s="138"/>
      <c r="AA133" s="138"/>
      <c r="AB133" s="138"/>
      <c r="AC133" s="138"/>
      <c r="AD133" s="138"/>
      <c r="AE133" s="138"/>
      <c r="AF133" s="138"/>
      <c r="AG133" s="138" t="s">
        <v>144</v>
      </c>
      <c r="AH133" s="138"/>
      <c r="AI133" s="138"/>
      <c r="AJ133" s="138"/>
      <c r="AK133" s="138"/>
      <c r="AL133" s="138"/>
      <c r="AM133" s="138"/>
      <c r="AN133" s="138"/>
      <c r="AO133" s="138"/>
      <c r="AP133" s="138"/>
      <c r="AQ133" s="138"/>
      <c r="AR133" s="138"/>
      <c r="AS133" s="138"/>
      <c r="AT133" s="138"/>
      <c r="AU133" s="138"/>
      <c r="AV133" s="138"/>
      <c r="AW133" s="138"/>
      <c r="AX133" s="138"/>
      <c r="AY133" s="138"/>
      <c r="AZ133" s="138"/>
      <c r="BA133" s="138"/>
      <c r="BB133" s="138"/>
      <c r="BC133" s="138"/>
      <c r="BD133" s="138"/>
      <c r="BE133" s="138"/>
      <c r="BF133" s="138"/>
      <c r="BG133" s="138"/>
      <c r="BH133" s="138"/>
    </row>
    <row r="134" spans="1:60" outlineLevel="1" x14ac:dyDescent="0.2">
      <c r="A134" s="141"/>
      <c r="B134" s="142"/>
      <c r="C134" s="178" t="s">
        <v>607</v>
      </c>
      <c r="D134" s="150"/>
      <c r="E134" s="151">
        <v>8</v>
      </c>
      <c r="F134" s="144"/>
      <c r="G134" s="144"/>
      <c r="H134" s="144"/>
      <c r="I134" s="144"/>
      <c r="J134" s="144"/>
      <c r="K134" s="144"/>
      <c r="L134" s="144"/>
      <c r="M134" s="144"/>
      <c r="N134" s="144"/>
      <c r="O134" s="144"/>
      <c r="P134" s="144"/>
      <c r="Q134" s="144"/>
      <c r="R134" s="144"/>
      <c r="S134" s="144"/>
      <c r="T134" s="144"/>
      <c r="U134" s="144"/>
      <c r="V134" s="144"/>
      <c r="W134" s="144"/>
      <c r="X134" s="138"/>
      <c r="Y134" s="138"/>
      <c r="Z134" s="138"/>
      <c r="AA134" s="138"/>
      <c r="AB134" s="138"/>
      <c r="AC134" s="138"/>
      <c r="AD134" s="138"/>
      <c r="AE134" s="138"/>
      <c r="AF134" s="138"/>
      <c r="AG134" s="138" t="s">
        <v>148</v>
      </c>
      <c r="AH134" s="138">
        <v>0</v>
      </c>
      <c r="AI134" s="138"/>
      <c r="AJ134" s="138"/>
      <c r="AK134" s="138"/>
      <c r="AL134" s="138"/>
      <c r="AM134" s="138"/>
      <c r="AN134" s="138"/>
      <c r="AO134" s="138"/>
      <c r="AP134" s="138"/>
      <c r="AQ134" s="138"/>
      <c r="AR134" s="138"/>
      <c r="AS134" s="138"/>
      <c r="AT134" s="138"/>
      <c r="AU134" s="138"/>
      <c r="AV134" s="138"/>
      <c r="AW134" s="138"/>
      <c r="AX134" s="138"/>
      <c r="AY134" s="138"/>
      <c r="AZ134" s="138"/>
      <c r="BA134" s="138"/>
      <c r="BB134" s="138"/>
      <c r="BC134" s="138"/>
      <c r="BD134" s="138"/>
      <c r="BE134" s="138"/>
      <c r="BF134" s="138"/>
      <c r="BG134" s="138"/>
      <c r="BH134" s="138"/>
    </row>
    <row r="135" spans="1:60" outlineLevel="1" x14ac:dyDescent="0.2">
      <c r="A135" s="141">
        <v>39</v>
      </c>
      <c r="B135" s="142" t="s">
        <v>254</v>
      </c>
      <c r="C135" s="180" t="s">
        <v>255</v>
      </c>
      <c r="D135" s="143" t="s">
        <v>0</v>
      </c>
      <c r="E135" s="174"/>
      <c r="F135" s="149"/>
      <c r="G135" s="144">
        <f>ROUND(E135*F135,2)</f>
        <v>0</v>
      </c>
      <c r="H135" s="149"/>
      <c r="I135" s="144">
        <f>ROUND(E135*H135,2)</f>
        <v>0</v>
      </c>
      <c r="J135" s="149"/>
      <c r="K135" s="144">
        <f>ROUND(E135*J135,2)</f>
        <v>0</v>
      </c>
      <c r="L135" s="144">
        <v>21</v>
      </c>
      <c r="M135" s="144">
        <f>G135*(1+L135/100)</f>
        <v>0</v>
      </c>
      <c r="N135" s="144">
        <v>0</v>
      </c>
      <c r="O135" s="144">
        <f>ROUND(E135*N135,2)</f>
        <v>0</v>
      </c>
      <c r="P135" s="144">
        <v>0</v>
      </c>
      <c r="Q135" s="144">
        <f>ROUND(E135*P135,2)</f>
        <v>0</v>
      </c>
      <c r="R135" s="144" t="s">
        <v>250</v>
      </c>
      <c r="S135" s="144" t="s">
        <v>143</v>
      </c>
      <c r="T135" s="144" t="s">
        <v>143</v>
      </c>
      <c r="U135" s="144">
        <v>0</v>
      </c>
      <c r="V135" s="144">
        <f>ROUND(E135*U135,2)</f>
        <v>0</v>
      </c>
      <c r="W135" s="144"/>
      <c r="X135" s="138"/>
      <c r="Y135" s="138"/>
      <c r="Z135" s="138"/>
      <c r="AA135" s="138"/>
      <c r="AB135" s="138"/>
      <c r="AC135" s="138"/>
      <c r="AD135" s="138"/>
      <c r="AE135" s="138"/>
      <c r="AF135" s="138"/>
      <c r="AG135" s="138" t="s">
        <v>256</v>
      </c>
      <c r="AH135" s="138"/>
      <c r="AI135" s="138"/>
      <c r="AJ135" s="138"/>
      <c r="AK135" s="138"/>
      <c r="AL135" s="138"/>
      <c r="AM135" s="138"/>
      <c r="AN135" s="138"/>
      <c r="AO135" s="138"/>
      <c r="AP135" s="138"/>
      <c r="AQ135" s="138"/>
      <c r="AR135" s="138"/>
      <c r="AS135" s="138"/>
      <c r="AT135" s="138"/>
      <c r="AU135" s="138"/>
      <c r="AV135" s="138"/>
      <c r="AW135" s="138"/>
      <c r="AX135" s="138"/>
      <c r="AY135" s="138"/>
      <c r="AZ135" s="138"/>
      <c r="BA135" s="138"/>
      <c r="BB135" s="138"/>
      <c r="BC135" s="138"/>
      <c r="BD135" s="138"/>
      <c r="BE135" s="138"/>
      <c r="BF135" s="138"/>
      <c r="BG135" s="138"/>
      <c r="BH135" s="138"/>
    </row>
    <row r="136" spans="1:60" outlineLevel="1" x14ac:dyDescent="0.2">
      <c r="A136" s="141"/>
      <c r="B136" s="142"/>
      <c r="C136" s="260" t="s">
        <v>257</v>
      </c>
      <c r="D136" s="261"/>
      <c r="E136" s="261"/>
      <c r="F136" s="261"/>
      <c r="G136" s="261"/>
      <c r="H136" s="144"/>
      <c r="I136" s="144"/>
      <c r="J136" s="144"/>
      <c r="K136" s="144"/>
      <c r="L136" s="144"/>
      <c r="M136" s="144"/>
      <c r="N136" s="144"/>
      <c r="O136" s="144"/>
      <c r="P136" s="144"/>
      <c r="Q136" s="144"/>
      <c r="R136" s="144"/>
      <c r="S136" s="144"/>
      <c r="T136" s="144"/>
      <c r="U136" s="144"/>
      <c r="V136" s="144"/>
      <c r="W136" s="144"/>
      <c r="X136" s="138"/>
      <c r="Y136" s="138"/>
      <c r="Z136" s="138"/>
      <c r="AA136" s="138"/>
      <c r="AB136" s="138"/>
      <c r="AC136" s="138"/>
      <c r="AD136" s="138"/>
      <c r="AE136" s="138"/>
      <c r="AF136" s="138"/>
      <c r="AG136" s="138" t="s">
        <v>146</v>
      </c>
      <c r="AH136" s="138"/>
      <c r="AI136" s="138"/>
      <c r="AJ136" s="138"/>
      <c r="AK136" s="138"/>
      <c r="AL136" s="138"/>
      <c r="AM136" s="138"/>
      <c r="AN136" s="138"/>
      <c r="AO136" s="138"/>
      <c r="AP136" s="138"/>
      <c r="AQ136" s="138"/>
      <c r="AR136" s="138"/>
      <c r="AS136" s="138"/>
      <c r="AT136" s="138"/>
      <c r="AU136" s="138"/>
      <c r="AV136" s="138"/>
      <c r="AW136" s="138"/>
      <c r="AX136" s="138"/>
      <c r="AY136" s="138"/>
      <c r="AZ136" s="138"/>
      <c r="BA136" s="138"/>
      <c r="BB136" s="138"/>
      <c r="BC136" s="138"/>
      <c r="BD136" s="138"/>
      <c r="BE136" s="138"/>
      <c r="BF136" s="138"/>
      <c r="BG136" s="138"/>
      <c r="BH136" s="138"/>
    </row>
    <row r="137" spans="1:60" x14ac:dyDescent="0.2">
      <c r="A137" s="153" t="s">
        <v>137</v>
      </c>
      <c r="B137" s="154" t="s">
        <v>90</v>
      </c>
      <c r="C137" s="176" t="s">
        <v>91</v>
      </c>
      <c r="D137" s="155"/>
      <c r="E137" s="156"/>
      <c r="F137" s="157"/>
      <c r="G137" s="157">
        <f>SUMIF(AG138:AG168,"&lt;&gt;NOR",G138:G168)</f>
        <v>0</v>
      </c>
      <c r="H137" s="157"/>
      <c r="I137" s="157">
        <f>SUM(I138:I168)</f>
        <v>0</v>
      </c>
      <c r="J137" s="157"/>
      <c r="K137" s="157">
        <f>SUM(K138:K168)</f>
        <v>0</v>
      </c>
      <c r="L137" s="157"/>
      <c r="M137" s="157">
        <f>SUM(M138:M168)</f>
        <v>0</v>
      </c>
      <c r="N137" s="157"/>
      <c r="O137" s="157">
        <f>SUM(O138:O168)</f>
        <v>0.17000000000000004</v>
      </c>
      <c r="P137" s="157"/>
      <c r="Q137" s="157">
        <f>SUM(Q138:Q168)</f>
        <v>0.01</v>
      </c>
      <c r="R137" s="157"/>
      <c r="S137" s="157"/>
      <c r="T137" s="158"/>
      <c r="U137" s="152"/>
      <c r="V137" s="152">
        <f>SUM(V138:V168)</f>
        <v>43.67</v>
      </c>
      <c r="W137" s="152"/>
      <c r="AG137" t="s">
        <v>138</v>
      </c>
    </row>
    <row r="138" spans="1:60" ht="22.5" outlineLevel="1" x14ac:dyDescent="0.2">
      <c r="A138" s="159">
        <v>40</v>
      </c>
      <c r="B138" s="160" t="s">
        <v>608</v>
      </c>
      <c r="C138" s="177" t="s">
        <v>609</v>
      </c>
      <c r="D138" s="161" t="s">
        <v>260</v>
      </c>
      <c r="E138" s="162">
        <v>12</v>
      </c>
      <c r="F138" s="163"/>
      <c r="G138" s="164">
        <f>ROUND(E138*F138,2)</f>
        <v>0</v>
      </c>
      <c r="H138" s="163"/>
      <c r="I138" s="164">
        <f>ROUND(E138*H138,2)</f>
        <v>0</v>
      </c>
      <c r="J138" s="163"/>
      <c r="K138" s="164">
        <f>ROUND(E138*J138,2)</f>
        <v>0</v>
      </c>
      <c r="L138" s="164">
        <v>21</v>
      </c>
      <c r="M138" s="164">
        <f>G138*(1+L138/100)</f>
        <v>0</v>
      </c>
      <c r="N138" s="164">
        <v>7.0200000000000002E-3</v>
      </c>
      <c r="O138" s="164">
        <f>ROUND(E138*N138,2)</f>
        <v>0.08</v>
      </c>
      <c r="P138" s="164">
        <v>0</v>
      </c>
      <c r="Q138" s="164">
        <f>ROUND(E138*P138,2)</f>
        <v>0</v>
      </c>
      <c r="R138" s="164" t="s">
        <v>261</v>
      </c>
      <c r="S138" s="164" t="s">
        <v>143</v>
      </c>
      <c r="T138" s="165" t="s">
        <v>143</v>
      </c>
      <c r="U138" s="144">
        <v>0.80400000000000005</v>
      </c>
      <c r="V138" s="144">
        <f>ROUND(E138*U138,2)</f>
        <v>9.65</v>
      </c>
      <c r="W138" s="144"/>
      <c r="X138" s="138"/>
      <c r="Y138" s="138"/>
      <c r="Z138" s="138"/>
      <c r="AA138" s="138"/>
      <c r="AB138" s="138"/>
      <c r="AC138" s="138"/>
      <c r="AD138" s="138"/>
      <c r="AE138" s="138"/>
      <c r="AF138" s="138"/>
      <c r="AG138" s="138" t="s">
        <v>144</v>
      </c>
      <c r="AH138" s="138"/>
      <c r="AI138" s="138"/>
      <c r="AJ138" s="138"/>
      <c r="AK138" s="138"/>
      <c r="AL138" s="138"/>
      <c r="AM138" s="138"/>
      <c r="AN138" s="138"/>
      <c r="AO138" s="138"/>
      <c r="AP138" s="138"/>
      <c r="AQ138" s="138"/>
      <c r="AR138" s="138"/>
      <c r="AS138" s="138"/>
      <c r="AT138" s="138"/>
      <c r="AU138" s="138"/>
      <c r="AV138" s="138"/>
      <c r="AW138" s="138"/>
      <c r="AX138" s="138"/>
      <c r="AY138" s="138"/>
      <c r="AZ138" s="138"/>
      <c r="BA138" s="138"/>
      <c r="BB138" s="138"/>
      <c r="BC138" s="138"/>
      <c r="BD138" s="138"/>
      <c r="BE138" s="138"/>
      <c r="BF138" s="138"/>
      <c r="BG138" s="138"/>
      <c r="BH138" s="138"/>
    </row>
    <row r="139" spans="1:60" outlineLevel="1" x14ac:dyDescent="0.2">
      <c r="A139" s="141"/>
      <c r="B139" s="142"/>
      <c r="C139" s="178" t="s">
        <v>610</v>
      </c>
      <c r="D139" s="150"/>
      <c r="E139" s="151">
        <v>4</v>
      </c>
      <c r="F139" s="144"/>
      <c r="G139" s="144"/>
      <c r="H139" s="144"/>
      <c r="I139" s="144"/>
      <c r="J139" s="144"/>
      <c r="K139" s="144"/>
      <c r="L139" s="144"/>
      <c r="M139" s="144"/>
      <c r="N139" s="144"/>
      <c r="O139" s="144"/>
      <c r="P139" s="144"/>
      <c r="Q139" s="144"/>
      <c r="R139" s="144"/>
      <c r="S139" s="144"/>
      <c r="T139" s="144"/>
      <c r="U139" s="144"/>
      <c r="V139" s="144"/>
      <c r="W139" s="144"/>
      <c r="X139" s="138"/>
      <c r="Y139" s="138"/>
      <c r="Z139" s="138"/>
      <c r="AA139" s="138"/>
      <c r="AB139" s="138"/>
      <c r="AC139" s="138"/>
      <c r="AD139" s="138"/>
      <c r="AE139" s="138"/>
      <c r="AF139" s="138"/>
      <c r="AG139" s="138" t="s">
        <v>148</v>
      </c>
      <c r="AH139" s="138">
        <v>0</v>
      </c>
      <c r="AI139" s="138"/>
      <c r="AJ139" s="138"/>
      <c r="AK139" s="138"/>
      <c r="AL139" s="138"/>
      <c r="AM139" s="138"/>
      <c r="AN139" s="138"/>
      <c r="AO139" s="138"/>
      <c r="AP139" s="138"/>
      <c r="AQ139" s="138"/>
      <c r="AR139" s="138"/>
      <c r="AS139" s="138"/>
      <c r="AT139" s="138"/>
      <c r="AU139" s="138"/>
      <c r="AV139" s="138"/>
      <c r="AW139" s="138"/>
      <c r="AX139" s="138"/>
      <c r="AY139" s="138"/>
      <c r="AZ139" s="138"/>
      <c r="BA139" s="138"/>
      <c r="BB139" s="138"/>
      <c r="BC139" s="138"/>
      <c r="BD139" s="138"/>
      <c r="BE139" s="138"/>
      <c r="BF139" s="138"/>
      <c r="BG139" s="138"/>
      <c r="BH139" s="138"/>
    </row>
    <row r="140" spans="1:60" outlineLevel="1" x14ac:dyDescent="0.2">
      <c r="A140" s="141"/>
      <c r="B140" s="142"/>
      <c r="C140" s="178" t="s">
        <v>611</v>
      </c>
      <c r="D140" s="150"/>
      <c r="E140" s="151">
        <v>8</v>
      </c>
      <c r="F140" s="144"/>
      <c r="G140" s="144"/>
      <c r="H140" s="144"/>
      <c r="I140" s="144"/>
      <c r="J140" s="144"/>
      <c r="K140" s="144"/>
      <c r="L140" s="144"/>
      <c r="M140" s="144"/>
      <c r="N140" s="144"/>
      <c r="O140" s="144"/>
      <c r="P140" s="144"/>
      <c r="Q140" s="144"/>
      <c r="R140" s="144"/>
      <c r="S140" s="144"/>
      <c r="T140" s="144"/>
      <c r="U140" s="144"/>
      <c r="V140" s="144"/>
      <c r="W140" s="144"/>
      <c r="X140" s="138"/>
      <c r="Y140" s="138"/>
      <c r="Z140" s="138"/>
      <c r="AA140" s="138"/>
      <c r="AB140" s="138"/>
      <c r="AC140" s="138"/>
      <c r="AD140" s="138"/>
      <c r="AE140" s="138"/>
      <c r="AF140" s="138"/>
      <c r="AG140" s="138" t="s">
        <v>148</v>
      </c>
      <c r="AH140" s="138">
        <v>0</v>
      </c>
      <c r="AI140" s="138"/>
      <c r="AJ140" s="138"/>
      <c r="AK140" s="138"/>
      <c r="AL140" s="138"/>
      <c r="AM140" s="138"/>
      <c r="AN140" s="138"/>
      <c r="AO140" s="138"/>
      <c r="AP140" s="138"/>
      <c r="AQ140" s="138"/>
      <c r="AR140" s="138"/>
      <c r="AS140" s="138"/>
      <c r="AT140" s="138"/>
      <c r="AU140" s="138"/>
      <c r="AV140" s="138"/>
      <c r="AW140" s="138"/>
      <c r="AX140" s="138"/>
      <c r="AY140" s="138"/>
      <c r="AZ140" s="138"/>
      <c r="BA140" s="138"/>
      <c r="BB140" s="138"/>
      <c r="BC140" s="138"/>
      <c r="BD140" s="138"/>
      <c r="BE140" s="138"/>
      <c r="BF140" s="138"/>
      <c r="BG140" s="138"/>
      <c r="BH140" s="138"/>
    </row>
    <row r="141" spans="1:60" ht="22.5" outlineLevel="1" x14ac:dyDescent="0.2">
      <c r="A141" s="159">
        <v>41</v>
      </c>
      <c r="B141" s="160" t="s">
        <v>612</v>
      </c>
      <c r="C141" s="177" t="s">
        <v>613</v>
      </c>
      <c r="D141" s="161" t="s">
        <v>260</v>
      </c>
      <c r="E141" s="162">
        <v>7</v>
      </c>
      <c r="F141" s="163"/>
      <c r="G141" s="164">
        <f>ROUND(E141*F141,2)</f>
        <v>0</v>
      </c>
      <c r="H141" s="163"/>
      <c r="I141" s="164">
        <f>ROUND(E141*H141,2)</f>
        <v>0</v>
      </c>
      <c r="J141" s="163"/>
      <c r="K141" s="164">
        <f>ROUND(E141*J141,2)</f>
        <v>0</v>
      </c>
      <c r="L141" s="164">
        <v>21</v>
      </c>
      <c r="M141" s="164">
        <f>G141*(1+L141/100)</f>
        <v>0</v>
      </c>
      <c r="N141" s="164">
        <v>8.94E-3</v>
      </c>
      <c r="O141" s="164">
        <f>ROUND(E141*N141,2)</f>
        <v>0.06</v>
      </c>
      <c r="P141" s="164">
        <v>0</v>
      </c>
      <c r="Q141" s="164">
        <f>ROUND(E141*P141,2)</f>
        <v>0</v>
      </c>
      <c r="R141" s="164" t="s">
        <v>261</v>
      </c>
      <c r="S141" s="164" t="s">
        <v>143</v>
      </c>
      <c r="T141" s="165" t="s">
        <v>143</v>
      </c>
      <c r="U141" s="144">
        <v>1.1280000000000001</v>
      </c>
      <c r="V141" s="144">
        <f>ROUND(E141*U141,2)</f>
        <v>7.9</v>
      </c>
      <c r="W141" s="144"/>
      <c r="X141" s="138"/>
      <c r="Y141" s="138"/>
      <c r="Z141" s="138"/>
      <c r="AA141" s="138"/>
      <c r="AB141" s="138"/>
      <c r="AC141" s="138"/>
      <c r="AD141" s="138"/>
      <c r="AE141" s="138"/>
      <c r="AF141" s="138"/>
      <c r="AG141" s="138" t="s">
        <v>144</v>
      </c>
      <c r="AH141" s="138"/>
      <c r="AI141" s="138"/>
      <c r="AJ141" s="138"/>
      <c r="AK141" s="138"/>
      <c r="AL141" s="138"/>
      <c r="AM141" s="138"/>
      <c r="AN141" s="138"/>
      <c r="AO141" s="138"/>
      <c r="AP141" s="138"/>
      <c r="AQ141" s="138"/>
      <c r="AR141" s="138"/>
      <c r="AS141" s="138"/>
      <c r="AT141" s="138"/>
      <c r="AU141" s="138"/>
      <c r="AV141" s="138"/>
      <c r="AW141" s="138"/>
      <c r="AX141" s="138"/>
      <c r="AY141" s="138"/>
      <c r="AZ141" s="138"/>
      <c r="BA141" s="138"/>
      <c r="BB141" s="138"/>
      <c r="BC141" s="138"/>
      <c r="BD141" s="138"/>
      <c r="BE141" s="138"/>
      <c r="BF141" s="138"/>
      <c r="BG141" s="138"/>
      <c r="BH141" s="138"/>
    </row>
    <row r="142" spans="1:60" outlineLevel="1" x14ac:dyDescent="0.2">
      <c r="A142" s="141"/>
      <c r="B142" s="142"/>
      <c r="C142" s="178" t="s">
        <v>614</v>
      </c>
      <c r="D142" s="150"/>
      <c r="E142" s="151">
        <v>7</v>
      </c>
      <c r="F142" s="144"/>
      <c r="G142" s="144"/>
      <c r="H142" s="144"/>
      <c r="I142" s="144"/>
      <c r="J142" s="144"/>
      <c r="K142" s="144"/>
      <c r="L142" s="144"/>
      <c r="M142" s="144"/>
      <c r="N142" s="144"/>
      <c r="O142" s="144"/>
      <c r="P142" s="144"/>
      <c r="Q142" s="144"/>
      <c r="R142" s="144"/>
      <c r="S142" s="144"/>
      <c r="T142" s="144"/>
      <c r="U142" s="144"/>
      <c r="V142" s="144"/>
      <c r="W142" s="144"/>
      <c r="X142" s="138"/>
      <c r="Y142" s="138"/>
      <c r="Z142" s="138"/>
      <c r="AA142" s="138"/>
      <c r="AB142" s="138"/>
      <c r="AC142" s="138"/>
      <c r="AD142" s="138"/>
      <c r="AE142" s="138"/>
      <c r="AF142" s="138"/>
      <c r="AG142" s="138" t="s">
        <v>148</v>
      </c>
      <c r="AH142" s="138">
        <v>0</v>
      </c>
      <c r="AI142" s="138"/>
      <c r="AJ142" s="138"/>
      <c r="AK142" s="138"/>
      <c r="AL142" s="138"/>
      <c r="AM142" s="138"/>
      <c r="AN142" s="138"/>
      <c r="AO142" s="138"/>
      <c r="AP142" s="138"/>
      <c r="AQ142" s="138"/>
      <c r="AR142" s="138"/>
      <c r="AS142" s="138"/>
      <c r="AT142" s="138"/>
      <c r="AU142" s="138"/>
      <c r="AV142" s="138"/>
      <c r="AW142" s="138"/>
      <c r="AX142" s="138"/>
      <c r="AY142" s="138"/>
      <c r="AZ142" s="138"/>
      <c r="BA142" s="138"/>
      <c r="BB142" s="138"/>
      <c r="BC142" s="138"/>
      <c r="BD142" s="138"/>
      <c r="BE142" s="138"/>
      <c r="BF142" s="138"/>
      <c r="BG142" s="138"/>
      <c r="BH142" s="138"/>
    </row>
    <row r="143" spans="1:60" outlineLevel="1" x14ac:dyDescent="0.2">
      <c r="A143" s="159">
        <v>42</v>
      </c>
      <c r="B143" s="160" t="s">
        <v>615</v>
      </c>
      <c r="C143" s="177" t="s">
        <v>616</v>
      </c>
      <c r="D143" s="161" t="s">
        <v>260</v>
      </c>
      <c r="E143" s="162">
        <v>7</v>
      </c>
      <c r="F143" s="163"/>
      <c r="G143" s="164">
        <f>ROUND(E143*F143,2)</f>
        <v>0</v>
      </c>
      <c r="H143" s="163"/>
      <c r="I143" s="164">
        <f>ROUND(E143*H143,2)</f>
        <v>0</v>
      </c>
      <c r="J143" s="163"/>
      <c r="K143" s="164">
        <f>ROUND(E143*J143,2)</f>
        <v>0</v>
      </c>
      <c r="L143" s="164">
        <v>21</v>
      </c>
      <c r="M143" s="164">
        <f>G143*(1+L143/100)</f>
        <v>0</v>
      </c>
      <c r="N143" s="164">
        <v>9.3000000000000005E-4</v>
      </c>
      <c r="O143" s="164">
        <f>ROUND(E143*N143,2)</f>
        <v>0.01</v>
      </c>
      <c r="P143" s="164">
        <v>0</v>
      </c>
      <c r="Q143" s="164">
        <f>ROUND(E143*P143,2)</f>
        <v>0</v>
      </c>
      <c r="R143" s="164" t="s">
        <v>261</v>
      </c>
      <c r="S143" s="164" t="s">
        <v>143</v>
      </c>
      <c r="T143" s="165" t="s">
        <v>143</v>
      </c>
      <c r="U143" s="144">
        <v>0.26100000000000001</v>
      </c>
      <c r="V143" s="144">
        <f>ROUND(E143*U143,2)</f>
        <v>1.83</v>
      </c>
      <c r="W143" s="144"/>
      <c r="X143" s="138"/>
      <c r="Y143" s="138"/>
      <c r="Z143" s="138"/>
      <c r="AA143" s="138"/>
      <c r="AB143" s="138"/>
      <c r="AC143" s="138"/>
      <c r="AD143" s="138"/>
      <c r="AE143" s="138"/>
      <c r="AF143" s="138"/>
      <c r="AG143" s="138" t="s">
        <v>144</v>
      </c>
      <c r="AH143" s="138"/>
      <c r="AI143" s="138"/>
      <c r="AJ143" s="138"/>
      <c r="AK143" s="138"/>
      <c r="AL143" s="138"/>
      <c r="AM143" s="138"/>
      <c r="AN143" s="138"/>
      <c r="AO143" s="138"/>
      <c r="AP143" s="138"/>
      <c r="AQ143" s="138"/>
      <c r="AR143" s="138"/>
      <c r="AS143" s="138"/>
      <c r="AT143" s="138"/>
      <c r="AU143" s="138"/>
      <c r="AV143" s="138"/>
      <c r="AW143" s="138"/>
      <c r="AX143" s="138"/>
      <c r="AY143" s="138"/>
      <c r="AZ143" s="138"/>
      <c r="BA143" s="138"/>
      <c r="BB143" s="138"/>
      <c r="BC143" s="138"/>
      <c r="BD143" s="138"/>
      <c r="BE143" s="138"/>
      <c r="BF143" s="138"/>
      <c r="BG143" s="138"/>
      <c r="BH143" s="138"/>
    </row>
    <row r="144" spans="1:60" outlineLevel="1" x14ac:dyDescent="0.2">
      <c r="A144" s="141"/>
      <c r="B144" s="142"/>
      <c r="C144" s="251" t="s">
        <v>617</v>
      </c>
      <c r="D144" s="252"/>
      <c r="E144" s="252"/>
      <c r="F144" s="252"/>
      <c r="G144" s="252"/>
      <c r="H144" s="144"/>
      <c r="I144" s="144"/>
      <c r="J144" s="144"/>
      <c r="K144" s="144"/>
      <c r="L144" s="144"/>
      <c r="M144" s="144"/>
      <c r="N144" s="144"/>
      <c r="O144" s="144"/>
      <c r="P144" s="144"/>
      <c r="Q144" s="144"/>
      <c r="R144" s="144"/>
      <c r="S144" s="144"/>
      <c r="T144" s="144"/>
      <c r="U144" s="144"/>
      <c r="V144" s="144"/>
      <c r="W144" s="144"/>
      <c r="X144" s="138"/>
      <c r="Y144" s="138"/>
      <c r="Z144" s="138"/>
      <c r="AA144" s="138"/>
      <c r="AB144" s="138"/>
      <c r="AC144" s="138"/>
      <c r="AD144" s="138"/>
      <c r="AE144" s="138"/>
      <c r="AF144" s="138"/>
      <c r="AG144" s="138" t="s">
        <v>146</v>
      </c>
      <c r="AH144" s="138"/>
      <c r="AI144" s="138"/>
      <c r="AJ144" s="138"/>
      <c r="AK144" s="138"/>
      <c r="AL144" s="138"/>
      <c r="AM144" s="138"/>
      <c r="AN144" s="138"/>
      <c r="AO144" s="138"/>
      <c r="AP144" s="138"/>
      <c r="AQ144" s="138"/>
      <c r="AR144" s="138"/>
      <c r="AS144" s="138"/>
      <c r="AT144" s="138"/>
      <c r="AU144" s="138"/>
      <c r="AV144" s="138"/>
      <c r="AW144" s="138"/>
      <c r="AX144" s="138"/>
      <c r="AY144" s="138"/>
      <c r="AZ144" s="138"/>
      <c r="BA144" s="138"/>
      <c r="BB144" s="138"/>
      <c r="BC144" s="138"/>
      <c r="BD144" s="138"/>
      <c r="BE144" s="138"/>
      <c r="BF144" s="138"/>
      <c r="BG144" s="138"/>
      <c r="BH144" s="138"/>
    </row>
    <row r="145" spans="1:60" outlineLevel="1" x14ac:dyDescent="0.2">
      <c r="A145" s="141"/>
      <c r="B145" s="142"/>
      <c r="C145" s="178" t="s">
        <v>614</v>
      </c>
      <c r="D145" s="150"/>
      <c r="E145" s="151">
        <v>7</v>
      </c>
      <c r="F145" s="144"/>
      <c r="G145" s="144"/>
      <c r="H145" s="144"/>
      <c r="I145" s="144"/>
      <c r="J145" s="144"/>
      <c r="K145" s="144"/>
      <c r="L145" s="144"/>
      <c r="M145" s="144"/>
      <c r="N145" s="144"/>
      <c r="O145" s="144"/>
      <c r="P145" s="144"/>
      <c r="Q145" s="144"/>
      <c r="R145" s="144"/>
      <c r="S145" s="144"/>
      <c r="T145" s="144"/>
      <c r="U145" s="144"/>
      <c r="V145" s="144"/>
      <c r="W145" s="144"/>
      <c r="X145" s="138"/>
      <c r="Y145" s="138"/>
      <c r="Z145" s="138"/>
      <c r="AA145" s="138"/>
      <c r="AB145" s="138"/>
      <c r="AC145" s="138"/>
      <c r="AD145" s="138"/>
      <c r="AE145" s="138"/>
      <c r="AF145" s="138"/>
      <c r="AG145" s="138" t="s">
        <v>148</v>
      </c>
      <c r="AH145" s="138">
        <v>0</v>
      </c>
      <c r="AI145" s="138"/>
      <c r="AJ145" s="138"/>
      <c r="AK145" s="138"/>
      <c r="AL145" s="138"/>
      <c r="AM145" s="138"/>
      <c r="AN145" s="138"/>
      <c r="AO145" s="138"/>
      <c r="AP145" s="138"/>
      <c r="AQ145" s="138"/>
      <c r="AR145" s="138"/>
      <c r="AS145" s="138"/>
      <c r="AT145" s="138"/>
      <c r="AU145" s="138"/>
      <c r="AV145" s="138"/>
      <c r="AW145" s="138"/>
      <c r="AX145" s="138"/>
      <c r="AY145" s="138"/>
      <c r="AZ145" s="138"/>
      <c r="BA145" s="138"/>
      <c r="BB145" s="138"/>
      <c r="BC145" s="138"/>
      <c r="BD145" s="138"/>
      <c r="BE145" s="138"/>
      <c r="BF145" s="138"/>
      <c r="BG145" s="138"/>
      <c r="BH145" s="138"/>
    </row>
    <row r="146" spans="1:60" outlineLevel="1" x14ac:dyDescent="0.2">
      <c r="A146" s="159">
        <v>43</v>
      </c>
      <c r="B146" s="160" t="s">
        <v>263</v>
      </c>
      <c r="C146" s="177" t="s">
        <v>264</v>
      </c>
      <c r="D146" s="161" t="s">
        <v>229</v>
      </c>
      <c r="E146" s="162">
        <v>10.8</v>
      </c>
      <c r="F146" s="163"/>
      <c r="G146" s="164">
        <f>ROUND(E146*F146,2)</f>
        <v>0</v>
      </c>
      <c r="H146" s="163"/>
      <c r="I146" s="164">
        <f>ROUND(E146*H146,2)</f>
        <v>0</v>
      </c>
      <c r="J146" s="163"/>
      <c r="K146" s="164">
        <f>ROUND(E146*J146,2)</f>
        <v>0</v>
      </c>
      <c r="L146" s="164">
        <v>21</v>
      </c>
      <c r="M146" s="164">
        <f>G146*(1+L146/100)</f>
        <v>0</v>
      </c>
      <c r="N146" s="164">
        <v>4.7000000000000004E-4</v>
      </c>
      <c r="O146" s="164">
        <f>ROUND(E146*N146,2)</f>
        <v>0.01</v>
      </c>
      <c r="P146" s="164">
        <v>0</v>
      </c>
      <c r="Q146" s="164">
        <f>ROUND(E146*P146,2)</f>
        <v>0</v>
      </c>
      <c r="R146" s="164" t="s">
        <v>261</v>
      </c>
      <c r="S146" s="164" t="s">
        <v>143</v>
      </c>
      <c r="T146" s="165" t="s">
        <v>143</v>
      </c>
      <c r="U146" s="144">
        <v>0.35900000000000004</v>
      </c>
      <c r="V146" s="144">
        <f>ROUND(E146*U146,2)</f>
        <v>3.88</v>
      </c>
      <c r="W146" s="144"/>
      <c r="X146" s="138"/>
      <c r="Y146" s="138"/>
      <c r="Z146" s="138"/>
      <c r="AA146" s="138"/>
      <c r="AB146" s="138"/>
      <c r="AC146" s="138"/>
      <c r="AD146" s="138"/>
      <c r="AE146" s="138"/>
      <c r="AF146" s="138"/>
      <c r="AG146" s="138" t="s">
        <v>144</v>
      </c>
      <c r="AH146" s="138"/>
      <c r="AI146" s="138"/>
      <c r="AJ146" s="138"/>
      <c r="AK146" s="138"/>
      <c r="AL146" s="138"/>
      <c r="AM146" s="138"/>
      <c r="AN146" s="138"/>
      <c r="AO146" s="138"/>
      <c r="AP146" s="138"/>
      <c r="AQ146" s="138"/>
      <c r="AR146" s="138"/>
      <c r="AS146" s="138"/>
      <c r="AT146" s="138"/>
      <c r="AU146" s="138"/>
      <c r="AV146" s="138"/>
      <c r="AW146" s="138"/>
      <c r="AX146" s="138"/>
      <c r="AY146" s="138"/>
      <c r="AZ146" s="138"/>
      <c r="BA146" s="138"/>
      <c r="BB146" s="138"/>
      <c r="BC146" s="138"/>
      <c r="BD146" s="138"/>
      <c r="BE146" s="138"/>
      <c r="BF146" s="138"/>
      <c r="BG146" s="138"/>
      <c r="BH146" s="138"/>
    </row>
    <row r="147" spans="1:60" outlineLevel="1" x14ac:dyDescent="0.2">
      <c r="A147" s="141"/>
      <c r="B147" s="142"/>
      <c r="C147" s="251" t="s">
        <v>265</v>
      </c>
      <c r="D147" s="252"/>
      <c r="E147" s="252"/>
      <c r="F147" s="252"/>
      <c r="G147" s="252"/>
      <c r="H147" s="144"/>
      <c r="I147" s="144"/>
      <c r="J147" s="144"/>
      <c r="K147" s="144"/>
      <c r="L147" s="144"/>
      <c r="M147" s="144"/>
      <c r="N147" s="144"/>
      <c r="O147" s="144"/>
      <c r="P147" s="144"/>
      <c r="Q147" s="144"/>
      <c r="R147" s="144"/>
      <c r="S147" s="144"/>
      <c r="T147" s="144"/>
      <c r="U147" s="144"/>
      <c r="V147" s="144"/>
      <c r="W147" s="144"/>
      <c r="X147" s="138"/>
      <c r="Y147" s="138"/>
      <c r="Z147" s="138"/>
      <c r="AA147" s="138"/>
      <c r="AB147" s="138"/>
      <c r="AC147" s="138"/>
      <c r="AD147" s="138"/>
      <c r="AE147" s="138"/>
      <c r="AF147" s="138"/>
      <c r="AG147" s="138" t="s">
        <v>146</v>
      </c>
      <c r="AH147" s="138"/>
      <c r="AI147" s="138"/>
      <c r="AJ147" s="138"/>
      <c r="AK147" s="138"/>
      <c r="AL147" s="138"/>
      <c r="AM147" s="138"/>
      <c r="AN147" s="138"/>
      <c r="AO147" s="138"/>
      <c r="AP147" s="138"/>
      <c r="AQ147" s="138"/>
      <c r="AR147" s="138"/>
      <c r="AS147" s="138"/>
      <c r="AT147" s="138"/>
      <c r="AU147" s="138"/>
      <c r="AV147" s="138"/>
      <c r="AW147" s="138"/>
      <c r="AX147" s="138"/>
      <c r="AY147" s="138"/>
      <c r="AZ147" s="138"/>
      <c r="BA147" s="138"/>
      <c r="BB147" s="138"/>
      <c r="BC147" s="138"/>
      <c r="BD147" s="138"/>
      <c r="BE147" s="138"/>
      <c r="BF147" s="138"/>
      <c r="BG147" s="138"/>
      <c r="BH147" s="138"/>
    </row>
    <row r="148" spans="1:60" outlineLevel="1" x14ac:dyDescent="0.2">
      <c r="A148" s="141"/>
      <c r="B148" s="142"/>
      <c r="C148" s="178" t="s">
        <v>618</v>
      </c>
      <c r="D148" s="150"/>
      <c r="E148" s="151">
        <v>3.6</v>
      </c>
      <c r="F148" s="144"/>
      <c r="G148" s="144"/>
      <c r="H148" s="144"/>
      <c r="I148" s="144"/>
      <c r="J148" s="144"/>
      <c r="K148" s="144"/>
      <c r="L148" s="144"/>
      <c r="M148" s="144"/>
      <c r="N148" s="144"/>
      <c r="O148" s="144"/>
      <c r="P148" s="144"/>
      <c r="Q148" s="144"/>
      <c r="R148" s="144"/>
      <c r="S148" s="144"/>
      <c r="T148" s="144"/>
      <c r="U148" s="144"/>
      <c r="V148" s="144"/>
      <c r="W148" s="144"/>
      <c r="X148" s="138"/>
      <c r="Y148" s="138"/>
      <c r="Z148" s="138"/>
      <c r="AA148" s="138"/>
      <c r="AB148" s="138"/>
      <c r="AC148" s="138"/>
      <c r="AD148" s="138"/>
      <c r="AE148" s="138"/>
      <c r="AF148" s="138"/>
      <c r="AG148" s="138" t="s">
        <v>148</v>
      </c>
      <c r="AH148" s="138">
        <v>0</v>
      </c>
      <c r="AI148" s="138"/>
      <c r="AJ148" s="138"/>
      <c r="AK148" s="138"/>
      <c r="AL148" s="138"/>
      <c r="AM148" s="138"/>
      <c r="AN148" s="138"/>
      <c r="AO148" s="138"/>
      <c r="AP148" s="138"/>
      <c r="AQ148" s="138"/>
      <c r="AR148" s="138"/>
      <c r="AS148" s="138"/>
      <c r="AT148" s="138"/>
      <c r="AU148" s="138"/>
      <c r="AV148" s="138"/>
      <c r="AW148" s="138"/>
      <c r="AX148" s="138"/>
      <c r="AY148" s="138"/>
      <c r="AZ148" s="138"/>
      <c r="BA148" s="138"/>
      <c r="BB148" s="138"/>
      <c r="BC148" s="138"/>
      <c r="BD148" s="138"/>
      <c r="BE148" s="138"/>
      <c r="BF148" s="138"/>
      <c r="BG148" s="138"/>
      <c r="BH148" s="138"/>
    </row>
    <row r="149" spans="1:60" outlineLevel="1" x14ac:dyDescent="0.2">
      <c r="A149" s="141"/>
      <c r="B149" s="142"/>
      <c r="C149" s="178" t="s">
        <v>619</v>
      </c>
      <c r="D149" s="150"/>
      <c r="E149" s="151">
        <v>7.2</v>
      </c>
      <c r="F149" s="144"/>
      <c r="G149" s="144"/>
      <c r="H149" s="144"/>
      <c r="I149" s="144"/>
      <c r="J149" s="144"/>
      <c r="K149" s="144"/>
      <c r="L149" s="144"/>
      <c r="M149" s="144"/>
      <c r="N149" s="144"/>
      <c r="O149" s="144"/>
      <c r="P149" s="144"/>
      <c r="Q149" s="144"/>
      <c r="R149" s="144"/>
      <c r="S149" s="144"/>
      <c r="T149" s="144"/>
      <c r="U149" s="144"/>
      <c r="V149" s="144"/>
      <c r="W149" s="144"/>
      <c r="X149" s="138"/>
      <c r="Y149" s="138"/>
      <c r="Z149" s="138"/>
      <c r="AA149" s="138"/>
      <c r="AB149" s="138"/>
      <c r="AC149" s="138"/>
      <c r="AD149" s="138"/>
      <c r="AE149" s="138"/>
      <c r="AF149" s="138"/>
      <c r="AG149" s="138" t="s">
        <v>148</v>
      </c>
      <c r="AH149" s="138">
        <v>0</v>
      </c>
      <c r="AI149" s="138"/>
      <c r="AJ149" s="138"/>
      <c r="AK149" s="138"/>
      <c r="AL149" s="138"/>
      <c r="AM149" s="138"/>
      <c r="AN149" s="138"/>
      <c r="AO149" s="138"/>
      <c r="AP149" s="138"/>
      <c r="AQ149" s="138"/>
      <c r="AR149" s="138"/>
      <c r="AS149" s="138"/>
      <c r="AT149" s="138"/>
      <c r="AU149" s="138"/>
      <c r="AV149" s="138"/>
      <c r="AW149" s="138"/>
      <c r="AX149" s="138"/>
      <c r="AY149" s="138"/>
      <c r="AZ149" s="138"/>
      <c r="BA149" s="138"/>
      <c r="BB149" s="138"/>
      <c r="BC149" s="138"/>
      <c r="BD149" s="138"/>
      <c r="BE149" s="138"/>
      <c r="BF149" s="138"/>
      <c r="BG149" s="138"/>
      <c r="BH149" s="138"/>
    </row>
    <row r="150" spans="1:60" outlineLevel="1" x14ac:dyDescent="0.2">
      <c r="A150" s="159">
        <v>44</v>
      </c>
      <c r="B150" s="160" t="s">
        <v>620</v>
      </c>
      <c r="C150" s="177" t="s">
        <v>621</v>
      </c>
      <c r="D150" s="161" t="s">
        <v>229</v>
      </c>
      <c r="E150" s="162">
        <v>7</v>
      </c>
      <c r="F150" s="163"/>
      <c r="G150" s="164">
        <f>ROUND(E150*F150,2)</f>
        <v>0</v>
      </c>
      <c r="H150" s="163"/>
      <c r="I150" s="164">
        <f>ROUND(E150*H150,2)</f>
        <v>0</v>
      </c>
      <c r="J150" s="163"/>
      <c r="K150" s="164">
        <f>ROUND(E150*J150,2)</f>
        <v>0</v>
      </c>
      <c r="L150" s="164">
        <v>21</v>
      </c>
      <c r="M150" s="164">
        <f>G150*(1+L150/100)</f>
        <v>0</v>
      </c>
      <c r="N150" s="164">
        <v>1.3100000000000002E-3</v>
      </c>
      <c r="O150" s="164">
        <f>ROUND(E150*N150,2)</f>
        <v>0.01</v>
      </c>
      <c r="P150" s="164">
        <v>0</v>
      </c>
      <c r="Q150" s="164">
        <f>ROUND(E150*P150,2)</f>
        <v>0</v>
      </c>
      <c r="R150" s="164" t="s">
        <v>261</v>
      </c>
      <c r="S150" s="164" t="s">
        <v>143</v>
      </c>
      <c r="T150" s="165" t="s">
        <v>143</v>
      </c>
      <c r="U150" s="144">
        <v>0.79700000000000004</v>
      </c>
      <c r="V150" s="144">
        <f>ROUND(E150*U150,2)</f>
        <v>5.58</v>
      </c>
      <c r="W150" s="144"/>
      <c r="X150" s="138"/>
      <c r="Y150" s="138"/>
      <c r="Z150" s="138"/>
      <c r="AA150" s="138"/>
      <c r="AB150" s="138"/>
      <c r="AC150" s="138"/>
      <c r="AD150" s="138"/>
      <c r="AE150" s="138"/>
      <c r="AF150" s="138"/>
      <c r="AG150" s="138" t="s">
        <v>144</v>
      </c>
      <c r="AH150" s="138"/>
      <c r="AI150" s="138"/>
      <c r="AJ150" s="138"/>
      <c r="AK150" s="138"/>
      <c r="AL150" s="138"/>
      <c r="AM150" s="138"/>
      <c r="AN150" s="138"/>
      <c r="AO150" s="138"/>
      <c r="AP150" s="138"/>
      <c r="AQ150" s="138"/>
      <c r="AR150" s="138"/>
      <c r="AS150" s="138"/>
      <c r="AT150" s="138"/>
      <c r="AU150" s="138"/>
      <c r="AV150" s="138"/>
      <c r="AW150" s="138"/>
      <c r="AX150" s="138"/>
      <c r="AY150" s="138"/>
      <c r="AZ150" s="138"/>
      <c r="BA150" s="138"/>
      <c r="BB150" s="138"/>
      <c r="BC150" s="138"/>
      <c r="BD150" s="138"/>
      <c r="BE150" s="138"/>
      <c r="BF150" s="138"/>
      <c r="BG150" s="138"/>
      <c r="BH150" s="138"/>
    </row>
    <row r="151" spans="1:60" outlineLevel="1" x14ac:dyDescent="0.2">
      <c r="A151" s="141"/>
      <c r="B151" s="142"/>
      <c r="C151" s="251" t="s">
        <v>265</v>
      </c>
      <c r="D151" s="252"/>
      <c r="E151" s="252"/>
      <c r="F151" s="252"/>
      <c r="G151" s="252"/>
      <c r="H151" s="144"/>
      <c r="I151" s="144"/>
      <c r="J151" s="144"/>
      <c r="K151" s="144"/>
      <c r="L151" s="144"/>
      <c r="M151" s="144"/>
      <c r="N151" s="144"/>
      <c r="O151" s="144"/>
      <c r="P151" s="144"/>
      <c r="Q151" s="144"/>
      <c r="R151" s="144"/>
      <c r="S151" s="144"/>
      <c r="T151" s="144"/>
      <c r="U151" s="144"/>
      <c r="V151" s="144"/>
      <c r="W151" s="144"/>
      <c r="X151" s="138"/>
      <c r="Y151" s="138"/>
      <c r="Z151" s="138"/>
      <c r="AA151" s="138"/>
      <c r="AB151" s="138"/>
      <c r="AC151" s="138"/>
      <c r="AD151" s="138"/>
      <c r="AE151" s="138"/>
      <c r="AF151" s="138"/>
      <c r="AG151" s="138" t="s">
        <v>146</v>
      </c>
      <c r="AH151" s="138"/>
      <c r="AI151" s="138"/>
      <c r="AJ151" s="138"/>
      <c r="AK151" s="138"/>
      <c r="AL151" s="138"/>
      <c r="AM151" s="138"/>
      <c r="AN151" s="138"/>
      <c r="AO151" s="138"/>
      <c r="AP151" s="138"/>
      <c r="AQ151" s="138"/>
      <c r="AR151" s="138"/>
      <c r="AS151" s="138"/>
      <c r="AT151" s="138"/>
      <c r="AU151" s="138"/>
      <c r="AV151" s="138"/>
      <c r="AW151" s="138"/>
      <c r="AX151" s="138"/>
      <c r="AY151" s="138"/>
      <c r="AZ151" s="138"/>
      <c r="BA151" s="138"/>
      <c r="BB151" s="138"/>
      <c r="BC151" s="138"/>
      <c r="BD151" s="138"/>
      <c r="BE151" s="138"/>
      <c r="BF151" s="138"/>
      <c r="BG151" s="138"/>
      <c r="BH151" s="138"/>
    </row>
    <row r="152" spans="1:60" outlineLevel="1" x14ac:dyDescent="0.2">
      <c r="A152" s="141"/>
      <c r="B152" s="142"/>
      <c r="C152" s="178" t="s">
        <v>614</v>
      </c>
      <c r="D152" s="150"/>
      <c r="E152" s="151">
        <v>7</v>
      </c>
      <c r="F152" s="144"/>
      <c r="G152" s="144"/>
      <c r="H152" s="144"/>
      <c r="I152" s="144"/>
      <c r="J152" s="144"/>
      <c r="K152" s="144"/>
      <c r="L152" s="144"/>
      <c r="M152" s="144"/>
      <c r="N152" s="144"/>
      <c r="O152" s="144"/>
      <c r="P152" s="144"/>
      <c r="Q152" s="144"/>
      <c r="R152" s="144"/>
      <c r="S152" s="144"/>
      <c r="T152" s="144"/>
      <c r="U152" s="144"/>
      <c r="V152" s="144"/>
      <c r="W152" s="144"/>
      <c r="X152" s="138"/>
      <c r="Y152" s="138"/>
      <c r="Z152" s="138"/>
      <c r="AA152" s="138"/>
      <c r="AB152" s="138"/>
      <c r="AC152" s="138"/>
      <c r="AD152" s="138"/>
      <c r="AE152" s="138"/>
      <c r="AF152" s="138"/>
      <c r="AG152" s="138" t="s">
        <v>148</v>
      </c>
      <c r="AH152" s="138">
        <v>0</v>
      </c>
      <c r="AI152" s="138"/>
      <c r="AJ152" s="138"/>
      <c r="AK152" s="138"/>
      <c r="AL152" s="138"/>
      <c r="AM152" s="138"/>
      <c r="AN152" s="138"/>
      <c r="AO152" s="138"/>
      <c r="AP152" s="138"/>
      <c r="AQ152" s="138"/>
      <c r="AR152" s="138"/>
      <c r="AS152" s="138"/>
      <c r="AT152" s="138"/>
      <c r="AU152" s="138"/>
      <c r="AV152" s="138"/>
      <c r="AW152" s="138"/>
      <c r="AX152" s="138"/>
      <c r="AY152" s="138"/>
      <c r="AZ152" s="138"/>
      <c r="BA152" s="138"/>
      <c r="BB152" s="138"/>
      <c r="BC152" s="138"/>
      <c r="BD152" s="138"/>
      <c r="BE152" s="138"/>
      <c r="BF152" s="138"/>
      <c r="BG152" s="138"/>
      <c r="BH152" s="138"/>
    </row>
    <row r="153" spans="1:60" outlineLevel="1" x14ac:dyDescent="0.2">
      <c r="A153" s="159">
        <v>45</v>
      </c>
      <c r="B153" s="160" t="s">
        <v>285</v>
      </c>
      <c r="C153" s="177" t="s">
        <v>286</v>
      </c>
      <c r="D153" s="161" t="s">
        <v>260</v>
      </c>
      <c r="E153" s="162">
        <v>12</v>
      </c>
      <c r="F153" s="163"/>
      <c r="G153" s="164">
        <f>ROUND(E153*F153,2)</f>
        <v>0</v>
      </c>
      <c r="H153" s="163"/>
      <c r="I153" s="164">
        <f>ROUND(E153*H153,2)</f>
        <v>0</v>
      </c>
      <c r="J153" s="163"/>
      <c r="K153" s="164">
        <f>ROUND(E153*J153,2)</f>
        <v>0</v>
      </c>
      <c r="L153" s="164">
        <v>21</v>
      </c>
      <c r="M153" s="164">
        <f>G153*(1+L153/100)</f>
        <v>0</v>
      </c>
      <c r="N153" s="164">
        <v>0</v>
      </c>
      <c r="O153" s="164">
        <f>ROUND(E153*N153,2)</f>
        <v>0</v>
      </c>
      <c r="P153" s="164">
        <v>0</v>
      </c>
      <c r="Q153" s="164">
        <f>ROUND(E153*P153,2)</f>
        <v>0</v>
      </c>
      <c r="R153" s="164" t="s">
        <v>261</v>
      </c>
      <c r="S153" s="164" t="s">
        <v>143</v>
      </c>
      <c r="T153" s="165" t="s">
        <v>143</v>
      </c>
      <c r="U153" s="144">
        <v>0.17400000000000002</v>
      </c>
      <c r="V153" s="144">
        <f>ROUND(E153*U153,2)</f>
        <v>2.09</v>
      </c>
      <c r="W153" s="144"/>
      <c r="X153" s="138"/>
      <c r="Y153" s="138"/>
      <c r="Z153" s="138"/>
      <c r="AA153" s="138"/>
      <c r="AB153" s="138"/>
      <c r="AC153" s="138"/>
      <c r="AD153" s="138"/>
      <c r="AE153" s="138"/>
      <c r="AF153" s="138"/>
      <c r="AG153" s="138" t="s">
        <v>144</v>
      </c>
      <c r="AH153" s="138"/>
      <c r="AI153" s="138"/>
      <c r="AJ153" s="138"/>
      <c r="AK153" s="138"/>
      <c r="AL153" s="138"/>
      <c r="AM153" s="138"/>
      <c r="AN153" s="138"/>
      <c r="AO153" s="138"/>
      <c r="AP153" s="138"/>
      <c r="AQ153" s="138"/>
      <c r="AR153" s="138"/>
      <c r="AS153" s="138"/>
      <c r="AT153" s="138"/>
      <c r="AU153" s="138"/>
      <c r="AV153" s="138"/>
      <c r="AW153" s="138"/>
      <c r="AX153" s="138"/>
      <c r="AY153" s="138"/>
      <c r="AZ153" s="138"/>
      <c r="BA153" s="138"/>
      <c r="BB153" s="138"/>
      <c r="BC153" s="138"/>
      <c r="BD153" s="138"/>
      <c r="BE153" s="138"/>
      <c r="BF153" s="138"/>
      <c r="BG153" s="138"/>
      <c r="BH153" s="138"/>
    </row>
    <row r="154" spans="1:60" outlineLevel="1" x14ac:dyDescent="0.2">
      <c r="A154" s="141"/>
      <c r="B154" s="142"/>
      <c r="C154" s="251" t="s">
        <v>287</v>
      </c>
      <c r="D154" s="252"/>
      <c r="E154" s="252"/>
      <c r="F154" s="252"/>
      <c r="G154" s="252"/>
      <c r="H154" s="144"/>
      <c r="I154" s="144"/>
      <c r="J154" s="144"/>
      <c r="K154" s="144"/>
      <c r="L154" s="144"/>
      <c r="M154" s="144"/>
      <c r="N154" s="144"/>
      <c r="O154" s="144"/>
      <c r="P154" s="144"/>
      <c r="Q154" s="144"/>
      <c r="R154" s="144"/>
      <c r="S154" s="144"/>
      <c r="T154" s="144"/>
      <c r="U154" s="144"/>
      <c r="V154" s="144"/>
      <c r="W154" s="144"/>
      <c r="X154" s="138"/>
      <c r="Y154" s="138"/>
      <c r="Z154" s="138"/>
      <c r="AA154" s="138"/>
      <c r="AB154" s="138"/>
      <c r="AC154" s="138"/>
      <c r="AD154" s="138"/>
      <c r="AE154" s="138"/>
      <c r="AF154" s="138"/>
      <c r="AG154" s="138" t="s">
        <v>146</v>
      </c>
      <c r="AH154" s="138"/>
      <c r="AI154" s="138"/>
      <c r="AJ154" s="138"/>
      <c r="AK154" s="138"/>
      <c r="AL154" s="138"/>
      <c r="AM154" s="138"/>
      <c r="AN154" s="138"/>
      <c r="AO154" s="138"/>
      <c r="AP154" s="138"/>
      <c r="AQ154" s="138"/>
      <c r="AR154" s="138"/>
      <c r="AS154" s="138"/>
      <c r="AT154" s="138"/>
      <c r="AU154" s="138"/>
      <c r="AV154" s="138"/>
      <c r="AW154" s="138"/>
      <c r="AX154" s="138"/>
      <c r="AY154" s="138"/>
      <c r="AZ154" s="138"/>
      <c r="BA154" s="138"/>
      <c r="BB154" s="138"/>
      <c r="BC154" s="138"/>
      <c r="BD154" s="138"/>
      <c r="BE154" s="138"/>
      <c r="BF154" s="138"/>
      <c r="BG154" s="138"/>
      <c r="BH154" s="138"/>
    </row>
    <row r="155" spans="1:60" outlineLevel="1" x14ac:dyDescent="0.2">
      <c r="A155" s="141"/>
      <c r="B155" s="142"/>
      <c r="C155" s="178" t="s">
        <v>610</v>
      </c>
      <c r="D155" s="150"/>
      <c r="E155" s="151">
        <v>4</v>
      </c>
      <c r="F155" s="144"/>
      <c r="G155" s="144"/>
      <c r="H155" s="144"/>
      <c r="I155" s="144"/>
      <c r="J155" s="144"/>
      <c r="K155" s="144"/>
      <c r="L155" s="144"/>
      <c r="M155" s="144"/>
      <c r="N155" s="144"/>
      <c r="O155" s="144"/>
      <c r="P155" s="144"/>
      <c r="Q155" s="144"/>
      <c r="R155" s="144"/>
      <c r="S155" s="144"/>
      <c r="T155" s="144"/>
      <c r="U155" s="144"/>
      <c r="V155" s="144"/>
      <c r="W155" s="144"/>
      <c r="X155" s="138"/>
      <c r="Y155" s="138"/>
      <c r="Z155" s="138"/>
      <c r="AA155" s="138"/>
      <c r="AB155" s="138"/>
      <c r="AC155" s="138"/>
      <c r="AD155" s="138"/>
      <c r="AE155" s="138"/>
      <c r="AF155" s="138"/>
      <c r="AG155" s="138" t="s">
        <v>148</v>
      </c>
      <c r="AH155" s="138">
        <v>0</v>
      </c>
      <c r="AI155" s="138"/>
      <c r="AJ155" s="138"/>
      <c r="AK155" s="138"/>
      <c r="AL155" s="138"/>
      <c r="AM155" s="138"/>
      <c r="AN155" s="138"/>
      <c r="AO155" s="138"/>
      <c r="AP155" s="138"/>
      <c r="AQ155" s="138"/>
      <c r="AR155" s="138"/>
      <c r="AS155" s="138"/>
      <c r="AT155" s="138"/>
      <c r="AU155" s="138"/>
      <c r="AV155" s="138"/>
      <c r="AW155" s="138"/>
      <c r="AX155" s="138"/>
      <c r="AY155" s="138"/>
      <c r="AZ155" s="138"/>
      <c r="BA155" s="138"/>
      <c r="BB155" s="138"/>
      <c r="BC155" s="138"/>
      <c r="BD155" s="138"/>
      <c r="BE155" s="138"/>
      <c r="BF155" s="138"/>
      <c r="BG155" s="138"/>
      <c r="BH155" s="138"/>
    </row>
    <row r="156" spans="1:60" outlineLevel="1" x14ac:dyDescent="0.2">
      <c r="A156" s="141"/>
      <c r="B156" s="142"/>
      <c r="C156" s="178" t="s">
        <v>611</v>
      </c>
      <c r="D156" s="150"/>
      <c r="E156" s="151">
        <v>8</v>
      </c>
      <c r="F156" s="144"/>
      <c r="G156" s="144"/>
      <c r="H156" s="144"/>
      <c r="I156" s="144"/>
      <c r="J156" s="144"/>
      <c r="K156" s="144"/>
      <c r="L156" s="144"/>
      <c r="M156" s="144"/>
      <c r="N156" s="144"/>
      <c r="O156" s="144"/>
      <c r="P156" s="144"/>
      <c r="Q156" s="144"/>
      <c r="R156" s="144"/>
      <c r="S156" s="144"/>
      <c r="T156" s="144"/>
      <c r="U156" s="144"/>
      <c r="V156" s="144"/>
      <c r="W156" s="144"/>
      <c r="X156" s="138"/>
      <c r="Y156" s="138"/>
      <c r="Z156" s="138"/>
      <c r="AA156" s="138"/>
      <c r="AB156" s="138"/>
      <c r="AC156" s="138"/>
      <c r="AD156" s="138"/>
      <c r="AE156" s="138"/>
      <c r="AF156" s="138"/>
      <c r="AG156" s="138" t="s">
        <v>148</v>
      </c>
      <c r="AH156" s="138">
        <v>0</v>
      </c>
      <c r="AI156" s="138"/>
      <c r="AJ156" s="138"/>
      <c r="AK156" s="138"/>
      <c r="AL156" s="138"/>
      <c r="AM156" s="138"/>
      <c r="AN156" s="138"/>
      <c r="AO156" s="138"/>
      <c r="AP156" s="138"/>
      <c r="AQ156" s="138"/>
      <c r="AR156" s="138"/>
      <c r="AS156" s="138"/>
      <c r="AT156" s="138"/>
      <c r="AU156" s="138"/>
      <c r="AV156" s="138"/>
      <c r="AW156" s="138"/>
      <c r="AX156" s="138"/>
      <c r="AY156" s="138"/>
      <c r="AZ156" s="138"/>
      <c r="BA156" s="138"/>
      <c r="BB156" s="138"/>
      <c r="BC156" s="138"/>
      <c r="BD156" s="138"/>
      <c r="BE156" s="138"/>
      <c r="BF156" s="138"/>
      <c r="BG156" s="138"/>
      <c r="BH156" s="138"/>
    </row>
    <row r="157" spans="1:60" outlineLevel="1" x14ac:dyDescent="0.2">
      <c r="A157" s="159">
        <v>46</v>
      </c>
      <c r="B157" s="160" t="s">
        <v>622</v>
      </c>
      <c r="C157" s="177" t="s">
        <v>623</v>
      </c>
      <c r="D157" s="161" t="s">
        <v>260</v>
      </c>
      <c r="E157" s="162">
        <v>7</v>
      </c>
      <c r="F157" s="163"/>
      <c r="G157" s="164">
        <f>ROUND(E157*F157,2)</f>
        <v>0</v>
      </c>
      <c r="H157" s="163"/>
      <c r="I157" s="164">
        <f>ROUND(E157*H157,2)</f>
        <v>0</v>
      </c>
      <c r="J157" s="163"/>
      <c r="K157" s="164">
        <f>ROUND(E157*J157,2)</f>
        <v>0</v>
      </c>
      <c r="L157" s="164">
        <v>21</v>
      </c>
      <c r="M157" s="164">
        <f>G157*(1+L157/100)</f>
        <v>0</v>
      </c>
      <c r="N157" s="164">
        <v>0</v>
      </c>
      <c r="O157" s="164">
        <f>ROUND(E157*N157,2)</f>
        <v>0</v>
      </c>
      <c r="P157" s="164">
        <v>0</v>
      </c>
      <c r="Q157" s="164">
        <f>ROUND(E157*P157,2)</f>
        <v>0</v>
      </c>
      <c r="R157" s="164" t="s">
        <v>261</v>
      </c>
      <c r="S157" s="164" t="s">
        <v>143</v>
      </c>
      <c r="T157" s="165" t="s">
        <v>143</v>
      </c>
      <c r="U157" s="144">
        <v>0.25900000000000001</v>
      </c>
      <c r="V157" s="144">
        <f>ROUND(E157*U157,2)</f>
        <v>1.81</v>
      </c>
      <c r="W157" s="144"/>
      <c r="X157" s="138"/>
      <c r="Y157" s="138"/>
      <c r="Z157" s="138"/>
      <c r="AA157" s="138"/>
      <c r="AB157" s="138"/>
      <c r="AC157" s="138"/>
      <c r="AD157" s="138"/>
      <c r="AE157" s="138"/>
      <c r="AF157" s="138"/>
      <c r="AG157" s="138" t="s">
        <v>144</v>
      </c>
      <c r="AH157" s="138"/>
      <c r="AI157" s="138"/>
      <c r="AJ157" s="138"/>
      <c r="AK157" s="138"/>
      <c r="AL157" s="138"/>
      <c r="AM157" s="138"/>
      <c r="AN157" s="138"/>
      <c r="AO157" s="138"/>
      <c r="AP157" s="138"/>
      <c r="AQ157" s="138"/>
      <c r="AR157" s="138"/>
      <c r="AS157" s="138"/>
      <c r="AT157" s="138"/>
      <c r="AU157" s="138"/>
      <c r="AV157" s="138"/>
      <c r="AW157" s="138"/>
      <c r="AX157" s="138"/>
      <c r="AY157" s="138"/>
      <c r="AZ157" s="138"/>
      <c r="BA157" s="138"/>
      <c r="BB157" s="138"/>
      <c r="BC157" s="138"/>
      <c r="BD157" s="138"/>
      <c r="BE157" s="138"/>
      <c r="BF157" s="138"/>
      <c r="BG157" s="138"/>
      <c r="BH157" s="138"/>
    </row>
    <row r="158" spans="1:60" outlineLevel="1" x14ac:dyDescent="0.2">
      <c r="A158" s="141"/>
      <c r="B158" s="142"/>
      <c r="C158" s="251" t="s">
        <v>287</v>
      </c>
      <c r="D158" s="252"/>
      <c r="E158" s="252"/>
      <c r="F158" s="252"/>
      <c r="G158" s="252"/>
      <c r="H158" s="144"/>
      <c r="I158" s="144"/>
      <c r="J158" s="144"/>
      <c r="K158" s="144"/>
      <c r="L158" s="144"/>
      <c r="M158" s="144"/>
      <c r="N158" s="144"/>
      <c r="O158" s="144"/>
      <c r="P158" s="144"/>
      <c r="Q158" s="144"/>
      <c r="R158" s="144"/>
      <c r="S158" s="144"/>
      <c r="T158" s="144"/>
      <c r="U158" s="144"/>
      <c r="V158" s="144"/>
      <c r="W158" s="144"/>
      <c r="X158" s="138"/>
      <c r="Y158" s="138"/>
      <c r="Z158" s="138"/>
      <c r="AA158" s="138"/>
      <c r="AB158" s="138"/>
      <c r="AC158" s="138"/>
      <c r="AD158" s="138"/>
      <c r="AE158" s="138"/>
      <c r="AF158" s="138"/>
      <c r="AG158" s="138" t="s">
        <v>146</v>
      </c>
      <c r="AH158" s="138"/>
      <c r="AI158" s="138"/>
      <c r="AJ158" s="138"/>
      <c r="AK158" s="138"/>
      <c r="AL158" s="138"/>
      <c r="AM158" s="138"/>
      <c r="AN158" s="138"/>
      <c r="AO158" s="138"/>
      <c r="AP158" s="138"/>
      <c r="AQ158" s="138"/>
      <c r="AR158" s="138"/>
      <c r="AS158" s="138"/>
      <c r="AT158" s="138"/>
      <c r="AU158" s="138"/>
      <c r="AV158" s="138"/>
      <c r="AW158" s="138"/>
      <c r="AX158" s="138"/>
      <c r="AY158" s="138"/>
      <c r="AZ158" s="138"/>
      <c r="BA158" s="138"/>
      <c r="BB158" s="138"/>
      <c r="BC158" s="138"/>
      <c r="BD158" s="138"/>
      <c r="BE158" s="138"/>
      <c r="BF158" s="138"/>
      <c r="BG158" s="138"/>
      <c r="BH158" s="138"/>
    </row>
    <row r="159" spans="1:60" outlineLevel="1" x14ac:dyDescent="0.2">
      <c r="A159" s="141"/>
      <c r="B159" s="142"/>
      <c r="C159" s="178" t="s">
        <v>614</v>
      </c>
      <c r="D159" s="150"/>
      <c r="E159" s="151">
        <v>7</v>
      </c>
      <c r="F159" s="144"/>
      <c r="G159" s="144"/>
      <c r="H159" s="144"/>
      <c r="I159" s="144"/>
      <c r="J159" s="144"/>
      <c r="K159" s="144"/>
      <c r="L159" s="144"/>
      <c r="M159" s="144"/>
      <c r="N159" s="144"/>
      <c r="O159" s="144"/>
      <c r="P159" s="144"/>
      <c r="Q159" s="144"/>
      <c r="R159" s="144"/>
      <c r="S159" s="144"/>
      <c r="T159" s="144"/>
      <c r="U159" s="144"/>
      <c r="V159" s="144"/>
      <c r="W159" s="144"/>
      <c r="X159" s="138"/>
      <c r="Y159" s="138"/>
      <c r="Z159" s="138"/>
      <c r="AA159" s="138"/>
      <c r="AB159" s="138"/>
      <c r="AC159" s="138"/>
      <c r="AD159" s="138"/>
      <c r="AE159" s="138"/>
      <c r="AF159" s="138"/>
      <c r="AG159" s="138" t="s">
        <v>148</v>
      </c>
      <c r="AH159" s="138">
        <v>0</v>
      </c>
      <c r="AI159" s="138"/>
      <c r="AJ159" s="138"/>
      <c r="AK159" s="138"/>
      <c r="AL159" s="138"/>
      <c r="AM159" s="138"/>
      <c r="AN159" s="138"/>
      <c r="AO159" s="138"/>
      <c r="AP159" s="138"/>
      <c r="AQ159" s="138"/>
      <c r="AR159" s="138"/>
      <c r="AS159" s="138"/>
      <c r="AT159" s="138"/>
      <c r="AU159" s="138"/>
      <c r="AV159" s="138"/>
      <c r="AW159" s="138"/>
      <c r="AX159" s="138"/>
      <c r="AY159" s="138"/>
      <c r="AZ159" s="138"/>
      <c r="BA159" s="138"/>
      <c r="BB159" s="138"/>
      <c r="BC159" s="138"/>
      <c r="BD159" s="138"/>
      <c r="BE159" s="138"/>
      <c r="BF159" s="138"/>
      <c r="BG159" s="138"/>
      <c r="BH159" s="138"/>
    </row>
    <row r="160" spans="1:60" outlineLevel="1" x14ac:dyDescent="0.2">
      <c r="A160" s="159">
        <v>47</v>
      </c>
      <c r="B160" s="160" t="s">
        <v>624</v>
      </c>
      <c r="C160" s="177" t="s">
        <v>625</v>
      </c>
      <c r="D160" s="161" t="s">
        <v>260</v>
      </c>
      <c r="E160" s="162">
        <v>1</v>
      </c>
      <c r="F160" s="163"/>
      <c r="G160" s="164">
        <f>ROUND(E160*F160,2)</f>
        <v>0</v>
      </c>
      <c r="H160" s="163"/>
      <c r="I160" s="164">
        <f>ROUND(E160*H160,2)</f>
        <v>0</v>
      </c>
      <c r="J160" s="163"/>
      <c r="K160" s="164">
        <f>ROUND(E160*J160,2)</f>
        <v>0</v>
      </c>
      <c r="L160" s="164">
        <v>21</v>
      </c>
      <c r="M160" s="164">
        <f>G160*(1+L160/100)</f>
        <v>0</v>
      </c>
      <c r="N160" s="164">
        <v>0</v>
      </c>
      <c r="O160" s="164">
        <f>ROUND(E160*N160,2)</f>
        <v>0</v>
      </c>
      <c r="P160" s="164">
        <v>1.2180000000000002E-2</v>
      </c>
      <c r="Q160" s="164">
        <f>ROUND(E160*P160,2)</f>
        <v>0.01</v>
      </c>
      <c r="R160" s="164" t="s">
        <v>261</v>
      </c>
      <c r="S160" s="164" t="s">
        <v>143</v>
      </c>
      <c r="T160" s="165" t="s">
        <v>143</v>
      </c>
      <c r="U160" s="144">
        <v>0.33100000000000002</v>
      </c>
      <c r="V160" s="144">
        <f>ROUND(E160*U160,2)</f>
        <v>0.33</v>
      </c>
      <c r="W160" s="144"/>
      <c r="X160" s="138"/>
      <c r="Y160" s="138"/>
      <c r="Z160" s="138"/>
      <c r="AA160" s="138"/>
      <c r="AB160" s="138"/>
      <c r="AC160" s="138"/>
      <c r="AD160" s="138"/>
      <c r="AE160" s="138"/>
      <c r="AF160" s="138"/>
      <c r="AG160" s="138" t="s">
        <v>144</v>
      </c>
      <c r="AH160" s="138"/>
      <c r="AI160" s="138"/>
      <c r="AJ160" s="138"/>
      <c r="AK160" s="138"/>
      <c r="AL160" s="138"/>
      <c r="AM160" s="138"/>
      <c r="AN160" s="138"/>
      <c r="AO160" s="138"/>
      <c r="AP160" s="138"/>
      <c r="AQ160" s="138"/>
      <c r="AR160" s="138"/>
      <c r="AS160" s="138"/>
      <c r="AT160" s="138"/>
      <c r="AU160" s="138"/>
      <c r="AV160" s="138"/>
      <c r="AW160" s="138"/>
      <c r="AX160" s="138"/>
      <c r="AY160" s="138"/>
      <c r="AZ160" s="138"/>
      <c r="BA160" s="138"/>
      <c r="BB160" s="138"/>
      <c r="BC160" s="138"/>
      <c r="BD160" s="138"/>
      <c r="BE160" s="138"/>
      <c r="BF160" s="138"/>
      <c r="BG160" s="138"/>
      <c r="BH160" s="138"/>
    </row>
    <row r="161" spans="1:60" outlineLevel="1" x14ac:dyDescent="0.2">
      <c r="A161" s="141"/>
      <c r="B161" s="142"/>
      <c r="C161" s="178" t="s">
        <v>626</v>
      </c>
      <c r="D161" s="150"/>
      <c r="E161" s="151">
        <v>1</v>
      </c>
      <c r="F161" s="144"/>
      <c r="G161" s="144"/>
      <c r="H161" s="144"/>
      <c r="I161" s="144"/>
      <c r="J161" s="144"/>
      <c r="K161" s="144"/>
      <c r="L161" s="144"/>
      <c r="M161" s="144"/>
      <c r="N161" s="144"/>
      <c r="O161" s="144"/>
      <c r="P161" s="144"/>
      <c r="Q161" s="144"/>
      <c r="R161" s="144"/>
      <c r="S161" s="144"/>
      <c r="T161" s="144"/>
      <c r="U161" s="144"/>
      <c r="V161" s="144"/>
      <c r="W161" s="144"/>
      <c r="X161" s="138"/>
      <c r="Y161" s="138"/>
      <c r="Z161" s="138"/>
      <c r="AA161" s="138"/>
      <c r="AB161" s="138"/>
      <c r="AC161" s="138"/>
      <c r="AD161" s="138"/>
      <c r="AE161" s="138"/>
      <c r="AF161" s="138"/>
      <c r="AG161" s="138" t="s">
        <v>148</v>
      </c>
      <c r="AH161" s="138">
        <v>0</v>
      </c>
      <c r="AI161" s="138"/>
      <c r="AJ161" s="138"/>
      <c r="AK161" s="138"/>
      <c r="AL161" s="138"/>
      <c r="AM161" s="138"/>
      <c r="AN161" s="138"/>
      <c r="AO161" s="138"/>
      <c r="AP161" s="138"/>
      <c r="AQ161" s="138"/>
      <c r="AR161" s="138"/>
      <c r="AS161" s="138"/>
      <c r="AT161" s="138"/>
      <c r="AU161" s="138"/>
      <c r="AV161" s="138"/>
      <c r="AW161" s="138"/>
      <c r="AX161" s="138"/>
      <c r="AY161" s="138"/>
      <c r="AZ161" s="138"/>
      <c r="BA161" s="138"/>
      <c r="BB161" s="138"/>
      <c r="BC161" s="138"/>
      <c r="BD161" s="138"/>
      <c r="BE161" s="138"/>
      <c r="BF161" s="138"/>
      <c r="BG161" s="138"/>
      <c r="BH161" s="138"/>
    </row>
    <row r="162" spans="1:60" ht="33.75" outlineLevel="1" x14ac:dyDescent="0.2">
      <c r="A162" s="159">
        <v>48</v>
      </c>
      <c r="B162" s="160" t="s">
        <v>627</v>
      </c>
      <c r="C162" s="177" t="s">
        <v>628</v>
      </c>
      <c r="D162" s="161" t="s">
        <v>260</v>
      </c>
      <c r="E162" s="162">
        <v>2</v>
      </c>
      <c r="F162" s="163"/>
      <c r="G162" s="164">
        <f>ROUND(E162*F162,2)</f>
        <v>0</v>
      </c>
      <c r="H162" s="163"/>
      <c r="I162" s="164">
        <f>ROUND(E162*H162,2)</f>
        <v>0</v>
      </c>
      <c r="J162" s="163"/>
      <c r="K162" s="164">
        <f>ROUND(E162*J162,2)</f>
        <v>0</v>
      </c>
      <c r="L162" s="164">
        <v>21</v>
      </c>
      <c r="M162" s="164">
        <f>G162*(1+L162/100)</f>
        <v>0</v>
      </c>
      <c r="N162" s="164">
        <v>1.2400000000000002E-3</v>
      </c>
      <c r="O162" s="164">
        <f>ROUND(E162*N162,2)</f>
        <v>0</v>
      </c>
      <c r="P162" s="164">
        <v>0</v>
      </c>
      <c r="Q162" s="164">
        <f>ROUND(E162*P162,2)</f>
        <v>0</v>
      </c>
      <c r="R162" s="164" t="s">
        <v>261</v>
      </c>
      <c r="S162" s="164" t="s">
        <v>143</v>
      </c>
      <c r="T162" s="165" t="s">
        <v>143</v>
      </c>
      <c r="U162" s="144">
        <v>0.30000000000000004</v>
      </c>
      <c r="V162" s="144">
        <f>ROUND(E162*U162,2)</f>
        <v>0.6</v>
      </c>
      <c r="W162" s="144"/>
      <c r="X162" s="138"/>
      <c r="Y162" s="138"/>
      <c r="Z162" s="138"/>
      <c r="AA162" s="138"/>
      <c r="AB162" s="138"/>
      <c r="AC162" s="138"/>
      <c r="AD162" s="138"/>
      <c r="AE162" s="138"/>
      <c r="AF162" s="138"/>
      <c r="AG162" s="138" t="s">
        <v>144</v>
      </c>
      <c r="AH162" s="138"/>
      <c r="AI162" s="138"/>
      <c r="AJ162" s="138"/>
      <c r="AK162" s="138"/>
      <c r="AL162" s="138"/>
      <c r="AM162" s="138"/>
      <c r="AN162" s="138"/>
      <c r="AO162" s="138"/>
      <c r="AP162" s="138"/>
      <c r="AQ162" s="138"/>
      <c r="AR162" s="138"/>
      <c r="AS162" s="138"/>
      <c r="AT162" s="138"/>
      <c r="AU162" s="138"/>
      <c r="AV162" s="138"/>
      <c r="AW162" s="138"/>
      <c r="AX162" s="138"/>
      <c r="AY162" s="138"/>
      <c r="AZ162" s="138"/>
      <c r="BA162" s="138"/>
      <c r="BB162" s="138"/>
      <c r="BC162" s="138"/>
      <c r="BD162" s="138"/>
      <c r="BE162" s="138"/>
      <c r="BF162" s="138"/>
      <c r="BG162" s="138"/>
      <c r="BH162" s="138"/>
    </row>
    <row r="163" spans="1:60" outlineLevel="1" x14ac:dyDescent="0.2">
      <c r="A163" s="141"/>
      <c r="B163" s="142"/>
      <c r="C163" s="178" t="s">
        <v>626</v>
      </c>
      <c r="D163" s="150"/>
      <c r="E163" s="151">
        <v>1</v>
      </c>
      <c r="F163" s="144"/>
      <c r="G163" s="144"/>
      <c r="H163" s="144"/>
      <c r="I163" s="144"/>
      <c r="J163" s="144"/>
      <c r="K163" s="144"/>
      <c r="L163" s="144"/>
      <c r="M163" s="144"/>
      <c r="N163" s="144"/>
      <c r="O163" s="144"/>
      <c r="P163" s="144"/>
      <c r="Q163" s="144"/>
      <c r="R163" s="144"/>
      <c r="S163" s="144"/>
      <c r="T163" s="144"/>
      <c r="U163" s="144"/>
      <c r="V163" s="144"/>
      <c r="W163" s="144"/>
      <c r="X163" s="138"/>
      <c r="Y163" s="138"/>
      <c r="Z163" s="138"/>
      <c r="AA163" s="138"/>
      <c r="AB163" s="138"/>
      <c r="AC163" s="138"/>
      <c r="AD163" s="138"/>
      <c r="AE163" s="138"/>
      <c r="AF163" s="138"/>
      <c r="AG163" s="138" t="s">
        <v>148</v>
      </c>
      <c r="AH163" s="138">
        <v>0</v>
      </c>
      <c r="AI163" s="138"/>
      <c r="AJ163" s="138"/>
      <c r="AK163" s="138"/>
      <c r="AL163" s="138"/>
      <c r="AM163" s="138"/>
      <c r="AN163" s="138"/>
      <c r="AO163" s="138"/>
      <c r="AP163" s="138"/>
      <c r="AQ163" s="138"/>
      <c r="AR163" s="138"/>
      <c r="AS163" s="138"/>
      <c r="AT163" s="138"/>
      <c r="AU163" s="138"/>
      <c r="AV163" s="138"/>
      <c r="AW163" s="138"/>
      <c r="AX163" s="138"/>
      <c r="AY163" s="138"/>
      <c r="AZ163" s="138"/>
      <c r="BA163" s="138"/>
      <c r="BB163" s="138"/>
      <c r="BC163" s="138"/>
      <c r="BD163" s="138"/>
      <c r="BE163" s="138"/>
      <c r="BF163" s="138"/>
      <c r="BG163" s="138"/>
      <c r="BH163" s="138"/>
    </row>
    <row r="164" spans="1:60" outlineLevel="1" x14ac:dyDescent="0.2">
      <c r="A164" s="141"/>
      <c r="B164" s="142"/>
      <c r="C164" s="178" t="s">
        <v>629</v>
      </c>
      <c r="D164" s="150"/>
      <c r="E164" s="151">
        <v>1</v>
      </c>
      <c r="F164" s="144"/>
      <c r="G164" s="144"/>
      <c r="H164" s="144"/>
      <c r="I164" s="144"/>
      <c r="J164" s="144"/>
      <c r="K164" s="144"/>
      <c r="L164" s="144"/>
      <c r="M164" s="144"/>
      <c r="N164" s="144"/>
      <c r="O164" s="144"/>
      <c r="P164" s="144"/>
      <c r="Q164" s="144"/>
      <c r="R164" s="144"/>
      <c r="S164" s="144"/>
      <c r="T164" s="144"/>
      <c r="U164" s="144"/>
      <c r="V164" s="144"/>
      <c r="W164" s="144"/>
      <c r="X164" s="138"/>
      <c r="Y164" s="138"/>
      <c r="Z164" s="138"/>
      <c r="AA164" s="138"/>
      <c r="AB164" s="138"/>
      <c r="AC164" s="138"/>
      <c r="AD164" s="138"/>
      <c r="AE164" s="138"/>
      <c r="AF164" s="138"/>
      <c r="AG164" s="138" t="s">
        <v>148</v>
      </c>
      <c r="AH164" s="138">
        <v>0</v>
      </c>
      <c r="AI164" s="138"/>
      <c r="AJ164" s="138"/>
      <c r="AK164" s="138"/>
      <c r="AL164" s="138"/>
      <c r="AM164" s="138"/>
      <c r="AN164" s="138"/>
      <c r="AO164" s="138"/>
      <c r="AP164" s="138"/>
      <c r="AQ164" s="138"/>
      <c r="AR164" s="138"/>
      <c r="AS164" s="138"/>
      <c r="AT164" s="138"/>
      <c r="AU164" s="138"/>
      <c r="AV164" s="138"/>
      <c r="AW164" s="138"/>
      <c r="AX164" s="138"/>
      <c r="AY164" s="138"/>
      <c r="AZ164" s="138"/>
      <c r="BA164" s="138"/>
      <c r="BB164" s="138"/>
      <c r="BC164" s="138"/>
      <c r="BD164" s="138"/>
      <c r="BE164" s="138"/>
      <c r="BF164" s="138"/>
      <c r="BG164" s="138"/>
      <c r="BH164" s="138"/>
    </row>
    <row r="165" spans="1:60" outlineLevel="1" x14ac:dyDescent="0.2">
      <c r="A165" s="159">
        <v>49</v>
      </c>
      <c r="B165" s="160" t="s">
        <v>294</v>
      </c>
      <c r="C165" s="177" t="s">
        <v>295</v>
      </c>
      <c r="D165" s="161" t="s">
        <v>296</v>
      </c>
      <c r="E165" s="162">
        <v>10</v>
      </c>
      <c r="F165" s="163"/>
      <c r="G165" s="164">
        <f>ROUND(E165*F165,2)</f>
        <v>0</v>
      </c>
      <c r="H165" s="163"/>
      <c r="I165" s="164">
        <f>ROUND(E165*H165,2)</f>
        <v>0</v>
      </c>
      <c r="J165" s="163"/>
      <c r="K165" s="164">
        <f>ROUND(E165*J165,2)</f>
        <v>0</v>
      </c>
      <c r="L165" s="164">
        <v>21</v>
      </c>
      <c r="M165" s="164">
        <f>G165*(1+L165/100)</f>
        <v>0</v>
      </c>
      <c r="N165" s="164">
        <v>0</v>
      </c>
      <c r="O165" s="164">
        <f>ROUND(E165*N165,2)</f>
        <v>0</v>
      </c>
      <c r="P165" s="164">
        <v>0</v>
      </c>
      <c r="Q165" s="164">
        <f>ROUND(E165*P165,2)</f>
        <v>0</v>
      </c>
      <c r="R165" s="164" t="s">
        <v>297</v>
      </c>
      <c r="S165" s="164" t="s">
        <v>143</v>
      </c>
      <c r="T165" s="165" t="s">
        <v>143</v>
      </c>
      <c r="U165" s="144">
        <v>1</v>
      </c>
      <c r="V165" s="144">
        <f>ROUND(E165*U165,2)</f>
        <v>10</v>
      </c>
      <c r="W165" s="144"/>
      <c r="X165" s="138"/>
      <c r="Y165" s="138"/>
      <c r="Z165" s="138"/>
      <c r="AA165" s="138"/>
      <c r="AB165" s="138"/>
      <c r="AC165" s="138"/>
      <c r="AD165" s="138"/>
      <c r="AE165" s="138"/>
      <c r="AF165" s="138"/>
      <c r="AG165" s="138" t="s">
        <v>298</v>
      </c>
      <c r="AH165" s="138"/>
      <c r="AI165" s="138"/>
      <c r="AJ165" s="138"/>
      <c r="AK165" s="138"/>
      <c r="AL165" s="138"/>
      <c r="AM165" s="138"/>
      <c r="AN165" s="138"/>
      <c r="AO165" s="138"/>
      <c r="AP165" s="138"/>
      <c r="AQ165" s="138"/>
      <c r="AR165" s="138"/>
      <c r="AS165" s="138"/>
      <c r="AT165" s="138"/>
      <c r="AU165" s="138"/>
      <c r="AV165" s="138"/>
      <c r="AW165" s="138"/>
      <c r="AX165" s="138"/>
      <c r="AY165" s="138"/>
      <c r="AZ165" s="138"/>
      <c r="BA165" s="138"/>
      <c r="BB165" s="138"/>
      <c r="BC165" s="138"/>
      <c r="BD165" s="138"/>
      <c r="BE165" s="138"/>
      <c r="BF165" s="138"/>
      <c r="BG165" s="138"/>
      <c r="BH165" s="138"/>
    </row>
    <row r="166" spans="1:60" outlineLevel="1" x14ac:dyDescent="0.2">
      <c r="A166" s="141"/>
      <c r="B166" s="142"/>
      <c r="C166" s="178" t="s">
        <v>630</v>
      </c>
      <c r="D166" s="150"/>
      <c r="E166" s="151">
        <v>10</v>
      </c>
      <c r="F166" s="144"/>
      <c r="G166" s="144"/>
      <c r="H166" s="144"/>
      <c r="I166" s="144"/>
      <c r="J166" s="144"/>
      <c r="K166" s="144"/>
      <c r="L166" s="144"/>
      <c r="M166" s="144"/>
      <c r="N166" s="144"/>
      <c r="O166" s="144"/>
      <c r="P166" s="144"/>
      <c r="Q166" s="144"/>
      <c r="R166" s="144"/>
      <c r="S166" s="144"/>
      <c r="T166" s="144"/>
      <c r="U166" s="144"/>
      <c r="V166" s="144"/>
      <c r="W166" s="144"/>
      <c r="X166" s="138"/>
      <c r="Y166" s="138"/>
      <c r="Z166" s="138"/>
      <c r="AA166" s="138"/>
      <c r="AB166" s="138"/>
      <c r="AC166" s="138"/>
      <c r="AD166" s="138"/>
      <c r="AE166" s="138"/>
      <c r="AF166" s="138"/>
      <c r="AG166" s="138" t="s">
        <v>148</v>
      </c>
      <c r="AH166" s="138">
        <v>0</v>
      </c>
      <c r="AI166" s="138"/>
      <c r="AJ166" s="138"/>
      <c r="AK166" s="138"/>
      <c r="AL166" s="138"/>
      <c r="AM166" s="138"/>
      <c r="AN166" s="138"/>
      <c r="AO166" s="138"/>
      <c r="AP166" s="138"/>
      <c r="AQ166" s="138"/>
      <c r="AR166" s="138"/>
      <c r="AS166" s="138"/>
      <c r="AT166" s="138"/>
      <c r="AU166" s="138"/>
      <c r="AV166" s="138"/>
      <c r="AW166" s="138"/>
      <c r="AX166" s="138"/>
      <c r="AY166" s="138"/>
      <c r="AZ166" s="138"/>
      <c r="BA166" s="138"/>
      <c r="BB166" s="138"/>
      <c r="BC166" s="138"/>
      <c r="BD166" s="138"/>
      <c r="BE166" s="138"/>
      <c r="BF166" s="138"/>
      <c r="BG166" s="138"/>
      <c r="BH166" s="138"/>
    </row>
    <row r="167" spans="1:60" outlineLevel="1" x14ac:dyDescent="0.2">
      <c r="A167" s="141">
        <v>50</v>
      </c>
      <c r="B167" s="142" t="s">
        <v>291</v>
      </c>
      <c r="C167" s="180" t="s">
        <v>292</v>
      </c>
      <c r="D167" s="143" t="s">
        <v>0</v>
      </c>
      <c r="E167" s="174"/>
      <c r="F167" s="149"/>
      <c r="G167" s="144">
        <f>ROUND(E167*F167,2)</f>
        <v>0</v>
      </c>
      <c r="H167" s="149"/>
      <c r="I167" s="144">
        <f>ROUND(E167*H167,2)</f>
        <v>0</v>
      </c>
      <c r="J167" s="149"/>
      <c r="K167" s="144">
        <f>ROUND(E167*J167,2)</f>
        <v>0</v>
      </c>
      <c r="L167" s="144">
        <v>21</v>
      </c>
      <c r="M167" s="144">
        <f>G167*(1+L167/100)</f>
        <v>0</v>
      </c>
      <c r="N167" s="144">
        <v>0</v>
      </c>
      <c r="O167" s="144">
        <f>ROUND(E167*N167,2)</f>
        <v>0</v>
      </c>
      <c r="P167" s="144">
        <v>0</v>
      </c>
      <c r="Q167" s="144">
        <f>ROUND(E167*P167,2)</f>
        <v>0</v>
      </c>
      <c r="R167" s="144" t="s">
        <v>261</v>
      </c>
      <c r="S167" s="144" t="s">
        <v>143</v>
      </c>
      <c r="T167" s="144" t="s">
        <v>143</v>
      </c>
      <c r="U167" s="144">
        <v>0</v>
      </c>
      <c r="V167" s="144">
        <f>ROUND(E167*U167,2)</f>
        <v>0</v>
      </c>
      <c r="W167" s="144"/>
      <c r="X167" s="138"/>
      <c r="Y167" s="138"/>
      <c r="Z167" s="138"/>
      <c r="AA167" s="138"/>
      <c r="AB167" s="138"/>
      <c r="AC167" s="138"/>
      <c r="AD167" s="138"/>
      <c r="AE167" s="138"/>
      <c r="AF167" s="138"/>
      <c r="AG167" s="138" t="s">
        <v>256</v>
      </c>
      <c r="AH167" s="138"/>
      <c r="AI167" s="138"/>
      <c r="AJ167" s="138"/>
      <c r="AK167" s="138"/>
      <c r="AL167" s="138"/>
      <c r="AM167" s="138"/>
      <c r="AN167" s="138"/>
      <c r="AO167" s="138"/>
      <c r="AP167" s="138"/>
      <c r="AQ167" s="138"/>
      <c r="AR167" s="138"/>
      <c r="AS167" s="138"/>
      <c r="AT167" s="138"/>
      <c r="AU167" s="138"/>
      <c r="AV167" s="138"/>
      <c r="AW167" s="138"/>
      <c r="AX167" s="138"/>
      <c r="AY167" s="138"/>
      <c r="AZ167" s="138"/>
      <c r="BA167" s="138"/>
      <c r="BB167" s="138"/>
      <c r="BC167" s="138"/>
      <c r="BD167" s="138"/>
      <c r="BE167" s="138"/>
      <c r="BF167" s="138"/>
      <c r="BG167" s="138"/>
      <c r="BH167" s="138"/>
    </row>
    <row r="168" spans="1:60" outlineLevel="1" x14ac:dyDescent="0.2">
      <c r="A168" s="141"/>
      <c r="B168" s="142"/>
      <c r="C168" s="260" t="s">
        <v>293</v>
      </c>
      <c r="D168" s="261"/>
      <c r="E168" s="261"/>
      <c r="F168" s="261"/>
      <c r="G168" s="261"/>
      <c r="H168" s="144"/>
      <c r="I168" s="144"/>
      <c r="J168" s="144"/>
      <c r="K168" s="144"/>
      <c r="L168" s="144"/>
      <c r="M168" s="144"/>
      <c r="N168" s="144"/>
      <c r="O168" s="144"/>
      <c r="P168" s="144"/>
      <c r="Q168" s="144"/>
      <c r="R168" s="144"/>
      <c r="S168" s="144"/>
      <c r="T168" s="144"/>
      <c r="U168" s="144"/>
      <c r="V168" s="144"/>
      <c r="W168" s="144"/>
      <c r="X168" s="138"/>
      <c r="Y168" s="138"/>
      <c r="Z168" s="138"/>
      <c r="AA168" s="138"/>
      <c r="AB168" s="138"/>
      <c r="AC168" s="138"/>
      <c r="AD168" s="138"/>
      <c r="AE168" s="138"/>
      <c r="AF168" s="138"/>
      <c r="AG168" s="138" t="s">
        <v>146</v>
      </c>
      <c r="AH168" s="138"/>
      <c r="AI168" s="138"/>
      <c r="AJ168" s="138"/>
      <c r="AK168" s="138"/>
      <c r="AL168" s="138"/>
      <c r="AM168" s="138"/>
      <c r="AN168" s="138"/>
      <c r="AO168" s="138"/>
      <c r="AP168" s="138"/>
      <c r="AQ168" s="138"/>
      <c r="AR168" s="138"/>
      <c r="AS168" s="138"/>
      <c r="AT168" s="138"/>
      <c r="AU168" s="138"/>
      <c r="AV168" s="138"/>
      <c r="AW168" s="138"/>
      <c r="AX168" s="138"/>
      <c r="AY168" s="138"/>
      <c r="AZ168" s="138"/>
      <c r="BA168" s="138"/>
      <c r="BB168" s="138"/>
      <c r="BC168" s="138"/>
      <c r="BD168" s="138"/>
      <c r="BE168" s="138"/>
      <c r="BF168" s="138"/>
      <c r="BG168" s="138"/>
      <c r="BH168" s="138"/>
    </row>
    <row r="169" spans="1:60" x14ac:dyDescent="0.2">
      <c r="A169" s="153" t="s">
        <v>137</v>
      </c>
      <c r="B169" s="154" t="s">
        <v>92</v>
      </c>
      <c r="C169" s="176" t="s">
        <v>93</v>
      </c>
      <c r="D169" s="155"/>
      <c r="E169" s="156"/>
      <c r="F169" s="157"/>
      <c r="G169" s="157">
        <f>SUMIF(AG170:AG195,"&lt;&gt;NOR",G170:G195)</f>
        <v>0</v>
      </c>
      <c r="H169" s="157"/>
      <c r="I169" s="157">
        <f>SUM(I170:I195)</f>
        <v>0</v>
      </c>
      <c r="J169" s="157"/>
      <c r="K169" s="157">
        <f>SUM(K170:K195)</f>
        <v>0</v>
      </c>
      <c r="L169" s="157"/>
      <c r="M169" s="157">
        <f>SUM(M170:M195)</f>
        <v>0</v>
      </c>
      <c r="N169" s="157"/>
      <c r="O169" s="157">
        <f>SUM(O170:O195)</f>
        <v>0.02</v>
      </c>
      <c r="P169" s="157"/>
      <c r="Q169" s="157">
        <f>SUM(Q170:Q195)</f>
        <v>0</v>
      </c>
      <c r="R169" s="157"/>
      <c r="S169" s="157"/>
      <c r="T169" s="158"/>
      <c r="U169" s="152"/>
      <c r="V169" s="152">
        <f>SUM(V170:V195)</f>
        <v>57.7</v>
      </c>
      <c r="W169" s="152"/>
      <c r="AG169" t="s">
        <v>138</v>
      </c>
    </row>
    <row r="170" spans="1:60" outlineLevel="1" x14ac:dyDescent="0.2">
      <c r="A170" s="159">
        <v>51</v>
      </c>
      <c r="B170" s="160" t="s">
        <v>631</v>
      </c>
      <c r="C170" s="177" t="s">
        <v>632</v>
      </c>
      <c r="D170" s="161" t="s">
        <v>260</v>
      </c>
      <c r="E170" s="162">
        <v>16</v>
      </c>
      <c r="F170" s="163"/>
      <c r="G170" s="164">
        <f>ROUND(E170*F170,2)</f>
        <v>0</v>
      </c>
      <c r="H170" s="163"/>
      <c r="I170" s="164">
        <f>ROUND(E170*H170,2)</f>
        <v>0</v>
      </c>
      <c r="J170" s="163"/>
      <c r="K170" s="164">
        <f>ROUND(E170*J170,2)</f>
        <v>0</v>
      </c>
      <c r="L170" s="164">
        <v>21</v>
      </c>
      <c r="M170" s="164">
        <f>G170*(1+L170/100)</f>
        <v>0</v>
      </c>
      <c r="N170" s="164">
        <v>8.0000000000000004E-4</v>
      </c>
      <c r="O170" s="164">
        <f>ROUND(E170*N170,2)</f>
        <v>0.01</v>
      </c>
      <c r="P170" s="164">
        <v>0</v>
      </c>
      <c r="Q170" s="164">
        <f>ROUND(E170*P170,2)</f>
        <v>0</v>
      </c>
      <c r="R170" s="164" t="s">
        <v>261</v>
      </c>
      <c r="S170" s="164" t="s">
        <v>143</v>
      </c>
      <c r="T170" s="165" t="s">
        <v>143</v>
      </c>
      <c r="U170" s="144">
        <v>0.59400000000000008</v>
      </c>
      <c r="V170" s="144">
        <f>ROUND(E170*U170,2)</f>
        <v>9.5</v>
      </c>
      <c r="W170" s="144"/>
      <c r="X170" s="138"/>
      <c r="Y170" s="138"/>
      <c r="Z170" s="138"/>
      <c r="AA170" s="138"/>
      <c r="AB170" s="138"/>
      <c r="AC170" s="138"/>
      <c r="AD170" s="138"/>
      <c r="AE170" s="138"/>
      <c r="AF170" s="138"/>
      <c r="AG170" s="138" t="s">
        <v>144</v>
      </c>
      <c r="AH170" s="138"/>
      <c r="AI170" s="138"/>
      <c r="AJ170" s="138"/>
      <c r="AK170" s="138"/>
      <c r="AL170" s="138"/>
      <c r="AM170" s="138"/>
      <c r="AN170" s="138"/>
      <c r="AO170" s="138"/>
      <c r="AP170" s="138"/>
      <c r="AQ170" s="138"/>
      <c r="AR170" s="138"/>
      <c r="AS170" s="138"/>
      <c r="AT170" s="138"/>
      <c r="AU170" s="138"/>
      <c r="AV170" s="138"/>
      <c r="AW170" s="138"/>
      <c r="AX170" s="138"/>
      <c r="AY170" s="138"/>
      <c r="AZ170" s="138"/>
      <c r="BA170" s="138"/>
      <c r="BB170" s="138"/>
      <c r="BC170" s="138"/>
      <c r="BD170" s="138"/>
      <c r="BE170" s="138"/>
      <c r="BF170" s="138"/>
      <c r="BG170" s="138"/>
      <c r="BH170" s="138"/>
    </row>
    <row r="171" spans="1:60" outlineLevel="1" x14ac:dyDescent="0.2">
      <c r="A171" s="141"/>
      <c r="B171" s="142"/>
      <c r="C171" s="178" t="s">
        <v>633</v>
      </c>
      <c r="D171" s="150"/>
      <c r="E171" s="151">
        <v>16</v>
      </c>
      <c r="F171" s="144"/>
      <c r="G171" s="144"/>
      <c r="H171" s="144"/>
      <c r="I171" s="144"/>
      <c r="J171" s="144"/>
      <c r="K171" s="144"/>
      <c r="L171" s="144"/>
      <c r="M171" s="144"/>
      <c r="N171" s="144"/>
      <c r="O171" s="144"/>
      <c r="P171" s="144"/>
      <c r="Q171" s="144"/>
      <c r="R171" s="144"/>
      <c r="S171" s="144"/>
      <c r="T171" s="144"/>
      <c r="U171" s="144"/>
      <c r="V171" s="144"/>
      <c r="W171" s="144"/>
      <c r="X171" s="138"/>
      <c r="Y171" s="138"/>
      <c r="Z171" s="138"/>
      <c r="AA171" s="138"/>
      <c r="AB171" s="138"/>
      <c r="AC171" s="138"/>
      <c r="AD171" s="138"/>
      <c r="AE171" s="138"/>
      <c r="AF171" s="138"/>
      <c r="AG171" s="138" t="s">
        <v>148</v>
      </c>
      <c r="AH171" s="138">
        <v>0</v>
      </c>
      <c r="AI171" s="138"/>
      <c r="AJ171" s="138"/>
      <c r="AK171" s="138"/>
      <c r="AL171" s="138"/>
      <c r="AM171" s="138"/>
      <c r="AN171" s="138"/>
      <c r="AO171" s="138"/>
      <c r="AP171" s="138"/>
      <c r="AQ171" s="138"/>
      <c r="AR171" s="138"/>
      <c r="AS171" s="138"/>
      <c r="AT171" s="138"/>
      <c r="AU171" s="138"/>
      <c r="AV171" s="138"/>
      <c r="AW171" s="138"/>
      <c r="AX171" s="138"/>
      <c r="AY171" s="138"/>
      <c r="AZ171" s="138"/>
      <c r="BA171" s="138"/>
      <c r="BB171" s="138"/>
      <c r="BC171" s="138"/>
      <c r="BD171" s="138"/>
      <c r="BE171" s="138"/>
      <c r="BF171" s="138"/>
      <c r="BG171" s="138"/>
      <c r="BH171" s="138"/>
    </row>
    <row r="172" spans="1:60" ht="22.5" outlineLevel="1" x14ac:dyDescent="0.2">
      <c r="A172" s="159">
        <v>52</v>
      </c>
      <c r="B172" s="160" t="s">
        <v>307</v>
      </c>
      <c r="C172" s="177" t="s">
        <v>308</v>
      </c>
      <c r="D172" s="161" t="s">
        <v>229</v>
      </c>
      <c r="E172" s="162">
        <v>23.400000000000002</v>
      </c>
      <c r="F172" s="163"/>
      <c r="G172" s="164">
        <f>ROUND(E172*F172,2)</f>
        <v>0</v>
      </c>
      <c r="H172" s="163"/>
      <c r="I172" s="164">
        <f>ROUND(E172*H172,2)</f>
        <v>0</v>
      </c>
      <c r="J172" s="163"/>
      <c r="K172" s="164">
        <f>ROUND(E172*J172,2)</f>
        <v>0</v>
      </c>
      <c r="L172" s="164">
        <v>21</v>
      </c>
      <c r="M172" s="164">
        <f>G172*(1+L172/100)</f>
        <v>0</v>
      </c>
      <c r="N172" s="164">
        <v>4.6000000000000001E-4</v>
      </c>
      <c r="O172" s="164">
        <f>ROUND(E172*N172,2)</f>
        <v>0.01</v>
      </c>
      <c r="P172" s="164">
        <v>0</v>
      </c>
      <c r="Q172" s="164">
        <f>ROUND(E172*P172,2)</f>
        <v>0</v>
      </c>
      <c r="R172" s="164" t="s">
        <v>261</v>
      </c>
      <c r="S172" s="164" t="s">
        <v>143</v>
      </c>
      <c r="T172" s="165" t="s">
        <v>143</v>
      </c>
      <c r="U172" s="144">
        <v>0.52200000000000002</v>
      </c>
      <c r="V172" s="144">
        <f>ROUND(E172*U172,2)</f>
        <v>12.21</v>
      </c>
      <c r="W172" s="144"/>
      <c r="X172" s="138"/>
      <c r="Y172" s="138"/>
      <c r="Z172" s="138"/>
      <c r="AA172" s="138"/>
      <c r="AB172" s="138"/>
      <c r="AC172" s="138"/>
      <c r="AD172" s="138"/>
      <c r="AE172" s="138"/>
      <c r="AF172" s="138"/>
      <c r="AG172" s="138" t="s">
        <v>144</v>
      </c>
      <c r="AH172" s="138"/>
      <c r="AI172" s="138"/>
      <c r="AJ172" s="138"/>
      <c r="AK172" s="138"/>
      <c r="AL172" s="138"/>
      <c r="AM172" s="138"/>
      <c r="AN172" s="138"/>
      <c r="AO172" s="138"/>
      <c r="AP172" s="138"/>
      <c r="AQ172" s="138"/>
      <c r="AR172" s="138"/>
      <c r="AS172" s="138"/>
      <c r="AT172" s="138"/>
      <c r="AU172" s="138"/>
      <c r="AV172" s="138"/>
      <c r="AW172" s="138"/>
      <c r="AX172" s="138"/>
      <c r="AY172" s="138"/>
      <c r="AZ172" s="138"/>
      <c r="BA172" s="138"/>
      <c r="BB172" s="138"/>
      <c r="BC172" s="138"/>
      <c r="BD172" s="138"/>
      <c r="BE172" s="138"/>
      <c r="BF172" s="138"/>
      <c r="BG172" s="138"/>
      <c r="BH172" s="138"/>
    </row>
    <row r="173" spans="1:60" outlineLevel="1" x14ac:dyDescent="0.2">
      <c r="A173" s="141"/>
      <c r="B173" s="142"/>
      <c r="C173" s="251" t="s">
        <v>309</v>
      </c>
      <c r="D173" s="252"/>
      <c r="E173" s="252"/>
      <c r="F173" s="252"/>
      <c r="G173" s="252"/>
      <c r="H173" s="144"/>
      <c r="I173" s="144"/>
      <c r="J173" s="144"/>
      <c r="K173" s="144"/>
      <c r="L173" s="144"/>
      <c r="M173" s="144"/>
      <c r="N173" s="144"/>
      <c r="O173" s="144"/>
      <c r="P173" s="144"/>
      <c r="Q173" s="144"/>
      <c r="R173" s="144"/>
      <c r="S173" s="144"/>
      <c r="T173" s="144"/>
      <c r="U173" s="144"/>
      <c r="V173" s="144"/>
      <c r="W173" s="144"/>
      <c r="X173" s="138"/>
      <c r="Y173" s="138"/>
      <c r="Z173" s="138"/>
      <c r="AA173" s="138"/>
      <c r="AB173" s="138"/>
      <c r="AC173" s="138"/>
      <c r="AD173" s="138"/>
      <c r="AE173" s="138"/>
      <c r="AF173" s="138"/>
      <c r="AG173" s="138" t="s">
        <v>146</v>
      </c>
      <c r="AH173" s="138"/>
      <c r="AI173" s="138"/>
      <c r="AJ173" s="138"/>
      <c r="AK173" s="138"/>
      <c r="AL173" s="138"/>
      <c r="AM173" s="138"/>
      <c r="AN173" s="138"/>
      <c r="AO173" s="138"/>
      <c r="AP173" s="138"/>
      <c r="AQ173" s="138"/>
      <c r="AR173" s="138"/>
      <c r="AS173" s="138"/>
      <c r="AT173" s="138"/>
      <c r="AU173" s="138"/>
      <c r="AV173" s="138"/>
      <c r="AW173" s="138"/>
      <c r="AX173" s="138"/>
      <c r="AY173" s="138"/>
      <c r="AZ173" s="138"/>
      <c r="BA173" s="138"/>
      <c r="BB173" s="138"/>
      <c r="BC173" s="138"/>
      <c r="BD173" s="138"/>
      <c r="BE173" s="138"/>
      <c r="BF173" s="138"/>
      <c r="BG173" s="138"/>
      <c r="BH173" s="138"/>
    </row>
    <row r="174" spans="1:60" outlineLevel="1" x14ac:dyDescent="0.2">
      <c r="A174" s="141"/>
      <c r="B174" s="142"/>
      <c r="C174" s="178" t="s">
        <v>634</v>
      </c>
      <c r="D174" s="150"/>
      <c r="E174" s="151">
        <v>12.8</v>
      </c>
      <c r="F174" s="144"/>
      <c r="G174" s="144"/>
      <c r="H174" s="144"/>
      <c r="I174" s="144"/>
      <c r="J174" s="144"/>
      <c r="K174" s="144"/>
      <c r="L174" s="144"/>
      <c r="M174" s="144"/>
      <c r="N174" s="144"/>
      <c r="O174" s="144"/>
      <c r="P174" s="144"/>
      <c r="Q174" s="144"/>
      <c r="R174" s="144"/>
      <c r="S174" s="144"/>
      <c r="T174" s="144"/>
      <c r="U174" s="144"/>
      <c r="V174" s="144"/>
      <c r="W174" s="144"/>
      <c r="X174" s="138"/>
      <c r="Y174" s="138"/>
      <c r="Z174" s="138"/>
      <c r="AA174" s="138"/>
      <c r="AB174" s="138"/>
      <c r="AC174" s="138"/>
      <c r="AD174" s="138"/>
      <c r="AE174" s="138"/>
      <c r="AF174" s="138"/>
      <c r="AG174" s="138" t="s">
        <v>148</v>
      </c>
      <c r="AH174" s="138">
        <v>0</v>
      </c>
      <c r="AI174" s="138"/>
      <c r="AJ174" s="138"/>
      <c r="AK174" s="138"/>
      <c r="AL174" s="138"/>
      <c r="AM174" s="138"/>
      <c r="AN174" s="138"/>
      <c r="AO174" s="138"/>
      <c r="AP174" s="138"/>
      <c r="AQ174" s="138"/>
      <c r="AR174" s="138"/>
      <c r="AS174" s="138"/>
      <c r="AT174" s="138"/>
      <c r="AU174" s="138"/>
      <c r="AV174" s="138"/>
      <c r="AW174" s="138"/>
      <c r="AX174" s="138"/>
      <c r="AY174" s="138"/>
      <c r="AZ174" s="138"/>
      <c r="BA174" s="138"/>
      <c r="BB174" s="138"/>
      <c r="BC174" s="138"/>
      <c r="BD174" s="138"/>
      <c r="BE174" s="138"/>
      <c r="BF174" s="138"/>
      <c r="BG174" s="138"/>
      <c r="BH174" s="138"/>
    </row>
    <row r="175" spans="1:60" outlineLevel="1" x14ac:dyDescent="0.2">
      <c r="A175" s="141"/>
      <c r="B175" s="142"/>
      <c r="C175" s="178" t="s">
        <v>635</v>
      </c>
      <c r="D175" s="150"/>
      <c r="E175" s="151">
        <v>7</v>
      </c>
      <c r="F175" s="144"/>
      <c r="G175" s="144"/>
      <c r="H175" s="144"/>
      <c r="I175" s="144"/>
      <c r="J175" s="144"/>
      <c r="K175" s="144"/>
      <c r="L175" s="144"/>
      <c r="M175" s="144"/>
      <c r="N175" s="144"/>
      <c r="O175" s="144"/>
      <c r="P175" s="144"/>
      <c r="Q175" s="144"/>
      <c r="R175" s="144"/>
      <c r="S175" s="144"/>
      <c r="T175" s="144"/>
      <c r="U175" s="144"/>
      <c r="V175" s="144"/>
      <c r="W175" s="144"/>
      <c r="X175" s="138"/>
      <c r="Y175" s="138"/>
      <c r="Z175" s="138"/>
      <c r="AA175" s="138"/>
      <c r="AB175" s="138"/>
      <c r="AC175" s="138"/>
      <c r="AD175" s="138"/>
      <c r="AE175" s="138"/>
      <c r="AF175" s="138"/>
      <c r="AG175" s="138" t="s">
        <v>148</v>
      </c>
      <c r="AH175" s="138">
        <v>0</v>
      </c>
      <c r="AI175" s="138"/>
      <c r="AJ175" s="138"/>
      <c r="AK175" s="138"/>
      <c r="AL175" s="138"/>
      <c r="AM175" s="138"/>
      <c r="AN175" s="138"/>
      <c r="AO175" s="138"/>
      <c r="AP175" s="138"/>
      <c r="AQ175" s="138"/>
      <c r="AR175" s="138"/>
      <c r="AS175" s="138"/>
      <c r="AT175" s="138"/>
      <c r="AU175" s="138"/>
      <c r="AV175" s="138"/>
      <c r="AW175" s="138"/>
      <c r="AX175" s="138"/>
      <c r="AY175" s="138"/>
      <c r="AZ175" s="138"/>
      <c r="BA175" s="138"/>
      <c r="BB175" s="138"/>
      <c r="BC175" s="138"/>
      <c r="BD175" s="138"/>
      <c r="BE175" s="138"/>
      <c r="BF175" s="138"/>
      <c r="BG175" s="138"/>
      <c r="BH175" s="138"/>
    </row>
    <row r="176" spans="1:60" outlineLevel="1" x14ac:dyDescent="0.2">
      <c r="A176" s="141"/>
      <c r="B176" s="142"/>
      <c r="C176" s="178" t="s">
        <v>636</v>
      </c>
      <c r="D176" s="150"/>
      <c r="E176" s="151">
        <v>3.6</v>
      </c>
      <c r="F176" s="144"/>
      <c r="G176" s="144"/>
      <c r="H176" s="144"/>
      <c r="I176" s="144"/>
      <c r="J176" s="144"/>
      <c r="K176" s="144"/>
      <c r="L176" s="144"/>
      <c r="M176" s="144"/>
      <c r="N176" s="144"/>
      <c r="O176" s="144"/>
      <c r="P176" s="144"/>
      <c r="Q176" s="144"/>
      <c r="R176" s="144"/>
      <c r="S176" s="144"/>
      <c r="T176" s="144"/>
      <c r="U176" s="144"/>
      <c r="V176" s="144"/>
      <c r="W176" s="144"/>
      <c r="X176" s="138"/>
      <c r="Y176" s="138"/>
      <c r="Z176" s="138"/>
      <c r="AA176" s="138"/>
      <c r="AB176" s="138"/>
      <c r="AC176" s="138"/>
      <c r="AD176" s="138"/>
      <c r="AE176" s="138"/>
      <c r="AF176" s="138"/>
      <c r="AG176" s="138" t="s">
        <v>148</v>
      </c>
      <c r="AH176" s="138">
        <v>0</v>
      </c>
      <c r="AI176" s="138"/>
      <c r="AJ176" s="138"/>
      <c r="AK176" s="138"/>
      <c r="AL176" s="138"/>
      <c r="AM176" s="138"/>
      <c r="AN176" s="138"/>
      <c r="AO176" s="138"/>
      <c r="AP176" s="138"/>
      <c r="AQ176" s="138"/>
      <c r="AR176" s="138"/>
      <c r="AS176" s="138"/>
      <c r="AT176" s="138"/>
      <c r="AU176" s="138"/>
      <c r="AV176" s="138"/>
      <c r="AW176" s="138"/>
      <c r="AX176" s="138"/>
      <c r="AY176" s="138"/>
      <c r="AZ176" s="138"/>
      <c r="BA176" s="138"/>
      <c r="BB176" s="138"/>
      <c r="BC176" s="138"/>
      <c r="BD176" s="138"/>
      <c r="BE176" s="138"/>
      <c r="BF176" s="138"/>
      <c r="BG176" s="138"/>
      <c r="BH176" s="138"/>
    </row>
    <row r="177" spans="1:60" ht="22.5" outlineLevel="1" x14ac:dyDescent="0.2">
      <c r="A177" s="159">
        <v>53</v>
      </c>
      <c r="B177" s="160" t="s">
        <v>637</v>
      </c>
      <c r="C177" s="177" t="s">
        <v>638</v>
      </c>
      <c r="D177" s="161" t="s">
        <v>229</v>
      </c>
      <c r="E177" s="162">
        <v>60.1</v>
      </c>
      <c r="F177" s="163"/>
      <c r="G177" s="164">
        <f>ROUND(E177*F177,2)</f>
        <v>0</v>
      </c>
      <c r="H177" s="163"/>
      <c r="I177" s="164">
        <f>ROUND(E177*H177,2)</f>
        <v>0</v>
      </c>
      <c r="J177" s="163"/>
      <c r="K177" s="164">
        <f>ROUND(E177*J177,2)</f>
        <v>0</v>
      </c>
      <c r="L177" s="164">
        <v>21</v>
      </c>
      <c r="M177" s="164">
        <f>G177*(1+L177/100)</f>
        <v>0</v>
      </c>
      <c r="N177" s="164">
        <v>2.0000000000000002E-5</v>
      </c>
      <c r="O177" s="164">
        <f>ROUND(E177*N177,2)</f>
        <v>0</v>
      </c>
      <c r="P177" s="164">
        <v>0</v>
      </c>
      <c r="Q177" s="164">
        <f>ROUND(E177*P177,2)</f>
        <v>0</v>
      </c>
      <c r="R177" s="164" t="s">
        <v>261</v>
      </c>
      <c r="S177" s="164" t="s">
        <v>143</v>
      </c>
      <c r="T177" s="165" t="s">
        <v>143</v>
      </c>
      <c r="U177" s="144">
        <v>0.129</v>
      </c>
      <c r="V177" s="144">
        <f>ROUND(E177*U177,2)</f>
        <v>7.75</v>
      </c>
      <c r="W177" s="144"/>
      <c r="X177" s="138"/>
      <c r="Y177" s="138"/>
      <c r="Z177" s="138"/>
      <c r="AA177" s="138"/>
      <c r="AB177" s="138"/>
      <c r="AC177" s="138"/>
      <c r="AD177" s="138"/>
      <c r="AE177" s="138"/>
      <c r="AF177" s="138"/>
      <c r="AG177" s="138" t="s">
        <v>144</v>
      </c>
      <c r="AH177" s="138"/>
      <c r="AI177" s="138"/>
      <c r="AJ177" s="138"/>
      <c r="AK177" s="138"/>
      <c r="AL177" s="138"/>
      <c r="AM177" s="138"/>
      <c r="AN177" s="138"/>
      <c r="AO177" s="138"/>
      <c r="AP177" s="138"/>
      <c r="AQ177" s="138"/>
      <c r="AR177" s="138"/>
      <c r="AS177" s="138"/>
      <c r="AT177" s="138"/>
      <c r="AU177" s="138"/>
      <c r="AV177" s="138"/>
      <c r="AW177" s="138"/>
      <c r="AX177" s="138"/>
      <c r="AY177" s="138"/>
      <c r="AZ177" s="138"/>
      <c r="BA177" s="138"/>
      <c r="BB177" s="138"/>
      <c r="BC177" s="138"/>
      <c r="BD177" s="138"/>
      <c r="BE177" s="138"/>
      <c r="BF177" s="138"/>
      <c r="BG177" s="138"/>
      <c r="BH177" s="138"/>
    </row>
    <row r="178" spans="1:60" outlineLevel="1" x14ac:dyDescent="0.2">
      <c r="A178" s="141"/>
      <c r="B178" s="142"/>
      <c r="C178" s="178" t="s">
        <v>639</v>
      </c>
      <c r="D178" s="150"/>
      <c r="E178" s="151">
        <v>23.400000000000002</v>
      </c>
      <c r="F178" s="144"/>
      <c r="G178" s="144"/>
      <c r="H178" s="144"/>
      <c r="I178" s="144"/>
      <c r="J178" s="144"/>
      <c r="K178" s="144"/>
      <c r="L178" s="144"/>
      <c r="M178" s="144"/>
      <c r="N178" s="144"/>
      <c r="O178" s="144"/>
      <c r="P178" s="144"/>
      <c r="Q178" s="144"/>
      <c r="R178" s="144"/>
      <c r="S178" s="144"/>
      <c r="T178" s="144"/>
      <c r="U178" s="144"/>
      <c r="V178" s="144"/>
      <c r="W178" s="144"/>
      <c r="X178" s="138"/>
      <c r="Y178" s="138"/>
      <c r="Z178" s="138"/>
      <c r="AA178" s="138"/>
      <c r="AB178" s="138"/>
      <c r="AC178" s="138"/>
      <c r="AD178" s="138"/>
      <c r="AE178" s="138"/>
      <c r="AF178" s="138"/>
      <c r="AG178" s="138" t="s">
        <v>148</v>
      </c>
      <c r="AH178" s="138">
        <v>0</v>
      </c>
      <c r="AI178" s="138"/>
      <c r="AJ178" s="138"/>
      <c r="AK178" s="138"/>
      <c r="AL178" s="138"/>
      <c r="AM178" s="138"/>
      <c r="AN178" s="138"/>
      <c r="AO178" s="138"/>
      <c r="AP178" s="138"/>
      <c r="AQ178" s="138"/>
      <c r="AR178" s="138"/>
      <c r="AS178" s="138"/>
      <c r="AT178" s="138"/>
      <c r="AU178" s="138"/>
      <c r="AV178" s="138"/>
      <c r="AW178" s="138"/>
      <c r="AX178" s="138"/>
      <c r="AY178" s="138"/>
      <c r="AZ178" s="138"/>
      <c r="BA178" s="138"/>
      <c r="BB178" s="138"/>
      <c r="BC178" s="138"/>
      <c r="BD178" s="138"/>
      <c r="BE178" s="138"/>
      <c r="BF178" s="138"/>
      <c r="BG178" s="138"/>
      <c r="BH178" s="138"/>
    </row>
    <row r="179" spans="1:60" outlineLevel="1" x14ac:dyDescent="0.2">
      <c r="A179" s="141"/>
      <c r="B179" s="142"/>
      <c r="C179" s="178" t="s">
        <v>640</v>
      </c>
      <c r="D179" s="150"/>
      <c r="E179" s="151">
        <v>36.700000000000003</v>
      </c>
      <c r="F179" s="144"/>
      <c r="G179" s="144"/>
      <c r="H179" s="144"/>
      <c r="I179" s="144"/>
      <c r="J179" s="144"/>
      <c r="K179" s="144"/>
      <c r="L179" s="144"/>
      <c r="M179" s="144"/>
      <c r="N179" s="144"/>
      <c r="O179" s="144"/>
      <c r="P179" s="144"/>
      <c r="Q179" s="144"/>
      <c r="R179" s="144"/>
      <c r="S179" s="144"/>
      <c r="T179" s="144"/>
      <c r="U179" s="144"/>
      <c r="V179" s="144"/>
      <c r="W179" s="144"/>
      <c r="X179" s="138"/>
      <c r="Y179" s="138"/>
      <c r="Z179" s="138"/>
      <c r="AA179" s="138"/>
      <c r="AB179" s="138"/>
      <c r="AC179" s="138"/>
      <c r="AD179" s="138"/>
      <c r="AE179" s="138"/>
      <c r="AF179" s="138"/>
      <c r="AG179" s="138" t="s">
        <v>148</v>
      </c>
      <c r="AH179" s="138">
        <v>0</v>
      </c>
      <c r="AI179" s="138"/>
      <c r="AJ179" s="138"/>
      <c r="AK179" s="138"/>
      <c r="AL179" s="138"/>
      <c r="AM179" s="138"/>
      <c r="AN179" s="138"/>
      <c r="AO179" s="138"/>
      <c r="AP179" s="138"/>
      <c r="AQ179" s="138"/>
      <c r="AR179" s="138"/>
      <c r="AS179" s="138"/>
      <c r="AT179" s="138"/>
      <c r="AU179" s="138"/>
      <c r="AV179" s="138"/>
      <c r="AW179" s="138"/>
      <c r="AX179" s="138"/>
      <c r="AY179" s="138"/>
      <c r="AZ179" s="138"/>
      <c r="BA179" s="138"/>
      <c r="BB179" s="138"/>
      <c r="BC179" s="138"/>
      <c r="BD179" s="138"/>
      <c r="BE179" s="138"/>
      <c r="BF179" s="138"/>
      <c r="BG179" s="138"/>
      <c r="BH179" s="138"/>
    </row>
    <row r="180" spans="1:60" ht="22.5" outlineLevel="1" x14ac:dyDescent="0.2">
      <c r="A180" s="159">
        <v>54</v>
      </c>
      <c r="B180" s="160" t="s">
        <v>641</v>
      </c>
      <c r="C180" s="177" t="s">
        <v>642</v>
      </c>
      <c r="D180" s="161" t="s">
        <v>229</v>
      </c>
      <c r="E180" s="162">
        <v>21</v>
      </c>
      <c r="F180" s="163"/>
      <c r="G180" s="164">
        <f>ROUND(E180*F180,2)</f>
        <v>0</v>
      </c>
      <c r="H180" s="163"/>
      <c r="I180" s="164">
        <f>ROUND(E180*H180,2)</f>
        <v>0</v>
      </c>
      <c r="J180" s="163"/>
      <c r="K180" s="164">
        <f>ROUND(E180*J180,2)</f>
        <v>0</v>
      </c>
      <c r="L180" s="164">
        <v>21</v>
      </c>
      <c r="M180" s="164">
        <f>G180*(1+L180/100)</f>
        <v>0</v>
      </c>
      <c r="N180" s="164">
        <v>6.0000000000000002E-5</v>
      </c>
      <c r="O180" s="164">
        <f>ROUND(E180*N180,2)</f>
        <v>0</v>
      </c>
      <c r="P180" s="164">
        <v>0</v>
      </c>
      <c r="Q180" s="164">
        <f>ROUND(E180*P180,2)</f>
        <v>0</v>
      </c>
      <c r="R180" s="164" t="s">
        <v>261</v>
      </c>
      <c r="S180" s="164" t="s">
        <v>143</v>
      </c>
      <c r="T180" s="165" t="s">
        <v>143</v>
      </c>
      <c r="U180" s="144">
        <v>0.129</v>
      </c>
      <c r="V180" s="144">
        <f>ROUND(E180*U180,2)</f>
        <v>2.71</v>
      </c>
      <c r="W180" s="144"/>
      <c r="X180" s="138"/>
      <c r="Y180" s="138"/>
      <c r="Z180" s="138"/>
      <c r="AA180" s="138"/>
      <c r="AB180" s="138"/>
      <c r="AC180" s="138"/>
      <c r="AD180" s="138"/>
      <c r="AE180" s="138"/>
      <c r="AF180" s="138"/>
      <c r="AG180" s="138" t="s">
        <v>144</v>
      </c>
      <c r="AH180" s="138"/>
      <c r="AI180" s="138"/>
      <c r="AJ180" s="138"/>
      <c r="AK180" s="138"/>
      <c r="AL180" s="138"/>
      <c r="AM180" s="138"/>
      <c r="AN180" s="138"/>
      <c r="AO180" s="138"/>
      <c r="AP180" s="138"/>
      <c r="AQ180" s="138"/>
      <c r="AR180" s="138"/>
      <c r="AS180" s="138"/>
      <c r="AT180" s="138"/>
      <c r="AU180" s="138"/>
      <c r="AV180" s="138"/>
      <c r="AW180" s="138"/>
      <c r="AX180" s="138"/>
      <c r="AY180" s="138"/>
      <c r="AZ180" s="138"/>
      <c r="BA180" s="138"/>
      <c r="BB180" s="138"/>
      <c r="BC180" s="138"/>
      <c r="BD180" s="138"/>
      <c r="BE180" s="138"/>
      <c r="BF180" s="138"/>
      <c r="BG180" s="138"/>
      <c r="BH180" s="138"/>
    </row>
    <row r="181" spans="1:60" outlineLevel="1" x14ac:dyDescent="0.2">
      <c r="A181" s="141"/>
      <c r="B181" s="142"/>
      <c r="C181" s="178" t="s">
        <v>643</v>
      </c>
      <c r="D181" s="150"/>
      <c r="E181" s="151">
        <v>21</v>
      </c>
      <c r="F181" s="144"/>
      <c r="G181" s="144"/>
      <c r="H181" s="144"/>
      <c r="I181" s="144"/>
      <c r="J181" s="144"/>
      <c r="K181" s="144"/>
      <c r="L181" s="144"/>
      <c r="M181" s="144"/>
      <c r="N181" s="144"/>
      <c r="O181" s="144"/>
      <c r="P181" s="144"/>
      <c r="Q181" s="144"/>
      <c r="R181" s="144"/>
      <c r="S181" s="144"/>
      <c r="T181" s="144"/>
      <c r="U181" s="144"/>
      <c r="V181" s="144"/>
      <c r="W181" s="144"/>
      <c r="X181" s="138"/>
      <c r="Y181" s="138"/>
      <c r="Z181" s="138"/>
      <c r="AA181" s="138"/>
      <c r="AB181" s="138"/>
      <c r="AC181" s="138"/>
      <c r="AD181" s="138"/>
      <c r="AE181" s="138"/>
      <c r="AF181" s="138"/>
      <c r="AG181" s="138" t="s">
        <v>148</v>
      </c>
      <c r="AH181" s="138">
        <v>0</v>
      </c>
      <c r="AI181" s="138"/>
      <c r="AJ181" s="138"/>
      <c r="AK181" s="138"/>
      <c r="AL181" s="138"/>
      <c r="AM181" s="138"/>
      <c r="AN181" s="138"/>
      <c r="AO181" s="138"/>
      <c r="AP181" s="138"/>
      <c r="AQ181" s="138"/>
      <c r="AR181" s="138"/>
      <c r="AS181" s="138"/>
      <c r="AT181" s="138"/>
      <c r="AU181" s="138"/>
      <c r="AV181" s="138"/>
      <c r="AW181" s="138"/>
      <c r="AX181" s="138"/>
      <c r="AY181" s="138"/>
      <c r="AZ181" s="138"/>
      <c r="BA181" s="138"/>
      <c r="BB181" s="138"/>
      <c r="BC181" s="138"/>
      <c r="BD181" s="138"/>
      <c r="BE181" s="138"/>
      <c r="BF181" s="138"/>
      <c r="BG181" s="138"/>
      <c r="BH181" s="138"/>
    </row>
    <row r="182" spans="1:60" ht="22.5" outlineLevel="1" x14ac:dyDescent="0.2">
      <c r="A182" s="159">
        <v>55</v>
      </c>
      <c r="B182" s="160" t="s">
        <v>644</v>
      </c>
      <c r="C182" s="177" t="s">
        <v>645</v>
      </c>
      <c r="D182" s="161" t="s">
        <v>229</v>
      </c>
      <c r="E182" s="162">
        <v>8.5</v>
      </c>
      <c r="F182" s="163"/>
      <c r="G182" s="164">
        <f>ROUND(E182*F182,2)</f>
        <v>0</v>
      </c>
      <c r="H182" s="163"/>
      <c r="I182" s="164">
        <f>ROUND(E182*H182,2)</f>
        <v>0</v>
      </c>
      <c r="J182" s="163"/>
      <c r="K182" s="164">
        <f>ROUND(E182*J182,2)</f>
        <v>0</v>
      </c>
      <c r="L182" s="164">
        <v>21</v>
      </c>
      <c r="M182" s="164">
        <f>G182*(1+L182/100)</f>
        <v>0</v>
      </c>
      <c r="N182" s="164">
        <v>5.0000000000000002E-5</v>
      </c>
      <c r="O182" s="164">
        <f>ROUND(E182*N182,2)</f>
        <v>0</v>
      </c>
      <c r="P182" s="164">
        <v>0</v>
      </c>
      <c r="Q182" s="164">
        <f>ROUND(E182*P182,2)</f>
        <v>0</v>
      </c>
      <c r="R182" s="164" t="s">
        <v>261</v>
      </c>
      <c r="S182" s="164" t="s">
        <v>143</v>
      </c>
      <c r="T182" s="165" t="s">
        <v>143</v>
      </c>
      <c r="U182" s="144">
        <v>0.14200000000000002</v>
      </c>
      <c r="V182" s="144">
        <f>ROUND(E182*U182,2)</f>
        <v>1.21</v>
      </c>
      <c r="W182" s="144"/>
      <c r="X182" s="138"/>
      <c r="Y182" s="138"/>
      <c r="Z182" s="138"/>
      <c r="AA182" s="138"/>
      <c r="AB182" s="138"/>
      <c r="AC182" s="138"/>
      <c r="AD182" s="138"/>
      <c r="AE182" s="138"/>
      <c r="AF182" s="138"/>
      <c r="AG182" s="138" t="s">
        <v>144</v>
      </c>
      <c r="AH182" s="138"/>
      <c r="AI182" s="138"/>
      <c r="AJ182" s="138"/>
      <c r="AK182" s="138"/>
      <c r="AL182" s="138"/>
      <c r="AM182" s="138"/>
      <c r="AN182" s="138"/>
      <c r="AO182" s="138"/>
      <c r="AP182" s="138"/>
      <c r="AQ182" s="138"/>
      <c r="AR182" s="138"/>
      <c r="AS182" s="138"/>
      <c r="AT182" s="138"/>
      <c r="AU182" s="138"/>
      <c r="AV182" s="138"/>
      <c r="AW182" s="138"/>
      <c r="AX182" s="138"/>
      <c r="AY182" s="138"/>
      <c r="AZ182" s="138"/>
      <c r="BA182" s="138"/>
      <c r="BB182" s="138"/>
      <c r="BC182" s="138"/>
      <c r="BD182" s="138"/>
      <c r="BE182" s="138"/>
      <c r="BF182" s="138"/>
      <c r="BG182" s="138"/>
      <c r="BH182" s="138"/>
    </row>
    <row r="183" spans="1:60" outlineLevel="1" x14ac:dyDescent="0.2">
      <c r="A183" s="141"/>
      <c r="B183" s="142"/>
      <c r="C183" s="178" t="s">
        <v>646</v>
      </c>
      <c r="D183" s="150"/>
      <c r="E183" s="151">
        <v>8.5</v>
      </c>
      <c r="F183" s="144"/>
      <c r="G183" s="144"/>
      <c r="H183" s="144"/>
      <c r="I183" s="144"/>
      <c r="J183" s="144"/>
      <c r="K183" s="144"/>
      <c r="L183" s="144"/>
      <c r="M183" s="144"/>
      <c r="N183" s="144"/>
      <c r="O183" s="144"/>
      <c r="P183" s="144"/>
      <c r="Q183" s="144"/>
      <c r="R183" s="144"/>
      <c r="S183" s="144"/>
      <c r="T183" s="144"/>
      <c r="U183" s="144"/>
      <c r="V183" s="144"/>
      <c r="W183" s="144"/>
      <c r="X183" s="138"/>
      <c r="Y183" s="138"/>
      <c r="Z183" s="138"/>
      <c r="AA183" s="138"/>
      <c r="AB183" s="138"/>
      <c r="AC183" s="138"/>
      <c r="AD183" s="138"/>
      <c r="AE183" s="138"/>
      <c r="AF183" s="138"/>
      <c r="AG183" s="138" t="s">
        <v>148</v>
      </c>
      <c r="AH183" s="138">
        <v>0</v>
      </c>
      <c r="AI183" s="138"/>
      <c r="AJ183" s="138"/>
      <c r="AK183" s="138"/>
      <c r="AL183" s="138"/>
      <c r="AM183" s="138"/>
      <c r="AN183" s="138"/>
      <c r="AO183" s="138"/>
      <c r="AP183" s="138"/>
      <c r="AQ183" s="138"/>
      <c r="AR183" s="138"/>
      <c r="AS183" s="138"/>
      <c r="AT183" s="138"/>
      <c r="AU183" s="138"/>
      <c r="AV183" s="138"/>
      <c r="AW183" s="138"/>
      <c r="AX183" s="138"/>
      <c r="AY183" s="138"/>
      <c r="AZ183" s="138"/>
      <c r="BA183" s="138"/>
      <c r="BB183" s="138"/>
      <c r="BC183" s="138"/>
      <c r="BD183" s="138"/>
      <c r="BE183" s="138"/>
      <c r="BF183" s="138"/>
      <c r="BG183" s="138"/>
      <c r="BH183" s="138"/>
    </row>
    <row r="184" spans="1:60" outlineLevel="1" x14ac:dyDescent="0.2">
      <c r="A184" s="159">
        <v>56</v>
      </c>
      <c r="B184" s="160" t="s">
        <v>318</v>
      </c>
      <c r="C184" s="177" t="s">
        <v>319</v>
      </c>
      <c r="D184" s="161" t="s">
        <v>260</v>
      </c>
      <c r="E184" s="162">
        <v>27</v>
      </c>
      <c r="F184" s="163"/>
      <c r="G184" s="164">
        <f>ROUND(E184*F184,2)</f>
        <v>0</v>
      </c>
      <c r="H184" s="163"/>
      <c r="I184" s="164">
        <f>ROUND(E184*H184,2)</f>
        <v>0</v>
      </c>
      <c r="J184" s="163"/>
      <c r="K184" s="164">
        <f>ROUND(E184*J184,2)</f>
        <v>0</v>
      </c>
      <c r="L184" s="164">
        <v>21</v>
      </c>
      <c r="M184" s="164">
        <f>G184*(1+L184/100)</f>
        <v>0</v>
      </c>
      <c r="N184" s="164">
        <v>0</v>
      </c>
      <c r="O184" s="164">
        <f>ROUND(E184*N184,2)</f>
        <v>0</v>
      </c>
      <c r="P184" s="164">
        <v>0</v>
      </c>
      <c r="Q184" s="164">
        <f>ROUND(E184*P184,2)</f>
        <v>0</v>
      </c>
      <c r="R184" s="164" t="s">
        <v>261</v>
      </c>
      <c r="S184" s="164" t="s">
        <v>143</v>
      </c>
      <c r="T184" s="165" t="s">
        <v>143</v>
      </c>
      <c r="U184" s="144">
        <v>0.42500000000000004</v>
      </c>
      <c r="V184" s="144">
        <f>ROUND(E184*U184,2)</f>
        <v>11.48</v>
      </c>
      <c r="W184" s="144"/>
      <c r="X184" s="138"/>
      <c r="Y184" s="138"/>
      <c r="Z184" s="138"/>
      <c r="AA184" s="138"/>
      <c r="AB184" s="138"/>
      <c r="AC184" s="138"/>
      <c r="AD184" s="138"/>
      <c r="AE184" s="138"/>
      <c r="AF184" s="138"/>
      <c r="AG184" s="138" t="s">
        <v>144</v>
      </c>
      <c r="AH184" s="138"/>
      <c r="AI184" s="138"/>
      <c r="AJ184" s="138"/>
      <c r="AK184" s="138"/>
      <c r="AL184" s="138"/>
      <c r="AM184" s="138"/>
      <c r="AN184" s="138"/>
      <c r="AO184" s="138"/>
      <c r="AP184" s="138"/>
      <c r="AQ184" s="138"/>
      <c r="AR184" s="138"/>
      <c r="AS184" s="138"/>
      <c r="AT184" s="138"/>
      <c r="AU184" s="138"/>
      <c r="AV184" s="138"/>
      <c r="AW184" s="138"/>
      <c r="AX184" s="138"/>
      <c r="AY184" s="138"/>
      <c r="AZ184" s="138"/>
      <c r="BA184" s="138"/>
      <c r="BB184" s="138"/>
      <c r="BC184" s="138"/>
      <c r="BD184" s="138"/>
      <c r="BE184" s="138"/>
      <c r="BF184" s="138"/>
      <c r="BG184" s="138"/>
      <c r="BH184" s="138"/>
    </row>
    <row r="185" spans="1:60" outlineLevel="1" x14ac:dyDescent="0.2">
      <c r="A185" s="141"/>
      <c r="B185" s="142"/>
      <c r="C185" s="178" t="s">
        <v>647</v>
      </c>
      <c r="D185" s="150"/>
      <c r="E185" s="151">
        <v>16</v>
      </c>
      <c r="F185" s="144"/>
      <c r="G185" s="144"/>
      <c r="H185" s="144"/>
      <c r="I185" s="144"/>
      <c r="J185" s="144"/>
      <c r="K185" s="144"/>
      <c r="L185" s="144"/>
      <c r="M185" s="144"/>
      <c r="N185" s="144"/>
      <c r="O185" s="144"/>
      <c r="P185" s="144"/>
      <c r="Q185" s="144"/>
      <c r="R185" s="144"/>
      <c r="S185" s="144"/>
      <c r="T185" s="144"/>
      <c r="U185" s="144"/>
      <c r="V185" s="144"/>
      <c r="W185" s="144"/>
      <c r="X185" s="138"/>
      <c r="Y185" s="138"/>
      <c r="Z185" s="138"/>
      <c r="AA185" s="138"/>
      <c r="AB185" s="138"/>
      <c r="AC185" s="138"/>
      <c r="AD185" s="138"/>
      <c r="AE185" s="138"/>
      <c r="AF185" s="138"/>
      <c r="AG185" s="138" t="s">
        <v>148</v>
      </c>
      <c r="AH185" s="138">
        <v>0</v>
      </c>
      <c r="AI185" s="138"/>
      <c r="AJ185" s="138"/>
      <c r="AK185" s="138"/>
      <c r="AL185" s="138"/>
      <c r="AM185" s="138"/>
      <c r="AN185" s="138"/>
      <c r="AO185" s="138"/>
      <c r="AP185" s="138"/>
      <c r="AQ185" s="138"/>
      <c r="AR185" s="138"/>
      <c r="AS185" s="138"/>
      <c r="AT185" s="138"/>
      <c r="AU185" s="138"/>
      <c r="AV185" s="138"/>
      <c r="AW185" s="138"/>
      <c r="AX185" s="138"/>
      <c r="AY185" s="138"/>
      <c r="AZ185" s="138"/>
      <c r="BA185" s="138"/>
      <c r="BB185" s="138"/>
      <c r="BC185" s="138"/>
      <c r="BD185" s="138"/>
      <c r="BE185" s="138"/>
      <c r="BF185" s="138"/>
      <c r="BG185" s="138"/>
      <c r="BH185" s="138"/>
    </row>
    <row r="186" spans="1:60" outlineLevel="1" x14ac:dyDescent="0.2">
      <c r="A186" s="141"/>
      <c r="B186" s="142"/>
      <c r="C186" s="178" t="s">
        <v>648</v>
      </c>
      <c r="D186" s="150"/>
      <c r="E186" s="151">
        <v>7</v>
      </c>
      <c r="F186" s="144"/>
      <c r="G186" s="144"/>
      <c r="H186" s="144"/>
      <c r="I186" s="144"/>
      <c r="J186" s="144"/>
      <c r="K186" s="144"/>
      <c r="L186" s="144"/>
      <c r="M186" s="144"/>
      <c r="N186" s="144"/>
      <c r="O186" s="144"/>
      <c r="P186" s="144"/>
      <c r="Q186" s="144"/>
      <c r="R186" s="144"/>
      <c r="S186" s="144"/>
      <c r="T186" s="144"/>
      <c r="U186" s="144"/>
      <c r="V186" s="144"/>
      <c r="W186" s="144"/>
      <c r="X186" s="138"/>
      <c r="Y186" s="138"/>
      <c r="Z186" s="138"/>
      <c r="AA186" s="138"/>
      <c r="AB186" s="138"/>
      <c r="AC186" s="138"/>
      <c r="AD186" s="138"/>
      <c r="AE186" s="138"/>
      <c r="AF186" s="138"/>
      <c r="AG186" s="138" t="s">
        <v>148</v>
      </c>
      <c r="AH186" s="138">
        <v>0</v>
      </c>
      <c r="AI186" s="138"/>
      <c r="AJ186" s="138"/>
      <c r="AK186" s="138"/>
      <c r="AL186" s="138"/>
      <c r="AM186" s="138"/>
      <c r="AN186" s="138"/>
      <c r="AO186" s="138"/>
      <c r="AP186" s="138"/>
      <c r="AQ186" s="138"/>
      <c r="AR186" s="138"/>
      <c r="AS186" s="138"/>
      <c r="AT186" s="138"/>
      <c r="AU186" s="138"/>
      <c r="AV186" s="138"/>
      <c r="AW186" s="138"/>
      <c r="AX186" s="138"/>
      <c r="AY186" s="138"/>
      <c r="AZ186" s="138"/>
      <c r="BA186" s="138"/>
      <c r="BB186" s="138"/>
      <c r="BC186" s="138"/>
      <c r="BD186" s="138"/>
      <c r="BE186" s="138"/>
      <c r="BF186" s="138"/>
      <c r="BG186" s="138"/>
      <c r="BH186" s="138"/>
    </row>
    <row r="187" spans="1:60" outlineLevel="1" x14ac:dyDescent="0.2">
      <c r="A187" s="141"/>
      <c r="B187" s="142"/>
      <c r="C187" s="178" t="s">
        <v>649</v>
      </c>
      <c r="D187" s="150"/>
      <c r="E187" s="151">
        <v>4</v>
      </c>
      <c r="F187" s="144"/>
      <c r="G187" s="144"/>
      <c r="H187" s="144"/>
      <c r="I187" s="144"/>
      <c r="J187" s="144"/>
      <c r="K187" s="144"/>
      <c r="L187" s="144"/>
      <c r="M187" s="144"/>
      <c r="N187" s="144"/>
      <c r="O187" s="144"/>
      <c r="P187" s="144"/>
      <c r="Q187" s="144"/>
      <c r="R187" s="144"/>
      <c r="S187" s="144"/>
      <c r="T187" s="144"/>
      <c r="U187" s="144"/>
      <c r="V187" s="144"/>
      <c r="W187" s="144"/>
      <c r="X187" s="138"/>
      <c r="Y187" s="138"/>
      <c r="Z187" s="138"/>
      <c r="AA187" s="138"/>
      <c r="AB187" s="138"/>
      <c r="AC187" s="138"/>
      <c r="AD187" s="138"/>
      <c r="AE187" s="138"/>
      <c r="AF187" s="138"/>
      <c r="AG187" s="138" t="s">
        <v>148</v>
      </c>
      <c r="AH187" s="138">
        <v>0</v>
      </c>
      <c r="AI187" s="138"/>
      <c r="AJ187" s="138"/>
      <c r="AK187" s="138"/>
      <c r="AL187" s="138"/>
      <c r="AM187" s="138"/>
      <c r="AN187" s="138"/>
      <c r="AO187" s="138"/>
      <c r="AP187" s="138"/>
      <c r="AQ187" s="138"/>
      <c r="AR187" s="138"/>
      <c r="AS187" s="138"/>
      <c r="AT187" s="138"/>
      <c r="AU187" s="138"/>
      <c r="AV187" s="138"/>
      <c r="AW187" s="138"/>
      <c r="AX187" s="138"/>
      <c r="AY187" s="138"/>
      <c r="AZ187" s="138"/>
      <c r="BA187" s="138"/>
      <c r="BB187" s="138"/>
      <c r="BC187" s="138"/>
      <c r="BD187" s="138"/>
      <c r="BE187" s="138"/>
      <c r="BF187" s="138"/>
      <c r="BG187" s="138"/>
      <c r="BH187" s="138"/>
    </row>
    <row r="188" spans="1:60" outlineLevel="1" x14ac:dyDescent="0.2">
      <c r="A188" s="159">
        <v>57</v>
      </c>
      <c r="B188" s="160" t="s">
        <v>321</v>
      </c>
      <c r="C188" s="177" t="s">
        <v>322</v>
      </c>
      <c r="D188" s="161" t="s">
        <v>304</v>
      </c>
      <c r="E188" s="162">
        <v>27</v>
      </c>
      <c r="F188" s="163"/>
      <c r="G188" s="164">
        <f>ROUND(E188*F188,2)</f>
        <v>0</v>
      </c>
      <c r="H188" s="163"/>
      <c r="I188" s="164">
        <f>ROUND(E188*H188,2)</f>
        <v>0</v>
      </c>
      <c r="J188" s="163"/>
      <c r="K188" s="164">
        <f>ROUND(E188*J188,2)</f>
        <v>0</v>
      </c>
      <c r="L188" s="164">
        <v>21</v>
      </c>
      <c r="M188" s="164">
        <f>G188*(1+L188/100)</f>
        <v>0</v>
      </c>
      <c r="N188" s="164">
        <v>0</v>
      </c>
      <c r="O188" s="164">
        <f>ROUND(E188*N188,2)</f>
        <v>0</v>
      </c>
      <c r="P188" s="164">
        <v>0</v>
      </c>
      <c r="Q188" s="164">
        <f>ROUND(E188*P188,2)</f>
        <v>0</v>
      </c>
      <c r="R188" s="164" t="s">
        <v>261</v>
      </c>
      <c r="S188" s="164" t="s">
        <v>143</v>
      </c>
      <c r="T188" s="165" t="s">
        <v>143</v>
      </c>
      <c r="U188" s="144">
        <v>0.10500000000000001</v>
      </c>
      <c r="V188" s="144">
        <f>ROUND(E188*U188,2)</f>
        <v>2.84</v>
      </c>
      <c r="W188" s="144"/>
      <c r="X188" s="138"/>
      <c r="Y188" s="138"/>
      <c r="Z188" s="138"/>
      <c r="AA188" s="138"/>
      <c r="AB188" s="138"/>
      <c r="AC188" s="138"/>
      <c r="AD188" s="138"/>
      <c r="AE188" s="138"/>
      <c r="AF188" s="138"/>
      <c r="AG188" s="138" t="s">
        <v>144</v>
      </c>
      <c r="AH188" s="138"/>
      <c r="AI188" s="138"/>
      <c r="AJ188" s="138"/>
      <c r="AK188" s="138"/>
      <c r="AL188" s="138"/>
      <c r="AM188" s="138"/>
      <c r="AN188" s="138"/>
      <c r="AO188" s="138"/>
      <c r="AP188" s="138"/>
      <c r="AQ188" s="138"/>
      <c r="AR188" s="138"/>
      <c r="AS188" s="138"/>
      <c r="AT188" s="138"/>
      <c r="AU188" s="138"/>
      <c r="AV188" s="138"/>
      <c r="AW188" s="138"/>
      <c r="AX188" s="138"/>
      <c r="AY188" s="138"/>
      <c r="AZ188" s="138"/>
      <c r="BA188" s="138"/>
      <c r="BB188" s="138"/>
      <c r="BC188" s="138"/>
      <c r="BD188" s="138"/>
      <c r="BE188" s="138"/>
      <c r="BF188" s="138"/>
      <c r="BG188" s="138"/>
      <c r="BH188" s="138"/>
    </row>
    <row r="189" spans="1:60" outlineLevel="1" x14ac:dyDescent="0.2">
      <c r="A189" s="141"/>
      <c r="B189" s="142"/>
      <c r="C189" s="178" t="s">
        <v>614</v>
      </c>
      <c r="D189" s="150"/>
      <c r="E189" s="151">
        <v>7</v>
      </c>
      <c r="F189" s="144"/>
      <c r="G189" s="144"/>
      <c r="H189" s="144"/>
      <c r="I189" s="144"/>
      <c r="J189" s="144"/>
      <c r="K189" s="144"/>
      <c r="L189" s="144"/>
      <c r="M189" s="144"/>
      <c r="N189" s="144"/>
      <c r="O189" s="144"/>
      <c r="P189" s="144"/>
      <c r="Q189" s="144"/>
      <c r="R189" s="144"/>
      <c r="S189" s="144"/>
      <c r="T189" s="144"/>
      <c r="U189" s="144"/>
      <c r="V189" s="144"/>
      <c r="W189" s="144"/>
      <c r="X189" s="138"/>
      <c r="Y189" s="138"/>
      <c r="Z189" s="138"/>
      <c r="AA189" s="138"/>
      <c r="AB189" s="138"/>
      <c r="AC189" s="138"/>
      <c r="AD189" s="138"/>
      <c r="AE189" s="138"/>
      <c r="AF189" s="138"/>
      <c r="AG189" s="138" t="s">
        <v>148</v>
      </c>
      <c r="AH189" s="138">
        <v>0</v>
      </c>
      <c r="AI189" s="138"/>
      <c r="AJ189" s="138"/>
      <c r="AK189" s="138"/>
      <c r="AL189" s="138"/>
      <c r="AM189" s="138"/>
      <c r="AN189" s="138"/>
      <c r="AO189" s="138"/>
      <c r="AP189" s="138"/>
      <c r="AQ189" s="138"/>
      <c r="AR189" s="138"/>
      <c r="AS189" s="138"/>
      <c r="AT189" s="138"/>
      <c r="AU189" s="138"/>
      <c r="AV189" s="138"/>
      <c r="AW189" s="138"/>
      <c r="AX189" s="138"/>
      <c r="AY189" s="138"/>
      <c r="AZ189" s="138"/>
      <c r="BA189" s="138"/>
      <c r="BB189" s="138"/>
      <c r="BC189" s="138"/>
      <c r="BD189" s="138"/>
      <c r="BE189" s="138"/>
      <c r="BF189" s="138"/>
      <c r="BG189" s="138"/>
      <c r="BH189" s="138"/>
    </row>
    <row r="190" spans="1:60" outlineLevel="1" x14ac:dyDescent="0.2">
      <c r="A190" s="141"/>
      <c r="B190" s="142"/>
      <c r="C190" s="178" t="s">
        <v>650</v>
      </c>
      <c r="D190" s="150"/>
      <c r="E190" s="151">
        <v>16</v>
      </c>
      <c r="F190" s="144"/>
      <c r="G190" s="144"/>
      <c r="H190" s="144"/>
      <c r="I190" s="144"/>
      <c r="J190" s="144"/>
      <c r="K190" s="144"/>
      <c r="L190" s="144"/>
      <c r="M190" s="144"/>
      <c r="N190" s="144"/>
      <c r="O190" s="144"/>
      <c r="P190" s="144"/>
      <c r="Q190" s="144"/>
      <c r="R190" s="144"/>
      <c r="S190" s="144"/>
      <c r="T190" s="144"/>
      <c r="U190" s="144"/>
      <c r="V190" s="144"/>
      <c r="W190" s="144"/>
      <c r="X190" s="138"/>
      <c r="Y190" s="138"/>
      <c r="Z190" s="138"/>
      <c r="AA190" s="138"/>
      <c r="AB190" s="138"/>
      <c r="AC190" s="138"/>
      <c r="AD190" s="138"/>
      <c r="AE190" s="138"/>
      <c r="AF190" s="138"/>
      <c r="AG190" s="138" t="s">
        <v>148</v>
      </c>
      <c r="AH190" s="138">
        <v>0</v>
      </c>
      <c r="AI190" s="138"/>
      <c r="AJ190" s="138"/>
      <c r="AK190" s="138"/>
      <c r="AL190" s="138"/>
      <c r="AM190" s="138"/>
      <c r="AN190" s="138"/>
      <c r="AO190" s="138"/>
      <c r="AP190" s="138"/>
      <c r="AQ190" s="138"/>
      <c r="AR190" s="138"/>
      <c r="AS190" s="138"/>
      <c r="AT190" s="138"/>
      <c r="AU190" s="138"/>
      <c r="AV190" s="138"/>
      <c r="AW190" s="138"/>
      <c r="AX190" s="138"/>
      <c r="AY190" s="138"/>
      <c r="AZ190" s="138"/>
      <c r="BA190" s="138"/>
      <c r="BB190" s="138"/>
      <c r="BC190" s="138"/>
      <c r="BD190" s="138"/>
      <c r="BE190" s="138"/>
      <c r="BF190" s="138"/>
      <c r="BG190" s="138"/>
      <c r="BH190" s="138"/>
    </row>
    <row r="191" spans="1:60" outlineLevel="1" x14ac:dyDescent="0.2">
      <c r="A191" s="141"/>
      <c r="B191" s="142"/>
      <c r="C191" s="178" t="s">
        <v>610</v>
      </c>
      <c r="D191" s="150"/>
      <c r="E191" s="151">
        <v>4</v>
      </c>
      <c r="F191" s="144"/>
      <c r="G191" s="144"/>
      <c r="H191" s="144"/>
      <c r="I191" s="144"/>
      <c r="J191" s="144"/>
      <c r="K191" s="144"/>
      <c r="L191" s="144"/>
      <c r="M191" s="144"/>
      <c r="N191" s="144"/>
      <c r="O191" s="144"/>
      <c r="P191" s="144"/>
      <c r="Q191" s="144"/>
      <c r="R191" s="144"/>
      <c r="S191" s="144"/>
      <c r="T191" s="144"/>
      <c r="U191" s="144"/>
      <c r="V191" s="144"/>
      <c r="W191" s="144"/>
      <c r="X191" s="138"/>
      <c r="Y191" s="138"/>
      <c r="Z191" s="138"/>
      <c r="AA191" s="138"/>
      <c r="AB191" s="138"/>
      <c r="AC191" s="138"/>
      <c r="AD191" s="138"/>
      <c r="AE191" s="138"/>
      <c r="AF191" s="138"/>
      <c r="AG191" s="138" t="s">
        <v>148</v>
      </c>
      <c r="AH191" s="138">
        <v>0</v>
      </c>
      <c r="AI191" s="138"/>
      <c r="AJ191" s="138"/>
      <c r="AK191" s="138"/>
      <c r="AL191" s="138"/>
      <c r="AM191" s="138"/>
      <c r="AN191" s="138"/>
      <c r="AO191" s="138"/>
      <c r="AP191" s="138"/>
      <c r="AQ191" s="138"/>
      <c r="AR191" s="138"/>
      <c r="AS191" s="138"/>
      <c r="AT191" s="138"/>
      <c r="AU191" s="138"/>
      <c r="AV191" s="138"/>
      <c r="AW191" s="138"/>
      <c r="AX191" s="138"/>
      <c r="AY191" s="138"/>
      <c r="AZ191" s="138"/>
      <c r="BA191" s="138"/>
      <c r="BB191" s="138"/>
      <c r="BC191" s="138"/>
      <c r="BD191" s="138"/>
      <c r="BE191" s="138"/>
      <c r="BF191" s="138"/>
      <c r="BG191" s="138"/>
      <c r="BH191" s="138"/>
    </row>
    <row r="192" spans="1:60" outlineLevel="1" x14ac:dyDescent="0.2">
      <c r="A192" s="159">
        <v>58</v>
      </c>
      <c r="B192" s="160" t="s">
        <v>294</v>
      </c>
      <c r="C192" s="177" t="s">
        <v>295</v>
      </c>
      <c r="D192" s="161" t="s">
        <v>296</v>
      </c>
      <c r="E192" s="162">
        <v>10</v>
      </c>
      <c r="F192" s="163"/>
      <c r="G192" s="164">
        <f>ROUND(E192*F192,2)</f>
        <v>0</v>
      </c>
      <c r="H192" s="163"/>
      <c r="I192" s="164">
        <f>ROUND(E192*H192,2)</f>
        <v>0</v>
      </c>
      <c r="J192" s="163"/>
      <c r="K192" s="164">
        <f>ROUND(E192*J192,2)</f>
        <v>0</v>
      </c>
      <c r="L192" s="164">
        <v>21</v>
      </c>
      <c r="M192" s="164">
        <f>G192*(1+L192/100)</f>
        <v>0</v>
      </c>
      <c r="N192" s="164">
        <v>0</v>
      </c>
      <c r="O192" s="164">
        <f>ROUND(E192*N192,2)</f>
        <v>0</v>
      </c>
      <c r="P192" s="164">
        <v>0</v>
      </c>
      <c r="Q192" s="164">
        <f>ROUND(E192*P192,2)</f>
        <v>0</v>
      </c>
      <c r="R192" s="164" t="s">
        <v>297</v>
      </c>
      <c r="S192" s="164" t="s">
        <v>143</v>
      </c>
      <c r="T192" s="165" t="s">
        <v>143</v>
      </c>
      <c r="U192" s="144">
        <v>1</v>
      </c>
      <c r="V192" s="144">
        <f>ROUND(E192*U192,2)</f>
        <v>10</v>
      </c>
      <c r="W192" s="144"/>
      <c r="X192" s="138"/>
      <c r="Y192" s="138"/>
      <c r="Z192" s="138"/>
      <c r="AA192" s="138"/>
      <c r="AB192" s="138"/>
      <c r="AC192" s="138"/>
      <c r="AD192" s="138"/>
      <c r="AE192" s="138"/>
      <c r="AF192" s="138"/>
      <c r="AG192" s="138" t="s">
        <v>298</v>
      </c>
      <c r="AH192" s="138"/>
      <c r="AI192" s="138"/>
      <c r="AJ192" s="138"/>
      <c r="AK192" s="138"/>
      <c r="AL192" s="138"/>
      <c r="AM192" s="138"/>
      <c r="AN192" s="138"/>
      <c r="AO192" s="138"/>
      <c r="AP192" s="138"/>
      <c r="AQ192" s="138"/>
      <c r="AR192" s="138"/>
      <c r="AS192" s="138"/>
      <c r="AT192" s="138"/>
      <c r="AU192" s="138"/>
      <c r="AV192" s="138"/>
      <c r="AW192" s="138"/>
      <c r="AX192" s="138"/>
      <c r="AY192" s="138"/>
      <c r="AZ192" s="138"/>
      <c r="BA192" s="138"/>
      <c r="BB192" s="138"/>
      <c r="BC192" s="138"/>
      <c r="BD192" s="138"/>
      <c r="BE192" s="138"/>
      <c r="BF192" s="138"/>
      <c r="BG192" s="138"/>
      <c r="BH192" s="138"/>
    </row>
    <row r="193" spans="1:60" outlineLevel="1" x14ac:dyDescent="0.2">
      <c r="A193" s="141"/>
      <c r="B193" s="142"/>
      <c r="C193" s="178" t="s">
        <v>630</v>
      </c>
      <c r="D193" s="150"/>
      <c r="E193" s="151">
        <v>10</v>
      </c>
      <c r="F193" s="144"/>
      <c r="G193" s="144"/>
      <c r="H193" s="144"/>
      <c r="I193" s="144"/>
      <c r="J193" s="144"/>
      <c r="K193" s="144"/>
      <c r="L193" s="144"/>
      <c r="M193" s="144"/>
      <c r="N193" s="144"/>
      <c r="O193" s="144"/>
      <c r="P193" s="144"/>
      <c r="Q193" s="144"/>
      <c r="R193" s="144"/>
      <c r="S193" s="144"/>
      <c r="T193" s="144"/>
      <c r="U193" s="144"/>
      <c r="V193" s="144"/>
      <c r="W193" s="144"/>
      <c r="X193" s="138"/>
      <c r="Y193" s="138"/>
      <c r="Z193" s="138"/>
      <c r="AA193" s="138"/>
      <c r="AB193" s="138"/>
      <c r="AC193" s="138"/>
      <c r="AD193" s="138"/>
      <c r="AE193" s="138"/>
      <c r="AF193" s="138"/>
      <c r="AG193" s="138" t="s">
        <v>148</v>
      </c>
      <c r="AH193" s="138">
        <v>0</v>
      </c>
      <c r="AI193" s="138"/>
      <c r="AJ193" s="138"/>
      <c r="AK193" s="138"/>
      <c r="AL193" s="138"/>
      <c r="AM193" s="138"/>
      <c r="AN193" s="138"/>
      <c r="AO193" s="138"/>
      <c r="AP193" s="138"/>
      <c r="AQ193" s="138"/>
      <c r="AR193" s="138"/>
      <c r="AS193" s="138"/>
      <c r="AT193" s="138"/>
      <c r="AU193" s="138"/>
      <c r="AV193" s="138"/>
      <c r="AW193" s="138"/>
      <c r="AX193" s="138"/>
      <c r="AY193" s="138"/>
      <c r="AZ193" s="138"/>
      <c r="BA193" s="138"/>
      <c r="BB193" s="138"/>
      <c r="BC193" s="138"/>
      <c r="BD193" s="138"/>
      <c r="BE193" s="138"/>
      <c r="BF193" s="138"/>
      <c r="BG193" s="138"/>
      <c r="BH193" s="138"/>
    </row>
    <row r="194" spans="1:60" outlineLevel="1" x14ac:dyDescent="0.2">
      <c r="A194" s="141">
        <v>59</v>
      </c>
      <c r="B194" s="142" t="s">
        <v>324</v>
      </c>
      <c r="C194" s="180" t="s">
        <v>325</v>
      </c>
      <c r="D194" s="143" t="s">
        <v>0</v>
      </c>
      <c r="E194" s="174"/>
      <c r="F194" s="149"/>
      <c r="G194" s="144">
        <f>ROUND(E194*F194,2)</f>
        <v>0</v>
      </c>
      <c r="H194" s="149"/>
      <c r="I194" s="144">
        <f>ROUND(E194*H194,2)</f>
        <v>0</v>
      </c>
      <c r="J194" s="149"/>
      <c r="K194" s="144">
        <f>ROUND(E194*J194,2)</f>
        <v>0</v>
      </c>
      <c r="L194" s="144">
        <v>21</v>
      </c>
      <c r="M194" s="144">
        <f>G194*(1+L194/100)</f>
        <v>0</v>
      </c>
      <c r="N194" s="144">
        <v>0</v>
      </c>
      <c r="O194" s="144">
        <f>ROUND(E194*N194,2)</f>
        <v>0</v>
      </c>
      <c r="P194" s="144">
        <v>0</v>
      </c>
      <c r="Q194" s="144">
        <f>ROUND(E194*P194,2)</f>
        <v>0</v>
      </c>
      <c r="R194" s="144" t="s">
        <v>261</v>
      </c>
      <c r="S194" s="144" t="s">
        <v>143</v>
      </c>
      <c r="T194" s="144" t="s">
        <v>143</v>
      </c>
      <c r="U194" s="144">
        <v>0</v>
      </c>
      <c r="V194" s="144">
        <f>ROUND(E194*U194,2)</f>
        <v>0</v>
      </c>
      <c r="W194" s="144"/>
      <c r="X194" s="138"/>
      <c r="Y194" s="138"/>
      <c r="Z194" s="138"/>
      <c r="AA194" s="138"/>
      <c r="AB194" s="138"/>
      <c r="AC194" s="138"/>
      <c r="AD194" s="138"/>
      <c r="AE194" s="138"/>
      <c r="AF194" s="138"/>
      <c r="AG194" s="138" t="s">
        <v>256</v>
      </c>
      <c r="AH194" s="138"/>
      <c r="AI194" s="138"/>
      <c r="AJ194" s="138"/>
      <c r="AK194" s="138"/>
      <c r="AL194" s="138"/>
      <c r="AM194" s="138"/>
      <c r="AN194" s="138"/>
      <c r="AO194" s="138"/>
      <c r="AP194" s="138"/>
      <c r="AQ194" s="138"/>
      <c r="AR194" s="138"/>
      <c r="AS194" s="138"/>
      <c r="AT194" s="138"/>
      <c r="AU194" s="138"/>
      <c r="AV194" s="138"/>
      <c r="AW194" s="138"/>
      <c r="AX194" s="138"/>
      <c r="AY194" s="138"/>
      <c r="AZ194" s="138"/>
      <c r="BA194" s="138"/>
      <c r="BB194" s="138"/>
      <c r="BC194" s="138"/>
      <c r="BD194" s="138"/>
      <c r="BE194" s="138"/>
      <c r="BF194" s="138"/>
      <c r="BG194" s="138"/>
      <c r="BH194" s="138"/>
    </row>
    <row r="195" spans="1:60" outlineLevel="1" x14ac:dyDescent="0.2">
      <c r="A195" s="141"/>
      <c r="B195" s="142"/>
      <c r="C195" s="260" t="s">
        <v>326</v>
      </c>
      <c r="D195" s="261"/>
      <c r="E195" s="261"/>
      <c r="F195" s="261"/>
      <c r="G195" s="261"/>
      <c r="H195" s="144"/>
      <c r="I195" s="144"/>
      <c r="J195" s="144"/>
      <c r="K195" s="144"/>
      <c r="L195" s="144"/>
      <c r="M195" s="144"/>
      <c r="N195" s="144"/>
      <c r="O195" s="144"/>
      <c r="P195" s="144"/>
      <c r="Q195" s="144"/>
      <c r="R195" s="144"/>
      <c r="S195" s="144"/>
      <c r="T195" s="144"/>
      <c r="U195" s="144"/>
      <c r="V195" s="144"/>
      <c r="W195" s="144"/>
      <c r="X195" s="138"/>
      <c r="Y195" s="138"/>
      <c r="Z195" s="138"/>
      <c r="AA195" s="138"/>
      <c r="AB195" s="138"/>
      <c r="AC195" s="138"/>
      <c r="AD195" s="138"/>
      <c r="AE195" s="138"/>
      <c r="AF195" s="138"/>
      <c r="AG195" s="138" t="s">
        <v>146</v>
      </c>
      <c r="AH195" s="138"/>
      <c r="AI195" s="138"/>
      <c r="AJ195" s="138"/>
      <c r="AK195" s="138"/>
      <c r="AL195" s="138"/>
      <c r="AM195" s="138"/>
      <c r="AN195" s="138"/>
      <c r="AO195" s="138"/>
      <c r="AP195" s="138"/>
      <c r="AQ195" s="138"/>
      <c r="AR195" s="138"/>
      <c r="AS195" s="138"/>
      <c r="AT195" s="138"/>
      <c r="AU195" s="138"/>
      <c r="AV195" s="138"/>
      <c r="AW195" s="138"/>
      <c r="AX195" s="138"/>
      <c r="AY195" s="138"/>
      <c r="AZ195" s="138"/>
      <c r="BA195" s="138"/>
      <c r="BB195" s="138"/>
      <c r="BC195" s="138"/>
      <c r="BD195" s="138"/>
      <c r="BE195" s="138"/>
      <c r="BF195" s="138"/>
      <c r="BG195" s="138"/>
      <c r="BH195" s="138"/>
    </row>
    <row r="196" spans="1:60" x14ac:dyDescent="0.2">
      <c r="A196" s="153" t="s">
        <v>137</v>
      </c>
      <c r="B196" s="154" t="s">
        <v>94</v>
      </c>
      <c r="C196" s="176" t="s">
        <v>95</v>
      </c>
      <c r="D196" s="155"/>
      <c r="E196" s="156"/>
      <c r="F196" s="157"/>
      <c r="G196" s="157">
        <f>SUMIF(AG197:AG242,"&lt;&gt;NOR",G197:G242)</f>
        <v>0</v>
      </c>
      <c r="H196" s="157"/>
      <c r="I196" s="157">
        <f>SUM(I197:I242)</f>
        <v>0</v>
      </c>
      <c r="J196" s="157"/>
      <c r="K196" s="157">
        <f>SUM(K197:K242)</f>
        <v>0</v>
      </c>
      <c r="L196" s="157"/>
      <c r="M196" s="157">
        <f>SUM(M197:M242)</f>
        <v>0</v>
      </c>
      <c r="N196" s="157"/>
      <c r="O196" s="157">
        <f>SUM(O197:O242)</f>
        <v>0.55000000000000004</v>
      </c>
      <c r="P196" s="157"/>
      <c r="Q196" s="157">
        <f>SUM(Q197:Q242)</f>
        <v>0.27999999999999997</v>
      </c>
      <c r="R196" s="157"/>
      <c r="S196" s="157"/>
      <c r="T196" s="158"/>
      <c r="U196" s="152"/>
      <c r="V196" s="152">
        <f>SUM(V197:V242)</f>
        <v>64.510000000000005</v>
      </c>
      <c r="W196" s="152"/>
      <c r="AG196" t="s">
        <v>138</v>
      </c>
    </row>
    <row r="197" spans="1:60" outlineLevel="1" x14ac:dyDescent="0.2">
      <c r="A197" s="166">
        <v>60</v>
      </c>
      <c r="B197" s="167" t="s">
        <v>651</v>
      </c>
      <c r="C197" s="179" t="s">
        <v>652</v>
      </c>
      <c r="D197" s="168" t="s">
        <v>304</v>
      </c>
      <c r="E197" s="169">
        <v>7</v>
      </c>
      <c r="F197" s="170"/>
      <c r="G197" s="171">
        <f>ROUND(E197*F197,2)</f>
        <v>0</v>
      </c>
      <c r="H197" s="170"/>
      <c r="I197" s="171">
        <f>ROUND(E197*H197,2)</f>
        <v>0</v>
      </c>
      <c r="J197" s="170"/>
      <c r="K197" s="171">
        <f>ROUND(E197*J197,2)</f>
        <v>0</v>
      </c>
      <c r="L197" s="171">
        <v>21</v>
      </c>
      <c r="M197" s="171">
        <f>G197*(1+L197/100)</f>
        <v>0</v>
      </c>
      <c r="N197" s="171">
        <v>0</v>
      </c>
      <c r="O197" s="171">
        <f>ROUND(E197*N197,2)</f>
        <v>0</v>
      </c>
      <c r="P197" s="171">
        <v>3.4200000000000001E-2</v>
      </c>
      <c r="Q197" s="171">
        <f>ROUND(E197*P197,2)</f>
        <v>0.24</v>
      </c>
      <c r="R197" s="171" t="s">
        <v>261</v>
      </c>
      <c r="S197" s="171" t="s">
        <v>143</v>
      </c>
      <c r="T197" s="172" t="s">
        <v>143</v>
      </c>
      <c r="U197" s="144">
        <v>0.46500000000000002</v>
      </c>
      <c r="V197" s="144">
        <f>ROUND(E197*U197,2)</f>
        <v>3.26</v>
      </c>
      <c r="W197" s="144"/>
      <c r="X197" s="138"/>
      <c r="Y197" s="138"/>
      <c r="Z197" s="138"/>
      <c r="AA197" s="138"/>
      <c r="AB197" s="138"/>
      <c r="AC197" s="138"/>
      <c r="AD197" s="138"/>
      <c r="AE197" s="138"/>
      <c r="AF197" s="138"/>
      <c r="AG197" s="138" t="s">
        <v>144</v>
      </c>
      <c r="AH197" s="138"/>
      <c r="AI197" s="138"/>
      <c r="AJ197" s="138"/>
      <c r="AK197" s="138"/>
      <c r="AL197" s="138"/>
      <c r="AM197" s="138"/>
      <c r="AN197" s="138"/>
      <c r="AO197" s="138"/>
      <c r="AP197" s="138"/>
      <c r="AQ197" s="138"/>
      <c r="AR197" s="138"/>
      <c r="AS197" s="138"/>
      <c r="AT197" s="138"/>
      <c r="AU197" s="138"/>
      <c r="AV197" s="138"/>
      <c r="AW197" s="138"/>
      <c r="AX197" s="138"/>
      <c r="AY197" s="138"/>
      <c r="AZ197" s="138"/>
      <c r="BA197" s="138"/>
      <c r="BB197" s="138"/>
      <c r="BC197" s="138"/>
      <c r="BD197" s="138"/>
      <c r="BE197" s="138"/>
      <c r="BF197" s="138"/>
      <c r="BG197" s="138"/>
      <c r="BH197" s="138"/>
    </row>
    <row r="198" spans="1:60" outlineLevel="1" x14ac:dyDescent="0.2">
      <c r="A198" s="159">
        <v>61</v>
      </c>
      <c r="B198" s="160" t="s">
        <v>653</v>
      </c>
      <c r="C198" s="177" t="s">
        <v>654</v>
      </c>
      <c r="D198" s="161" t="s">
        <v>304</v>
      </c>
      <c r="E198" s="162">
        <v>7</v>
      </c>
      <c r="F198" s="163"/>
      <c r="G198" s="164">
        <f>ROUND(E198*F198,2)</f>
        <v>0</v>
      </c>
      <c r="H198" s="163"/>
      <c r="I198" s="164">
        <f>ROUND(E198*H198,2)</f>
        <v>0</v>
      </c>
      <c r="J198" s="163"/>
      <c r="K198" s="164">
        <f>ROUND(E198*J198,2)</f>
        <v>0</v>
      </c>
      <c r="L198" s="164">
        <v>21</v>
      </c>
      <c r="M198" s="164">
        <f>G198*(1+L198/100)</f>
        <v>0</v>
      </c>
      <c r="N198" s="164">
        <v>1.115E-2</v>
      </c>
      <c r="O198" s="164">
        <f>ROUND(E198*N198,2)</f>
        <v>0.08</v>
      </c>
      <c r="P198" s="164">
        <v>0</v>
      </c>
      <c r="Q198" s="164">
        <f>ROUND(E198*P198,2)</f>
        <v>0</v>
      </c>
      <c r="R198" s="164" t="s">
        <v>261</v>
      </c>
      <c r="S198" s="164" t="s">
        <v>369</v>
      </c>
      <c r="T198" s="165" t="s">
        <v>369</v>
      </c>
      <c r="U198" s="144">
        <v>1.2000000000000002</v>
      </c>
      <c r="V198" s="144">
        <f>ROUND(E198*U198,2)</f>
        <v>8.4</v>
      </c>
      <c r="W198" s="144"/>
      <c r="X198" s="138"/>
      <c r="Y198" s="138"/>
      <c r="Z198" s="138"/>
      <c r="AA198" s="138"/>
      <c r="AB198" s="138"/>
      <c r="AC198" s="138"/>
      <c r="AD198" s="138"/>
      <c r="AE198" s="138"/>
      <c r="AF198" s="138"/>
      <c r="AG198" s="138" t="s">
        <v>144</v>
      </c>
      <c r="AH198" s="138"/>
      <c r="AI198" s="138"/>
      <c r="AJ198" s="138"/>
      <c r="AK198" s="138"/>
      <c r="AL198" s="138"/>
      <c r="AM198" s="138"/>
      <c r="AN198" s="138"/>
      <c r="AO198" s="138"/>
      <c r="AP198" s="138"/>
      <c r="AQ198" s="138"/>
      <c r="AR198" s="138"/>
      <c r="AS198" s="138"/>
      <c r="AT198" s="138"/>
      <c r="AU198" s="138"/>
      <c r="AV198" s="138"/>
      <c r="AW198" s="138"/>
      <c r="AX198" s="138"/>
      <c r="AY198" s="138"/>
      <c r="AZ198" s="138"/>
      <c r="BA198" s="138"/>
      <c r="BB198" s="138"/>
      <c r="BC198" s="138"/>
      <c r="BD198" s="138"/>
      <c r="BE198" s="138"/>
      <c r="BF198" s="138"/>
      <c r="BG198" s="138"/>
      <c r="BH198" s="138"/>
    </row>
    <row r="199" spans="1:60" outlineLevel="1" x14ac:dyDescent="0.2">
      <c r="A199" s="141"/>
      <c r="B199" s="142"/>
      <c r="C199" s="178" t="s">
        <v>655</v>
      </c>
      <c r="D199" s="150"/>
      <c r="E199" s="151">
        <v>7</v>
      </c>
      <c r="F199" s="144"/>
      <c r="G199" s="144"/>
      <c r="H199" s="144"/>
      <c r="I199" s="144"/>
      <c r="J199" s="144"/>
      <c r="K199" s="144"/>
      <c r="L199" s="144"/>
      <c r="M199" s="144"/>
      <c r="N199" s="144"/>
      <c r="O199" s="144"/>
      <c r="P199" s="144"/>
      <c r="Q199" s="144"/>
      <c r="R199" s="144"/>
      <c r="S199" s="144"/>
      <c r="T199" s="144"/>
      <c r="U199" s="144"/>
      <c r="V199" s="144"/>
      <c r="W199" s="144"/>
      <c r="X199" s="138"/>
      <c r="Y199" s="138"/>
      <c r="Z199" s="138"/>
      <c r="AA199" s="138"/>
      <c r="AB199" s="138"/>
      <c r="AC199" s="138"/>
      <c r="AD199" s="138"/>
      <c r="AE199" s="138"/>
      <c r="AF199" s="138"/>
      <c r="AG199" s="138" t="s">
        <v>148</v>
      </c>
      <c r="AH199" s="138">
        <v>0</v>
      </c>
      <c r="AI199" s="138"/>
      <c r="AJ199" s="138"/>
      <c r="AK199" s="138"/>
      <c r="AL199" s="138"/>
      <c r="AM199" s="138"/>
      <c r="AN199" s="138"/>
      <c r="AO199" s="138"/>
      <c r="AP199" s="138"/>
      <c r="AQ199" s="138"/>
      <c r="AR199" s="138"/>
      <c r="AS199" s="138"/>
      <c r="AT199" s="138"/>
      <c r="AU199" s="138"/>
      <c r="AV199" s="138"/>
      <c r="AW199" s="138"/>
      <c r="AX199" s="138"/>
      <c r="AY199" s="138"/>
      <c r="AZ199" s="138"/>
      <c r="BA199" s="138"/>
      <c r="BB199" s="138"/>
      <c r="BC199" s="138"/>
      <c r="BD199" s="138"/>
      <c r="BE199" s="138"/>
      <c r="BF199" s="138"/>
      <c r="BG199" s="138"/>
      <c r="BH199" s="138"/>
    </row>
    <row r="200" spans="1:60" ht="22.5" outlineLevel="1" x14ac:dyDescent="0.2">
      <c r="A200" s="166">
        <v>62</v>
      </c>
      <c r="B200" s="167" t="s">
        <v>656</v>
      </c>
      <c r="C200" s="179" t="s">
        <v>657</v>
      </c>
      <c r="D200" s="168" t="s">
        <v>304</v>
      </c>
      <c r="E200" s="169">
        <v>7</v>
      </c>
      <c r="F200" s="170"/>
      <c r="G200" s="171">
        <f>ROUND(E200*F200,2)</f>
        <v>0</v>
      </c>
      <c r="H200" s="170"/>
      <c r="I200" s="171">
        <f>ROUND(E200*H200,2)</f>
        <v>0</v>
      </c>
      <c r="J200" s="170"/>
      <c r="K200" s="171">
        <f>ROUND(E200*J200,2)</f>
        <v>0</v>
      </c>
      <c r="L200" s="171">
        <v>21</v>
      </c>
      <c r="M200" s="171">
        <f>G200*(1+L200/100)</f>
        <v>0</v>
      </c>
      <c r="N200" s="171">
        <v>1.8890000000000001E-2</v>
      </c>
      <c r="O200" s="171">
        <f>ROUND(E200*N200,2)</f>
        <v>0.13</v>
      </c>
      <c r="P200" s="171">
        <v>0</v>
      </c>
      <c r="Q200" s="171">
        <f>ROUND(E200*P200,2)</f>
        <v>0</v>
      </c>
      <c r="R200" s="171" t="s">
        <v>261</v>
      </c>
      <c r="S200" s="171" t="s">
        <v>143</v>
      </c>
      <c r="T200" s="172" t="s">
        <v>143</v>
      </c>
      <c r="U200" s="144">
        <v>0.97300000000000009</v>
      </c>
      <c r="V200" s="144">
        <f>ROUND(E200*U200,2)</f>
        <v>6.81</v>
      </c>
      <c r="W200" s="144"/>
      <c r="X200" s="138"/>
      <c r="Y200" s="138"/>
      <c r="Z200" s="138"/>
      <c r="AA200" s="138"/>
      <c r="AB200" s="138"/>
      <c r="AC200" s="138"/>
      <c r="AD200" s="138"/>
      <c r="AE200" s="138"/>
      <c r="AF200" s="138"/>
      <c r="AG200" s="138" t="s">
        <v>144</v>
      </c>
      <c r="AH200" s="138"/>
      <c r="AI200" s="138"/>
      <c r="AJ200" s="138"/>
      <c r="AK200" s="138"/>
      <c r="AL200" s="138"/>
      <c r="AM200" s="138"/>
      <c r="AN200" s="138"/>
      <c r="AO200" s="138"/>
      <c r="AP200" s="138"/>
      <c r="AQ200" s="138"/>
      <c r="AR200" s="138"/>
      <c r="AS200" s="138"/>
      <c r="AT200" s="138"/>
      <c r="AU200" s="138"/>
      <c r="AV200" s="138"/>
      <c r="AW200" s="138"/>
      <c r="AX200" s="138"/>
      <c r="AY200" s="138"/>
      <c r="AZ200" s="138"/>
      <c r="BA200" s="138"/>
      <c r="BB200" s="138"/>
      <c r="BC200" s="138"/>
      <c r="BD200" s="138"/>
      <c r="BE200" s="138"/>
      <c r="BF200" s="138"/>
      <c r="BG200" s="138"/>
      <c r="BH200" s="138"/>
    </row>
    <row r="201" spans="1:60" outlineLevel="1" x14ac:dyDescent="0.2">
      <c r="A201" s="166">
        <v>63</v>
      </c>
      <c r="B201" s="167" t="s">
        <v>658</v>
      </c>
      <c r="C201" s="179" t="s">
        <v>659</v>
      </c>
      <c r="D201" s="168" t="s">
        <v>304</v>
      </c>
      <c r="E201" s="169">
        <v>4</v>
      </c>
      <c r="F201" s="170"/>
      <c r="G201" s="171">
        <f>ROUND(E201*F201,2)</f>
        <v>0</v>
      </c>
      <c r="H201" s="170"/>
      <c r="I201" s="171">
        <f>ROUND(E201*H201,2)</f>
        <v>0</v>
      </c>
      <c r="J201" s="170"/>
      <c r="K201" s="171">
        <f>ROUND(E201*J201,2)</f>
        <v>0</v>
      </c>
      <c r="L201" s="171">
        <v>21</v>
      </c>
      <c r="M201" s="171">
        <f>G201*(1+L201/100)</f>
        <v>0</v>
      </c>
      <c r="N201" s="171">
        <v>0</v>
      </c>
      <c r="O201" s="171">
        <f>ROUND(E201*N201,2)</f>
        <v>0</v>
      </c>
      <c r="P201" s="171">
        <v>1.1070000000000002E-2</v>
      </c>
      <c r="Q201" s="171">
        <f>ROUND(E201*P201,2)</f>
        <v>0.04</v>
      </c>
      <c r="R201" s="171" t="s">
        <v>261</v>
      </c>
      <c r="S201" s="171" t="s">
        <v>143</v>
      </c>
      <c r="T201" s="172" t="s">
        <v>143</v>
      </c>
      <c r="U201" s="144">
        <v>0.22700000000000001</v>
      </c>
      <c r="V201" s="144">
        <f>ROUND(E201*U201,2)</f>
        <v>0.91</v>
      </c>
      <c r="W201" s="144"/>
      <c r="X201" s="138"/>
      <c r="Y201" s="138"/>
      <c r="Z201" s="138"/>
      <c r="AA201" s="138"/>
      <c r="AB201" s="138"/>
      <c r="AC201" s="138"/>
      <c r="AD201" s="138"/>
      <c r="AE201" s="138"/>
      <c r="AF201" s="138"/>
      <c r="AG201" s="138" t="s">
        <v>144</v>
      </c>
      <c r="AH201" s="138"/>
      <c r="AI201" s="138"/>
      <c r="AJ201" s="138"/>
      <c r="AK201" s="138"/>
      <c r="AL201" s="138"/>
      <c r="AM201" s="138"/>
      <c r="AN201" s="138"/>
      <c r="AO201" s="138"/>
      <c r="AP201" s="138"/>
      <c r="AQ201" s="138"/>
      <c r="AR201" s="138"/>
      <c r="AS201" s="138"/>
      <c r="AT201" s="138"/>
      <c r="AU201" s="138"/>
      <c r="AV201" s="138"/>
      <c r="AW201" s="138"/>
      <c r="AX201" s="138"/>
      <c r="AY201" s="138"/>
      <c r="AZ201" s="138"/>
      <c r="BA201" s="138"/>
      <c r="BB201" s="138"/>
      <c r="BC201" s="138"/>
      <c r="BD201" s="138"/>
      <c r="BE201" s="138"/>
      <c r="BF201" s="138"/>
      <c r="BG201" s="138"/>
      <c r="BH201" s="138"/>
    </row>
    <row r="202" spans="1:60" ht="22.5" outlineLevel="1" x14ac:dyDescent="0.2">
      <c r="A202" s="166">
        <v>64</v>
      </c>
      <c r="B202" s="167" t="s">
        <v>660</v>
      </c>
      <c r="C202" s="179" t="s">
        <v>661</v>
      </c>
      <c r="D202" s="168" t="s">
        <v>304</v>
      </c>
      <c r="E202" s="169">
        <v>4</v>
      </c>
      <c r="F202" s="170"/>
      <c r="G202" s="171">
        <f>ROUND(E202*F202,2)</f>
        <v>0</v>
      </c>
      <c r="H202" s="170"/>
      <c r="I202" s="171">
        <f>ROUND(E202*H202,2)</f>
        <v>0</v>
      </c>
      <c r="J202" s="170"/>
      <c r="K202" s="171">
        <f>ROUND(E202*J202,2)</f>
        <v>0</v>
      </c>
      <c r="L202" s="171">
        <v>21</v>
      </c>
      <c r="M202" s="171">
        <f>G202*(1+L202/100)</f>
        <v>0</v>
      </c>
      <c r="N202" s="171">
        <v>2.3850000000000003E-2</v>
      </c>
      <c r="O202" s="171">
        <f>ROUND(E202*N202,2)</f>
        <v>0.1</v>
      </c>
      <c r="P202" s="171">
        <v>0</v>
      </c>
      <c r="Q202" s="171">
        <f>ROUND(E202*P202,2)</f>
        <v>0</v>
      </c>
      <c r="R202" s="171" t="s">
        <v>261</v>
      </c>
      <c r="S202" s="171" t="s">
        <v>143</v>
      </c>
      <c r="T202" s="172" t="s">
        <v>143</v>
      </c>
      <c r="U202" s="144">
        <v>0.85500000000000009</v>
      </c>
      <c r="V202" s="144">
        <f>ROUND(E202*U202,2)</f>
        <v>3.42</v>
      </c>
      <c r="W202" s="144"/>
      <c r="X202" s="138"/>
      <c r="Y202" s="138"/>
      <c r="Z202" s="138"/>
      <c r="AA202" s="138"/>
      <c r="AB202" s="138"/>
      <c r="AC202" s="138"/>
      <c r="AD202" s="138"/>
      <c r="AE202" s="138"/>
      <c r="AF202" s="138"/>
      <c r="AG202" s="138" t="s">
        <v>144</v>
      </c>
      <c r="AH202" s="138"/>
      <c r="AI202" s="138"/>
      <c r="AJ202" s="138"/>
      <c r="AK202" s="138"/>
      <c r="AL202" s="138"/>
      <c r="AM202" s="138"/>
      <c r="AN202" s="138"/>
      <c r="AO202" s="138"/>
      <c r="AP202" s="138"/>
      <c r="AQ202" s="138"/>
      <c r="AR202" s="138"/>
      <c r="AS202" s="138"/>
      <c r="AT202" s="138"/>
      <c r="AU202" s="138"/>
      <c r="AV202" s="138"/>
      <c r="AW202" s="138"/>
      <c r="AX202" s="138"/>
      <c r="AY202" s="138"/>
      <c r="AZ202" s="138"/>
      <c r="BA202" s="138"/>
      <c r="BB202" s="138"/>
      <c r="BC202" s="138"/>
      <c r="BD202" s="138"/>
      <c r="BE202" s="138"/>
      <c r="BF202" s="138"/>
      <c r="BG202" s="138"/>
      <c r="BH202" s="138"/>
    </row>
    <row r="203" spans="1:60" outlineLevel="1" x14ac:dyDescent="0.2">
      <c r="A203" s="159">
        <v>65</v>
      </c>
      <c r="B203" s="160" t="s">
        <v>662</v>
      </c>
      <c r="C203" s="177" t="s">
        <v>663</v>
      </c>
      <c r="D203" s="161" t="s">
        <v>304</v>
      </c>
      <c r="E203" s="162">
        <v>8</v>
      </c>
      <c r="F203" s="163"/>
      <c r="G203" s="164">
        <f>ROUND(E203*F203,2)</f>
        <v>0</v>
      </c>
      <c r="H203" s="163"/>
      <c r="I203" s="164">
        <f>ROUND(E203*H203,2)</f>
        <v>0</v>
      </c>
      <c r="J203" s="163"/>
      <c r="K203" s="164">
        <f>ROUND(E203*J203,2)</f>
        <v>0</v>
      </c>
      <c r="L203" s="164">
        <v>21</v>
      </c>
      <c r="M203" s="164">
        <f>G203*(1+L203/100)</f>
        <v>0</v>
      </c>
      <c r="N203" s="164">
        <v>1.4010000000000002E-2</v>
      </c>
      <c r="O203" s="164">
        <f>ROUND(E203*N203,2)</f>
        <v>0.11</v>
      </c>
      <c r="P203" s="164">
        <v>0</v>
      </c>
      <c r="Q203" s="164">
        <f>ROUND(E203*P203,2)</f>
        <v>0</v>
      </c>
      <c r="R203" s="164" t="s">
        <v>261</v>
      </c>
      <c r="S203" s="164" t="s">
        <v>143</v>
      </c>
      <c r="T203" s="165" t="s">
        <v>143</v>
      </c>
      <c r="U203" s="144">
        <v>1.1890000000000001</v>
      </c>
      <c r="V203" s="144">
        <f>ROUND(E203*U203,2)</f>
        <v>9.51</v>
      </c>
      <c r="W203" s="144"/>
      <c r="X203" s="138"/>
      <c r="Y203" s="138"/>
      <c r="Z203" s="138"/>
      <c r="AA203" s="138"/>
      <c r="AB203" s="138"/>
      <c r="AC203" s="138"/>
      <c r="AD203" s="138"/>
      <c r="AE203" s="138"/>
      <c r="AF203" s="138"/>
      <c r="AG203" s="138" t="s">
        <v>144</v>
      </c>
      <c r="AH203" s="138"/>
      <c r="AI203" s="138"/>
      <c r="AJ203" s="138"/>
      <c r="AK203" s="138"/>
      <c r="AL203" s="138"/>
      <c r="AM203" s="138"/>
      <c r="AN203" s="138"/>
      <c r="AO203" s="138"/>
      <c r="AP203" s="138"/>
      <c r="AQ203" s="138"/>
      <c r="AR203" s="138"/>
      <c r="AS203" s="138"/>
      <c r="AT203" s="138"/>
      <c r="AU203" s="138"/>
      <c r="AV203" s="138"/>
      <c r="AW203" s="138"/>
      <c r="AX203" s="138"/>
      <c r="AY203" s="138"/>
      <c r="AZ203" s="138"/>
      <c r="BA203" s="138"/>
      <c r="BB203" s="138"/>
      <c r="BC203" s="138"/>
      <c r="BD203" s="138"/>
      <c r="BE203" s="138"/>
      <c r="BF203" s="138"/>
      <c r="BG203" s="138"/>
      <c r="BH203" s="138"/>
    </row>
    <row r="204" spans="1:60" outlineLevel="1" x14ac:dyDescent="0.2">
      <c r="A204" s="141"/>
      <c r="B204" s="142"/>
      <c r="C204" s="178" t="s">
        <v>664</v>
      </c>
      <c r="D204" s="150"/>
      <c r="E204" s="151">
        <v>4</v>
      </c>
      <c r="F204" s="144"/>
      <c r="G204" s="144"/>
      <c r="H204" s="144"/>
      <c r="I204" s="144"/>
      <c r="J204" s="144"/>
      <c r="K204" s="144"/>
      <c r="L204" s="144"/>
      <c r="M204" s="144"/>
      <c r="N204" s="144"/>
      <c r="O204" s="144"/>
      <c r="P204" s="144"/>
      <c r="Q204" s="144"/>
      <c r="R204" s="144"/>
      <c r="S204" s="144"/>
      <c r="T204" s="144"/>
      <c r="U204" s="144"/>
      <c r="V204" s="144"/>
      <c r="W204" s="144"/>
      <c r="X204" s="138"/>
      <c r="Y204" s="138"/>
      <c r="Z204" s="138"/>
      <c r="AA204" s="138"/>
      <c r="AB204" s="138"/>
      <c r="AC204" s="138"/>
      <c r="AD204" s="138"/>
      <c r="AE204" s="138"/>
      <c r="AF204" s="138"/>
      <c r="AG204" s="138" t="s">
        <v>148</v>
      </c>
      <c r="AH204" s="138">
        <v>0</v>
      </c>
      <c r="AI204" s="138"/>
      <c r="AJ204" s="138"/>
      <c r="AK204" s="138"/>
      <c r="AL204" s="138"/>
      <c r="AM204" s="138"/>
      <c r="AN204" s="138"/>
      <c r="AO204" s="138"/>
      <c r="AP204" s="138"/>
      <c r="AQ204" s="138"/>
      <c r="AR204" s="138"/>
      <c r="AS204" s="138"/>
      <c r="AT204" s="138"/>
      <c r="AU204" s="138"/>
      <c r="AV204" s="138"/>
      <c r="AW204" s="138"/>
      <c r="AX204" s="138"/>
      <c r="AY204" s="138"/>
      <c r="AZ204" s="138"/>
      <c r="BA204" s="138"/>
      <c r="BB204" s="138"/>
      <c r="BC204" s="138"/>
      <c r="BD204" s="138"/>
      <c r="BE204" s="138"/>
      <c r="BF204" s="138"/>
      <c r="BG204" s="138"/>
      <c r="BH204" s="138"/>
    </row>
    <row r="205" spans="1:60" outlineLevel="1" x14ac:dyDescent="0.2">
      <c r="A205" s="141"/>
      <c r="B205" s="142"/>
      <c r="C205" s="178" t="s">
        <v>665</v>
      </c>
      <c r="D205" s="150"/>
      <c r="E205" s="151">
        <v>4</v>
      </c>
      <c r="F205" s="144"/>
      <c r="G205" s="144"/>
      <c r="H205" s="144"/>
      <c r="I205" s="144"/>
      <c r="J205" s="144"/>
      <c r="K205" s="144"/>
      <c r="L205" s="144"/>
      <c r="M205" s="144"/>
      <c r="N205" s="144"/>
      <c r="O205" s="144"/>
      <c r="P205" s="144"/>
      <c r="Q205" s="144"/>
      <c r="R205" s="144"/>
      <c r="S205" s="144"/>
      <c r="T205" s="144"/>
      <c r="U205" s="144"/>
      <c r="V205" s="144"/>
      <c r="W205" s="144"/>
      <c r="X205" s="138"/>
      <c r="Y205" s="138"/>
      <c r="Z205" s="138"/>
      <c r="AA205" s="138"/>
      <c r="AB205" s="138"/>
      <c r="AC205" s="138"/>
      <c r="AD205" s="138"/>
      <c r="AE205" s="138"/>
      <c r="AF205" s="138"/>
      <c r="AG205" s="138" t="s">
        <v>148</v>
      </c>
      <c r="AH205" s="138">
        <v>0</v>
      </c>
      <c r="AI205" s="138"/>
      <c r="AJ205" s="138"/>
      <c r="AK205" s="138"/>
      <c r="AL205" s="138"/>
      <c r="AM205" s="138"/>
      <c r="AN205" s="138"/>
      <c r="AO205" s="138"/>
      <c r="AP205" s="138"/>
      <c r="AQ205" s="138"/>
      <c r="AR205" s="138"/>
      <c r="AS205" s="138"/>
      <c r="AT205" s="138"/>
      <c r="AU205" s="138"/>
      <c r="AV205" s="138"/>
      <c r="AW205" s="138"/>
      <c r="AX205" s="138"/>
      <c r="AY205" s="138"/>
      <c r="AZ205" s="138"/>
      <c r="BA205" s="138"/>
      <c r="BB205" s="138"/>
      <c r="BC205" s="138"/>
      <c r="BD205" s="138"/>
      <c r="BE205" s="138"/>
      <c r="BF205" s="138"/>
      <c r="BG205" s="138"/>
      <c r="BH205" s="138"/>
    </row>
    <row r="206" spans="1:60" outlineLevel="1" x14ac:dyDescent="0.2">
      <c r="A206" s="166">
        <v>66</v>
      </c>
      <c r="B206" s="167" t="s">
        <v>666</v>
      </c>
      <c r="C206" s="179" t="s">
        <v>667</v>
      </c>
      <c r="D206" s="168" t="s">
        <v>304</v>
      </c>
      <c r="E206" s="169">
        <v>8</v>
      </c>
      <c r="F206" s="170"/>
      <c r="G206" s="171">
        <f>ROUND(E206*F206,2)</f>
        <v>0</v>
      </c>
      <c r="H206" s="170"/>
      <c r="I206" s="171">
        <f>ROUND(E206*H206,2)</f>
        <v>0</v>
      </c>
      <c r="J206" s="170"/>
      <c r="K206" s="171">
        <f>ROUND(E206*J206,2)</f>
        <v>0</v>
      </c>
      <c r="L206" s="171">
        <v>21</v>
      </c>
      <c r="M206" s="171">
        <f>G206*(1+L206/100)</f>
        <v>0</v>
      </c>
      <c r="N206" s="171">
        <v>4.7700000000000008E-3</v>
      </c>
      <c r="O206" s="171">
        <f>ROUND(E206*N206,2)</f>
        <v>0.04</v>
      </c>
      <c r="P206" s="171">
        <v>0</v>
      </c>
      <c r="Q206" s="171">
        <f>ROUND(E206*P206,2)</f>
        <v>0</v>
      </c>
      <c r="R206" s="171" t="s">
        <v>261</v>
      </c>
      <c r="S206" s="171" t="s">
        <v>143</v>
      </c>
      <c r="T206" s="172" t="s">
        <v>143</v>
      </c>
      <c r="U206" s="144">
        <v>0.32500000000000001</v>
      </c>
      <c r="V206" s="144">
        <f>ROUND(E206*U206,2)</f>
        <v>2.6</v>
      </c>
      <c r="W206" s="144"/>
      <c r="X206" s="138"/>
      <c r="Y206" s="138"/>
      <c r="Z206" s="138"/>
      <c r="AA206" s="138"/>
      <c r="AB206" s="138"/>
      <c r="AC206" s="138"/>
      <c r="AD206" s="138"/>
      <c r="AE206" s="138"/>
      <c r="AF206" s="138"/>
      <c r="AG206" s="138" t="s">
        <v>144</v>
      </c>
      <c r="AH206" s="138"/>
      <c r="AI206" s="138"/>
      <c r="AJ206" s="138"/>
      <c r="AK206" s="138"/>
      <c r="AL206" s="138"/>
      <c r="AM206" s="138"/>
      <c r="AN206" s="138"/>
      <c r="AO206" s="138"/>
      <c r="AP206" s="138"/>
      <c r="AQ206" s="138"/>
      <c r="AR206" s="138"/>
      <c r="AS206" s="138"/>
      <c r="AT206" s="138"/>
      <c r="AU206" s="138"/>
      <c r="AV206" s="138"/>
      <c r="AW206" s="138"/>
      <c r="AX206" s="138"/>
      <c r="AY206" s="138"/>
      <c r="AZ206" s="138"/>
      <c r="BA206" s="138"/>
      <c r="BB206" s="138"/>
      <c r="BC206" s="138"/>
      <c r="BD206" s="138"/>
      <c r="BE206" s="138"/>
      <c r="BF206" s="138"/>
      <c r="BG206" s="138"/>
      <c r="BH206" s="138"/>
    </row>
    <row r="207" spans="1:60" outlineLevel="1" x14ac:dyDescent="0.2">
      <c r="A207" s="159">
        <v>67</v>
      </c>
      <c r="B207" s="160" t="s">
        <v>668</v>
      </c>
      <c r="C207" s="177" t="s">
        <v>669</v>
      </c>
      <c r="D207" s="161" t="s">
        <v>304</v>
      </c>
      <c r="E207" s="162">
        <v>27</v>
      </c>
      <c r="F207" s="163"/>
      <c r="G207" s="164">
        <f>ROUND(E207*F207,2)</f>
        <v>0</v>
      </c>
      <c r="H207" s="163"/>
      <c r="I207" s="164">
        <f>ROUND(E207*H207,2)</f>
        <v>0</v>
      </c>
      <c r="J207" s="163"/>
      <c r="K207" s="164">
        <f>ROUND(E207*J207,2)</f>
        <v>0</v>
      </c>
      <c r="L207" s="164">
        <v>21</v>
      </c>
      <c r="M207" s="164">
        <f>G207*(1+L207/100)</f>
        <v>0</v>
      </c>
      <c r="N207" s="164">
        <v>3.0000000000000001E-5</v>
      </c>
      <c r="O207" s="164">
        <f>ROUND(E207*N207,2)</f>
        <v>0</v>
      </c>
      <c r="P207" s="164">
        <v>0</v>
      </c>
      <c r="Q207" s="164">
        <f>ROUND(E207*P207,2)</f>
        <v>0</v>
      </c>
      <c r="R207" s="164" t="s">
        <v>261</v>
      </c>
      <c r="S207" s="164" t="s">
        <v>143</v>
      </c>
      <c r="T207" s="165" t="s">
        <v>143</v>
      </c>
      <c r="U207" s="144">
        <v>0.33</v>
      </c>
      <c r="V207" s="144">
        <f>ROUND(E207*U207,2)</f>
        <v>8.91</v>
      </c>
      <c r="W207" s="144"/>
      <c r="X207" s="138"/>
      <c r="Y207" s="138"/>
      <c r="Z207" s="138"/>
      <c r="AA207" s="138"/>
      <c r="AB207" s="138"/>
      <c r="AC207" s="138"/>
      <c r="AD207" s="138"/>
      <c r="AE207" s="138"/>
      <c r="AF207" s="138"/>
      <c r="AG207" s="138" t="s">
        <v>144</v>
      </c>
      <c r="AH207" s="138"/>
      <c r="AI207" s="138"/>
      <c r="AJ207" s="138"/>
      <c r="AK207" s="138"/>
      <c r="AL207" s="138"/>
      <c r="AM207" s="138"/>
      <c r="AN207" s="138"/>
      <c r="AO207" s="138"/>
      <c r="AP207" s="138"/>
      <c r="AQ207" s="138"/>
      <c r="AR207" s="138"/>
      <c r="AS207" s="138"/>
      <c r="AT207" s="138"/>
      <c r="AU207" s="138"/>
      <c r="AV207" s="138"/>
      <c r="AW207" s="138"/>
      <c r="AX207" s="138"/>
      <c r="AY207" s="138"/>
      <c r="AZ207" s="138"/>
      <c r="BA207" s="138"/>
      <c r="BB207" s="138"/>
      <c r="BC207" s="138"/>
      <c r="BD207" s="138"/>
      <c r="BE207" s="138"/>
      <c r="BF207" s="138"/>
      <c r="BG207" s="138"/>
      <c r="BH207" s="138"/>
    </row>
    <row r="208" spans="1:60" outlineLevel="1" x14ac:dyDescent="0.2">
      <c r="A208" s="141"/>
      <c r="B208" s="142"/>
      <c r="C208" s="178" t="s">
        <v>670</v>
      </c>
      <c r="D208" s="150"/>
      <c r="E208" s="151">
        <v>8</v>
      </c>
      <c r="F208" s="144"/>
      <c r="G208" s="144"/>
      <c r="H208" s="144"/>
      <c r="I208" s="144"/>
      <c r="J208" s="144"/>
      <c r="K208" s="144"/>
      <c r="L208" s="144"/>
      <c r="M208" s="144"/>
      <c r="N208" s="144"/>
      <c r="O208" s="144"/>
      <c r="P208" s="144"/>
      <c r="Q208" s="144"/>
      <c r="R208" s="144"/>
      <c r="S208" s="144"/>
      <c r="T208" s="144"/>
      <c r="U208" s="144"/>
      <c r="V208" s="144"/>
      <c r="W208" s="144"/>
      <c r="X208" s="138"/>
      <c r="Y208" s="138"/>
      <c r="Z208" s="138"/>
      <c r="AA208" s="138"/>
      <c r="AB208" s="138"/>
      <c r="AC208" s="138"/>
      <c r="AD208" s="138"/>
      <c r="AE208" s="138"/>
      <c r="AF208" s="138"/>
      <c r="AG208" s="138" t="s">
        <v>148</v>
      </c>
      <c r="AH208" s="138">
        <v>0</v>
      </c>
      <c r="AI208" s="138"/>
      <c r="AJ208" s="138"/>
      <c r="AK208" s="138"/>
      <c r="AL208" s="138"/>
      <c r="AM208" s="138"/>
      <c r="AN208" s="138"/>
      <c r="AO208" s="138"/>
      <c r="AP208" s="138"/>
      <c r="AQ208" s="138"/>
      <c r="AR208" s="138"/>
      <c r="AS208" s="138"/>
      <c r="AT208" s="138"/>
      <c r="AU208" s="138"/>
      <c r="AV208" s="138"/>
      <c r="AW208" s="138"/>
      <c r="AX208" s="138"/>
      <c r="AY208" s="138"/>
      <c r="AZ208" s="138"/>
      <c r="BA208" s="138"/>
      <c r="BB208" s="138"/>
      <c r="BC208" s="138"/>
      <c r="BD208" s="138"/>
      <c r="BE208" s="138"/>
      <c r="BF208" s="138"/>
      <c r="BG208" s="138"/>
      <c r="BH208" s="138"/>
    </row>
    <row r="209" spans="1:60" outlineLevel="1" x14ac:dyDescent="0.2">
      <c r="A209" s="141"/>
      <c r="B209" s="142"/>
      <c r="C209" s="178" t="s">
        <v>671</v>
      </c>
      <c r="D209" s="150"/>
      <c r="E209" s="151">
        <v>2</v>
      </c>
      <c r="F209" s="144"/>
      <c r="G209" s="144"/>
      <c r="H209" s="144"/>
      <c r="I209" s="144"/>
      <c r="J209" s="144"/>
      <c r="K209" s="144"/>
      <c r="L209" s="144"/>
      <c r="M209" s="144"/>
      <c r="N209" s="144"/>
      <c r="O209" s="144"/>
      <c r="P209" s="144"/>
      <c r="Q209" s="144"/>
      <c r="R209" s="144"/>
      <c r="S209" s="144"/>
      <c r="T209" s="144"/>
      <c r="U209" s="144"/>
      <c r="V209" s="144"/>
      <c r="W209" s="144"/>
      <c r="X209" s="138"/>
      <c r="Y209" s="138"/>
      <c r="Z209" s="138"/>
      <c r="AA209" s="138"/>
      <c r="AB209" s="138"/>
      <c r="AC209" s="138"/>
      <c r="AD209" s="138"/>
      <c r="AE209" s="138"/>
      <c r="AF209" s="138"/>
      <c r="AG209" s="138" t="s">
        <v>148</v>
      </c>
      <c r="AH209" s="138">
        <v>0</v>
      </c>
      <c r="AI209" s="138"/>
      <c r="AJ209" s="138"/>
      <c r="AK209" s="138"/>
      <c r="AL209" s="138"/>
      <c r="AM209" s="138"/>
      <c r="AN209" s="138"/>
      <c r="AO209" s="138"/>
      <c r="AP209" s="138"/>
      <c r="AQ209" s="138"/>
      <c r="AR209" s="138"/>
      <c r="AS209" s="138"/>
      <c r="AT209" s="138"/>
      <c r="AU209" s="138"/>
      <c r="AV209" s="138"/>
      <c r="AW209" s="138"/>
      <c r="AX209" s="138"/>
      <c r="AY209" s="138"/>
      <c r="AZ209" s="138"/>
      <c r="BA209" s="138"/>
      <c r="BB209" s="138"/>
      <c r="BC209" s="138"/>
      <c r="BD209" s="138"/>
      <c r="BE209" s="138"/>
      <c r="BF209" s="138"/>
      <c r="BG209" s="138"/>
      <c r="BH209" s="138"/>
    </row>
    <row r="210" spans="1:60" outlineLevel="1" x14ac:dyDescent="0.2">
      <c r="A210" s="141"/>
      <c r="B210" s="142"/>
      <c r="C210" s="178" t="s">
        <v>672</v>
      </c>
      <c r="D210" s="150"/>
      <c r="E210" s="151">
        <v>7</v>
      </c>
      <c r="F210" s="144"/>
      <c r="G210" s="144"/>
      <c r="H210" s="144"/>
      <c r="I210" s="144"/>
      <c r="J210" s="144"/>
      <c r="K210" s="144"/>
      <c r="L210" s="144"/>
      <c r="M210" s="144"/>
      <c r="N210" s="144"/>
      <c r="O210" s="144"/>
      <c r="P210" s="144"/>
      <c r="Q210" s="144"/>
      <c r="R210" s="144"/>
      <c r="S210" s="144"/>
      <c r="T210" s="144"/>
      <c r="U210" s="144"/>
      <c r="V210" s="144"/>
      <c r="W210" s="144"/>
      <c r="X210" s="138"/>
      <c r="Y210" s="138"/>
      <c r="Z210" s="138"/>
      <c r="AA210" s="138"/>
      <c r="AB210" s="138"/>
      <c r="AC210" s="138"/>
      <c r="AD210" s="138"/>
      <c r="AE210" s="138"/>
      <c r="AF210" s="138"/>
      <c r="AG210" s="138" t="s">
        <v>148</v>
      </c>
      <c r="AH210" s="138">
        <v>0</v>
      </c>
      <c r="AI210" s="138"/>
      <c r="AJ210" s="138"/>
      <c r="AK210" s="138"/>
      <c r="AL210" s="138"/>
      <c r="AM210" s="138"/>
      <c r="AN210" s="138"/>
      <c r="AO210" s="138"/>
      <c r="AP210" s="138"/>
      <c r="AQ210" s="138"/>
      <c r="AR210" s="138"/>
      <c r="AS210" s="138"/>
      <c r="AT210" s="138"/>
      <c r="AU210" s="138"/>
      <c r="AV210" s="138"/>
      <c r="AW210" s="138"/>
      <c r="AX210" s="138"/>
      <c r="AY210" s="138"/>
      <c r="AZ210" s="138"/>
      <c r="BA210" s="138"/>
      <c r="BB210" s="138"/>
      <c r="BC210" s="138"/>
      <c r="BD210" s="138"/>
      <c r="BE210" s="138"/>
      <c r="BF210" s="138"/>
      <c r="BG210" s="138"/>
      <c r="BH210" s="138"/>
    </row>
    <row r="211" spans="1:60" outlineLevel="1" x14ac:dyDescent="0.2">
      <c r="A211" s="141"/>
      <c r="B211" s="142"/>
      <c r="C211" s="178" t="s">
        <v>673</v>
      </c>
      <c r="D211" s="150"/>
      <c r="E211" s="151">
        <v>7</v>
      </c>
      <c r="F211" s="144"/>
      <c r="G211" s="144"/>
      <c r="H211" s="144"/>
      <c r="I211" s="144"/>
      <c r="J211" s="144"/>
      <c r="K211" s="144"/>
      <c r="L211" s="144"/>
      <c r="M211" s="144"/>
      <c r="N211" s="144"/>
      <c r="O211" s="144"/>
      <c r="P211" s="144"/>
      <c r="Q211" s="144"/>
      <c r="R211" s="144"/>
      <c r="S211" s="144"/>
      <c r="T211" s="144"/>
      <c r="U211" s="144"/>
      <c r="V211" s="144"/>
      <c r="W211" s="144"/>
      <c r="X211" s="138"/>
      <c r="Y211" s="138"/>
      <c r="Z211" s="138"/>
      <c r="AA211" s="138"/>
      <c r="AB211" s="138"/>
      <c r="AC211" s="138"/>
      <c r="AD211" s="138"/>
      <c r="AE211" s="138"/>
      <c r="AF211" s="138"/>
      <c r="AG211" s="138" t="s">
        <v>148</v>
      </c>
      <c r="AH211" s="138">
        <v>0</v>
      </c>
      <c r="AI211" s="138"/>
      <c r="AJ211" s="138"/>
      <c r="AK211" s="138"/>
      <c r="AL211" s="138"/>
      <c r="AM211" s="138"/>
      <c r="AN211" s="138"/>
      <c r="AO211" s="138"/>
      <c r="AP211" s="138"/>
      <c r="AQ211" s="138"/>
      <c r="AR211" s="138"/>
      <c r="AS211" s="138"/>
      <c r="AT211" s="138"/>
      <c r="AU211" s="138"/>
      <c r="AV211" s="138"/>
      <c r="AW211" s="138"/>
      <c r="AX211" s="138"/>
      <c r="AY211" s="138"/>
      <c r="AZ211" s="138"/>
      <c r="BA211" s="138"/>
      <c r="BB211" s="138"/>
      <c r="BC211" s="138"/>
      <c r="BD211" s="138"/>
      <c r="BE211" s="138"/>
      <c r="BF211" s="138"/>
      <c r="BG211" s="138"/>
      <c r="BH211" s="138"/>
    </row>
    <row r="212" spans="1:60" outlineLevel="1" x14ac:dyDescent="0.2">
      <c r="A212" s="141"/>
      <c r="B212" s="142"/>
      <c r="C212" s="178" t="s">
        <v>674</v>
      </c>
      <c r="D212" s="150"/>
      <c r="E212" s="151">
        <v>3</v>
      </c>
      <c r="F212" s="144"/>
      <c r="G212" s="144"/>
      <c r="H212" s="144"/>
      <c r="I212" s="144"/>
      <c r="J212" s="144"/>
      <c r="K212" s="144"/>
      <c r="L212" s="144"/>
      <c r="M212" s="144"/>
      <c r="N212" s="144"/>
      <c r="O212" s="144"/>
      <c r="P212" s="144"/>
      <c r="Q212" s="144"/>
      <c r="R212" s="144"/>
      <c r="S212" s="144"/>
      <c r="T212" s="144"/>
      <c r="U212" s="144"/>
      <c r="V212" s="144"/>
      <c r="W212" s="144"/>
      <c r="X212" s="138"/>
      <c r="Y212" s="138"/>
      <c r="Z212" s="138"/>
      <c r="AA212" s="138"/>
      <c r="AB212" s="138"/>
      <c r="AC212" s="138"/>
      <c r="AD212" s="138"/>
      <c r="AE212" s="138"/>
      <c r="AF212" s="138"/>
      <c r="AG212" s="138" t="s">
        <v>148</v>
      </c>
      <c r="AH212" s="138">
        <v>0</v>
      </c>
      <c r="AI212" s="138"/>
      <c r="AJ212" s="138"/>
      <c r="AK212" s="138"/>
      <c r="AL212" s="138"/>
      <c r="AM212" s="138"/>
      <c r="AN212" s="138"/>
      <c r="AO212" s="138"/>
      <c r="AP212" s="138"/>
      <c r="AQ212" s="138"/>
      <c r="AR212" s="138"/>
      <c r="AS212" s="138"/>
      <c r="AT212" s="138"/>
      <c r="AU212" s="138"/>
      <c r="AV212" s="138"/>
      <c r="AW212" s="138"/>
      <c r="AX212" s="138"/>
      <c r="AY212" s="138"/>
      <c r="AZ212" s="138"/>
      <c r="BA212" s="138"/>
      <c r="BB212" s="138"/>
      <c r="BC212" s="138"/>
      <c r="BD212" s="138"/>
      <c r="BE212" s="138"/>
      <c r="BF212" s="138"/>
      <c r="BG212" s="138"/>
      <c r="BH212" s="138"/>
    </row>
    <row r="213" spans="1:60" ht="22.5" outlineLevel="1" x14ac:dyDescent="0.2">
      <c r="A213" s="159">
        <v>68</v>
      </c>
      <c r="B213" s="160" t="s">
        <v>341</v>
      </c>
      <c r="C213" s="177" t="s">
        <v>342</v>
      </c>
      <c r="D213" s="161" t="s">
        <v>304</v>
      </c>
      <c r="E213" s="162">
        <v>27</v>
      </c>
      <c r="F213" s="163"/>
      <c r="G213" s="164">
        <f>ROUND(E213*F213,2)</f>
        <v>0</v>
      </c>
      <c r="H213" s="163"/>
      <c r="I213" s="164">
        <f>ROUND(E213*H213,2)</f>
        <v>0</v>
      </c>
      <c r="J213" s="163"/>
      <c r="K213" s="164">
        <f>ROUND(E213*J213,2)</f>
        <v>0</v>
      </c>
      <c r="L213" s="164">
        <v>21</v>
      </c>
      <c r="M213" s="164">
        <f>G213*(1+L213/100)</f>
        <v>0</v>
      </c>
      <c r="N213" s="164">
        <v>1.7000000000000001E-4</v>
      </c>
      <c r="O213" s="164">
        <f>ROUND(E213*N213,2)</f>
        <v>0</v>
      </c>
      <c r="P213" s="164">
        <v>0</v>
      </c>
      <c r="Q213" s="164">
        <f>ROUND(E213*P213,2)</f>
        <v>0</v>
      </c>
      <c r="R213" s="164" t="s">
        <v>261</v>
      </c>
      <c r="S213" s="164" t="s">
        <v>143</v>
      </c>
      <c r="T213" s="165" t="s">
        <v>143</v>
      </c>
      <c r="U213" s="144">
        <v>0.22700000000000001</v>
      </c>
      <c r="V213" s="144">
        <f>ROUND(E213*U213,2)</f>
        <v>6.13</v>
      </c>
      <c r="W213" s="144"/>
      <c r="X213" s="138"/>
      <c r="Y213" s="138"/>
      <c r="Z213" s="138"/>
      <c r="AA213" s="138"/>
      <c r="AB213" s="138"/>
      <c r="AC213" s="138"/>
      <c r="AD213" s="138"/>
      <c r="AE213" s="138"/>
      <c r="AF213" s="138"/>
      <c r="AG213" s="138" t="s">
        <v>144</v>
      </c>
      <c r="AH213" s="138"/>
      <c r="AI213" s="138"/>
      <c r="AJ213" s="138"/>
      <c r="AK213" s="138"/>
      <c r="AL213" s="138"/>
      <c r="AM213" s="138"/>
      <c r="AN213" s="138"/>
      <c r="AO213" s="138"/>
      <c r="AP213" s="138"/>
      <c r="AQ213" s="138"/>
      <c r="AR213" s="138"/>
      <c r="AS213" s="138"/>
      <c r="AT213" s="138"/>
      <c r="AU213" s="138"/>
      <c r="AV213" s="138"/>
      <c r="AW213" s="138"/>
      <c r="AX213" s="138"/>
      <c r="AY213" s="138"/>
      <c r="AZ213" s="138"/>
      <c r="BA213" s="138"/>
      <c r="BB213" s="138"/>
      <c r="BC213" s="138"/>
      <c r="BD213" s="138"/>
      <c r="BE213" s="138"/>
      <c r="BF213" s="138"/>
      <c r="BG213" s="138"/>
      <c r="BH213" s="138"/>
    </row>
    <row r="214" spans="1:60" outlineLevel="1" x14ac:dyDescent="0.2">
      <c r="A214" s="141"/>
      <c r="B214" s="142"/>
      <c r="C214" s="178" t="s">
        <v>614</v>
      </c>
      <c r="D214" s="150"/>
      <c r="E214" s="151">
        <v>7</v>
      </c>
      <c r="F214" s="144"/>
      <c r="G214" s="144"/>
      <c r="H214" s="144"/>
      <c r="I214" s="144"/>
      <c r="J214" s="144"/>
      <c r="K214" s="144"/>
      <c r="L214" s="144"/>
      <c r="M214" s="144"/>
      <c r="N214" s="144"/>
      <c r="O214" s="144"/>
      <c r="P214" s="144"/>
      <c r="Q214" s="144"/>
      <c r="R214" s="144"/>
      <c r="S214" s="144"/>
      <c r="T214" s="144"/>
      <c r="U214" s="144"/>
      <c r="V214" s="144"/>
      <c r="W214" s="144"/>
      <c r="X214" s="138"/>
      <c r="Y214" s="138"/>
      <c r="Z214" s="138"/>
      <c r="AA214" s="138"/>
      <c r="AB214" s="138"/>
      <c r="AC214" s="138"/>
      <c r="AD214" s="138"/>
      <c r="AE214" s="138"/>
      <c r="AF214" s="138"/>
      <c r="AG214" s="138" t="s">
        <v>148</v>
      </c>
      <c r="AH214" s="138">
        <v>0</v>
      </c>
      <c r="AI214" s="138"/>
      <c r="AJ214" s="138"/>
      <c r="AK214" s="138"/>
      <c r="AL214" s="138"/>
      <c r="AM214" s="138"/>
      <c r="AN214" s="138"/>
      <c r="AO214" s="138"/>
      <c r="AP214" s="138"/>
      <c r="AQ214" s="138"/>
      <c r="AR214" s="138"/>
      <c r="AS214" s="138"/>
      <c r="AT214" s="138"/>
      <c r="AU214" s="138"/>
      <c r="AV214" s="138"/>
      <c r="AW214" s="138"/>
      <c r="AX214" s="138"/>
      <c r="AY214" s="138"/>
      <c r="AZ214" s="138"/>
      <c r="BA214" s="138"/>
      <c r="BB214" s="138"/>
      <c r="BC214" s="138"/>
      <c r="BD214" s="138"/>
      <c r="BE214" s="138"/>
      <c r="BF214" s="138"/>
      <c r="BG214" s="138"/>
      <c r="BH214" s="138"/>
    </row>
    <row r="215" spans="1:60" outlineLevel="1" x14ac:dyDescent="0.2">
      <c r="A215" s="141"/>
      <c r="B215" s="142"/>
      <c r="C215" s="178" t="s">
        <v>650</v>
      </c>
      <c r="D215" s="150"/>
      <c r="E215" s="151">
        <v>16</v>
      </c>
      <c r="F215" s="144"/>
      <c r="G215" s="144"/>
      <c r="H215" s="144"/>
      <c r="I215" s="144"/>
      <c r="J215" s="144"/>
      <c r="K215" s="144"/>
      <c r="L215" s="144"/>
      <c r="M215" s="144"/>
      <c r="N215" s="144"/>
      <c r="O215" s="144"/>
      <c r="P215" s="144"/>
      <c r="Q215" s="144"/>
      <c r="R215" s="144"/>
      <c r="S215" s="144"/>
      <c r="T215" s="144"/>
      <c r="U215" s="144"/>
      <c r="V215" s="144"/>
      <c r="W215" s="144"/>
      <c r="X215" s="138"/>
      <c r="Y215" s="138"/>
      <c r="Z215" s="138"/>
      <c r="AA215" s="138"/>
      <c r="AB215" s="138"/>
      <c r="AC215" s="138"/>
      <c r="AD215" s="138"/>
      <c r="AE215" s="138"/>
      <c r="AF215" s="138"/>
      <c r="AG215" s="138" t="s">
        <v>148</v>
      </c>
      <c r="AH215" s="138">
        <v>0</v>
      </c>
      <c r="AI215" s="138"/>
      <c r="AJ215" s="138"/>
      <c r="AK215" s="138"/>
      <c r="AL215" s="138"/>
      <c r="AM215" s="138"/>
      <c r="AN215" s="138"/>
      <c r="AO215" s="138"/>
      <c r="AP215" s="138"/>
      <c r="AQ215" s="138"/>
      <c r="AR215" s="138"/>
      <c r="AS215" s="138"/>
      <c r="AT215" s="138"/>
      <c r="AU215" s="138"/>
      <c r="AV215" s="138"/>
      <c r="AW215" s="138"/>
      <c r="AX215" s="138"/>
      <c r="AY215" s="138"/>
      <c r="AZ215" s="138"/>
      <c r="BA215" s="138"/>
      <c r="BB215" s="138"/>
      <c r="BC215" s="138"/>
      <c r="BD215" s="138"/>
      <c r="BE215" s="138"/>
      <c r="BF215" s="138"/>
      <c r="BG215" s="138"/>
      <c r="BH215" s="138"/>
    </row>
    <row r="216" spans="1:60" outlineLevel="1" x14ac:dyDescent="0.2">
      <c r="A216" s="141"/>
      <c r="B216" s="142"/>
      <c r="C216" s="178" t="s">
        <v>610</v>
      </c>
      <c r="D216" s="150"/>
      <c r="E216" s="151">
        <v>4</v>
      </c>
      <c r="F216" s="144"/>
      <c r="G216" s="144"/>
      <c r="H216" s="144"/>
      <c r="I216" s="144"/>
      <c r="J216" s="144"/>
      <c r="K216" s="144"/>
      <c r="L216" s="144"/>
      <c r="M216" s="144"/>
      <c r="N216" s="144"/>
      <c r="O216" s="144"/>
      <c r="P216" s="144"/>
      <c r="Q216" s="144"/>
      <c r="R216" s="144"/>
      <c r="S216" s="144"/>
      <c r="T216" s="144"/>
      <c r="U216" s="144"/>
      <c r="V216" s="144"/>
      <c r="W216" s="144"/>
      <c r="X216" s="138"/>
      <c r="Y216" s="138"/>
      <c r="Z216" s="138"/>
      <c r="AA216" s="138"/>
      <c r="AB216" s="138"/>
      <c r="AC216" s="138"/>
      <c r="AD216" s="138"/>
      <c r="AE216" s="138"/>
      <c r="AF216" s="138"/>
      <c r="AG216" s="138" t="s">
        <v>148</v>
      </c>
      <c r="AH216" s="138">
        <v>0</v>
      </c>
      <c r="AI216" s="138"/>
      <c r="AJ216" s="138"/>
      <c r="AK216" s="138"/>
      <c r="AL216" s="138"/>
      <c r="AM216" s="138"/>
      <c r="AN216" s="138"/>
      <c r="AO216" s="138"/>
      <c r="AP216" s="138"/>
      <c r="AQ216" s="138"/>
      <c r="AR216" s="138"/>
      <c r="AS216" s="138"/>
      <c r="AT216" s="138"/>
      <c r="AU216" s="138"/>
      <c r="AV216" s="138"/>
      <c r="AW216" s="138"/>
      <c r="AX216" s="138"/>
      <c r="AY216" s="138"/>
      <c r="AZ216" s="138"/>
      <c r="BA216" s="138"/>
      <c r="BB216" s="138"/>
      <c r="BC216" s="138"/>
      <c r="BD216" s="138"/>
      <c r="BE216" s="138"/>
      <c r="BF216" s="138"/>
      <c r="BG216" s="138"/>
      <c r="BH216" s="138"/>
    </row>
    <row r="217" spans="1:60" outlineLevel="1" x14ac:dyDescent="0.2">
      <c r="A217" s="159">
        <v>69</v>
      </c>
      <c r="B217" s="160" t="s">
        <v>675</v>
      </c>
      <c r="C217" s="177" t="s">
        <v>676</v>
      </c>
      <c r="D217" s="161" t="s">
        <v>260</v>
      </c>
      <c r="E217" s="162">
        <v>4</v>
      </c>
      <c r="F217" s="163"/>
      <c r="G217" s="164">
        <f>ROUND(E217*F217,2)</f>
        <v>0</v>
      </c>
      <c r="H217" s="163"/>
      <c r="I217" s="164">
        <f>ROUND(E217*H217,2)</f>
        <v>0</v>
      </c>
      <c r="J217" s="163"/>
      <c r="K217" s="164">
        <f>ROUND(E217*J217,2)</f>
        <v>0</v>
      </c>
      <c r="L217" s="164">
        <v>21</v>
      </c>
      <c r="M217" s="164">
        <f>G217*(1+L217/100)</f>
        <v>0</v>
      </c>
      <c r="N217" s="164">
        <v>0</v>
      </c>
      <c r="O217" s="164">
        <f>ROUND(E217*N217,2)</f>
        <v>0</v>
      </c>
      <c r="P217" s="164">
        <v>4.9000000000000009E-4</v>
      </c>
      <c r="Q217" s="164">
        <f>ROUND(E217*P217,2)</f>
        <v>0</v>
      </c>
      <c r="R217" s="164" t="s">
        <v>261</v>
      </c>
      <c r="S217" s="164" t="s">
        <v>143</v>
      </c>
      <c r="T217" s="165" t="s">
        <v>143</v>
      </c>
      <c r="U217" s="144">
        <v>0.114</v>
      </c>
      <c r="V217" s="144">
        <f>ROUND(E217*U217,2)</f>
        <v>0.46</v>
      </c>
      <c r="W217" s="144"/>
      <c r="X217" s="138"/>
      <c r="Y217" s="138"/>
      <c r="Z217" s="138"/>
      <c r="AA217" s="138"/>
      <c r="AB217" s="138"/>
      <c r="AC217" s="138"/>
      <c r="AD217" s="138"/>
      <c r="AE217" s="138"/>
      <c r="AF217" s="138"/>
      <c r="AG217" s="138" t="s">
        <v>144</v>
      </c>
      <c r="AH217" s="138"/>
      <c r="AI217" s="138"/>
      <c r="AJ217" s="138"/>
      <c r="AK217" s="138"/>
      <c r="AL217" s="138"/>
      <c r="AM217" s="138"/>
      <c r="AN217" s="138"/>
      <c r="AO217" s="138"/>
      <c r="AP217" s="138"/>
      <c r="AQ217" s="138"/>
      <c r="AR217" s="138"/>
      <c r="AS217" s="138"/>
      <c r="AT217" s="138"/>
      <c r="AU217" s="138"/>
      <c r="AV217" s="138"/>
      <c r="AW217" s="138"/>
      <c r="AX217" s="138"/>
      <c r="AY217" s="138"/>
      <c r="AZ217" s="138"/>
      <c r="BA217" s="138"/>
      <c r="BB217" s="138"/>
      <c r="BC217" s="138"/>
      <c r="BD217" s="138"/>
      <c r="BE217" s="138"/>
      <c r="BF217" s="138"/>
      <c r="BG217" s="138"/>
      <c r="BH217" s="138"/>
    </row>
    <row r="218" spans="1:60" outlineLevel="1" x14ac:dyDescent="0.2">
      <c r="A218" s="141"/>
      <c r="B218" s="142"/>
      <c r="C218" s="178" t="s">
        <v>649</v>
      </c>
      <c r="D218" s="150"/>
      <c r="E218" s="151">
        <v>4</v>
      </c>
      <c r="F218" s="144"/>
      <c r="G218" s="144"/>
      <c r="H218" s="144"/>
      <c r="I218" s="144"/>
      <c r="J218" s="144"/>
      <c r="K218" s="144"/>
      <c r="L218" s="144"/>
      <c r="M218" s="144"/>
      <c r="N218" s="144"/>
      <c r="O218" s="144"/>
      <c r="P218" s="144"/>
      <c r="Q218" s="144"/>
      <c r="R218" s="144"/>
      <c r="S218" s="144"/>
      <c r="T218" s="144"/>
      <c r="U218" s="144"/>
      <c r="V218" s="144"/>
      <c r="W218" s="144"/>
      <c r="X218" s="138"/>
      <c r="Y218" s="138"/>
      <c r="Z218" s="138"/>
      <c r="AA218" s="138"/>
      <c r="AB218" s="138"/>
      <c r="AC218" s="138"/>
      <c r="AD218" s="138"/>
      <c r="AE218" s="138"/>
      <c r="AF218" s="138"/>
      <c r="AG218" s="138" t="s">
        <v>148</v>
      </c>
      <c r="AH218" s="138">
        <v>0</v>
      </c>
      <c r="AI218" s="138"/>
      <c r="AJ218" s="138"/>
      <c r="AK218" s="138"/>
      <c r="AL218" s="138"/>
      <c r="AM218" s="138"/>
      <c r="AN218" s="138"/>
      <c r="AO218" s="138"/>
      <c r="AP218" s="138"/>
      <c r="AQ218" s="138"/>
      <c r="AR218" s="138"/>
      <c r="AS218" s="138"/>
      <c r="AT218" s="138"/>
      <c r="AU218" s="138"/>
      <c r="AV218" s="138"/>
      <c r="AW218" s="138"/>
      <c r="AX218" s="138"/>
      <c r="AY218" s="138"/>
      <c r="AZ218" s="138"/>
      <c r="BA218" s="138"/>
      <c r="BB218" s="138"/>
      <c r="BC218" s="138"/>
      <c r="BD218" s="138"/>
      <c r="BE218" s="138"/>
      <c r="BF218" s="138"/>
      <c r="BG218" s="138"/>
      <c r="BH218" s="138"/>
    </row>
    <row r="219" spans="1:60" ht="22.5" outlineLevel="1" x14ac:dyDescent="0.2">
      <c r="A219" s="166">
        <v>70</v>
      </c>
      <c r="B219" s="167" t="s">
        <v>677</v>
      </c>
      <c r="C219" s="179" t="s">
        <v>678</v>
      </c>
      <c r="D219" s="168" t="s">
        <v>260</v>
      </c>
      <c r="E219" s="169">
        <v>8</v>
      </c>
      <c r="F219" s="170"/>
      <c r="G219" s="171">
        <f>ROUND(E219*F219,2)</f>
        <v>0</v>
      </c>
      <c r="H219" s="170"/>
      <c r="I219" s="171">
        <f>ROUND(E219*H219,2)</f>
        <v>0</v>
      </c>
      <c r="J219" s="170"/>
      <c r="K219" s="171">
        <f>ROUND(E219*J219,2)</f>
        <v>0</v>
      </c>
      <c r="L219" s="171">
        <v>21</v>
      </c>
      <c r="M219" s="171">
        <f>G219*(1+L219/100)</f>
        <v>0</v>
      </c>
      <c r="N219" s="171">
        <v>8.5000000000000006E-4</v>
      </c>
      <c r="O219" s="171">
        <f>ROUND(E219*N219,2)</f>
        <v>0.01</v>
      </c>
      <c r="P219" s="171">
        <v>0</v>
      </c>
      <c r="Q219" s="171">
        <f>ROUND(E219*P219,2)</f>
        <v>0</v>
      </c>
      <c r="R219" s="171" t="s">
        <v>261</v>
      </c>
      <c r="S219" s="171" t="s">
        <v>143</v>
      </c>
      <c r="T219" s="172" t="s">
        <v>143</v>
      </c>
      <c r="U219" s="144">
        <v>0.48500000000000004</v>
      </c>
      <c r="V219" s="144">
        <f>ROUND(E219*U219,2)</f>
        <v>3.88</v>
      </c>
      <c r="W219" s="144"/>
      <c r="X219" s="138"/>
      <c r="Y219" s="138"/>
      <c r="Z219" s="138"/>
      <c r="AA219" s="138"/>
      <c r="AB219" s="138"/>
      <c r="AC219" s="138"/>
      <c r="AD219" s="138"/>
      <c r="AE219" s="138"/>
      <c r="AF219" s="138"/>
      <c r="AG219" s="138" t="s">
        <v>144</v>
      </c>
      <c r="AH219" s="138"/>
      <c r="AI219" s="138"/>
      <c r="AJ219" s="138"/>
      <c r="AK219" s="138"/>
      <c r="AL219" s="138"/>
      <c r="AM219" s="138"/>
      <c r="AN219" s="138"/>
      <c r="AO219" s="138"/>
      <c r="AP219" s="138"/>
      <c r="AQ219" s="138"/>
      <c r="AR219" s="138"/>
      <c r="AS219" s="138"/>
      <c r="AT219" s="138"/>
      <c r="AU219" s="138"/>
      <c r="AV219" s="138"/>
      <c r="AW219" s="138"/>
      <c r="AX219" s="138"/>
      <c r="AY219" s="138"/>
      <c r="AZ219" s="138"/>
      <c r="BA219" s="138"/>
      <c r="BB219" s="138"/>
      <c r="BC219" s="138"/>
      <c r="BD219" s="138"/>
      <c r="BE219" s="138"/>
      <c r="BF219" s="138"/>
      <c r="BG219" s="138"/>
      <c r="BH219" s="138"/>
    </row>
    <row r="220" spans="1:60" outlineLevel="1" x14ac:dyDescent="0.2">
      <c r="A220" s="159">
        <v>71</v>
      </c>
      <c r="B220" s="160" t="s">
        <v>344</v>
      </c>
      <c r="C220" s="177" t="s">
        <v>345</v>
      </c>
      <c r="D220" s="161" t="s">
        <v>304</v>
      </c>
      <c r="E220" s="162">
        <v>1</v>
      </c>
      <c r="F220" s="163"/>
      <c r="G220" s="164">
        <f>ROUND(E220*F220,2)</f>
        <v>0</v>
      </c>
      <c r="H220" s="163"/>
      <c r="I220" s="164">
        <f>ROUND(E220*H220,2)</f>
        <v>0</v>
      </c>
      <c r="J220" s="163"/>
      <c r="K220" s="164">
        <f>ROUND(E220*J220,2)</f>
        <v>0</v>
      </c>
      <c r="L220" s="164">
        <v>21</v>
      </c>
      <c r="M220" s="164">
        <f>G220*(1+L220/100)</f>
        <v>0</v>
      </c>
      <c r="N220" s="164">
        <v>0</v>
      </c>
      <c r="O220" s="164">
        <f>ROUND(E220*N220,2)</f>
        <v>0</v>
      </c>
      <c r="P220" s="164">
        <v>1.5600000000000002E-3</v>
      </c>
      <c r="Q220" s="164">
        <f>ROUND(E220*P220,2)</f>
        <v>0</v>
      </c>
      <c r="R220" s="164" t="s">
        <v>261</v>
      </c>
      <c r="S220" s="164" t="s">
        <v>143</v>
      </c>
      <c r="T220" s="165" t="s">
        <v>143</v>
      </c>
      <c r="U220" s="144">
        <v>0.21700000000000003</v>
      </c>
      <c r="V220" s="144">
        <f>ROUND(E220*U220,2)</f>
        <v>0.22</v>
      </c>
      <c r="W220" s="144"/>
      <c r="X220" s="138"/>
      <c r="Y220" s="138"/>
      <c r="Z220" s="138"/>
      <c r="AA220" s="138"/>
      <c r="AB220" s="138"/>
      <c r="AC220" s="138"/>
      <c r="AD220" s="138"/>
      <c r="AE220" s="138"/>
      <c r="AF220" s="138"/>
      <c r="AG220" s="138" t="s">
        <v>144</v>
      </c>
      <c r="AH220" s="138"/>
      <c r="AI220" s="138"/>
      <c r="AJ220" s="138"/>
      <c r="AK220" s="138"/>
      <c r="AL220" s="138"/>
      <c r="AM220" s="138"/>
      <c r="AN220" s="138"/>
      <c r="AO220" s="138"/>
      <c r="AP220" s="138"/>
      <c r="AQ220" s="138"/>
      <c r="AR220" s="138"/>
      <c r="AS220" s="138"/>
      <c r="AT220" s="138"/>
      <c r="AU220" s="138"/>
      <c r="AV220" s="138"/>
      <c r="AW220" s="138"/>
      <c r="AX220" s="138"/>
      <c r="AY220" s="138"/>
      <c r="AZ220" s="138"/>
      <c r="BA220" s="138"/>
      <c r="BB220" s="138"/>
      <c r="BC220" s="138"/>
      <c r="BD220" s="138"/>
      <c r="BE220" s="138"/>
      <c r="BF220" s="138"/>
      <c r="BG220" s="138"/>
      <c r="BH220" s="138"/>
    </row>
    <row r="221" spans="1:60" outlineLevel="1" x14ac:dyDescent="0.2">
      <c r="A221" s="141"/>
      <c r="B221" s="142"/>
      <c r="C221" s="178" t="s">
        <v>626</v>
      </c>
      <c r="D221" s="150"/>
      <c r="E221" s="151">
        <v>1</v>
      </c>
      <c r="F221" s="144"/>
      <c r="G221" s="144"/>
      <c r="H221" s="144"/>
      <c r="I221" s="144"/>
      <c r="J221" s="144"/>
      <c r="K221" s="144"/>
      <c r="L221" s="144"/>
      <c r="M221" s="144"/>
      <c r="N221" s="144"/>
      <c r="O221" s="144"/>
      <c r="P221" s="144"/>
      <c r="Q221" s="144"/>
      <c r="R221" s="144"/>
      <c r="S221" s="144"/>
      <c r="T221" s="144"/>
      <c r="U221" s="144"/>
      <c r="V221" s="144"/>
      <c r="W221" s="144"/>
      <c r="X221" s="138"/>
      <c r="Y221" s="138"/>
      <c r="Z221" s="138"/>
      <c r="AA221" s="138"/>
      <c r="AB221" s="138"/>
      <c r="AC221" s="138"/>
      <c r="AD221" s="138"/>
      <c r="AE221" s="138"/>
      <c r="AF221" s="138"/>
      <c r="AG221" s="138" t="s">
        <v>148</v>
      </c>
      <c r="AH221" s="138">
        <v>0</v>
      </c>
      <c r="AI221" s="138"/>
      <c r="AJ221" s="138"/>
      <c r="AK221" s="138"/>
      <c r="AL221" s="138"/>
      <c r="AM221" s="138"/>
      <c r="AN221" s="138"/>
      <c r="AO221" s="138"/>
      <c r="AP221" s="138"/>
      <c r="AQ221" s="138"/>
      <c r="AR221" s="138"/>
      <c r="AS221" s="138"/>
      <c r="AT221" s="138"/>
      <c r="AU221" s="138"/>
      <c r="AV221" s="138"/>
      <c r="AW221" s="138"/>
      <c r="AX221" s="138"/>
      <c r="AY221" s="138"/>
      <c r="AZ221" s="138"/>
      <c r="BA221" s="138"/>
      <c r="BB221" s="138"/>
      <c r="BC221" s="138"/>
      <c r="BD221" s="138"/>
      <c r="BE221" s="138"/>
      <c r="BF221" s="138"/>
      <c r="BG221" s="138"/>
      <c r="BH221" s="138"/>
    </row>
    <row r="222" spans="1:60" ht="22.5" outlineLevel="1" x14ac:dyDescent="0.2">
      <c r="A222" s="159">
        <v>72</v>
      </c>
      <c r="B222" s="160" t="s">
        <v>679</v>
      </c>
      <c r="C222" s="177" t="s">
        <v>680</v>
      </c>
      <c r="D222" s="161" t="s">
        <v>260</v>
      </c>
      <c r="E222" s="162">
        <v>1</v>
      </c>
      <c r="F222" s="163"/>
      <c r="G222" s="164">
        <f>ROUND(E222*F222,2)</f>
        <v>0</v>
      </c>
      <c r="H222" s="163"/>
      <c r="I222" s="164">
        <f>ROUND(E222*H222,2)</f>
        <v>0</v>
      </c>
      <c r="J222" s="163"/>
      <c r="K222" s="164">
        <f>ROUND(E222*J222,2)</f>
        <v>0</v>
      </c>
      <c r="L222" s="164">
        <v>21</v>
      </c>
      <c r="M222" s="164">
        <f>G222*(1+L222/100)</f>
        <v>0</v>
      </c>
      <c r="N222" s="164">
        <v>1.5200000000000001E-3</v>
      </c>
      <c r="O222" s="164">
        <f>ROUND(E222*N222,2)</f>
        <v>0</v>
      </c>
      <c r="P222" s="164">
        <v>0</v>
      </c>
      <c r="Q222" s="164">
        <f>ROUND(E222*P222,2)</f>
        <v>0</v>
      </c>
      <c r="R222" s="164" t="s">
        <v>261</v>
      </c>
      <c r="S222" s="164" t="s">
        <v>143</v>
      </c>
      <c r="T222" s="165" t="s">
        <v>143</v>
      </c>
      <c r="U222" s="144">
        <v>0.58700000000000008</v>
      </c>
      <c r="V222" s="144">
        <f>ROUND(E222*U222,2)</f>
        <v>0.59</v>
      </c>
      <c r="W222" s="144"/>
      <c r="X222" s="138"/>
      <c r="Y222" s="138"/>
      <c r="Z222" s="138"/>
      <c r="AA222" s="138"/>
      <c r="AB222" s="138"/>
      <c r="AC222" s="138"/>
      <c r="AD222" s="138"/>
      <c r="AE222" s="138"/>
      <c r="AF222" s="138"/>
      <c r="AG222" s="138" t="s">
        <v>681</v>
      </c>
      <c r="AH222" s="138"/>
      <c r="AI222" s="138"/>
      <c r="AJ222" s="138"/>
      <c r="AK222" s="138"/>
      <c r="AL222" s="138"/>
      <c r="AM222" s="138"/>
      <c r="AN222" s="138"/>
      <c r="AO222" s="138"/>
      <c r="AP222" s="138"/>
      <c r="AQ222" s="138"/>
      <c r="AR222" s="138"/>
      <c r="AS222" s="138"/>
      <c r="AT222" s="138"/>
      <c r="AU222" s="138"/>
      <c r="AV222" s="138"/>
      <c r="AW222" s="138"/>
      <c r="AX222" s="138"/>
      <c r="AY222" s="138"/>
      <c r="AZ222" s="138"/>
      <c r="BA222" s="138"/>
      <c r="BB222" s="138"/>
      <c r="BC222" s="138"/>
      <c r="BD222" s="138"/>
      <c r="BE222" s="138"/>
      <c r="BF222" s="138"/>
      <c r="BG222" s="138"/>
      <c r="BH222" s="138"/>
    </row>
    <row r="223" spans="1:60" outlineLevel="1" x14ac:dyDescent="0.2">
      <c r="A223" s="141"/>
      <c r="B223" s="142"/>
      <c r="C223" s="178" t="s">
        <v>63</v>
      </c>
      <c r="D223" s="150"/>
      <c r="E223" s="151">
        <v>1</v>
      </c>
      <c r="F223" s="144"/>
      <c r="G223" s="144"/>
      <c r="H223" s="144"/>
      <c r="I223" s="144"/>
      <c r="J223" s="144"/>
      <c r="K223" s="144"/>
      <c r="L223" s="144"/>
      <c r="M223" s="144"/>
      <c r="N223" s="144"/>
      <c r="O223" s="144"/>
      <c r="P223" s="144"/>
      <c r="Q223" s="144"/>
      <c r="R223" s="144"/>
      <c r="S223" s="144"/>
      <c r="T223" s="144"/>
      <c r="U223" s="144"/>
      <c r="V223" s="144"/>
      <c r="W223" s="144"/>
      <c r="X223" s="138"/>
      <c r="Y223" s="138"/>
      <c r="Z223" s="138"/>
      <c r="AA223" s="138"/>
      <c r="AB223" s="138"/>
      <c r="AC223" s="138"/>
      <c r="AD223" s="138"/>
      <c r="AE223" s="138"/>
      <c r="AF223" s="138"/>
      <c r="AG223" s="138" t="s">
        <v>148</v>
      </c>
      <c r="AH223" s="138">
        <v>0</v>
      </c>
      <c r="AI223" s="138"/>
      <c r="AJ223" s="138"/>
      <c r="AK223" s="138"/>
      <c r="AL223" s="138"/>
      <c r="AM223" s="138"/>
      <c r="AN223" s="138"/>
      <c r="AO223" s="138"/>
      <c r="AP223" s="138"/>
      <c r="AQ223" s="138"/>
      <c r="AR223" s="138"/>
      <c r="AS223" s="138"/>
      <c r="AT223" s="138"/>
      <c r="AU223" s="138"/>
      <c r="AV223" s="138"/>
      <c r="AW223" s="138"/>
      <c r="AX223" s="138"/>
      <c r="AY223" s="138"/>
      <c r="AZ223" s="138"/>
      <c r="BA223" s="138"/>
      <c r="BB223" s="138"/>
      <c r="BC223" s="138"/>
      <c r="BD223" s="138"/>
      <c r="BE223" s="138"/>
      <c r="BF223" s="138"/>
      <c r="BG223" s="138"/>
      <c r="BH223" s="138"/>
    </row>
    <row r="224" spans="1:60" outlineLevel="1" x14ac:dyDescent="0.2">
      <c r="A224" s="159">
        <v>73</v>
      </c>
      <c r="B224" s="160" t="s">
        <v>682</v>
      </c>
      <c r="C224" s="177" t="s">
        <v>683</v>
      </c>
      <c r="D224" s="161" t="s">
        <v>260</v>
      </c>
      <c r="E224" s="162">
        <v>1</v>
      </c>
      <c r="F224" s="163"/>
      <c r="G224" s="164">
        <f>ROUND(E224*F224,2)</f>
        <v>0</v>
      </c>
      <c r="H224" s="163"/>
      <c r="I224" s="164">
        <f>ROUND(E224*H224,2)</f>
        <v>0</v>
      </c>
      <c r="J224" s="163"/>
      <c r="K224" s="164">
        <f>ROUND(E224*J224,2)</f>
        <v>0</v>
      </c>
      <c r="L224" s="164">
        <v>21</v>
      </c>
      <c r="M224" s="164">
        <f>G224*(1+L224/100)</f>
        <v>0</v>
      </c>
      <c r="N224" s="164">
        <v>2.0000000000000002E-5</v>
      </c>
      <c r="O224" s="164">
        <f>ROUND(E224*N224,2)</f>
        <v>0</v>
      </c>
      <c r="P224" s="164">
        <v>0</v>
      </c>
      <c r="Q224" s="164">
        <f>ROUND(E224*P224,2)</f>
        <v>0</v>
      </c>
      <c r="R224" s="164" t="s">
        <v>261</v>
      </c>
      <c r="S224" s="164" t="s">
        <v>143</v>
      </c>
      <c r="T224" s="165" t="s">
        <v>143</v>
      </c>
      <c r="U224" s="144">
        <v>0.16800000000000001</v>
      </c>
      <c r="V224" s="144">
        <f>ROUND(E224*U224,2)</f>
        <v>0.17</v>
      </c>
      <c r="W224" s="144"/>
      <c r="X224" s="138"/>
      <c r="Y224" s="138"/>
      <c r="Z224" s="138"/>
      <c r="AA224" s="138"/>
      <c r="AB224" s="138"/>
      <c r="AC224" s="138"/>
      <c r="AD224" s="138"/>
      <c r="AE224" s="138"/>
      <c r="AF224" s="138"/>
      <c r="AG224" s="138" t="s">
        <v>681</v>
      </c>
      <c r="AH224" s="138"/>
      <c r="AI224" s="138"/>
      <c r="AJ224" s="138"/>
      <c r="AK224" s="138"/>
      <c r="AL224" s="138"/>
      <c r="AM224" s="138"/>
      <c r="AN224" s="138"/>
      <c r="AO224" s="138"/>
      <c r="AP224" s="138"/>
      <c r="AQ224" s="138"/>
      <c r="AR224" s="138"/>
      <c r="AS224" s="138"/>
      <c r="AT224" s="138"/>
      <c r="AU224" s="138"/>
      <c r="AV224" s="138"/>
      <c r="AW224" s="138"/>
      <c r="AX224" s="138"/>
      <c r="AY224" s="138"/>
      <c r="AZ224" s="138"/>
      <c r="BA224" s="138"/>
      <c r="BB224" s="138"/>
      <c r="BC224" s="138"/>
      <c r="BD224" s="138"/>
      <c r="BE224" s="138"/>
      <c r="BF224" s="138"/>
      <c r="BG224" s="138"/>
      <c r="BH224" s="138"/>
    </row>
    <row r="225" spans="1:60" outlineLevel="1" x14ac:dyDescent="0.2">
      <c r="A225" s="141"/>
      <c r="B225" s="142"/>
      <c r="C225" s="178" t="s">
        <v>63</v>
      </c>
      <c r="D225" s="150"/>
      <c r="E225" s="151">
        <v>1</v>
      </c>
      <c r="F225" s="144"/>
      <c r="G225" s="144"/>
      <c r="H225" s="144"/>
      <c r="I225" s="144"/>
      <c r="J225" s="144"/>
      <c r="K225" s="144"/>
      <c r="L225" s="144"/>
      <c r="M225" s="144"/>
      <c r="N225" s="144"/>
      <c r="O225" s="144"/>
      <c r="P225" s="144"/>
      <c r="Q225" s="144"/>
      <c r="R225" s="144"/>
      <c r="S225" s="144"/>
      <c r="T225" s="144"/>
      <c r="U225" s="144"/>
      <c r="V225" s="144"/>
      <c r="W225" s="144"/>
      <c r="X225" s="138"/>
      <c r="Y225" s="138"/>
      <c r="Z225" s="138"/>
      <c r="AA225" s="138"/>
      <c r="AB225" s="138"/>
      <c r="AC225" s="138"/>
      <c r="AD225" s="138"/>
      <c r="AE225" s="138"/>
      <c r="AF225" s="138"/>
      <c r="AG225" s="138" t="s">
        <v>148</v>
      </c>
      <c r="AH225" s="138">
        <v>0</v>
      </c>
      <c r="AI225" s="138"/>
      <c r="AJ225" s="138"/>
      <c r="AK225" s="138"/>
      <c r="AL225" s="138"/>
      <c r="AM225" s="138"/>
      <c r="AN225" s="138"/>
      <c r="AO225" s="138"/>
      <c r="AP225" s="138"/>
      <c r="AQ225" s="138"/>
      <c r="AR225" s="138"/>
      <c r="AS225" s="138"/>
      <c r="AT225" s="138"/>
      <c r="AU225" s="138"/>
      <c r="AV225" s="138"/>
      <c r="AW225" s="138"/>
      <c r="AX225" s="138"/>
      <c r="AY225" s="138"/>
      <c r="AZ225" s="138"/>
      <c r="BA225" s="138"/>
      <c r="BB225" s="138"/>
      <c r="BC225" s="138"/>
      <c r="BD225" s="138"/>
      <c r="BE225" s="138"/>
      <c r="BF225" s="138"/>
      <c r="BG225" s="138"/>
      <c r="BH225" s="138"/>
    </row>
    <row r="226" spans="1:60" outlineLevel="1" x14ac:dyDescent="0.2">
      <c r="A226" s="159">
        <v>74</v>
      </c>
      <c r="B226" s="160" t="s">
        <v>684</v>
      </c>
      <c r="C226" s="177" t="s">
        <v>685</v>
      </c>
      <c r="D226" s="161" t="s">
        <v>141</v>
      </c>
      <c r="E226" s="162">
        <v>4.4000000000000004</v>
      </c>
      <c r="F226" s="163"/>
      <c r="G226" s="164">
        <f>ROUND(E226*F226,2)</f>
        <v>0</v>
      </c>
      <c r="H226" s="163"/>
      <c r="I226" s="164">
        <f>ROUND(E226*H226,2)</f>
        <v>0</v>
      </c>
      <c r="J226" s="163"/>
      <c r="K226" s="164">
        <f>ROUND(E226*J226,2)</f>
        <v>0</v>
      </c>
      <c r="L226" s="164">
        <v>21</v>
      </c>
      <c r="M226" s="164">
        <f>G226*(1+L226/100)</f>
        <v>0</v>
      </c>
      <c r="N226" s="164">
        <v>8.0000000000000007E-5</v>
      </c>
      <c r="O226" s="164">
        <f>ROUND(E226*N226,2)</f>
        <v>0</v>
      </c>
      <c r="P226" s="164">
        <v>0</v>
      </c>
      <c r="Q226" s="164">
        <f>ROUND(E226*P226,2)</f>
        <v>0</v>
      </c>
      <c r="R226" s="164" t="s">
        <v>686</v>
      </c>
      <c r="S226" s="164" t="s">
        <v>143</v>
      </c>
      <c r="T226" s="165" t="s">
        <v>143</v>
      </c>
      <c r="U226" s="144">
        <v>2.1</v>
      </c>
      <c r="V226" s="144">
        <f>ROUND(E226*U226,2)</f>
        <v>9.24</v>
      </c>
      <c r="W226" s="144"/>
      <c r="X226" s="138"/>
      <c r="Y226" s="138"/>
      <c r="Z226" s="138"/>
      <c r="AA226" s="138"/>
      <c r="AB226" s="138"/>
      <c r="AC226" s="138"/>
      <c r="AD226" s="138"/>
      <c r="AE226" s="138"/>
      <c r="AF226" s="138"/>
      <c r="AG226" s="138" t="s">
        <v>144</v>
      </c>
      <c r="AH226" s="138"/>
      <c r="AI226" s="138"/>
      <c r="AJ226" s="138"/>
      <c r="AK226" s="138"/>
      <c r="AL226" s="138"/>
      <c r="AM226" s="138"/>
      <c r="AN226" s="138"/>
      <c r="AO226" s="138"/>
      <c r="AP226" s="138"/>
      <c r="AQ226" s="138"/>
      <c r="AR226" s="138"/>
      <c r="AS226" s="138"/>
      <c r="AT226" s="138"/>
      <c r="AU226" s="138"/>
      <c r="AV226" s="138"/>
      <c r="AW226" s="138"/>
      <c r="AX226" s="138"/>
      <c r="AY226" s="138"/>
      <c r="AZ226" s="138"/>
      <c r="BA226" s="138"/>
      <c r="BB226" s="138"/>
      <c r="BC226" s="138"/>
      <c r="BD226" s="138"/>
      <c r="BE226" s="138"/>
      <c r="BF226" s="138"/>
      <c r="BG226" s="138"/>
      <c r="BH226" s="138"/>
    </row>
    <row r="227" spans="1:60" outlineLevel="1" x14ac:dyDescent="0.2">
      <c r="A227" s="141"/>
      <c r="B227" s="142"/>
      <c r="C227" s="178" t="s">
        <v>687</v>
      </c>
      <c r="D227" s="150"/>
      <c r="E227" s="151">
        <v>2</v>
      </c>
      <c r="F227" s="144"/>
      <c r="G227" s="144"/>
      <c r="H227" s="144"/>
      <c r="I227" s="144"/>
      <c r="J227" s="144"/>
      <c r="K227" s="144"/>
      <c r="L227" s="144"/>
      <c r="M227" s="144"/>
      <c r="N227" s="144"/>
      <c r="O227" s="144"/>
      <c r="P227" s="144"/>
      <c r="Q227" s="144"/>
      <c r="R227" s="144"/>
      <c r="S227" s="144"/>
      <c r="T227" s="144"/>
      <c r="U227" s="144"/>
      <c r="V227" s="144"/>
      <c r="W227" s="144"/>
      <c r="X227" s="138"/>
      <c r="Y227" s="138"/>
      <c r="Z227" s="138"/>
      <c r="AA227" s="138"/>
      <c r="AB227" s="138"/>
      <c r="AC227" s="138"/>
      <c r="AD227" s="138"/>
      <c r="AE227" s="138"/>
      <c r="AF227" s="138"/>
      <c r="AG227" s="138" t="s">
        <v>148</v>
      </c>
      <c r="AH227" s="138">
        <v>0</v>
      </c>
      <c r="AI227" s="138"/>
      <c r="AJ227" s="138"/>
      <c r="AK227" s="138"/>
      <c r="AL227" s="138"/>
      <c r="AM227" s="138"/>
      <c r="AN227" s="138"/>
      <c r="AO227" s="138"/>
      <c r="AP227" s="138"/>
      <c r="AQ227" s="138"/>
      <c r="AR227" s="138"/>
      <c r="AS227" s="138"/>
      <c r="AT227" s="138"/>
      <c r="AU227" s="138"/>
      <c r="AV227" s="138"/>
      <c r="AW227" s="138"/>
      <c r="AX227" s="138"/>
      <c r="AY227" s="138"/>
      <c r="AZ227" s="138"/>
      <c r="BA227" s="138"/>
      <c r="BB227" s="138"/>
      <c r="BC227" s="138"/>
      <c r="BD227" s="138"/>
      <c r="BE227" s="138"/>
      <c r="BF227" s="138"/>
      <c r="BG227" s="138"/>
      <c r="BH227" s="138"/>
    </row>
    <row r="228" spans="1:60" outlineLevel="1" x14ac:dyDescent="0.2">
      <c r="A228" s="141"/>
      <c r="B228" s="142"/>
      <c r="C228" s="178" t="s">
        <v>688</v>
      </c>
      <c r="D228" s="150"/>
      <c r="E228" s="151">
        <v>2.4000000000000004</v>
      </c>
      <c r="F228" s="144"/>
      <c r="G228" s="144"/>
      <c r="H228" s="144"/>
      <c r="I228" s="144"/>
      <c r="J228" s="144"/>
      <c r="K228" s="144"/>
      <c r="L228" s="144"/>
      <c r="M228" s="144"/>
      <c r="N228" s="144"/>
      <c r="O228" s="144"/>
      <c r="P228" s="144"/>
      <c r="Q228" s="144"/>
      <c r="R228" s="144"/>
      <c r="S228" s="144"/>
      <c r="T228" s="144"/>
      <c r="U228" s="144"/>
      <c r="V228" s="144"/>
      <c r="W228" s="144"/>
      <c r="X228" s="138"/>
      <c r="Y228" s="138"/>
      <c r="Z228" s="138"/>
      <c r="AA228" s="138"/>
      <c r="AB228" s="138"/>
      <c r="AC228" s="138"/>
      <c r="AD228" s="138"/>
      <c r="AE228" s="138"/>
      <c r="AF228" s="138"/>
      <c r="AG228" s="138" t="s">
        <v>148</v>
      </c>
      <c r="AH228" s="138">
        <v>0</v>
      </c>
      <c r="AI228" s="138"/>
      <c r="AJ228" s="138"/>
      <c r="AK228" s="138"/>
      <c r="AL228" s="138"/>
      <c r="AM228" s="138"/>
      <c r="AN228" s="138"/>
      <c r="AO228" s="138"/>
      <c r="AP228" s="138"/>
      <c r="AQ228" s="138"/>
      <c r="AR228" s="138"/>
      <c r="AS228" s="138"/>
      <c r="AT228" s="138"/>
      <c r="AU228" s="138"/>
      <c r="AV228" s="138"/>
      <c r="AW228" s="138"/>
      <c r="AX228" s="138"/>
      <c r="AY228" s="138"/>
      <c r="AZ228" s="138"/>
      <c r="BA228" s="138"/>
      <c r="BB228" s="138"/>
      <c r="BC228" s="138"/>
      <c r="BD228" s="138"/>
      <c r="BE228" s="138"/>
      <c r="BF228" s="138"/>
      <c r="BG228" s="138"/>
      <c r="BH228" s="138"/>
    </row>
    <row r="229" spans="1:60" outlineLevel="1" x14ac:dyDescent="0.2">
      <c r="A229" s="159">
        <v>75</v>
      </c>
      <c r="B229" s="160" t="s">
        <v>689</v>
      </c>
      <c r="C229" s="177" t="s">
        <v>690</v>
      </c>
      <c r="D229" s="161" t="s">
        <v>260</v>
      </c>
      <c r="E229" s="162">
        <v>1</v>
      </c>
      <c r="F229" s="163"/>
      <c r="G229" s="164">
        <f>ROUND(E229*F229,2)</f>
        <v>0</v>
      </c>
      <c r="H229" s="163"/>
      <c r="I229" s="164">
        <f>ROUND(E229*H229,2)</f>
        <v>0</v>
      </c>
      <c r="J229" s="163"/>
      <c r="K229" s="164">
        <f>ROUND(E229*J229,2)</f>
        <v>0</v>
      </c>
      <c r="L229" s="164">
        <v>21</v>
      </c>
      <c r="M229" s="164">
        <f>G229*(1+L229/100)</f>
        <v>0</v>
      </c>
      <c r="N229" s="164">
        <v>0</v>
      </c>
      <c r="O229" s="164">
        <f>ROUND(E229*N229,2)</f>
        <v>0</v>
      </c>
      <c r="P229" s="164">
        <v>0</v>
      </c>
      <c r="Q229" s="164">
        <f>ROUND(E229*P229,2)</f>
        <v>0</v>
      </c>
      <c r="R229" s="164" t="s">
        <v>196</v>
      </c>
      <c r="S229" s="164" t="s">
        <v>143</v>
      </c>
      <c r="T229" s="165" t="s">
        <v>143</v>
      </c>
      <c r="U229" s="144">
        <v>0</v>
      </c>
      <c r="V229" s="144">
        <f>ROUND(E229*U229,2)</f>
        <v>0</v>
      </c>
      <c r="W229" s="144"/>
      <c r="X229" s="138"/>
      <c r="Y229" s="138"/>
      <c r="Z229" s="138"/>
      <c r="AA229" s="138"/>
      <c r="AB229" s="138"/>
      <c r="AC229" s="138"/>
      <c r="AD229" s="138"/>
      <c r="AE229" s="138"/>
      <c r="AF229" s="138"/>
      <c r="AG229" s="138" t="s">
        <v>691</v>
      </c>
      <c r="AH229" s="138"/>
      <c r="AI229" s="138"/>
      <c r="AJ229" s="138"/>
      <c r="AK229" s="138"/>
      <c r="AL229" s="138"/>
      <c r="AM229" s="138"/>
      <c r="AN229" s="138"/>
      <c r="AO229" s="138"/>
      <c r="AP229" s="138"/>
      <c r="AQ229" s="138"/>
      <c r="AR229" s="138"/>
      <c r="AS229" s="138"/>
      <c r="AT229" s="138"/>
      <c r="AU229" s="138"/>
      <c r="AV229" s="138"/>
      <c r="AW229" s="138"/>
      <c r="AX229" s="138"/>
      <c r="AY229" s="138"/>
      <c r="AZ229" s="138"/>
      <c r="BA229" s="138"/>
      <c r="BB229" s="138"/>
      <c r="BC229" s="138"/>
      <c r="BD229" s="138"/>
      <c r="BE229" s="138"/>
      <c r="BF229" s="138"/>
      <c r="BG229" s="138"/>
      <c r="BH229" s="138"/>
    </row>
    <row r="230" spans="1:60" outlineLevel="1" x14ac:dyDescent="0.2">
      <c r="A230" s="141"/>
      <c r="B230" s="142"/>
      <c r="C230" s="178" t="s">
        <v>63</v>
      </c>
      <c r="D230" s="150"/>
      <c r="E230" s="151">
        <v>1</v>
      </c>
      <c r="F230" s="144"/>
      <c r="G230" s="144"/>
      <c r="H230" s="144"/>
      <c r="I230" s="144"/>
      <c r="J230" s="144"/>
      <c r="K230" s="144"/>
      <c r="L230" s="144"/>
      <c r="M230" s="144"/>
      <c r="N230" s="144"/>
      <c r="O230" s="144"/>
      <c r="P230" s="144"/>
      <c r="Q230" s="144"/>
      <c r="R230" s="144"/>
      <c r="S230" s="144"/>
      <c r="T230" s="144"/>
      <c r="U230" s="144"/>
      <c r="V230" s="144"/>
      <c r="W230" s="144"/>
      <c r="X230" s="138"/>
      <c r="Y230" s="138"/>
      <c r="Z230" s="138"/>
      <c r="AA230" s="138"/>
      <c r="AB230" s="138"/>
      <c r="AC230" s="138"/>
      <c r="AD230" s="138"/>
      <c r="AE230" s="138"/>
      <c r="AF230" s="138"/>
      <c r="AG230" s="138" t="s">
        <v>148</v>
      </c>
      <c r="AH230" s="138">
        <v>0</v>
      </c>
      <c r="AI230" s="138"/>
      <c r="AJ230" s="138"/>
      <c r="AK230" s="138"/>
      <c r="AL230" s="138"/>
      <c r="AM230" s="138"/>
      <c r="AN230" s="138"/>
      <c r="AO230" s="138"/>
      <c r="AP230" s="138"/>
      <c r="AQ230" s="138"/>
      <c r="AR230" s="138"/>
      <c r="AS230" s="138"/>
      <c r="AT230" s="138"/>
      <c r="AU230" s="138"/>
      <c r="AV230" s="138"/>
      <c r="AW230" s="138"/>
      <c r="AX230" s="138"/>
      <c r="AY230" s="138"/>
      <c r="AZ230" s="138"/>
      <c r="BA230" s="138"/>
      <c r="BB230" s="138"/>
      <c r="BC230" s="138"/>
      <c r="BD230" s="138"/>
      <c r="BE230" s="138"/>
      <c r="BF230" s="138"/>
      <c r="BG230" s="138"/>
      <c r="BH230" s="138"/>
    </row>
    <row r="231" spans="1:60" outlineLevel="1" x14ac:dyDescent="0.2">
      <c r="A231" s="159">
        <v>76</v>
      </c>
      <c r="B231" s="160" t="s">
        <v>692</v>
      </c>
      <c r="C231" s="177" t="s">
        <v>693</v>
      </c>
      <c r="D231" s="161" t="s">
        <v>260</v>
      </c>
      <c r="E231" s="162">
        <v>7</v>
      </c>
      <c r="F231" s="163"/>
      <c r="G231" s="164">
        <f>ROUND(E231*F231,2)</f>
        <v>0</v>
      </c>
      <c r="H231" s="163"/>
      <c r="I231" s="164">
        <f>ROUND(E231*H231,2)</f>
        <v>0</v>
      </c>
      <c r="J231" s="163"/>
      <c r="K231" s="164">
        <f>ROUND(E231*J231,2)</f>
        <v>0</v>
      </c>
      <c r="L231" s="164">
        <v>21</v>
      </c>
      <c r="M231" s="164">
        <f>G231*(1+L231/100)</f>
        <v>0</v>
      </c>
      <c r="N231" s="164">
        <v>2.4000000000000002E-3</v>
      </c>
      <c r="O231" s="164">
        <f>ROUND(E231*N231,2)</f>
        <v>0.02</v>
      </c>
      <c r="P231" s="164">
        <v>0</v>
      </c>
      <c r="Q231" s="164">
        <f>ROUND(E231*P231,2)</f>
        <v>0</v>
      </c>
      <c r="R231" s="164" t="s">
        <v>196</v>
      </c>
      <c r="S231" s="164" t="s">
        <v>143</v>
      </c>
      <c r="T231" s="165" t="s">
        <v>143</v>
      </c>
      <c r="U231" s="144">
        <v>0</v>
      </c>
      <c r="V231" s="144">
        <f>ROUND(E231*U231,2)</f>
        <v>0</v>
      </c>
      <c r="W231" s="144"/>
      <c r="X231" s="138"/>
      <c r="Y231" s="138"/>
      <c r="Z231" s="138"/>
      <c r="AA231" s="138"/>
      <c r="AB231" s="138"/>
      <c r="AC231" s="138"/>
      <c r="AD231" s="138"/>
      <c r="AE231" s="138"/>
      <c r="AF231" s="138"/>
      <c r="AG231" s="138" t="s">
        <v>197</v>
      </c>
      <c r="AH231" s="138"/>
      <c r="AI231" s="138"/>
      <c r="AJ231" s="138"/>
      <c r="AK231" s="138"/>
      <c r="AL231" s="138"/>
      <c r="AM231" s="138"/>
      <c r="AN231" s="138"/>
      <c r="AO231" s="138"/>
      <c r="AP231" s="138"/>
      <c r="AQ231" s="138"/>
      <c r="AR231" s="138"/>
      <c r="AS231" s="138"/>
      <c r="AT231" s="138"/>
      <c r="AU231" s="138"/>
      <c r="AV231" s="138"/>
      <c r="AW231" s="138"/>
      <c r="AX231" s="138"/>
      <c r="AY231" s="138"/>
      <c r="AZ231" s="138"/>
      <c r="BA231" s="138"/>
      <c r="BB231" s="138"/>
      <c r="BC231" s="138"/>
      <c r="BD231" s="138"/>
      <c r="BE231" s="138"/>
      <c r="BF231" s="138"/>
      <c r="BG231" s="138"/>
      <c r="BH231" s="138"/>
    </row>
    <row r="232" spans="1:60" outlineLevel="1" x14ac:dyDescent="0.2">
      <c r="A232" s="141"/>
      <c r="B232" s="142"/>
      <c r="C232" s="178" t="s">
        <v>655</v>
      </c>
      <c r="D232" s="150"/>
      <c r="E232" s="151">
        <v>7</v>
      </c>
      <c r="F232" s="144"/>
      <c r="G232" s="144"/>
      <c r="H232" s="144"/>
      <c r="I232" s="144"/>
      <c r="J232" s="144"/>
      <c r="K232" s="144"/>
      <c r="L232" s="144"/>
      <c r="M232" s="144"/>
      <c r="N232" s="144"/>
      <c r="O232" s="144"/>
      <c r="P232" s="144"/>
      <c r="Q232" s="144"/>
      <c r="R232" s="144"/>
      <c r="S232" s="144"/>
      <c r="T232" s="144"/>
      <c r="U232" s="144"/>
      <c r="V232" s="144"/>
      <c r="W232" s="144"/>
      <c r="X232" s="138"/>
      <c r="Y232" s="138"/>
      <c r="Z232" s="138"/>
      <c r="AA232" s="138"/>
      <c r="AB232" s="138"/>
      <c r="AC232" s="138"/>
      <c r="AD232" s="138"/>
      <c r="AE232" s="138"/>
      <c r="AF232" s="138"/>
      <c r="AG232" s="138" t="s">
        <v>148</v>
      </c>
      <c r="AH232" s="138">
        <v>0</v>
      </c>
      <c r="AI232" s="138"/>
      <c r="AJ232" s="138"/>
      <c r="AK232" s="138"/>
      <c r="AL232" s="138"/>
      <c r="AM232" s="138"/>
      <c r="AN232" s="138"/>
      <c r="AO232" s="138"/>
      <c r="AP232" s="138"/>
      <c r="AQ232" s="138"/>
      <c r="AR232" s="138"/>
      <c r="AS232" s="138"/>
      <c r="AT232" s="138"/>
      <c r="AU232" s="138"/>
      <c r="AV232" s="138"/>
      <c r="AW232" s="138"/>
      <c r="AX232" s="138"/>
      <c r="AY232" s="138"/>
      <c r="AZ232" s="138"/>
      <c r="BA232" s="138"/>
      <c r="BB232" s="138"/>
      <c r="BC232" s="138"/>
      <c r="BD232" s="138"/>
      <c r="BE232" s="138"/>
      <c r="BF232" s="138"/>
      <c r="BG232" s="138"/>
      <c r="BH232" s="138"/>
    </row>
    <row r="233" spans="1:60" outlineLevel="1" x14ac:dyDescent="0.2">
      <c r="A233" s="166">
        <v>77</v>
      </c>
      <c r="B233" s="167" t="s">
        <v>481</v>
      </c>
      <c r="C233" s="179" t="s">
        <v>482</v>
      </c>
      <c r="D233" s="168" t="s">
        <v>260</v>
      </c>
      <c r="E233" s="169">
        <v>2</v>
      </c>
      <c r="F233" s="170"/>
      <c r="G233" s="171">
        <f>ROUND(E233*F233,2)</f>
        <v>0</v>
      </c>
      <c r="H233" s="170"/>
      <c r="I233" s="171">
        <f>ROUND(E233*H233,2)</f>
        <v>0</v>
      </c>
      <c r="J233" s="170"/>
      <c r="K233" s="171">
        <f>ROUND(E233*J233,2)</f>
        <v>0</v>
      </c>
      <c r="L233" s="171">
        <v>21</v>
      </c>
      <c r="M233" s="171">
        <f>G233*(1+L233/100)</f>
        <v>0</v>
      </c>
      <c r="N233" s="171">
        <v>2E-3</v>
      </c>
      <c r="O233" s="171">
        <f>ROUND(E233*N233,2)</f>
        <v>0</v>
      </c>
      <c r="P233" s="171">
        <v>0</v>
      </c>
      <c r="Q233" s="171">
        <f>ROUND(E233*P233,2)</f>
        <v>0</v>
      </c>
      <c r="R233" s="171" t="s">
        <v>196</v>
      </c>
      <c r="S233" s="171" t="s">
        <v>143</v>
      </c>
      <c r="T233" s="172" t="s">
        <v>143</v>
      </c>
      <c r="U233" s="144">
        <v>0</v>
      </c>
      <c r="V233" s="144">
        <f>ROUND(E233*U233,2)</f>
        <v>0</v>
      </c>
      <c r="W233" s="144"/>
      <c r="X233" s="138"/>
      <c r="Y233" s="138"/>
      <c r="Z233" s="138"/>
      <c r="AA233" s="138"/>
      <c r="AB233" s="138"/>
      <c r="AC233" s="138"/>
      <c r="AD233" s="138"/>
      <c r="AE233" s="138"/>
      <c r="AF233" s="138"/>
      <c r="AG233" s="138" t="s">
        <v>694</v>
      </c>
      <c r="AH233" s="138"/>
      <c r="AI233" s="138"/>
      <c r="AJ233" s="138"/>
      <c r="AK233" s="138"/>
      <c r="AL233" s="138"/>
      <c r="AM233" s="138"/>
      <c r="AN233" s="138"/>
      <c r="AO233" s="138"/>
      <c r="AP233" s="138"/>
      <c r="AQ233" s="138"/>
      <c r="AR233" s="138"/>
      <c r="AS233" s="138"/>
      <c r="AT233" s="138"/>
      <c r="AU233" s="138"/>
      <c r="AV233" s="138"/>
      <c r="AW233" s="138"/>
      <c r="AX233" s="138"/>
      <c r="AY233" s="138"/>
      <c r="AZ233" s="138"/>
      <c r="BA233" s="138"/>
      <c r="BB233" s="138"/>
      <c r="BC233" s="138"/>
      <c r="BD233" s="138"/>
      <c r="BE233" s="138"/>
      <c r="BF233" s="138"/>
      <c r="BG233" s="138"/>
      <c r="BH233" s="138"/>
    </row>
    <row r="234" spans="1:60" outlineLevel="1" x14ac:dyDescent="0.2">
      <c r="A234" s="166">
        <v>78</v>
      </c>
      <c r="B234" s="167" t="s">
        <v>483</v>
      </c>
      <c r="C234" s="179" t="s">
        <v>484</v>
      </c>
      <c r="D234" s="168" t="s">
        <v>260</v>
      </c>
      <c r="E234" s="169">
        <v>8</v>
      </c>
      <c r="F234" s="170"/>
      <c r="G234" s="171">
        <f>ROUND(E234*F234,2)</f>
        <v>0</v>
      </c>
      <c r="H234" s="170"/>
      <c r="I234" s="171">
        <f>ROUND(E234*H234,2)</f>
        <v>0</v>
      </c>
      <c r="J234" s="170"/>
      <c r="K234" s="171">
        <f>ROUND(E234*J234,2)</f>
        <v>0</v>
      </c>
      <c r="L234" s="171">
        <v>21</v>
      </c>
      <c r="M234" s="171">
        <f>G234*(1+L234/100)</f>
        <v>0</v>
      </c>
      <c r="N234" s="171">
        <v>1.2000000000000001E-3</v>
      </c>
      <c r="O234" s="171">
        <f>ROUND(E234*N234,2)</f>
        <v>0.01</v>
      </c>
      <c r="P234" s="171">
        <v>0</v>
      </c>
      <c r="Q234" s="171">
        <f>ROUND(E234*P234,2)</f>
        <v>0</v>
      </c>
      <c r="R234" s="171" t="s">
        <v>196</v>
      </c>
      <c r="S234" s="171" t="s">
        <v>143</v>
      </c>
      <c r="T234" s="172" t="s">
        <v>143</v>
      </c>
      <c r="U234" s="144">
        <v>0</v>
      </c>
      <c r="V234" s="144">
        <f>ROUND(E234*U234,2)</f>
        <v>0</v>
      </c>
      <c r="W234" s="144"/>
      <c r="X234" s="138"/>
      <c r="Y234" s="138"/>
      <c r="Z234" s="138"/>
      <c r="AA234" s="138"/>
      <c r="AB234" s="138"/>
      <c r="AC234" s="138"/>
      <c r="AD234" s="138"/>
      <c r="AE234" s="138"/>
      <c r="AF234" s="138"/>
      <c r="AG234" s="138" t="s">
        <v>694</v>
      </c>
      <c r="AH234" s="138"/>
      <c r="AI234" s="138"/>
      <c r="AJ234" s="138"/>
      <c r="AK234" s="138"/>
      <c r="AL234" s="138"/>
      <c r="AM234" s="138"/>
      <c r="AN234" s="138"/>
      <c r="AO234" s="138"/>
      <c r="AP234" s="138"/>
      <c r="AQ234" s="138"/>
      <c r="AR234" s="138"/>
      <c r="AS234" s="138"/>
      <c r="AT234" s="138"/>
      <c r="AU234" s="138"/>
      <c r="AV234" s="138"/>
      <c r="AW234" s="138"/>
      <c r="AX234" s="138"/>
      <c r="AY234" s="138"/>
      <c r="AZ234" s="138"/>
      <c r="BA234" s="138"/>
      <c r="BB234" s="138"/>
      <c r="BC234" s="138"/>
      <c r="BD234" s="138"/>
      <c r="BE234" s="138"/>
      <c r="BF234" s="138"/>
      <c r="BG234" s="138"/>
      <c r="BH234" s="138"/>
    </row>
    <row r="235" spans="1:60" outlineLevel="1" x14ac:dyDescent="0.2">
      <c r="A235" s="159">
        <v>79</v>
      </c>
      <c r="B235" s="160" t="s">
        <v>695</v>
      </c>
      <c r="C235" s="177" t="s">
        <v>696</v>
      </c>
      <c r="D235" s="161" t="s">
        <v>260</v>
      </c>
      <c r="E235" s="162">
        <v>6</v>
      </c>
      <c r="F235" s="163"/>
      <c r="G235" s="164">
        <f>ROUND(E235*F235,2)</f>
        <v>0</v>
      </c>
      <c r="H235" s="163"/>
      <c r="I235" s="164">
        <f>ROUND(E235*H235,2)</f>
        <v>0</v>
      </c>
      <c r="J235" s="163"/>
      <c r="K235" s="164">
        <f>ROUND(E235*J235,2)</f>
        <v>0</v>
      </c>
      <c r="L235" s="164">
        <v>21</v>
      </c>
      <c r="M235" s="164">
        <f>G235*(1+L235/100)</f>
        <v>0</v>
      </c>
      <c r="N235" s="164">
        <v>1E-3</v>
      </c>
      <c r="O235" s="164">
        <f>ROUND(E235*N235,2)</f>
        <v>0.01</v>
      </c>
      <c r="P235" s="164">
        <v>0</v>
      </c>
      <c r="Q235" s="164">
        <f>ROUND(E235*P235,2)</f>
        <v>0</v>
      </c>
      <c r="R235" s="164" t="s">
        <v>196</v>
      </c>
      <c r="S235" s="164" t="s">
        <v>143</v>
      </c>
      <c r="T235" s="165" t="s">
        <v>143</v>
      </c>
      <c r="U235" s="144">
        <v>0</v>
      </c>
      <c r="V235" s="144">
        <f>ROUND(E235*U235,2)</f>
        <v>0</v>
      </c>
      <c r="W235" s="144"/>
      <c r="X235" s="138"/>
      <c r="Y235" s="138"/>
      <c r="Z235" s="138"/>
      <c r="AA235" s="138"/>
      <c r="AB235" s="138"/>
      <c r="AC235" s="138"/>
      <c r="AD235" s="138"/>
      <c r="AE235" s="138"/>
      <c r="AF235" s="138"/>
      <c r="AG235" s="138" t="s">
        <v>197</v>
      </c>
      <c r="AH235" s="138"/>
      <c r="AI235" s="138"/>
      <c r="AJ235" s="138"/>
      <c r="AK235" s="138"/>
      <c r="AL235" s="138"/>
      <c r="AM235" s="138"/>
      <c r="AN235" s="138"/>
      <c r="AO235" s="138"/>
      <c r="AP235" s="138"/>
      <c r="AQ235" s="138"/>
      <c r="AR235" s="138"/>
      <c r="AS235" s="138"/>
      <c r="AT235" s="138"/>
      <c r="AU235" s="138"/>
      <c r="AV235" s="138"/>
      <c r="AW235" s="138"/>
      <c r="AX235" s="138"/>
      <c r="AY235" s="138"/>
      <c r="AZ235" s="138"/>
      <c r="BA235" s="138"/>
      <c r="BB235" s="138"/>
      <c r="BC235" s="138"/>
      <c r="BD235" s="138"/>
      <c r="BE235" s="138"/>
      <c r="BF235" s="138"/>
      <c r="BG235" s="138"/>
      <c r="BH235" s="138"/>
    </row>
    <row r="236" spans="1:60" outlineLevel="1" x14ac:dyDescent="0.2">
      <c r="A236" s="141"/>
      <c r="B236" s="142"/>
      <c r="C236" s="178" t="s">
        <v>697</v>
      </c>
      <c r="D236" s="150"/>
      <c r="E236" s="151">
        <v>4</v>
      </c>
      <c r="F236" s="144"/>
      <c r="G236" s="144"/>
      <c r="H236" s="144"/>
      <c r="I236" s="144"/>
      <c r="J236" s="144"/>
      <c r="K236" s="144"/>
      <c r="L236" s="144"/>
      <c r="M236" s="144"/>
      <c r="N236" s="144"/>
      <c r="O236" s="144"/>
      <c r="P236" s="144"/>
      <c r="Q236" s="144"/>
      <c r="R236" s="144"/>
      <c r="S236" s="144"/>
      <c r="T236" s="144"/>
      <c r="U236" s="144"/>
      <c r="V236" s="144"/>
      <c r="W236" s="144"/>
      <c r="X236" s="138"/>
      <c r="Y236" s="138"/>
      <c r="Z236" s="138"/>
      <c r="AA236" s="138"/>
      <c r="AB236" s="138"/>
      <c r="AC236" s="138"/>
      <c r="AD236" s="138"/>
      <c r="AE236" s="138"/>
      <c r="AF236" s="138"/>
      <c r="AG236" s="138" t="s">
        <v>148</v>
      </c>
      <c r="AH236" s="138">
        <v>0</v>
      </c>
      <c r="AI236" s="138"/>
      <c r="AJ236" s="138"/>
      <c r="AK236" s="138"/>
      <c r="AL236" s="138"/>
      <c r="AM236" s="138"/>
      <c r="AN236" s="138"/>
      <c r="AO236" s="138"/>
      <c r="AP236" s="138"/>
      <c r="AQ236" s="138"/>
      <c r="AR236" s="138"/>
      <c r="AS236" s="138"/>
      <c r="AT236" s="138"/>
      <c r="AU236" s="138"/>
      <c r="AV236" s="138"/>
      <c r="AW236" s="138"/>
      <c r="AX236" s="138"/>
      <c r="AY236" s="138"/>
      <c r="AZ236" s="138"/>
      <c r="BA236" s="138"/>
      <c r="BB236" s="138"/>
      <c r="BC236" s="138"/>
      <c r="BD236" s="138"/>
      <c r="BE236" s="138"/>
      <c r="BF236" s="138"/>
      <c r="BG236" s="138"/>
      <c r="BH236" s="138"/>
    </row>
    <row r="237" spans="1:60" outlineLevel="1" x14ac:dyDescent="0.2">
      <c r="A237" s="141"/>
      <c r="B237" s="142"/>
      <c r="C237" s="178" t="s">
        <v>698</v>
      </c>
      <c r="D237" s="150"/>
      <c r="E237" s="151">
        <v>2</v>
      </c>
      <c r="F237" s="144"/>
      <c r="G237" s="144"/>
      <c r="H237" s="144"/>
      <c r="I237" s="144"/>
      <c r="J237" s="144"/>
      <c r="K237" s="144"/>
      <c r="L237" s="144"/>
      <c r="M237" s="144"/>
      <c r="N237" s="144"/>
      <c r="O237" s="144"/>
      <c r="P237" s="144"/>
      <c r="Q237" s="144"/>
      <c r="R237" s="144"/>
      <c r="S237" s="144"/>
      <c r="T237" s="144"/>
      <c r="U237" s="144"/>
      <c r="V237" s="144"/>
      <c r="W237" s="144"/>
      <c r="X237" s="138"/>
      <c r="Y237" s="138"/>
      <c r="Z237" s="138"/>
      <c r="AA237" s="138"/>
      <c r="AB237" s="138"/>
      <c r="AC237" s="138"/>
      <c r="AD237" s="138"/>
      <c r="AE237" s="138"/>
      <c r="AF237" s="138"/>
      <c r="AG237" s="138" t="s">
        <v>148</v>
      </c>
      <c r="AH237" s="138">
        <v>0</v>
      </c>
      <c r="AI237" s="138"/>
      <c r="AJ237" s="138"/>
      <c r="AK237" s="138"/>
      <c r="AL237" s="138"/>
      <c r="AM237" s="138"/>
      <c r="AN237" s="138"/>
      <c r="AO237" s="138"/>
      <c r="AP237" s="138"/>
      <c r="AQ237" s="138"/>
      <c r="AR237" s="138"/>
      <c r="AS237" s="138"/>
      <c r="AT237" s="138"/>
      <c r="AU237" s="138"/>
      <c r="AV237" s="138"/>
      <c r="AW237" s="138"/>
      <c r="AX237" s="138"/>
      <c r="AY237" s="138"/>
      <c r="AZ237" s="138"/>
      <c r="BA237" s="138"/>
      <c r="BB237" s="138"/>
      <c r="BC237" s="138"/>
      <c r="BD237" s="138"/>
      <c r="BE237" s="138"/>
      <c r="BF237" s="138"/>
      <c r="BG237" s="138"/>
      <c r="BH237" s="138"/>
    </row>
    <row r="238" spans="1:60" outlineLevel="1" x14ac:dyDescent="0.2">
      <c r="A238" s="159">
        <v>80</v>
      </c>
      <c r="B238" s="160" t="s">
        <v>699</v>
      </c>
      <c r="C238" s="177" t="s">
        <v>700</v>
      </c>
      <c r="D238" s="161" t="s">
        <v>260</v>
      </c>
      <c r="E238" s="162">
        <v>7</v>
      </c>
      <c r="F238" s="163"/>
      <c r="G238" s="164">
        <f>ROUND(E238*F238,2)</f>
        <v>0</v>
      </c>
      <c r="H238" s="163"/>
      <c r="I238" s="164">
        <f>ROUND(E238*H238,2)</f>
        <v>0</v>
      </c>
      <c r="J238" s="163"/>
      <c r="K238" s="164">
        <f>ROUND(E238*J238,2)</f>
        <v>0</v>
      </c>
      <c r="L238" s="164">
        <v>21</v>
      </c>
      <c r="M238" s="164">
        <f>G238*(1+L238/100)</f>
        <v>0</v>
      </c>
      <c r="N238" s="164">
        <v>1E-4</v>
      </c>
      <c r="O238" s="164">
        <f>ROUND(E238*N238,2)</f>
        <v>0</v>
      </c>
      <c r="P238" s="164">
        <v>0</v>
      </c>
      <c r="Q238" s="164">
        <f>ROUND(E238*P238,2)</f>
        <v>0</v>
      </c>
      <c r="R238" s="164" t="s">
        <v>196</v>
      </c>
      <c r="S238" s="164" t="s">
        <v>143</v>
      </c>
      <c r="T238" s="165" t="s">
        <v>143</v>
      </c>
      <c r="U238" s="144">
        <v>0</v>
      </c>
      <c r="V238" s="144">
        <f>ROUND(E238*U238,2)</f>
        <v>0</v>
      </c>
      <c r="W238" s="144"/>
      <c r="X238" s="138"/>
      <c r="Y238" s="138"/>
      <c r="Z238" s="138"/>
      <c r="AA238" s="138"/>
      <c r="AB238" s="138"/>
      <c r="AC238" s="138"/>
      <c r="AD238" s="138"/>
      <c r="AE238" s="138"/>
      <c r="AF238" s="138"/>
      <c r="AG238" s="138" t="s">
        <v>197</v>
      </c>
      <c r="AH238" s="138"/>
      <c r="AI238" s="138"/>
      <c r="AJ238" s="138"/>
      <c r="AK238" s="138"/>
      <c r="AL238" s="138"/>
      <c r="AM238" s="138"/>
      <c r="AN238" s="138"/>
      <c r="AO238" s="138"/>
      <c r="AP238" s="138"/>
      <c r="AQ238" s="138"/>
      <c r="AR238" s="138"/>
      <c r="AS238" s="138"/>
      <c r="AT238" s="138"/>
      <c r="AU238" s="138"/>
      <c r="AV238" s="138"/>
      <c r="AW238" s="138"/>
      <c r="AX238" s="138"/>
      <c r="AY238" s="138"/>
      <c r="AZ238" s="138"/>
      <c r="BA238" s="138"/>
      <c r="BB238" s="138"/>
      <c r="BC238" s="138"/>
      <c r="BD238" s="138"/>
      <c r="BE238" s="138"/>
      <c r="BF238" s="138"/>
      <c r="BG238" s="138"/>
      <c r="BH238" s="138"/>
    </row>
    <row r="239" spans="1:60" outlineLevel="1" x14ac:dyDescent="0.2">
      <c r="A239" s="141"/>
      <c r="B239" s="142"/>
      <c r="C239" s="178" t="s">
        <v>655</v>
      </c>
      <c r="D239" s="150"/>
      <c r="E239" s="151">
        <v>7</v>
      </c>
      <c r="F239" s="144"/>
      <c r="G239" s="144"/>
      <c r="H239" s="144"/>
      <c r="I239" s="144"/>
      <c r="J239" s="144"/>
      <c r="K239" s="144"/>
      <c r="L239" s="144"/>
      <c r="M239" s="144"/>
      <c r="N239" s="144"/>
      <c r="O239" s="144"/>
      <c r="P239" s="144"/>
      <c r="Q239" s="144"/>
      <c r="R239" s="144"/>
      <c r="S239" s="144"/>
      <c r="T239" s="144"/>
      <c r="U239" s="144"/>
      <c r="V239" s="144"/>
      <c r="W239" s="144"/>
      <c r="X239" s="138"/>
      <c r="Y239" s="138"/>
      <c r="Z239" s="138"/>
      <c r="AA239" s="138"/>
      <c r="AB239" s="138"/>
      <c r="AC239" s="138"/>
      <c r="AD239" s="138"/>
      <c r="AE239" s="138"/>
      <c r="AF239" s="138"/>
      <c r="AG239" s="138" t="s">
        <v>148</v>
      </c>
      <c r="AH239" s="138">
        <v>0</v>
      </c>
      <c r="AI239" s="138"/>
      <c r="AJ239" s="138"/>
      <c r="AK239" s="138"/>
      <c r="AL239" s="138"/>
      <c r="AM239" s="138"/>
      <c r="AN239" s="138"/>
      <c r="AO239" s="138"/>
      <c r="AP239" s="138"/>
      <c r="AQ239" s="138"/>
      <c r="AR239" s="138"/>
      <c r="AS239" s="138"/>
      <c r="AT239" s="138"/>
      <c r="AU239" s="138"/>
      <c r="AV239" s="138"/>
      <c r="AW239" s="138"/>
      <c r="AX239" s="138"/>
      <c r="AY239" s="138"/>
      <c r="AZ239" s="138"/>
      <c r="BA239" s="138"/>
      <c r="BB239" s="138"/>
      <c r="BC239" s="138"/>
      <c r="BD239" s="138"/>
      <c r="BE239" s="138"/>
      <c r="BF239" s="138"/>
      <c r="BG239" s="138"/>
      <c r="BH239" s="138"/>
    </row>
    <row r="240" spans="1:60" outlineLevel="1" x14ac:dyDescent="0.2">
      <c r="A240" s="159">
        <v>81</v>
      </c>
      <c r="B240" s="160" t="s">
        <v>701</v>
      </c>
      <c r="C240" s="177" t="s">
        <v>702</v>
      </c>
      <c r="D240" s="161" t="s">
        <v>141</v>
      </c>
      <c r="E240" s="162">
        <v>4.4000000000000004</v>
      </c>
      <c r="F240" s="163"/>
      <c r="G240" s="164">
        <f>ROUND(E240*F240,2)</f>
        <v>0</v>
      </c>
      <c r="H240" s="163"/>
      <c r="I240" s="164">
        <f>ROUND(E240*H240,2)</f>
        <v>0</v>
      </c>
      <c r="J240" s="163"/>
      <c r="K240" s="164">
        <f>ROUND(E240*J240,2)</f>
        <v>0</v>
      </c>
      <c r="L240" s="164">
        <v>21</v>
      </c>
      <c r="M240" s="164">
        <f>G240*(1+L240/100)</f>
        <v>0</v>
      </c>
      <c r="N240" s="164">
        <v>0.01</v>
      </c>
      <c r="O240" s="164">
        <f>ROUND(E240*N240,2)</f>
        <v>0.04</v>
      </c>
      <c r="P240" s="164">
        <v>0</v>
      </c>
      <c r="Q240" s="164">
        <f>ROUND(E240*P240,2)</f>
        <v>0</v>
      </c>
      <c r="R240" s="164" t="s">
        <v>196</v>
      </c>
      <c r="S240" s="164" t="s">
        <v>143</v>
      </c>
      <c r="T240" s="165" t="s">
        <v>143</v>
      </c>
      <c r="U240" s="144">
        <v>0</v>
      </c>
      <c r="V240" s="144">
        <f>ROUND(E240*U240,2)</f>
        <v>0</v>
      </c>
      <c r="W240" s="144"/>
      <c r="X240" s="138"/>
      <c r="Y240" s="138"/>
      <c r="Z240" s="138"/>
      <c r="AA240" s="138"/>
      <c r="AB240" s="138"/>
      <c r="AC240" s="138"/>
      <c r="AD240" s="138"/>
      <c r="AE240" s="138"/>
      <c r="AF240" s="138"/>
      <c r="AG240" s="138" t="s">
        <v>197</v>
      </c>
      <c r="AH240" s="138"/>
      <c r="AI240" s="138"/>
      <c r="AJ240" s="138"/>
      <c r="AK240" s="138"/>
      <c r="AL240" s="138"/>
      <c r="AM240" s="138"/>
      <c r="AN240" s="138"/>
      <c r="AO240" s="138"/>
      <c r="AP240" s="138"/>
      <c r="AQ240" s="138"/>
      <c r="AR240" s="138"/>
      <c r="AS240" s="138"/>
      <c r="AT240" s="138"/>
      <c r="AU240" s="138"/>
      <c r="AV240" s="138"/>
      <c r="AW240" s="138"/>
      <c r="AX240" s="138"/>
      <c r="AY240" s="138"/>
      <c r="AZ240" s="138"/>
      <c r="BA240" s="138"/>
      <c r="BB240" s="138"/>
      <c r="BC240" s="138"/>
      <c r="BD240" s="138"/>
      <c r="BE240" s="138"/>
      <c r="BF240" s="138"/>
      <c r="BG240" s="138"/>
      <c r="BH240" s="138"/>
    </row>
    <row r="241" spans="1:60" outlineLevel="1" x14ac:dyDescent="0.2">
      <c r="A241" s="141">
        <v>82</v>
      </c>
      <c r="B241" s="142" t="s">
        <v>357</v>
      </c>
      <c r="C241" s="180" t="s">
        <v>358</v>
      </c>
      <c r="D241" s="143" t="s">
        <v>0</v>
      </c>
      <c r="E241" s="174"/>
      <c r="F241" s="149"/>
      <c r="G241" s="144">
        <f>ROUND(E241*F241,2)</f>
        <v>0</v>
      </c>
      <c r="H241" s="149"/>
      <c r="I241" s="144">
        <f>ROUND(E241*H241,2)</f>
        <v>0</v>
      </c>
      <c r="J241" s="149"/>
      <c r="K241" s="144">
        <f>ROUND(E241*J241,2)</f>
        <v>0</v>
      </c>
      <c r="L241" s="144">
        <v>21</v>
      </c>
      <c r="M241" s="144">
        <f>G241*(1+L241/100)</f>
        <v>0</v>
      </c>
      <c r="N241" s="144">
        <v>0</v>
      </c>
      <c r="O241" s="144">
        <f>ROUND(E241*N241,2)</f>
        <v>0</v>
      </c>
      <c r="P241" s="144">
        <v>0</v>
      </c>
      <c r="Q241" s="144">
        <f>ROUND(E241*P241,2)</f>
        <v>0</v>
      </c>
      <c r="R241" s="144" t="s">
        <v>261</v>
      </c>
      <c r="S241" s="144" t="s">
        <v>143</v>
      </c>
      <c r="T241" s="144" t="s">
        <v>143</v>
      </c>
      <c r="U241" s="144">
        <v>0</v>
      </c>
      <c r="V241" s="144">
        <f>ROUND(E241*U241,2)</f>
        <v>0</v>
      </c>
      <c r="W241" s="144"/>
      <c r="X241" s="138"/>
      <c r="Y241" s="138"/>
      <c r="Z241" s="138"/>
      <c r="AA241" s="138"/>
      <c r="AB241" s="138"/>
      <c r="AC241" s="138"/>
      <c r="AD241" s="138"/>
      <c r="AE241" s="138"/>
      <c r="AF241" s="138"/>
      <c r="AG241" s="138" t="s">
        <v>256</v>
      </c>
      <c r="AH241" s="138"/>
      <c r="AI241" s="138"/>
      <c r="AJ241" s="138"/>
      <c r="AK241" s="138"/>
      <c r="AL241" s="138"/>
      <c r="AM241" s="138"/>
      <c r="AN241" s="138"/>
      <c r="AO241" s="138"/>
      <c r="AP241" s="138"/>
      <c r="AQ241" s="138"/>
      <c r="AR241" s="138"/>
      <c r="AS241" s="138"/>
      <c r="AT241" s="138"/>
      <c r="AU241" s="138"/>
      <c r="AV241" s="138"/>
      <c r="AW241" s="138"/>
      <c r="AX241" s="138"/>
      <c r="AY241" s="138"/>
      <c r="AZ241" s="138"/>
      <c r="BA241" s="138"/>
      <c r="BB241" s="138"/>
      <c r="BC241" s="138"/>
      <c r="BD241" s="138"/>
      <c r="BE241" s="138"/>
      <c r="BF241" s="138"/>
      <c r="BG241" s="138"/>
      <c r="BH241" s="138"/>
    </row>
    <row r="242" spans="1:60" outlineLevel="1" x14ac:dyDescent="0.2">
      <c r="A242" s="141"/>
      <c r="B242" s="142"/>
      <c r="C242" s="260" t="s">
        <v>326</v>
      </c>
      <c r="D242" s="261"/>
      <c r="E242" s="261"/>
      <c r="F242" s="261"/>
      <c r="G242" s="261"/>
      <c r="H242" s="144"/>
      <c r="I242" s="144"/>
      <c r="J242" s="144"/>
      <c r="K242" s="144"/>
      <c r="L242" s="144"/>
      <c r="M242" s="144"/>
      <c r="N242" s="144"/>
      <c r="O242" s="144"/>
      <c r="P242" s="144"/>
      <c r="Q242" s="144"/>
      <c r="R242" s="144"/>
      <c r="S242" s="144"/>
      <c r="T242" s="144"/>
      <c r="U242" s="144"/>
      <c r="V242" s="144"/>
      <c r="W242" s="144"/>
      <c r="X242" s="138"/>
      <c r="Y242" s="138"/>
      <c r="Z242" s="138"/>
      <c r="AA242" s="138"/>
      <c r="AB242" s="138"/>
      <c r="AC242" s="138"/>
      <c r="AD242" s="138"/>
      <c r="AE242" s="138"/>
      <c r="AF242" s="138"/>
      <c r="AG242" s="138" t="s">
        <v>146</v>
      </c>
      <c r="AH242" s="138"/>
      <c r="AI242" s="138"/>
      <c r="AJ242" s="138"/>
      <c r="AK242" s="138"/>
      <c r="AL242" s="138"/>
      <c r="AM242" s="138"/>
      <c r="AN242" s="138"/>
      <c r="AO242" s="138"/>
      <c r="AP242" s="138"/>
      <c r="AQ242" s="138"/>
      <c r="AR242" s="138"/>
      <c r="AS242" s="138"/>
      <c r="AT242" s="138"/>
      <c r="AU242" s="138"/>
      <c r="AV242" s="138"/>
      <c r="AW242" s="138"/>
      <c r="AX242" s="138"/>
      <c r="AY242" s="138"/>
      <c r="AZ242" s="138"/>
      <c r="BA242" s="138"/>
      <c r="BB242" s="138"/>
      <c r="BC242" s="138"/>
      <c r="BD242" s="138"/>
      <c r="BE242" s="138"/>
      <c r="BF242" s="138"/>
      <c r="BG242" s="138"/>
      <c r="BH242" s="138"/>
    </row>
    <row r="243" spans="1:60" x14ac:dyDescent="0.2">
      <c r="A243" s="153" t="s">
        <v>137</v>
      </c>
      <c r="B243" s="154" t="s">
        <v>96</v>
      </c>
      <c r="C243" s="176" t="s">
        <v>97</v>
      </c>
      <c r="D243" s="155"/>
      <c r="E243" s="156"/>
      <c r="F243" s="157"/>
      <c r="G243" s="157">
        <f>SUMIF(AG244:AG256,"&lt;&gt;NOR",G244:G256)</f>
        <v>0</v>
      </c>
      <c r="H243" s="157"/>
      <c r="I243" s="157">
        <f>SUM(I244:I256)</f>
        <v>0</v>
      </c>
      <c r="J243" s="157"/>
      <c r="K243" s="157">
        <f>SUM(K244:K256)</f>
        <v>0</v>
      </c>
      <c r="L243" s="157"/>
      <c r="M243" s="157">
        <f>SUM(M244:M256)</f>
        <v>0</v>
      </c>
      <c r="N243" s="157"/>
      <c r="O243" s="157">
        <f>SUM(O244:O256)</f>
        <v>0.09</v>
      </c>
      <c r="P243" s="157"/>
      <c r="Q243" s="157">
        <f>SUM(Q244:Q256)</f>
        <v>0.13</v>
      </c>
      <c r="R243" s="157"/>
      <c r="S243" s="157"/>
      <c r="T243" s="158"/>
      <c r="U243" s="152"/>
      <c r="V243" s="152">
        <f>SUM(V244:V256)</f>
        <v>3.04</v>
      </c>
      <c r="W243" s="152"/>
      <c r="AG243" t="s">
        <v>138</v>
      </c>
    </row>
    <row r="244" spans="1:60" outlineLevel="1" x14ac:dyDescent="0.2">
      <c r="A244" s="159">
        <v>83</v>
      </c>
      <c r="B244" s="160" t="s">
        <v>703</v>
      </c>
      <c r="C244" s="177" t="s">
        <v>704</v>
      </c>
      <c r="D244" s="161" t="s">
        <v>141</v>
      </c>
      <c r="E244" s="162">
        <v>5.4</v>
      </c>
      <c r="F244" s="163"/>
      <c r="G244" s="164">
        <f>ROUND(E244*F244,2)</f>
        <v>0</v>
      </c>
      <c r="H244" s="163"/>
      <c r="I244" s="164">
        <f>ROUND(E244*H244,2)</f>
        <v>0</v>
      </c>
      <c r="J244" s="163"/>
      <c r="K244" s="164">
        <f>ROUND(E244*J244,2)</f>
        <v>0</v>
      </c>
      <c r="L244" s="164">
        <v>21</v>
      </c>
      <c r="M244" s="164">
        <f>G244*(1+L244/100)</f>
        <v>0</v>
      </c>
      <c r="N244" s="164">
        <v>1.6320000000000001E-2</v>
      </c>
      <c r="O244" s="164">
        <f>ROUND(E244*N244,2)</f>
        <v>0.09</v>
      </c>
      <c r="P244" s="164">
        <v>0</v>
      </c>
      <c r="Q244" s="164">
        <f>ROUND(E244*P244,2)</f>
        <v>0</v>
      </c>
      <c r="R244" s="164" t="s">
        <v>705</v>
      </c>
      <c r="S244" s="164" t="s">
        <v>143</v>
      </c>
      <c r="T244" s="165" t="s">
        <v>143</v>
      </c>
      <c r="U244" s="144">
        <v>0.42900000000000005</v>
      </c>
      <c r="V244" s="144">
        <f>ROUND(E244*U244,2)</f>
        <v>2.3199999999999998</v>
      </c>
      <c r="W244" s="144"/>
      <c r="X244" s="138"/>
      <c r="Y244" s="138"/>
      <c r="Z244" s="138"/>
      <c r="AA244" s="138"/>
      <c r="AB244" s="138"/>
      <c r="AC244" s="138"/>
      <c r="AD244" s="138"/>
      <c r="AE244" s="138"/>
      <c r="AF244" s="138"/>
      <c r="AG244" s="138" t="s">
        <v>144</v>
      </c>
      <c r="AH244" s="138"/>
      <c r="AI244" s="138"/>
      <c r="AJ244" s="138"/>
      <c r="AK244" s="138"/>
      <c r="AL244" s="138"/>
      <c r="AM244" s="138"/>
      <c r="AN244" s="138"/>
      <c r="AO244" s="138"/>
      <c r="AP244" s="138"/>
      <c r="AQ244" s="138"/>
      <c r="AR244" s="138"/>
      <c r="AS244" s="138"/>
      <c r="AT244" s="138"/>
      <c r="AU244" s="138"/>
      <c r="AV244" s="138"/>
      <c r="AW244" s="138"/>
      <c r="AX244" s="138"/>
      <c r="AY244" s="138"/>
      <c r="AZ244" s="138"/>
      <c r="BA244" s="138"/>
      <c r="BB244" s="138"/>
      <c r="BC244" s="138"/>
      <c r="BD244" s="138"/>
      <c r="BE244" s="138"/>
      <c r="BF244" s="138"/>
      <c r="BG244" s="138"/>
      <c r="BH244" s="138"/>
    </row>
    <row r="245" spans="1:60" outlineLevel="1" x14ac:dyDescent="0.2">
      <c r="A245" s="141"/>
      <c r="B245" s="142"/>
      <c r="C245" s="178" t="s">
        <v>706</v>
      </c>
      <c r="D245" s="150"/>
      <c r="E245" s="151">
        <v>1.35</v>
      </c>
      <c r="F245" s="144"/>
      <c r="G245" s="144"/>
      <c r="H245" s="144"/>
      <c r="I245" s="144"/>
      <c r="J245" s="144"/>
      <c r="K245" s="144"/>
      <c r="L245" s="144"/>
      <c r="M245" s="144"/>
      <c r="N245" s="144"/>
      <c r="O245" s="144"/>
      <c r="P245" s="144"/>
      <c r="Q245" s="144"/>
      <c r="R245" s="144"/>
      <c r="S245" s="144"/>
      <c r="T245" s="144"/>
      <c r="U245" s="144"/>
      <c r="V245" s="144"/>
      <c r="W245" s="144"/>
      <c r="X245" s="138"/>
      <c r="Y245" s="138"/>
      <c r="Z245" s="138"/>
      <c r="AA245" s="138"/>
      <c r="AB245" s="138"/>
      <c r="AC245" s="138"/>
      <c r="AD245" s="138"/>
      <c r="AE245" s="138"/>
      <c r="AF245" s="138"/>
      <c r="AG245" s="138" t="s">
        <v>148</v>
      </c>
      <c r="AH245" s="138">
        <v>0</v>
      </c>
      <c r="AI245" s="138"/>
      <c r="AJ245" s="138"/>
      <c r="AK245" s="138"/>
      <c r="AL245" s="138"/>
      <c r="AM245" s="138"/>
      <c r="AN245" s="138"/>
      <c r="AO245" s="138"/>
      <c r="AP245" s="138"/>
      <c r="AQ245" s="138"/>
      <c r="AR245" s="138"/>
      <c r="AS245" s="138"/>
      <c r="AT245" s="138"/>
      <c r="AU245" s="138"/>
      <c r="AV245" s="138"/>
      <c r="AW245" s="138"/>
      <c r="AX245" s="138"/>
      <c r="AY245" s="138"/>
      <c r="AZ245" s="138"/>
      <c r="BA245" s="138"/>
      <c r="BB245" s="138"/>
      <c r="BC245" s="138"/>
      <c r="BD245" s="138"/>
      <c r="BE245" s="138"/>
      <c r="BF245" s="138"/>
      <c r="BG245" s="138"/>
      <c r="BH245" s="138"/>
    </row>
    <row r="246" spans="1:60" outlineLevel="1" x14ac:dyDescent="0.2">
      <c r="A246" s="141"/>
      <c r="B246" s="142"/>
      <c r="C246" s="178" t="s">
        <v>707</v>
      </c>
      <c r="D246" s="150"/>
      <c r="E246" s="151">
        <v>1.35</v>
      </c>
      <c r="F246" s="144"/>
      <c r="G246" s="144"/>
      <c r="H246" s="144"/>
      <c r="I246" s="144"/>
      <c r="J246" s="144"/>
      <c r="K246" s="144"/>
      <c r="L246" s="144"/>
      <c r="M246" s="144"/>
      <c r="N246" s="144"/>
      <c r="O246" s="144"/>
      <c r="P246" s="144"/>
      <c r="Q246" s="144"/>
      <c r="R246" s="144"/>
      <c r="S246" s="144"/>
      <c r="T246" s="144"/>
      <c r="U246" s="144"/>
      <c r="V246" s="144"/>
      <c r="W246" s="144"/>
      <c r="X246" s="138"/>
      <c r="Y246" s="138"/>
      <c r="Z246" s="138"/>
      <c r="AA246" s="138"/>
      <c r="AB246" s="138"/>
      <c r="AC246" s="138"/>
      <c r="AD246" s="138"/>
      <c r="AE246" s="138"/>
      <c r="AF246" s="138"/>
      <c r="AG246" s="138" t="s">
        <v>148</v>
      </c>
      <c r="AH246" s="138">
        <v>0</v>
      </c>
      <c r="AI246" s="138"/>
      <c r="AJ246" s="138"/>
      <c r="AK246" s="138"/>
      <c r="AL246" s="138"/>
      <c r="AM246" s="138"/>
      <c r="AN246" s="138"/>
      <c r="AO246" s="138"/>
      <c r="AP246" s="138"/>
      <c r="AQ246" s="138"/>
      <c r="AR246" s="138"/>
      <c r="AS246" s="138"/>
      <c r="AT246" s="138"/>
      <c r="AU246" s="138"/>
      <c r="AV246" s="138"/>
      <c r="AW246" s="138"/>
      <c r="AX246" s="138"/>
      <c r="AY246" s="138"/>
      <c r="AZ246" s="138"/>
      <c r="BA246" s="138"/>
      <c r="BB246" s="138"/>
      <c r="BC246" s="138"/>
      <c r="BD246" s="138"/>
      <c r="BE246" s="138"/>
      <c r="BF246" s="138"/>
      <c r="BG246" s="138"/>
      <c r="BH246" s="138"/>
    </row>
    <row r="247" spans="1:60" outlineLevel="1" x14ac:dyDescent="0.2">
      <c r="A247" s="141"/>
      <c r="B247" s="142"/>
      <c r="C247" s="178" t="s">
        <v>708</v>
      </c>
      <c r="D247" s="150"/>
      <c r="E247" s="151">
        <v>1.35</v>
      </c>
      <c r="F247" s="144"/>
      <c r="G247" s="144"/>
      <c r="H247" s="144"/>
      <c r="I247" s="144"/>
      <c r="J247" s="144"/>
      <c r="K247" s="144"/>
      <c r="L247" s="144"/>
      <c r="M247" s="144"/>
      <c r="N247" s="144"/>
      <c r="O247" s="144"/>
      <c r="P247" s="144"/>
      <c r="Q247" s="144"/>
      <c r="R247" s="144"/>
      <c r="S247" s="144"/>
      <c r="T247" s="144"/>
      <c r="U247" s="144"/>
      <c r="V247" s="144"/>
      <c r="W247" s="144"/>
      <c r="X247" s="138"/>
      <c r="Y247" s="138"/>
      <c r="Z247" s="138"/>
      <c r="AA247" s="138"/>
      <c r="AB247" s="138"/>
      <c r="AC247" s="138"/>
      <c r="AD247" s="138"/>
      <c r="AE247" s="138"/>
      <c r="AF247" s="138"/>
      <c r="AG247" s="138" t="s">
        <v>148</v>
      </c>
      <c r="AH247" s="138">
        <v>0</v>
      </c>
      <c r="AI247" s="138"/>
      <c r="AJ247" s="138"/>
      <c r="AK247" s="138"/>
      <c r="AL247" s="138"/>
      <c r="AM247" s="138"/>
      <c r="AN247" s="138"/>
      <c r="AO247" s="138"/>
      <c r="AP247" s="138"/>
      <c r="AQ247" s="138"/>
      <c r="AR247" s="138"/>
      <c r="AS247" s="138"/>
      <c r="AT247" s="138"/>
      <c r="AU247" s="138"/>
      <c r="AV247" s="138"/>
      <c r="AW247" s="138"/>
      <c r="AX247" s="138"/>
      <c r="AY247" s="138"/>
      <c r="AZ247" s="138"/>
      <c r="BA247" s="138"/>
      <c r="BB247" s="138"/>
      <c r="BC247" s="138"/>
      <c r="BD247" s="138"/>
      <c r="BE247" s="138"/>
      <c r="BF247" s="138"/>
      <c r="BG247" s="138"/>
      <c r="BH247" s="138"/>
    </row>
    <row r="248" spans="1:60" outlineLevel="1" x14ac:dyDescent="0.2">
      <c r="A248" s="141"/>
      <c r="B248" s="142"/>
      <c r="C248" s="178" t="s">
        <v>709</v>
      </c>
      <c r="D248" s="150"/>
      <c r="E248" s="151">
        <v>1.35</v>
      </c>
      <c r="F248" s="144"/>
      <c r="G248" s="144"/>
      <c r="H248" s="144"/>
      <c r="I248" s="144"/>
      <c r="J248" s="144"/>
      <c r="K248" s="144"/>
      <c r="L248" s="144"/>
      <c r="M248" s="144"/>
      <c r="N248" s="144"/>
      <c r="O248" s="144"/>
      <c r="P248" s="144"/>
      <c r="Q248" s="144"/>
      <c r="R248" s="144"/>
      <c r="S248" s="144"/>
      <c r="T248" s="144"/>
      <c r="U248" s="144"/>
      <c r="V248" s="144"/>
      <c r="W248" s="144"/>
      <c r="X248" s="138"/>
      <c r="Y248" s="138"/>
      <c r="Z248" s="138"/>
      <c r="AA248" s="138"/>
      <c r="AB248" s="138"/>
      <c r="AC248" s="138"/>
      <c r="AD248" s="138"/>
      <c r="AE248" s="138"/>
      <c r="AF248" s="138"/>
      <c r="AG248" s="138" t="s">
        <v>148</v>
      </c>
      <c r="AH248" s="138">
        <v>0</v>
      </c>
      <c r="AI248" s="138"/>
      <c r="AJ248" s="138"/>
      <c r="AK248" s="138"/>
      <c r="AL248" s="138"/>
      <c r="AM248" s="138"/>
      <c r="AN248" s="138"/>
      <c r="AO248" s="138"/>
      <c r="AP248" s="138"/>
      <c r="AQ248" s="138"/>
      <c r="AR248" s="138"/>
      <c r="AS248" s="138"/>
      <c r="AT248" s="138"/>
      <c r="AU248" s="138"/>
      <c r="AV248" s="138"/>
      <c r="AW248" s="138"/>
      <c r="AX248" s="138"/>
      <c r="AY248" s="138"/>
      <c r="AZ248" s="138"/>
      <c r="BA248" s="138"/>
      <c r="BB248" s="138"/>
      <c r="BC248" s="138"/>
      <c r="BD248" s="138"/>
      <c r="BE248" s="138"/>
      <c r="BF248" s="138"/>
      <c r="BG248" s="138"/>
      <c r="BH248" s="138"/>
    </row>
    <row r="249" spans="1:60" outlineLevel="1" x14ac:dyDescent="0.2">
      <c r="A249" s="159">
        <v>84</v>
      </c>
      <c r="B249" s="160" t="s">
        <v>710</v>
      </c>
      <c r="C249" s="177" t="s">
        <v>711</v>
      </c>
      <c r="D249" s="161" t="s">
        <v>141</v>
      </c>
      <c r="E249" s="162">
        <v>5.4</v>
      </c>
      <c r="F249" s="163"/>
      <c r="G249" s="164">
        <f>ROUND(E249*F249,2)</f>
        <v>0</v>
      </c>
      <c r="H249" s="163"/>
      <c r="I249" s="164">
        <f>ROUND(E249*H249,2)</f>
        <v>0</v>
      </c>
      <c r="J249" s="163"/>
      <c r="K249" s="164">
        <f>ROUND(E249*J249,2)</f>
        <v>0</v>
      </c>
      <c r="L249" s="164">
        <v>21</v>
      </c>
      <c r="M249" s="164">
        <f>G249*(1+L249/100)</f>
        <v>0</v>
      </c>
      <c r="N249" s="164">
        <v>0</v>
      </c>
      <c r="O249" s="164">
        <f>ROUND(E249*N249,2)</f>
        <v>0</v>
      </c>
      <c r="P249" s="164">
        <v>2.3800000000000002E-2</v>
      </c>
      <c r="Q249" s="164">
        <f>ROUND(E249*P249,2)</f>
        <v>0.13</v>
      </c>
      <c r="R249" s="164" t="s">
        <v>705</v>
      </c>
      <c r="S249" s="164" t="s">
        <v>143</v>
      </c>
      <c r="T249" s="165" t="s">
        <v>143</v>
      </c>
      <c r="U249" s="144">
        <v>8.2000000000000003E-2</v>
      </c>
      <c r="V249" s="144">
        <f>ROUND(E249*U249,2)</f>
        <v>0.44</v>
      </c>
      <c r="W249" s="144"/>
      <c r="X249" s="138"/>
      <c r="Y249" s="138"/>
      <c r="Z249" s="138"/>
      <c r="AA249" s="138"/>
      <c r="AB249" s="138"/>
      <c r="AC249" s="138"/>
      <c r="AD249" s="138"/>
      <c r="AE249" s="138"/>
      <c r="AF249" s="138"/>
      <c r="AG249" s="138" t="s">
        <v>144</v>
      </c>
      <c r="AH249" s="138"/>
      <c r="AI249" s="138"/>
      <c r="AJ249" s="138"/>
      <c r="AK249" s="138"/>
      <c r="AL249" s="138"/>
      <c r="AM249" s="138"/>
      <c r="AN249" s="138"/>
      <c r="AO249" s="138"/>
      <c r="AP249" s="138"/>
      <c r="AQ249" s="138"/>
      <c r="AR249" s="138"/>
      <c r="AS249" s="138"/>
      <c r="AT249" s="138"/>
      <c r="AU249" s="138"/>
      <c r="AV249" s="138"/>
      <c r="AW249" s="138"/>
      <c r="AX249" s="138"/>
      <c r="AY249" s="138"/>
      <c r="AZ249" s="138"/>
      <c r="BA249" s="138"/>
      <c r="BB249" s="138"/>
      <c r="BC249" s="138"/>
      <c r="BD249" s="138"/>
      <c r="BE249" s="138"/>
      <c r="BF249" s="138"/>
      <c r="BG249" s="138"/>
      <c r="BH249" s="138"/>
    </row>
    <row r="250" spans="1:60" outlineLevel="1" x14ac:dyDescent="0.2">
      <c r="A250" s="141"/>
      <c r="B250" s="142"/>
      <c r="C250" s="178" t="s">
        <v>706</v>
      </c>
      <c r="D250" s="150"/>
      <c r="E250" s="151">
        <v>1.35</v>
      </c>
      <c r="F250" s="144"/>
      <c r="G250" s="144"/>
      <c r="H250" s="144"/>
      <c r="I250" s="144"/>
      <c r="J250" s="144"/>
      <c r="K250" s="144"/>
      <c r="L250" s="144"/>
      <c r="M250" s="144"/>
      <c r="N250" s="144"/>
      <c r="O250" s="144"/>
      <c r="P250" s="144"/>
      <c r="Q250" s="144"/>
      <c r="R250" s="144"/>
      <c r="S250" s="144"/>
      <c r="T250" s="144"/>
      <c r="U250" s="144"/>
      <c r="V250" s="144"/>
      <c r="W250" s="144"/>
      <c r="X250" s="138"/>
      <c r="Y250" s="138"/>
      <c r="Z250" s="138"/>
      <c r="AA250" s="138"/>
      <c r="AB250" s="138"/>
      <c r="AC250" s="138"/>
      <c r="AD250" s="138"/>
      <c r="AE250" s="138"/>
      <c r="AF250" s="138"/>
      <c r="AG250" s="138" t="s">
        <v>148</v>
      </c>
      <c r="AH250" s="138">
        <v>0</v>
      </c>
      <c r="AI250" s="138"/>
      <c r="AJ250" s="138"/>
      <c r="AK250" s="138"/>
      <c r="AL250" s="138"/>
      <c r="AM250" s="138"/>
      <c r="AN250" s="138"/>
      <c r="AO250" s="138"/>
      <c r="AP250" s="138"/>
      <c r="AQ250" s="138"/>
      <c r="AR250" s="138"/>
      <c r="AS250" s="138"/>
      <c r="AT250" s="138"/>
      <c r="AU250" s="138"/>
      <c r="AV250" s="138"/>
      <c r="AW250" s="138"/>
      <c r="AX250" s="138"/>
      <c r="AY250" s="138"/>
      <c r="AZ250" s="138"/>
      <c r="BA250" s="138"/>
      <c r="BB250" s="138"/>
      <c r="BC250" s="138"/>
      <c r="BD250" s="138"/>
      <c r="BE250" s="138"/>
      <c r="BF250" s="138"/>
      <c r="BG250" s="138"/>
      <c r="BH250" s="138"/>
    </row>
    <row r="251" spans="1:60" outlineLevel="1" x14ac:dyDescent="0.2">
      <c r="A251" s="141"/>
      <c r="B251" s="142"/>
      <c r="C251" s="178" t="s">
        <v>707</v>
      </c>
      <c r="D251" s="150"/>
      <c r="E251" s="151">
        <v>1.35</v>
      </c>
      <c r="F251" s="144"/>
      <c r="G251" s="144"/>
      <c r="H251" s="144"/>
      <c r="I251" s="144"/>
      <c r="J251" s="144"/>
      <c r="K251" s="144"/>
      <c r="L251" s="144"/>
      <c r="M251" s="144"/>
      <c r="N251" s="144"/>
      <c r="O251" s="144"/>
      <c r="P251" s="144"/>
      <c r="Q251" s="144"/>
      <c r="R251" s="144"/>
      <c r="S251" s="144"/>
      <c r="T251" s="144"/>
      <c r="U251" s="144"/>
      <c r="V251" s="144"/>
      <c r="W251" s="144"/>
      <c r="X251" s="138"/>
      <c r="Y251" s="138"/>
      <c r="Z251" s="138"/>
      <c r="AA251" s="138"/>
      <c r="AB251" s="138"/>
      <c r="AC251" s="138"/>
      <c r="AD251" s="138"/>
      <c r="AE251" s="138"/>
      <c r="AF251" s="138"/>
      <c r="AG251" s="138" t="s">
        <v>148</v>
      </c>
      <c r="AH251" s="138">
        <v>0</v>
      </c>
      <c r="AI251" s="138"/>
      <c r="AJ251" s="138"/>
      <c r="AK251" s="138"/>
      <c r="AL251" s="138"/>
      <c r="AM251" s="138"/>
      <c r="AN251" s="138"/>
      <c r="AO251" s="138"/>
      <c r="AP251" s="138"/>
      <c r="AQ251" s="138"/>
      <c r="AR251" s="138"/>
      <c r="AS251" s="138"/>
      <c r="AT251" s="138"/>
      <c r="AU251" s="138"/>
      <c r="AV251" s="138"/>
      <c r="AW251" s="138"/>
      <c r="AX251" s="138"/>
      <c r="AY251" s="138"/>
      <c r="AZ251" s="138"/>
      <c r="BA251" s="138"/>
      <c r="BB251" s="138"/>
      <c r="BC251" s="138"/>
      <c r="BD251" s="138"/>
      <c r="BE251" s="138"/>
      <c r="BF251" s="138"/>
      <c r="BG251" s="138"/>
      <c r="BH251" s="138"/>
    </row>
    <row r="252" spans="1:60" outlineLevel="1" x14ac:dyDescent="0.2">
      <c r="A252" s="141"/>
      <c r="B252" s="142"/>
      <c r="C252" s="178" t="s">
        <v>708</v>
      </c>
      <c r="D252" s="150"/>
      <c r="E252" s="151">
        <v>1.35</v>
      </c>
      <c r="F252" s="144"/>
      <c r="G252" s="144"/>
      <c r="H252" s="144"/>
      <c r="I252" s="144"/>
      <c r="J252" s="144"/>
      <c r="K252" s="144"/>
      <c r="L252" s="144"/>
      <c r="M252" s="144"/>
      <c r="N252" s="144"/>
      <c r="O252" s="144"/>
      <c r="P252" s="144"/>
      <c r="Q252" s="144"/>
      <c r="R252" s="144"/>
      <c r="S252" s="144"/>
      <c r="T252" s="144"/>
      <c r="U252" s="144"/>
      <c r="V252" s="144"/>
      <c r="W252" s="144"/>
      <c r="X252" s="138"/>
      <c r="Y252" s="138"/>
      <c r="Z252" s="138"/>
      <c r="AA252" s="138"/>
      <c r="AB252" s="138"/>
      <c r="AC252" s="138"/>
      <c r="AD252" s="138"/>
      <c r="AE252" s="138"/>
      <c r="AF252" s="138"/>
      <c r="AG252" s="138" t="s">
        <v>148</v>
      </c>
      <c r="AH252" s="138">
        <v>0</v>
      </c>
      <c r="AI252" s="138"/>
      <c r="AJ252" s="138"/>
      <c r="AK252" s="138"/>
      <c r="AL252" s="138"/>
      <c r="AM252" s="138"/>
      <c r="AN252" s="138"/>
      <c r="AO252" s="138"/>
      <c r="AP252" s="138"/>
      <c r="AQ252" s="138"/>
      <c r="AR252" s="138"/>
      <c r="AS252" s="138"/>
      <c r="AT252" s="138"/>
      <c r="AU252" s="138"/>
      <c r="AV252" s="138"/>
      <c r="AW252" s="138"/>
      <c r="AX252" s="138"/>
      <c r="AY252" s="138"/>
      <c r="AZ252" s="138"/>
      <c r="BA252" s="138"/>
      <c r="BB252" s="138"/>
      <c r="BC252" s="138"/>
      <c r="BD252" s="138"/>
      <c r="BE252" s="138"/>
      <c r="BF252" s="138"/>
      <c r="BG252" s="138"/>
      <c r="BH252" s="138"/>
    </row>
    <row r="253" spans="1:60" outlineLevel="1" x14ac:dyDescent="0.2">
      <c r="A253" s="141"/>
      <c r="B253" s="142"/>
      <c r="C253" s="178" t="s">
        <v>709</v>
      </c>
      <c r="D253" s="150"/>
      <c r="E253" s="151">
        <v>1.35</v>
      </c>
      <c r="F253" s="144"/>
      <c r="G253" s="144"/>
      <c r="H253" s="144"/>
      <c r="I253" s="144"/>
      <c r="J253" s="144"/>
      <c r="K253" s="144"/>
      <c r="L253" s="144"/>
      <c r="M253" s="144"/>
      <c r="N253" s="144"/>
      <c r="O253" s="144"/>
      <c r="P253" s="144"/>
      <c r="Q253" s="144"/>
      <c r="R253" s="144"/>
      <c r="S253" s="144"/>
      <c r="T253" s="144"/>
      <c r="U253" s="144"/>
      <c r="V253" s="144"/>
      <c r="W253" s="144"/>
      <c r="X253" s="138"/>
      <c r="Y253" s="138"/>
      <c r="Z253" s="138"/>
      <c r="AA253" s="138"/>
      <c r="AB253" s="138"/>
      <c r="AC253" s="138"/>
      <c r="AD253" s="138"/>
      <c r="AE253" s="138"/>
      <c r="AF253" s="138"/>
      <c r="AG253" s="138" t="s">
        <v>148</v>
      </c>
      <c r="AH253" s="138">
        <v>0</v>
      </c>
      <c r="AI253" s="138"/>
      <c r="AJ253" s="138"/>
      <c r="AK253" s="138"/>
      <c r="AL253" s="138"/>
      <c r="AM253" s="138"/>
      <c r="AN253" s="138"/>
      <c r="AO253" s="138"/>
      <c r="AP253" s="138"/>
      <c r="AQ253" s="138"/>
      <c r="AR253" s="138"/>
      <c r="AS253" s="138"/>
      <c r="AT253" s="138"/>
      <c r="AU253" s="138"/>
      <c r="AV253" s="138"/>
      <c r="AW253" s="138"/>
      <c r="AX253" s="138"/>
      <c r="AY253" s="138"/>
      <c r="AZ253" s="138"/>
      <c r="BA253" s="138"/>
      <c r="BB253" s="138"/>
      <c r="BC253" s="138"/>
      <c r="BD253" s="138"/>
      <c r="BE253" s="138"/>
      <c r="BF253" s="138"/>
      <c r="BG253" s="138"/>
      <c r="BH253" s="138"/>
    </row>
    <row r="254" spans="1:60" outlineLevel="1" x14ac:dyDescent="0.2">
      <c r="A254" s="159">
        <v>85</v>
      </c>
      <c r="B254" s="160" t="s">
        <v>712</v>
      </c>
      <c r="C254" s="177" t="s">
        <v>713</v>
      </c>
      <c r="D254" s="161" t="s">
        <v>141</v>
      </c>
      <c r="E254" s="162">
        <v>5.4</v>
      </c>
      <c r="F254" s="163"/>
      <c r="G254" s="164">
        <f>ROUND(E254*F254,2)</f>
        <v>0</v>
      </c>
      <c r="H254" s="163"/>
      <c r="I254" s="164">
        <f>ROUND(E254*H254,2)</f>
        <v>0</v>
      </c>
      <c r="J254" s="163"/>
      <c r="K254" s="164">
        <f>ROUND(E254*J254,2)</f>
        <v>0</v>
      </c>
      <c r="L254" s="164">
        <v>21</v>
      </c>
      <c r="M254" s="164">
        <f>G254*(1+L254/100)</f>
        <v>0</v>
      </c>
      <c r="N254" s="164">
        <v>0</v>
      </c>
      <c r="O254" s="164">
        <f>ROUND(E254*N254,2)</f>
        <v>0</v>
      </c>
      <c r="P254" s="164">
        <v>0</v>
      </c>
      <c r="Q254" s="164">
        <f>ROUND(E254*P254,2)</f>
        <v>0</v>
      </c>
      <c r="R254" s="164" t="s">
        <v>705</v>
      </c>
      <c r="S254" s="164" t="s">
        <v>143</v>
      </c>
      <c r="T254" s="165" t="s">
        <v>143</v>
      </c>
      <c r="U254" s="144">
        <v>5.2000000000000005E-2</v>
      </c>
      <c r="V254" s="144">
        <f>ROUND(E254*U254,2)</f>
        <v>0.28000000000000003</v>
      </c>
      <c r="W254" s="144"/>
      <c r="X254" s="138"/>
      <c r="Y254" s="138"/>
      <c r="Z254" s="138"/>
      <c r="AA254" s="138"/>
      <c r="AB254" s="138"/>
      <c r="AC254" s="138"/>
      <c r="AD254" s="138"/>
      <c r="AE254" s="138"/>
      <c r="AF254" s="138"/>
      <c r="AG254" s="138" t="s">
        <v>144</v>
      </c>
      <c r="AH254" s="138"/>
      <c r="AI254" s="138"/>
      <c r="AJ254" s="138"/>
      <c r="AK254" s="138"/>
      <c r="AL254" s="138"/>
      <c r="AM254" s="138"/>
      <c r="AN254" s="138"/>
      <c r="AO254" s="138"/>
      <c r="AP254" s="138"/>
      <c r="AQ254" s="138"/>
      <c r="AR254" s="138"/>
      <c r="AS254" s="138"/>
      <c r="AT254" s="138"/>
      <c r="AU254" s="138"/>
      <c r="AV254" s="138"/>
      <c r="AW254" s="138"/>
      <c r="AX254" s="138"/>
      <c r="AY254" s="138"/>
      <c r="AZ254" s="138"/>
      <c r="BA254" s="138"/>
      <c r="BB254" s="138"/>
      <c r="BC254" s="138"/>
      <c r="BD254" s="138"/>
      <c r="BE254" s="138"/>
      <c r="BF254" s="138"/>
      <c r="BG254" s="138"/>
      <c r="BH254" s="138"/>
    </row>
    <row r="255" spans="1:60" outlineLevel="1" x14ac:dyDescent="0.2">
      <c r="A255" s="141"/>
      <c r="B255" s="142"/>
      <c r="C255" s="251" t="s">
        <v>714</v>
      </c>
      <c r="D255" s="252"/>
      <c r="E255" s="252"/>
      <c r="F255" s="252"/>
      <c r="G255" s="252"/>
      <c r="H255" s="144"/>
      <c r="I255" s="144"/>
      <c r="J255" s="144"/>
      <c r="K255" s="144"/>
      <c r="L255" s="144"/>
      <c r="M255" s="144"/>
      <c r="N255" s="144"/>
      <c r="O255" s="144"/>
      <c r="P255" s="144"/>
      <c r="Q255" s="144"/>
      <c r="R255" s="144"/>
      <c r="S255" s="144"/>
      <c r="T255" s="144"/>
      <c r="U255" s="144"/>
      <c r="V255" s="144"/>
      <c r="W255" s="144"/>
      <c r="X255" s="138"/>
      <c r="Y255" s="138"/>
      <c r="Z255" s="138"/>
      <c r="AA255" s="138"/>
      <c r="AB255" s="138"/>
      <c r="AC255" s="138"/>
      <c r="AD255" s="138"/>
      <c r="AE255" s="138"/>
      <c r="AF255" s="138"/>
      <c r="AG255" s="138" t="s">
        <v>146</v>
      </c>
      <c r="AH255" s="138"/>
      <c r="AI255" s="138"/>
      <c r="AJ255" s="138"/>
      <c r="AK255" s="138"/>
      <c r="AL255" s="138"/>
      <c r="AM255" s="138"/>
      <c r="AN255" s="138"/>
      <c r="AO255" s="138"/>
      <c r="AP255" s="138"/>
      <c r="AQ255" s="138"/>
      <c r="AR255" s="138"/>
      <c r="AS255" s="138"/>
      <c r="AT255" s="138"/>
      <c r="AU255" s="138"/>
      <c r="AV255" s="138"/>
      <c r="AW255" s="138"/>
      <c r="AX255" s="138"/>
      <c r="AY255" s="138"/>
      <c r="AZ255" s="138"/>
      <c r="BA255" s="138"/>
      <c r="BB255" s="138"/>
      <c r="BC255" s="138"/>
      <c r="BD255" s="138"/>
      <c r="BE255" s="138"/>
      <c r="BF255" s="138"/>
      <c r="BG255" s="138"/>
      <c r="BH255" s="138"/>
    </row>
    <row r="256" spans="1:60" outlineLevel="1" x14ac:dyDescent="0.2">
      <c r="A256" s="141">
        <v>86</v>
      </c>
      <c r="B256" s="142" t="s">
        <v>715</v>
      </c>
      <c r="C256" s="180" t="s">
        <v>716</v>
      </c>
      <c r="D256" s="143" t="s">
        <v>0</v>
      </c>
      <c r="E256" s="174"/>
      <c r="F256" s="149"/>
      <c r="G256" s="144">
        <f>ROUND(E256*F256,2)</f>
        <v>0</v>
      </c>
      <c r="H256" s="149"/>
      <c r="I256" s="144">
        <f>ROUND(E256*H256,2)</f>
        <v>0</v>
      </c>
      <c r="J256" s="149"/>
      <c r="K256" s="144">
        <f>ROUND(E256*J256,2)</f>
        <v>0</v>
      </c>
      <c r="L256" s="144">
        <v>21</v>
      </c>
      <c r="M256" s="144">
        <f>G256*(1+L256/100)</f>
        <v>0</v>
      </c>
      <c r="N256" s="144">
        <v>0</v>
      </c>
      <c r="O256" s="144">
        <f>ROUND(E256*N256,2)</f>
        <v>0</v>
      </c>
      <c r="P256" s="144">
        <v>0</v>
      </c>
      <c r="Q256" s="144">
        <f>ROUND(E256*P256,2)</f>
        <v>0</v>
      </c>
      <c r="R256" s="144" t="s">
        <v>705</v>
      </c>
      <c r="S256" s="144" t="s">
        <v>143</v>
      </c>
      <c r="T256" s="144" t="s">
        <v>143</v>
      </c>
      <c r="U256" s="144">
        <v>0</v>
      </c>
      <c r="V256" s="144">
        <f>ROUND(E256*U256,2)</f>
        <v>0</v>
      </c>
      <c r="W256" s="144"/>
      <c r="X256" s="138"/>
      <c r="Y256" s="138"/>
      <c r="Z256" s="138"/>
      <c r="AA256" s="138"/>
      <c r="AB256" s="138"/>
      <c r="AC256" s="138"/>
      <c r="AD256" s="138"/>
      <c r="AE256" s="138"/>
      <c r="AF256" s="138"/>
      <c r="AG256" s="138" t="s">
        <v>256</v>
      </c>
      <c r="AH256" s="138"/>
      <c r="AI256" s="138"/>
      <c r="AJ256" s="138"/>
      <c r="AK256" s="138"/>
      <c r="AL256" s="138"/>
      <c r="AM256" s="138"/>
      <c r="AN256" s="138"/>
      <c r="AO256" s="138"/>
      <c r="AP256" s="138"/>
      <c r="AQ256" s="138"/>
      <c r="AR256" s="138"/>
      <c r="AS256" s="138"/>
      <c r="AT256" s="138"/>
      <c r="AU256" s="138"/>
      <c r="AV256" s="138"/>
      <c r="AW256" s="138"/>
      <c r="AX256" s="138"/>
      <c r="AY256" s="138"/>
      <c r="AZ256" s="138"/>
      <c r="BA256" s="138"/>
      <c r="BB256" s="138"/>
      <c r="BC256" s="138"/>
      <c r="BD256" s="138"/>
      <c r="BE256" s="138"/>
      <c r="BF256" s="138"/>
      <c r="BG256" s="138"/>
      <c r="BH256" s="138"/>
    </row>
    <row r="257" spans="1:60" x14ac:dyDescent="0.2">
      <c r="A257" s="153" t="s">
        <v>137</v>
      </c>
      <c r="B257" s="154" t="s">
        <v>98</v>
      </c>
      <c r="C257" s="176" t="s">
        <v>99</v>
      </c>
      <c r="D257" s="155"/>
      <c r="E257" s="156"/>
      <c r="F257" s="157"/>
      <c r="G257" s="157">
        <f>SUMIF(AG258:AG275,"&lt;&gt;NOR",G258:G275)</f>
        <v>0</v>
      </c>
      <c r="H257" s="157"/>
      <c r="I257" s="157">
        <f>SUM(I258:I275)</f>
        <v>0</v>
      </c>
      <c r="J257" s="157"/>
      <c r="K257" s="157">
        <f>SUM(K258:K275)</f>
        <v>0</v>
      </c>
      <c r="L257" s="157"/>
      <c r="M257" s="157">
        <f>SUM(M258:M275)</f>
        <v>0</v>
      </c>
      <c r="N257" s="157"/>
      <c r="O257" s="157">
        <f>SUM(O258:O275)</f>
        <v>0.12</v>
      </c>
      <c r="P257" s="157"/>
      <c r="Q257" s="157">
        <f>SUM(Q258:Q275)</f>
        <v>0</v>
      </c>
      <c r="R257" s="157"/>
      <c r="S257" s="157"/>
      <c r="T257" s="158"/>
      <c r="U257" s="152"/>
      <c r="V257" s="152">
        <f>SUM(V258:V275)</f>
        <v>26.4</v>
      </c>
      <c r="W257" s="152"/>
      <c r="AG257" t="s">
        <v>138</v>
      </c>
    </row>
    <row r="258" spans="1:60" ht="22.5" outlineLevel="1" x14ac:dyDescent="0.2">
      <c r="A258" s="159">
        <v>87</v>
      </c>
      <c r="B258" s="160" t="s">
        <v>717</v>
      </c>
      <c r="C258" s="177" t="s">
        <v>718</v>
      </c>
      <c r="D258" s="161" t="s">
        <v>141</v>
      </c>
      <c r="E258" s="162">
        <v>32</v>
      </c>
      <c r="F258" s="163"/>
      <c r="G258" s="164">
        <f>ROUND(E258*F258,2)</f>
        <v>0</v>
      </c>
      <c r="H258" s="163"/>
      <c r="I258" s="164">
        <f>ROUND(E258*H258,2)</f>
        <v>0</v>
      </c>
      <c r="J258" s="163"/>
      <c r="K258" s="164">
        <f>ROUND(E258*J258,2)</f>
        <v>0</v>
      </c>
      <c r="L258" s="164">
        <v>21</v>
      </c>
      <c r="M258" s="164">
        <f>G258*(1+L258/100)</f>
        <v>0</v>
      </c>
      <c r="N258" s="164">
        <v>2.0000000000000001E-4</v>
      </c>
      <c r="O258" s="164">
        <f>ROUND(E258*N258,2)</f>
        <v>0.01</v>
      </c>
      <c r="P258" s="164">
        <v>0</v>
      </c>
      <c r="Q258" s="164">
        <f>ROUND(E258*P258,2)</f>
        <v>0</v>
      </c>
      <c r="R258" s="164" t="s">
        <v>719</v>
      </c>
      <c r="S258" s="164" t="s">
        <v>143</v>
      </c>
      <c r="T258" s="165" t="s">
        <v>143</v>
      </c>
      <c r="U258" s="144">
        <v>0.44600000000000001</v>
      </c>
      <c r="V258" s="144">
        <f>ROUND(E258*U258,2)</f>
        <v>14.27</v>
      </c>
      <c r="W258" s="144"/>
      <c r="X258" s="138"/>
      <c r="Y258" s="138"/>
      <c r="Z258" s="138"/>
      <c r="AA258" s="138"/>
      <c r="AB258" s="138"/>
      <c r="AC258" s="138"/>
      <c r="AD258" s="138"/>
      <c r="AE258" s="138"/>
      <c r="AF258" s="138"/>
      <c r="AG258" s="138" t="s">
        <v>144</v>
      </c>
      <c r="AH258" s="138"/>
      <c r="AI258" s="138"/>
      <c r="AJ258" s="138"/>
      <c r="AK258" s="138"/>
      <c r="AL258" s="138"/>
      <c r="AM258" s="138"/>
      <c r="AN258" s="138"/>
      <c r="AO258" s="138"/>
      <c r="AP258" s="138"/>
      <c r="AQ258" s="138"/>
      <c r="AR258" s="138"/>
      <c r="AS258" s="138"/>
      <c r="AT258" s="138"/>
      <c r="AU258" s="138"/>
      <c r="AV258" s="138"/>
      <c r="AW258" s="138"/>
      <c r="AX258" s="138"/>
      <c r="AY258" s="138"/>
      <c r="AZ258" s="138"/>
      <c r="BA258" s="138"/>
      <c r="BB258" s="138"/>
      <c r="BC258" s="138"/>
      <c r="BD258" s="138"/>
      <c r="BE258" s="138"/>
      <c r="BF258" s="138"/>
      <c r="BG258" s="138"/>
      <c r="BH258" s="138"/>
    </row>
    <row r="259" spans="1:60" outlineLevel="1" x14ac:dyDescent="0.2">
      <c r="A259" s="141"/>
      <c r="B259" s="142"/>
      <c r="C259" s="251" t="s">
        <v>720</v>
      </c>
      <c r="D259" s="252"/>
      <c r="E259" s="252"/>
      <c r="F259" s="252"/>
      <c r="G259" s="252"/>
      <c r="H259" s="144"/>
      <c r="I259" s="144"/>
      <c r="J259" s="144"/>
      <c r="K259" s="144"/>
      <c r="L259" s="144"/>
      <c r="M259" s="144"/>
      <c r="N259" s="144"/>
      <c r="O259" s="144"/>
      <c r="P259" s="144"/>
      <c r="Q259" s="144"/>
      <c r="R259" s="144"/>
      <c r="S259" s="144"/>
      <c r="T259" s="144"/>
      <c r="U259" s="144"/>
      <c r="V259" s="144"/>
      <c r="W259" s="144"/>
      <c r="X259" s="138"/>
      <c r="Y259" s="138"/>
      <c r="Z259" s="138"/>
      <c r="AA259" s="138"/>
      <c r="AB259" s="138"/>
      <c r="AC259" s="138"/>
      <c r="AD259" s="138"/>
      <c r="AE259" s="138"/>
      <c r="AF259" s="138"/>
      <c r="AG259" s="138" t="s">
        <v>146</v>
      </c>
      <c r="AH259" s="138"/>
      <c r="AI259" s="138"/>
      <c r="AJ259" s="138"/>
      <c r="AK259" s="138"/>
      <c r="AL259" s="138"/>
      <c r="AM259" s="138"/>
      <c r="AN259" s="138"/>
      <c r="AO259" s="138"/>
      <c r="AP259" s="138"/>
      <c r="AQ259" s="138"/>
      <c r="AR259" s="138"/>
      <c r="AS259" s="138"/>
      <c r="AT259" s="138"/>
      <c r="AU259" s="138"/>
      <c r="AV259" s="138"/>
      <c r="AW259" s="138"/>
      <c r="AX259" s="138"/>
      <c r="AY259" s="138"/>
      <c r="AZ259" s="138"/>
      <c r="BA259" s="138"/>
      <c r="BB259" s="138"/>
      <c r="BC259" s="138"/>
      <c r="BD259" s="138"/>
      <c r="BE259" s="138"/>
      <c r="BF259" s="138"/>
      <c r="BG259" s="138"/>
      <c r="BH259" s="138"/>
    </row>
    <row r="260" spans="1:60" outlineLevel="1" x14ac:dyDescent="0.2">
      <c r="A260" s="141"/>
      <c r="B260" s="142"/>
      <c r="C260" s="178" t="s">
        <v>721</v>
      </c>
      <c r="D260" s="150"/>
      <c r="E260" s="151">
        <v>18.5</v>
      </c>
      <c r="F260" s="144"/>
      <c r="G260" s="144"/>
      <c r="H260" s="144"/>
      <c r="I260" s="144"/>
      <c r="J260" s="144"/>
      <c r="K260" s="144"/>
      <c r="L260" s="144"/>
      <c r="M260" s="144"/>
      <c r="N260" s="144"/>
      <c r="O260" s="144"/>
      <c r="P260" s="144"/>
      <c r="Q260" s="144"/>
      <c r="R260" s="144"/>
      <c r="S260" s="144"/>
      <c r="T260" s="144"/>
      <c r="U260" s="144"/>
      <c r="V260" s="144"/>
      <c r="W260" s="144"/>
      <c r="X260" s="138"/>
      <c r="Y260" s="138"/>
      <c r="Z260" s="138"/>
      <c r="AA260" s="138"/>
      <c r="AB260" s="138"/>
      <c r="AC260" s="138"/>
      <c r="AD260" s="138"/>
      <c r="AE260" s="138"/>
      <c r="AF260" s="138"/>
      <c r="AG260" s="138" t="s">
        <v>148</v>
      </c>
      <c r="AH260" s="138">
        <v>0</v>
      </c>
      <c r="AI260" s="138"/>
      <c r="AJ260" s="138"/>
      <c r="AK260" s="138"/>
      <c r="AL260" s="138"/>
      <c r="AM260" s="138"/>
      <c r="AN260" s="138"/>
      <c r="AO260" s="138"/>
      <c r="AP260" s="138"/>
      <c r="AQ260" s="138"/>
      <c r="AR260" s="138"/>
      <c r="AS260" s="138"/>
      <c r="AT260" s="138"/>
      <c r="AU260" s="138"/>
      <c r="AV260" s="138"/>
      <c r="AW260" s="138"/>
      <c r="AX260" s="138"/>
      <c r="AY260" s="138"/>
      <c r="AZ260" s="138"/>
      <c r="BA260" s="138"/>
      <c r="BB260" s="138"/>
      <c r="BC260" s="138"/>
      <c r="BD260" s="138"/>
      <c r="BE260" s="138"/>
      <c r="BF260" s="138"/>
      <c r="BG260" s="138"/>
      <c r="BH260" s="138"/>
    </row>
    <row r="261" spans="1:60" outlineLevel="1" x14ac:dyDescent="0.2">
      <c r="A261" s="141"/>
      <c r="B261" s="142"/>
      <c r="C261" s="178" t="s">
        <v>722</v>
      </c>
      <c r="D261" s="150"/>
      <c r="E261" s="151">
        <v>13.5</v>
      </c>
      <c r="F261" s="144"/>
      <c r="G261" s="144"/>
      <c r="H261" s="144"/>
      <c r="I261" s="144"/>
      <c r="J261" s="144"/>
      <c r="K261" s="144"/>
      <c r="L261" s="144"/>
      <c r="M261" s="144"/>
      <c r="N261" s="144"/>
      <c r="O261" s="144"/>
      <c r="P261" s="144"/>
      <c r="Q261" s="144"/>
      <c r="R261" s="144"/>
      <c r="S261" s="144"/>
      <c r="T261" s="144"/>
      <c r="U261" s="144"/>
      <c r="V261" s="144"/>
      <c r="W261" s="144"/>
      <c r="X261" s="138"/>
      <c r="Y261" s="138"/>
      <c r="Z261" s="138"/>
      <c r="AA261" s="138"/>
      <c r="AB261" s="138"/>
      <c r="AC261" s="138"/>
      <c r="AD261" s="138"/>
      <c r="AE261" s="138"/>
      <c r="AF261" s="138"/>
      <c r="AG261" s="138" t="s">
        <v>148</v>
      </c>
      <c r="AH261" s="138">
        <v>0</v>
      </c>
      <c r="AI261" s="138"/>
      <c r="AJ261" s="138"/>
      <c r="AK261" s="138"/>
      <c r="AL261" s="138"/>
      <c r="AM261" s="138"/>
      <c r="AN261" s="138"/>
      <c r="AO261" s="138"/>
      <c r="AP261" s="138"/>
      <c r="AQ261" s="138"/>
      <c r="AR261" s="138"/>
      <c r="AS261" s="138"/>
      <c r="AT261" s="138"/>
      <c r="AU261" s="138"/>
      <c r="AV261" s="138"/>
      <c r="AW261" s="138"/>
      <c r="AX261" s="138"/>
      <c r="AY261" s="138"/>
      <c r="AZ261" s="138"/>
      <c r="BA261" s="138"/>
      <c r="BB261" s="138"/>
      <c r="BC261" s="138"/>
      <c r="BD261" s="138"/>
      <c r="BE261" s="138"/>
      <c r="BF261" s="138"/>
      <c r="BG261" s="138"/>
      <c r="BH261" s="138"/>
    </row>
    <row r="262" spans="1:60" ht="22.5" outlineLevel="1" x14ac:dyDescent="0.2">
      <c r="A262" s="159">
        <v>88</v>
      </c>
      <c r="B262" s="160" t="s">
        <v>723</v>
      </c>
      <c r="C262" s="177" t="s">
        <v>724</v>
      </c>
      <c r="D262" s="161" t="s">
        <v>260</v>
      </c>
      <c r="E262" s="162">
        <v>4</v>
      </c>
      <c r="F262" s="163"/>
      <c r="G262" s="164">
        <f>ROUND(E262*F262,2)</f>
        <v>0</v>
      </c>
      <c r="H262" s="163"/>
      <c r="I262" s="164">
        <f>ROUND(E262*H262,2)</f>
        <v>0</v>
      </c>
      <c r="J262" s="163"/>
      <c r="K262" s="164">
        <f>ROUND(E262*J262,2)</f>
        <v>0</v>
      </c>
      <c r="L262" s="164">
        <v>21</v>
      </c>
      <c r="M262" s="164">
        <f>G262*(1+L262/100)</f>
        <v>0</v>
      </c>
      <c r="N262" s="164">
        <v>0</v>
      </c>
      <c r="O262" s="164">
        <f>ROUND(E262*N262,2)</f>
        <v>0</v>
      </c>
      <c r="P262" s="164">
        <v>0</v>
      </c>
      <c r="Q262" s="164">
        <f>ROUND(E262*P262,2)</f>
        <v>0</v>
      </c>
      <c r="R262" s="164" t="s">
        <v>719</v>
      </c>
      <c r="S262" s="164" t="s">
        <v>143</v>
      </c>
      <c r="T262" s="165" t="s">
        <v>143</v>
      </c>
      <c r="U262" s="144">
        <v>1.4500000000000002</v>
      </c>
      <c r="V262" s="144">
        <f>ROUND(E262*U262,2)</f>
        <v>5.8</v>
      </c>
      <c r="W262" s="144"/>
      <c r="X262" s="138"/>
      <c r="Y262" s="138"/>
      <c r="Z262" s="138"/>
      <c r="AA262" s="138"/>
      <c r="AB262" s="138"/>
      <c r="AC262" s="138"/>
      <c r="AD262" s="138"/>
      <c r="AE262" s="138"/>
      <c r="AF262" s="138"/>
      <c r="AG262" s="138" t="s">
        <v>144</v>
      </c>
      <c r="AH262" s="138"/>
      <c r="AI262" s="138"/>
      <c r="AJ262" s="138"/>
      <c r="AK262" s="138"/>
      <c r="AL262" s="138"/>
      <c r="AM262" s="138"/>
      <c r="AN262" s="138"/>
      <c r="AO262" s="138"/>
      <c r="AP262" s="138"/>
      <c r="AQ262" s="138"/>
      <c r="AR262" s="138"/>
      <c r="AS262" s="138"/>
      <c r="AT262" s="138"/>
      <c r="AU262" s="138"/>
      <c r="AV262" s="138"/>
      <c r="AW262" s="138"/>
      <c r="AX262" s="138"/>
      <c r="AY262" s="138"/>
      <c r="AZ262" s="138"/>
      <c r="BA262" s="138"/>
      <c r="BB262" s="138"/>
      <c r="BC262" s="138"/>
      <c r="BD262" s="138"/>
      <c r="BE262" s="138"/>
      <c r="BF262" s="138"/>
      <c r="BG262" s="138"/>
      <c r="BH262" s="138"/>
    </row>
    <row r="263" spans="1:60" outlineLevel="1" x14ac:dyDescent="0.2">
      <c r="A263" s="141"/>
      <c r="B263" s="142"/>
      <c r="C263" s="178" t="s">
        <v>67</v>
      </c>
      <c r="D263" s="150"/>
      <c r="E263" s="151">
        <v>4</v>
      </c>
      <c r="F263" s="144"/>
      <c r="G263" s="144"/>
      <c r="H263" s="144"/>
      <c r="I263" s="144"/>
      <c r="J263" s="144"/>
      <c r="K263" s="144"/>
      <c r="L263" s="144"/>
      <c r="M263" s="144"/>
      <c r="N263" s="144"/>
      <c r="O263" s="144"/>
      <c r="P263" s="144"/>
      <c r="Q263" s="144"/>
      <c r="R263" s="144"/>
      <c r="S263" s="144"/>
      <c r="T263" s="144"/>
      <c r="U263" s="144"/>
      <c r="V263" s="144"/>
      <c r="W263" s="144"/>
      <c r="X263" s="138"/>
      <c r="Y263" s="138"/>
      <c r="Z263" s="138"/>
      <c r="AA263" s="138"/>
      <c r="AB263" s="138"/>
      <c r="AC263" s="138"/>
      <c r="AD263" s="138"/>
      <c r="AE263" s="138"/>
      <c r="AF263" s="138"/>
      <c r="AG263" s="138" t="s">
        <v>148</v>
      </c>
      <c r="AH263" s="138">
        <v>0</v>
      </c>
      <c r="AI263" s="138"/>
      <c r="AJ263" s="138"/>
      <c r="AK263" s="138"/>
      <c r="AL263" s="138"/>
      <c r="AM263" s="138"/>
      <c r="AN263" s="138"/>
      <c r="AO263" s="138"/>
      <c r="AP263" s="138"/>
      <c r="AQ263" s="138"/>
      <c r="AR263" s="138"/>
      <c r="AS263" s="138"/>
      <c r="AT263" s="138"/>
      <c r="AU263" s="138"/>
      <c r="AV263" s="138"/>
      <c r="AW263" s="138"/>
      <c r="AX263" s="138"/>
      <c r="AY263" s="138"/>
      <c r="AZ263" s="138"/>
      <c r="BA263" s="138"/>
      <c r="BB263" s="138"/>
      <c r="BC263" s="138"/>
      <c r="BD263" s="138"/>
      <c r="BE263" s="138"/>
      <c r="BF263" s="138"/>
      <c r="BG263" s="138"/>
      <c r="BH263" s="138"/>
    </row>
    <row r="264" spans="1:60" ht="22.5" outlineLevel="1" x14ac:dyDescent="0.2">
      <c r="A264" s="166">
        <v>89</v>
      </c>
      <c r="B264" s="167" t="s">
        <v>725</v>
      </c>
      <c r="C264" s="179" t="s">
        <v>726</v>
      </c>
      <c r="D264" s="168" t="s">
        <v>260</v>
      </c>
      <c r="E264" s="169">
        <v>1</v>
      </c>
      <c r="F264" s="170"/>
      <c r="G264" s="171">
        <f>ROUND(E264*F264,2)</f>
        <v>0</v>
      </c>
      <c r="H264" s="170"/>
      <c r="I264" s="171">
        <f>ROUND(E264*H264,2)</f>
        <v>0</v>
      </c>
      <c r="J264" s="170"/>
      <c r="K264" s="171">
        <f>ROUND(E264*J264,2)</f>
        <v>0</v>
      </c>
      <c r="L264" s="171">
        <v>21</v>
      </c>
      <c r="M264" s="171">
        <f>G264*(1+L264/100)</f>
        <v>0</v>
      </c>
      <c r="N264" s="171">
        <v>0</v>
      </c>
      <c r="O264" s="171">
        <f>ROUND(E264*N264,2)</f>
        <v>0</v>
      </c>
      <c r="P264" s="171">
        <v>0</v>
      </c>
      <c r="Q264" s="171">
        <f>ROUND(E264*P264,2)</f>
        <v>0</v>
      </c>
      <c r="R264" s="171" t="s">
        <v>719</v>
      </c>
      <c r="S264" s="171" t="s">
        <v>143</v>
      </c>
      <c r="T264" s="172" t="s">
        <v>143</v>
      </c>
      <c r="U264" s="144">
        <v>2.4500000000000002</v>
      </c>
      <c r="V264" s="144">
        <f>ROUND(E264*U264,2)</f>
        <v>2.4500000000000002</v>
      </c>
      <c r="W264" s="144"/>
      <c r="X264" s="138"/>
      <c r="Y264" s="138"/>
      <c r="Z264" s="138"/>
      <c r="AA264" s="138"/>
      <c r="AB264" s="138"/>
      <c r="AC264" s="138"/>
      <c r="AD264" s="138"/>
      <c r="AE264" s="138"/>
      <c r="AF264" s="138"/>
      <c r="AG264" s="138" t="s">
        <v>144</v>
      </c>
      <c r="AH264" s="138"/>
      <c r="AI264" s="138"/>
      <c r="AJ264" s="138"/>
      <c r="AK264" s="138"/>
      <c r="AL264" s="138"/>
      <c r="AM264" s="138"/>
      <c r="AN264" s="138"/>
      <c r="AO264" s="138"/>
      <c r="AP264" s="138"/>
      <c r="AQ264" s="138"/>
      <c r="AR264" s="138"/>
      <c r="AS264" s="138"/>
      <c r="AT264" s="138"/>
      <c r="AU264" s="138"/>
      <c r="AV264" s="138"/>
      <c r="AW264" s="138"/>
      <c r="AX264" s="138"/>
      <c r="AY264" s="138"/>
      <c r="AZ264" s="138"/>
      <c r="BA264" s="138"/>
      <c r="BB264" s="138"/>
      <c r="BC264" s="138"/>
      <c r="BD264" s="138"/>
      <c r="BE264" s="138"/>
      <c r="BF264" s="138"/>
      <c r="BG264" s="138"/>
      <c r="BH264" s="138"/>
    </row>
    <row r="265" spans="1:60" outlineLevel="1" x14ac:dyDescent="0.2">
      <c r="A265" s="159">
        <v>90</v>
      </c>
      <c r="B265" s="160" t="s">
        <v>727</v>
      </c>
      <c r="C265" s="177" t="s">
        <v>728</v>
      </c>
      <c r="D265" s="161" t="s">
        <v>260</v>
      </c>
      <c r="E265" s="162">
        <v>5</v>
      </c>
      <c r="F265" s="163"/>
      <c r="G265" s="164">
        <f>ROUND(E265*F265,2)</f>
        <v>0</v>
      </c>
      <c r="H265" s="163"/>
      <c r="I265" s="164">
        <f>ROUND(E265*H265,2)</f>
        <v>0</v>
      </c>
      <c r="J265" s="163"/>
      <c r="K265" s="164">
        <f>ROUND(E265*J265,2)</f>
        <v>0</v>
      </c>
      <c r="L265" s="164">
        <v>21</v>
      </c>
      <c r="M265" s="164">
        <f>G265*(1+L265/100)</f>
        <v>0</v>
      </c>
      <c r="N265" s="164">
        <v>0</v>
      </c>
      <c r="O265" s="164">
        <f>ROUND(E265*N265,2)</f>
        <v>0</v>
      </c>
      <c r="P265" s="164">
        <v>0</v>
      </c>
      <c r="Q265" s="164">
        <f>ROUND(E265*P265,2)</f>
        <v>0</v>
      </c>
      <c r="R265" s="164" t="s">
        <v>719</v>
      </c>
      <c r="S265" s="164" t="s">
        <v>143</v>
      </c>
      <c r="T265" s="165" t="s">
        <v>143</v>
      </c>
      <c r="U265" s="144">
        <v>0.77500000000000002</v>
      </c>
      <c r="V265" s="144">
        <f>ROUND(E265*U265,2)</f>
        <v>3.88</v>
      </c>
      <c r="W265" s="144"/>
      <c r="X265" s="138"/>
      <c r="Y265" s="138"/>
      <c r="Z265" s="138"/>
      <c r="AA265" s="138"/>
      <c r="AB265" s="138"/>
      <c r="AC265" s="138"/>
      <c r="AD265" s="138"/>
      <c r="AE265" s="138"/>
      <c r="AF265" s="138"/>
      <c r="AG265" s="138" t="s">
        <v>144</v>
      </c>
      <c r="AH265" s="138"/>
      <c r="AI265" s="138"/>
      <c r="AJ265" s="138"/>
      <c r="AK265" s="138"/>
      <c r="AL265" s="138"/>
      <c r="AM265" s="138"/>
      <c r="AN265" s="138"/>
      <c r="AO265" s="138"/>
      <c r="AP265" s="138"/>
      <c r="AQ265" s="138"/>
      <c r="AR265" s="138"/>
      <c r="AS265" s="138"/>
      <c r="AT265" s="138"/>
      <c r="AU265" s="138"/>
      <c r="AV265" s="138"/>
      <c r="AW265" s="138"/>
      <c r="AX265" s="138"/>
      <c r="AY265" s="138"/>
      <c r="AZ265" s="138"/>
      <c r="BA265" s="138"/>
      <c r="BB265" s="138"/>
      <c r="BC265" s="138"/>
      <c r="BD265" s="138"/>
      <c r="BE265" s="138"/>
      <c r="BF265" s="138"/>
      <c r="BG265" s="138"/>
      <c r="BH265" s="138"/>
    </row>
    <row r="266" spans="1:60" outlineLevel="1" x14ac:dyDescent="0.2">
      <c r="A266" s="141"/>
      <c r="B266" s="142"/>
      <c r="C266" s="178" t="s">
        <v>69</v>
      </c>
      <c r="D266" s="150"/>
      <c r="E266" s="151">
        <v>5</v>
      </c>
      <c r="F266" s="144"/>
      <c r="G266" s="144"/>
      <c r="H266" s="144"/>
      <c r="I266" s="144"/>
      <c r="J266" s="144"/>
      <c r="K266" s="144"/>
      <c r="L266" s="144"/>
      <c r="M266" s="144"/>
      <c r="N266" s="144"/>
      <c r="O266" s="144"/>
      <c r="P266" s="144"/>
      <c r="Q266" s="144"/>
      <c r="R266" s="144"/>
      <c r="S266" s="144"/>
      <c r="T266" s="144"/>
      <c r="U266" s="144"/>
      <c r="V266" s="144"/>
      <c r="W266" s="144"/>
      <c r="X266" s="138"/>
      <c r="Y266" s="138"/>
      <c r="Z266" s="138"/>
      <c r="AA266" s="138"/>
      <c r="AB266" s="138"/>
      <c r="AC266" s="138"/>
      <c r="AD266" s="138"/>
      <c r="AE266" s="138"/>
      <c r="AF266" s="138"/>
      <c r="AG266" s="138" t="s">
        <v>148</v>
      </c>
      <c r="AH266" s="138">
        <v>0</v>
      </c>
      <c r="AI266" s="138"/>
      <c r="AJ266" s="138"/>
      <c r="AK266" s="138"/>
      <c r="AL266" s="138"/>
      <c r="AM266" s="138"/>
      <c r="AN266" s="138"/>
      <c r="AO266" s="138"/>
      <c r="AP266" s="138"/>
      <c r="AQ266" s="138"/>
      <c r="AR266" s="138"/>
      <c r="AS266" s="138"/>
      <c r="AT266" s="138"/>
      <c r="AU266" s="138"/>
      <c r="AV266" s="138"/>
      <c r="AW266" s="138"/>
      <c r="AX266" s="138"/>
      <c r="AY266" s="138"/>
      <c r="AZ266" s="138"/>
      <c r="BA266" s="138"/>
      <c r="BB266" s="138"/>
      <c r="BC266" s="138"/>
      <c r="BD266" s="138"/>
      <c r="BE266" s="138"/>
      <c r="BF266" s="138"/>
      <c r="BG266" s="138"/>
      <c r="BH266" s="138"/>
    </row>
    <row r="267" spans="1:60" ht="22.5" outlineLevel="1" x14ac:dyDescent="0.2">
      <c r="A267" s="159">
        <v>91</v>
      </c>
      <c r="B267" s="160" t="s">
        <v>729</v>
      </c>
      <c r="C267" s="177" t="s">
        <v>730</v>
      </c>
      <c r="D267" s="161" t="s">
        <v>229</v>
      </c>
      <c r="E267" s="162">
        <v>16</v>
      </c>
      <c r="F267" s="163"/>
      <c r="G267" s="164">
        <f>ROUND(E267*F267,2)</f>
        <v>0</v>
      </c>
      <c r="H267" s="163"/>
      <c r="I267" s="164">
        <f>ROUND(E267*H267,2)</f>
        <v>0</v>
      </c>
      <c r="J267" s="163"/>
      <c r="K267" s="164">
        <f>ROUND(E267*J267,2)</f>
        <v>0</v>
      </c>
      <c r="L267" s="164">
        <v>21</v>
      </c>
      <c r="M267" s="164">
        <f>G267*(1+L267/100)</f>
        <v>0</v>
      </c>
      <c r="N267" s="164">
        <v>0</v>
      </c>
      <c r="O267" s="164">
        <f>ROUND(E267*N267,2)</f>
        <v>0</v>
      </c>
      <c r="P267" s="164">
        <v>0</v>
      </c>
      <c r="Q267" s="164">
        <f>ROUND(E267*P267,2)</f>
        <v>0</v>
      </c>
      <c r="R267" s="164"/>
      <c r="S267" s="164" t="s">
        <v>515</v>
      </c>
      <c r="T267" s="165" t="s">
        <v>508</v>
      </c>
      <c r="U267" s="144">
        <v>0</v>
      </c>
      <c r="V267" s="144">
        <f>ROUND(E267*U267,2)</f>
        <v>0</v>
      </c>
      <c r="W267" s="144"/>
      <c r="X267" s="138"/>
      <c r="Y267" s="138"/>
      <c r="Z267" s="138"/>
      <c r="AA267" s="138"/>
      <c r="AB267" s="138"/>
      <c r="AC267" s="138"/>
      <c r="AD267" s="138"/>
      <c r="AE267" s="138"/>
      <c r="AF267" s="138"/>
      <c r="AG267" s="138" t="s">
        <v>144</v>
      </c>
      <c r="AH267" s="138"/>
      <c r="AI267" s="138"/>
      <c r="AJ267" s="138"/>
      <c r="AK267" s="138"/>
      <c r="AL267" s="138"/>
      <c r="AM267" s="138"/>
      <c r="AN267" s="138"/>
      <c r="AO267" s="138"/>
      <c r="AP267" s="138"/>
      <c r="AQ267" s="138"/>
      <c r="AR267" s="138"/>
      <c r="AS267" s="138"/>
      <c r="AT267" s="138"/>
      <c r="AU267" s="138"/>
      <c r="AV267" s="138"/>
      <c r="AW267" s="138"/>
      <c r="AX267" s="138"/>
      <c r="AY267" s="138"/>
      <c r="AZ267" s="138"/>
      <c r="BA267" s="138"/>
      <c r="BB267" s="138"/>
      <c r="BC267" s="138"/>
      <c r="BD267" s="138"/>
      <c r="BE267" s="138"/>
      <c r="BF267" s="138"/>
      <c r="BG267" s="138"/>
      <c r="BH267" s="138"/>
    </row>
    <row r="268" spans="1:60" outlineLevel="1" x14ac:dyDescent="0.2">
      <c r="A268" s="141"/>
      <c r="B268" s="142"/>
      <c r="C268" s="178" t="s">
        <v>731</v>
      </c>
      <c r="D268" s="150"/>
      <c r="E268" s="151">
        <v>9.25</v>
      </c>
      <c r="F268" s="144"/>
      <c r="G268" s="144"/>
      <c r="H268" s="144"/>
      <c r="I268" s="144"/>
      <c r="J268" s="144"/>
      <c r="K268" s="144"/>
      <c r="L268" s="144"/>
      <c r="M268" s="144"/>
      <c r="N268" s="144"/>
      <c r="O268" s="144"/>
      <c r="P268" s="144"/>
      <c r="Q268" s="144"/>
      <c r="R268" s="144"/>
      <c r="S268" s="144"/>
      <c r="T268" s="144"/>
      <c r="U268" s="144"/>
      <c r="V268" s="144"/>
      <c r="W268" s="144"/>
      <c r="X268" s="138"/>
      <c r="Y268" s="138"/>
      <c r="Z268" s="138"/>
      <c r="AA268" s="138"/>
      <c r="AB268" s="138"/>
      <c r="AC268" s="138"/>
      <c r="AD268" s="138"/>
      <c r="AE268" s="138"/>
      <c r="AF268" s="138"/>
      <c r="AG268" s="138" t="s">
        <v>148</v>
      </c>
      <c r="AH268" s="138">
        <v>0</v>
      </c>
      <c r="AI268" s="138"/>
      <c r="AJ268" s="138"/>
      <c r="AK268" s="138"/>
      <c r="AL268" s="138"/>
      <c r="AM268" s="138"/>
      <c r="AN268" s="138"/>
      <c r="AO268" s="138"/>
      <c r="AP268" s="138"/>
      <c r="AQ268" s="138"/>
      <c r="AR268" s="138"/>
      <c r="AS268" s="138"/>
      <c r="AT268" s="138"/>
      <c r="AU268" s="138"/>
      <c r="AV268" s="138"/>
      <c r="AW268" s="138"/>
      <c r="AX268" s="138"/>
      <c r="AY268" s="138"/>
      <c r="AZ268" s="138"/>
      <c r="BA268" s="138"/>
      <c r="BB268" s="138"/>
      <c r="BC268" s="138"/>
      <c r="BD268" s="138"/>
      <c r="BE268" s="138"/>
      <c r="BF268" s="138"/>
      <c r="BG268" s="138"/>
      <c r="BH268" s="138"/>
    </row>
    <row r="269" spans="1:60" outlineLevel="1" x14ac:dyDescent="0.2">
      <c r="A269" s="141"/>
      <c r="B269" s="142"/>
      <c r="C269" s="178" t="s">
        <v>732</v>
      </c>
      <c r="D269" s="150"/>
      <c r="E269" s="151">
        <v>6.75</v>
      </c>
      <c r="F269" s="144"/>
      <c r="G269" s="144"/>
      <c r="H269" s="144"/>
      <c r="I269" s="144"/>
      <c r="J269" s="144"/>
      <c r="K269" s="144"/>
      <c r="L269" s="144"/>
      <c r="M269" s="144"/>
      <c r="N269" s="144"/>
      <c r="O269" s="144"/>
      <c r="P269" s="144"/>
      <c r="Q269" s="144"/>
      <c r="R269" s="144"/>
      <c r="S269" s="144"/>
      <c r="T269" s="144"/>
      <c r="U269" s="144"/>
      <c r="V269" s="144"/>
      <c r="W269" s="144"/>
      <c r="X269" s="138"/>
      <c r="Y269" s="138"/>
      <c r="Z269" s="138"/>
      <c r="AA269" s="138"/>
      <c r="AB269" s="138"/>
      <c r="AC269" s="138"/>
      <c r="AD269" s="138"/>
      <c r="AE269" s="138"/>
      <c r="AF269" s="138"/>
      <c r="AG269" s="138" t="s">
        <v>148</v>
      </c>
      <c r="AH269" s="138">
        <v>0</v>
      </c>
      <c r="AI269" s="138"/>
      <c r="AJ269" s="138"/>
      <c r="AK269" s="138"/>
      <c r="AL269" s="138"/>
      <c r="AM269" s="138"/>
      <c r="AN269" s="138"/>
      <c r="AO269" s="138"/>
      <c r="AP269" s="138"/>
      <c r="AQ269" s="138"/>
      <c r="AR269" s="138"/>
      <c r="AS269" s="138"/>
      <c r="AT269" s="138"/>
      <c r="AU269" s="138"/>
      <c r="AV269" s="138"/>
      <c r="AW269" s="138"/>
      <c r="AX269" s="138"/>
      <c r="AY269" s="138"/>
      <c r="AZ269" s="138"/>
      <c r="BA269" s="138"/>
      <c r="BB269" s="138"/>
      <c r="BC269" s="138"/>
      <c r="BD269" s="138"/>
      <c r="BE269" s="138"/>
      <c r="BF269" s="138"/>
      <c r="BG269" s="138"/>
      <c r="BH269" s="138"/>
    </row>
    <row r="270" spans="1:60" outlineLevel="1" x14ac:dyDescent="0.2">
      <c r="A270" s="166">
        <v>92</v>
      </c>
      <c r="B270" s="167" t="s">
        <v>733</v>
      </c>
      <c r="C270" s="179" t="s">
        <v>734</v>
      </c>
      <c r="D270" s="168" t="s">
        <v>260</v>
      </c>
      <c r="E270" s="169">
        <v>5</v>
      </c>
      <c r="F270" s="170"/>
      <c r="G270" s="171">
        <f>ROUND(E270*F270,2)</f>
        <v>0</v>
      </c>
      <c r="H270" s="170"/>
      <c r="I270" s="171">
        <f>ROUND(E270*H270,2)</f>
        <v>0</v>
      </c>
      <c r="J270" s="170"/>
      <c r="K270" s="171">
        <f>ROUND(E270*J270,2)</f>
        <v>0</v>
      </c>
      <c r="L270" s="171">
        <v>21</v>
      </c>
      <c r="M270" s="171">
        <f>G270*(1+L270/100)</f>
        <v>0</v>
      </c>
      <c r="N270" s="171">
        <v>7.5000000000000002E-4</v>
      </c>
      <c r="O270" s="171">
        <f>ROUND(E270*N270,2)</f>
        <v>0</v>
      </c>
      <c r="P270" s="171">
        <v>0</v>
      </c>
      <c r="Q270" s="171">
        <f>ROUND(E270*P270,2)</f>
        <v>0</v>
      </c>
      <c r="R270" s="171" t="s">
        <v>196</v>
      </c>
      <c r="S270" s="171" t="s">
        <v>143</v>
      </c>
      <c r="T270" s="172" t="s">
        <v>143</v>
      </c>
      <c r="U270" s="144">
        <v>0</v>
      </c>
      <c r="V270" s="144">
        <f>ROUND(E270*U270,2)</f>
        <v>0</v>
      </c>
      <c r="W270" s="144"/>
      <c r="X270" s="138"/>
      <c r="Y270" s="138"/>
      <c r="Z270" s="138"/>
      <c r="AA270" s="138"/>
      <c r="AB270" s="138"/>
      <c r="AC270" s="138"/>
      <c r="AD270" s="138"/>
      <c r="AE270" s="138"/>
      <c r="AF270" s="138"/>
      <c r="AG270" s="138" t="s">
        <v>197</v>
      </c>
      <c r="AH270" s="138"/>
      <c r="AI270" s="138"/>
      <c r="AJ270" s="138"/>
      <c r="AK270" s="138"/>
      <c r="AL270" s="138"/>
      <c r="AM270" s="138"/>
      <c r="AN270" s="138"/>
      <c r="AO270" s="138"/>
      <c r="AP270" s="138"/>
      <c r="AQ270" s="138"/>
      <c r="AR270" s="138"/>
      <c r="AS270" s="138"/>
      <c r="AT270" s="138"/>
      <c r="AU270" s="138"/>
      <c r="AV270" s="138"/>
      <c r="AW270" s="138"/>
      <c r="AX270" s="138"/>
      <c r="AY270" s="138"/>
      <c r="AZ270" s="138"/>
      <c r="BA270" s="138"/>
      <c r="BB270" s="138"/>
      <c r="BC270" s="138"/>
      <c r="BD270" s="138"/>
      <c r="BE270" s="138"/>
      <c r="BF270" s="138"/>
      <c r="BG270" s="138"/>
      <c r="BH270" s="138"/>
    </row>
    <row r="271" spans="1:60" ht="22.5" outlineLevel="1" x14ac:dyDescent="0.2">
      <c r="A271" s="159">
        <v>93</v>
      </c>
      <c r="B271" s="160" t="s">
        <v>735</v>
      </c>
      <c r="C271" s="177" t="s">
        <v>736</v>
      </c>
      <c r="D271" s="161" t="s">
        <v>260</v>
      </c>
      <c r="E271" s="162">
        <v>4</v>
      </c>
      <c r="F271" s="163"/>
      <c r="G271" s="164">
        <f>ROUND(E271*F271,2)</f>
        <v>0</v>
      </c>
      <c r="H271" s="163"/>
      <c r="I271" s="164">
        <f>ROUND(E271*H271,2)</f>
        <v>0</v>
      </c>
      <c r="J271" s="163"/>
      <c r="K271" s="164">
        <f>ROUND(E271*J271,2)</f>
        <v>0</v>
      </c>
      <c r="L271" s="164">
        <v>21</v>
      </c>
      <c r="M271" s="164">
        <f>G271*(1+L271/100)</f>
        <v>0</v>
      </c>
      <c r="N271" s="164">
        <v>1.9000000000000003E-2</v>
      </c>
      <c r="O271" s="164">
        <f>ROUND(E271*N271,2)</f>
        <v>0.08</v>
      </c>
      <c r="P271" s="164">
        <v>0</v>
      </c>
      <c r="Q271" s="164">
        <f>ROUND(E271*P271,2)</f>
        <v>0</v>
      </c>
      <c r="R271" s="164" t="s">
        <v>196</v>
      </c>
      <c r="S271" s="164" t="s">
        <v>143</v>
      </c>
      <c r="T271" s="165" t="s">
        <v>143</v>
      </c>
      <c r="U271" s="144">
        <v>0</v>
      </c>
      <c r="V271" s="144">
        <f>ROUND(E271*U271,2)</f>
        <v>0</v>
      </c>
      <c r="W271" s="144"/>
      <c r="X271" s="138"/>
      <c r="Y271" s="138"/>
      <c r="Z271" s="138"/>
      <c r="AA271" s="138"/>
      <c r="AB271" s="138"/>
      <c r="AC271" s="138"/>
      <c r="AD271" s="138"/>
      <c r="AE271" s="138"/>
      <c r="AF271" s="138"/>
      <c r="AG271" s="138" t="s">
        <v>197</v>
      </c>
      <c r="AH271" s="138"/>
      <c r="AI271" s="138"/>
      <c r="AJ271" s="138"/>
      <c r="AK271" s="138"/>
      <c r="AL271" s="138"/>
      <c r="AM271" s="138"/>
      <c r="AN271" s="138"/>
      <c r="AO271" s="138"/>
      <c r="AP271" s="138"/>
      <c r="AQ271" s="138"/>
      <c r="AR271" s="138"/>
      <c r="AS271" s="138"/>
      <c r="AT271" s="138"/>
      <c r="AU271" s="138"/>
      <c r="AV271" s="138"/>
      <c r="AW271" s="138"/>
      <c r="AX271" s="138"/>
      <c r="AY271" s="138"/>
      <c r="AZ271" s="138"/>
      <c r="BA271" s="138"/>
      <c r="BB271" s="138"/>
      <c r="BC271" s="138"/>
      <c r="BD271" s="138"/>
      <c r="BE271" s="138"/>
      <c r="BF271" s="138"/>
      <c r="BG271" s="138"/>
      <c r="BH271" s="138"/>
    </row>
    <row r="272" spans="1:60" outlineLevel="1" x14ac:dyDescent="0.2">
      <c r="A272" s="141"/>
      <c r="B272" s="142"/>
      <c r="C272" s="178" t="s">
        <v>67</v>
      </c>
      <c r="D272" s="150"/>
      <c r="E272" s="151">
        <v>4</v>
      </c>
      <c r="F272" s="144"/>
      <c r="G272" s="144"/>
      <c r="H272" s="144"/>
      <c r="I272" s="144"/>
      <c r="J272" s="144"/>
      <c r="K272" s="144"/>
      <c r="L272" s="144"/>
      <c r="M272" s="144"/>
      <c r="N272" s="144"/>
      <c r="O272" s="144"/>
      <c r="P272" s="144"/>
      <c r="Q272" s="144"/>
      <c r="R272" s="144"/>
      <c r="S272" s="144"/>
      <c r="T272" s="144"/>
      <c r="U272" s="144"/>
      <c r="V272" s="144"/>
      <c r="W272" s="144"/>
      <c r="X272" s="138"/>
      <c r="Y272" s="138"/>
      <c r="Z272" s="138"/>
      <c r="AA272" s="138"/>
      <c r="AB272" s="138"/>
      <c r="AC272" s="138"/>
      <c r="AD272" s="138"/>
      <c r="AE272" s="138"/>
      <c r="AF272" s="138"/>
      <c r="AG272" s="138" t="s">
        <v>148</v>
      </c>
      <c r="AH272" s="138">
        <v>0</v>
      </c>
      <c r="AI272" s="138"/>
      <c r="AJ272" s="138"/>
      <c r="AK272" s="138"/>
      <c r="AL272" s="138"/>
      <c r="AM272" s="138"/>
      <c r="AN272" s="138"/>
      <c r="AO272" s="138"/>
      <c r="AP272" s="138"/>
      <c r="AQ272" s="138"/>
      <c r="AR272" s="138"/>
      <c r="AS272" s="138"/>
      <c r="AT272" s="138"/>
      <c r="AU272" s="138"/>
      <c r="AV272" s="138"/>
      <c r="AW272" s="138"/>
      <c r="AX272" s="138"/>
      <c r="AY272" s="138"/>
      <c r="AZ272" s="138"/>
      <c r="BA272" s="138"/>
      <c r="BB272" s="138"/>
      <c r="BC272" s="138"/>
      <c r="BD272" s="138"/>
      <c r="BE272" s="138"/>
      <c r="BF272" s="138"/>
      <c r="BG272" s="138"/>
      <c r="BH272" s="138"/>
    </row>
    <row r="273" spans="1:60" ht="22.5" outlineLevel="1" x14ac:dyDescent="0.2">
      <c r="A273" s="159">
        <v>94</v>
      </c>
      <c r="B273" s="160" t="s">
        <v>737</v>
      </c>
      <c r="C273" s="177" t="s">
        <v>738</v>
      </c>
      <c r="D273" s="161" t="s">
        <v>260</v>
      </c>
      <c r="E273" s="162">
        <v>1</v>
      </c>
      <c r="F273" s="163"/>
      <c r="G273" s="164">
        <f>ROUND(E273*F273,2)</f>
        <v>0</v>
      </c>
      <c r="H273" s="163"/>
      <c r="I273" s="164">
        <f>ROUND(E273*H273,2)</f>
        <v>0</v>
      </c>
      <c r="J273" s="163"/>
      <c r="K273" s="164">
        <f>ROUND(E273*J273,2)</f>
        <v>0</v>
      </c>
      <c r="L273" s="164">
        <v>21</v>
      </c>
      <c r="M273" s="164">
        <f>G273*(1+L273/100)</f>
        <v>0</v>
      </c>
      <c r="N273" s="164">
        <v>3.4000000000000002E-2</v>
      </c>
      <c r="O273" s="164">
        <f>ROUND(E273*N273,2)</f>
        <v>0.03</v>
      </c>
      <c r="P273" s="164">
        <v>0</v>
      </c>
      <c r="Q273" s="164">
        <f>ROUND(E273*P273,2)</f>
        <v>0</v>
      </c>
      <c r="R273" s="164" t="s">
        <v>196</v>
      </c>
      <c r="S273" s="164" t="s">
        <v>143</v>
      </c>
      <c r="T273" s="165" t="s">
        <v>143</v>
      </c>
      <c r="U273" s="144">
        <v>0</v>
      </c>
      <c r="V273" s="144">
        <f>ROUND(E273*U273,2)</f>
        <v>0</v>
      </c>
      <c r="W273" s="144"/>
      <c r="X273" s="138"/>
      <c r="Y273" s="138"/>
      <c r="Z273" s="138"/>
      <c r="AA273" s="138"/>
      <c r="AB273" s="138"/>
      <c r="AC273" s="138"/>
      <c r="AD273" s="138"/>
      <c r="AE273" s="138"/>
      <c r="AF273" s="138"/>
      <c r="AG273" s="138" t="s">
        <v>197</v>
      </c>
      <c r="AH273" s="138"/>
      <c r="AI273" s="138"/>
      <c r="AJ273" s="138"/>
      <c r="AK273" s="138"/>
      <c r="AL273" s="138"/>
      <c r="AM273" s="138"/>
      <c r="AN273" s="138"/>
      <c r="AO273" s="138"/>
      <c r="AP273" s="138"/>
      <c r="AQ273" s="138"/>
      <c r="AR273" s="138"/>
      <c r="AS273" s="138"/>
      <c r="AT273" s="138"/>
      <c r="AU273" s="138"/>
      <c r="AV273" s="138"/>
      <c r="AW273" s="138"/>
      <c r="AX273" s="138"/>
      <c r="AY273" s="138"/>
      <c r="AZ273" s="138"/>
      <c r="BA273" s="138"/>
      <c r="BB273" s="138"/>
      <c r="BC273" s="138"/>
      <c r="BD273" s="138"/>
      <c r="BE273" s="138"/>
      <c r="BF273" s="138"/>
      <c r="BG273" s="138"/>
      <c r="BH273" s="138"/>
    </row>
    <row r="274" spans="1:60" outlineLevel="1" x14ac:dyDescent="0.2">
      <c r="A274" s="141">
        <v>95</v>
      </c>
      <c r="B274" s="142" t="s">
        <v>739</v>
      </c>
      <c r="C274" s="180" t="s">
        <v>740</v>
      </c>
      <c r="D274" s="143" t="s">
        <v>0</v>
      </c>
      <c r="E274" s="174"/>
      <c r="F274" s="149"/>
      <c r="G274" s="144">
        <f>ROUND(E274*F274,2)</f>
        <v>0</v>
      </c>
      <c r="H274" s="149"/>
      <c r="I274" s="144">
        <f>ROUND(E274*H274,2)</f>
        <v>0</v>
      </c>
      <c r="J274" s="149"/>
      <c r="K274" s="144">
        <f>ROUND(E274*J274,2)</f>
        <v>0</v>
      </c>
      <c r="L274" s="144">
        <v>21</v>
      </c>
      <c r="M274" s="144">
        <f>G274*(1+L274/100)</f>
        <v>0</v>
      </c>
      <c r="N274" s="144">
        <v>0</v>
      </c>
      <c r="O274" s="144">
        <f>ROUND(E274*N274,2)</f>
        <v>0</v>
      </c>
      <c r="P274" s="144">
        <v>0</v>
      </c>
      <c r="Q274" s="144">
        <f>ROUND(E274*P274,2)</f>
        <v>0</v>
      </c>
      <c r="R274" s="144" t="s">
        <v>719</v>
      </c>
      <c r="S274" s="144" t="s">
        <v>143</v>
      </c>
      <c r="T274" s="144" t="s">
        <v>143</v>
      </c>
      <c r="U274" s="144">
        <v>0</v>
      </c>
      <c r="V274" s="144">
        <f>ROUND(E274*U274,2)</f>
        <v>0</v>
      </c>
      <c r="W274" s="144"/>
      <c r="X274" s="138"/>
      <c r="Y274" s="138"/>
      <c r="Z274" s="138"/>
      <c r="AA274" s="138"/>
      <c r="AB274" s="138"/>
      <c r="AC274" s="138"/>
      <c r="AD274" s="138"/>
      <c r="AE274" s="138"/>
      <c r="AF274" s="138"/>
      <c r="AG274" s="138" t="s">
        <v>256</v>
      </c>
      <c r="AH274" s="138"/>
      <c r="AI274" s="138"/>
      <c r="AJ274" s="138"/>
      <c r="AK274" s="138"/>
      <c r="AL274" s="138"/>
      <c r="AM274" s="138"/>
      <c r="AN274" s="138"/>
      <c r="AO274" s="138"/>
      <c r="AP274" s="138"/>
      <c r="AQ274" s="138"/>
      <c r="AR274" s="138"/>
      <c r="AS274" s="138"/>
      <c r="AT274" s="138"/>
      <c r="AU274" s="138"/>
      <c r="AV274" s="138"/>
      <c r="AW274" s="138"/>
      <c r="AX274" s="138"/>
      <c r="AY274" s="138"/>
      <c r="AZ274" s="138"/>
      <c r="BA274" s="138"/>
      <c r="BB274" s="138"/>
      <c r="BC274" s="138"/>
      <c r="BD274" s="138"/>
      <c r="BE274" s="138"/>
      <c r="BF274" s="138"/>
      <c r="BG274" s="138"/>
      <c r="BH274" s="138"/>
    </row>
    <row r="275" spans="1:60" outlineLevel="1" x14ac:dyDescent="0.2">
      <c r="A275" s="141"/>
      <c r="B275" s="142"/>
      <c r="C275" s="260" t="s">
        <v>390</v>
      </c>
      <c r="D275" s="261"/>
      <c r="E275" s="261"/>
      <c r="F275" s="261"/>
      <c r="G275" s="261"/>
      <c r="H275" s="144"/>
      <c r="I275" s="144"/>
      <c r="J275" s="144"/>
      <c r="K275" s="144"/>
      <c r="L275" s="144"/>
      <c r="M275" s="144"/>
      <c r="N275" s="144"/>
      <c r="O275" s="144"/>
      <c r="P275" s="144"/>
      <c r="Q275" s="144"/>
      <c r="R275" s="144"/>
      <c r="S275" s="144"/>
      <c r="T275" s="144"/>
      <c r="U275" s="144"/>
      <c r="V275" s="144"/>
      <c r="W275" s="144"/>
      <c r="X275" s="138"/>
      <c r="Y275" s="138"/>
      <c r="Z275" s="138"/>
      <c r="AA275" s="138"/>
      <c r="AB275" s="138"/>
      <c r="AC275" s="138"/>
      <c r="AD275" s="138"/>
      <c r="AE275" s="138"/>
      <c r="AF275" s="138"/>
      <c r="AG275" s="138" t="s">
        <v>146</v>
      </c>
      <c r="AH275" s="138"/>
      <c r="AI275" s="138"/>
      <c r="AJ275" s="138"/>
      <c r="AK275" s="138"/>
      <c r="AL275" s="138"/>
      <c r="AM275" s="138"/>
      <c r="AN275" s="138"/>
      <c r="AO275" s="138"/>
      <c r="AP275" s="138"/>
      <c r="AQ275" s="138"/>
      <c r="AR275" s="138"/>
      <c r="AS275" s="138"/>
      <c r="AT275" s="138"/>
      <c r="AU275" s="138"/>
      <c r="AV275" s="138"/>
      <c r="AW275" s="138"/>
      <c r="AX275" s="138"/>
      <c r="AY275" s="138"/>
      <c r="AZ275" s="138"/>
      <c r="BA275" s="138"/>
      <c r="BB275" s="138"/>
      <c r="BC275" s="138"/>
      <c r="BD275" s="138"/>
      <c r="BE275" s="138"/>
      <c r="BF275" s="138"/>
      <c r="BG275" s="138"/>
      <c r="BH275" s="138"/>
    </row>
    <row r="276" spans="1:60" x14ac:dyDescent="0.2">
      <c r="A276" s="153" t="s">
        <v>137</v>
      </c>
      <c r="B276" s="154" t="s">
        <v>100</v>
      </c>
      <c r="C276" s="176" t="s">
        <v>101</v>
      </c>
      <c r="D276" s="155"/>
      <c r="E276" s="156"/>
      <c r="F276" s="157"/>
      <c r="G276" s="157">
        <f>SUMIF(AG277:AG297,"&lt;&gt;NOR",G277:G297)</f>
        <v>0</v>
      </c>
      <c r="H276" s="157"/>
      <c r="I276" s="157">
        <f>SUM(I277:I297)</f>
        <v>0</v>
      </c>
      <c r="J276" s="157"/>
      <c r="K276" s="157">
        <f>SUM(K277:K297)</f>
        <v>0</v>
      </c>
      <c r="L276" s="157"/>
      <c r="M276" s="157">
        <f>SUM(M277:M297)</f>
        <v>0</v>
      </c>
      <c r="N276" s="157"/>
      <c r="O276" s="157">
        <f>SUM(O277:O297)</f>
        <v>1.4600000000000002</v>
      </c>
      <c r="P276" s="157"/>
      <c r="Q276" s="157">
        <f>SUM(Q277:Q297)</f>
        <v>0</v>
      </c>
      <c r="R276" s="157"/>
      <c r="S276" s="157"/>
      <c r="T276" s="158"/>
      <c r="U276" s="152"/>
      <c r="V276" s="152">
        <f>SUM(V277:V297)</f>
        <v>73.11999999999999</v>
      </c>
      <c r="W276" s="152"/>
      <c r="AG276" t="s">
        <v>138</v>
      </c>
    </row>
    <row r="277" spans="1:60" ht="22.5" outlineLevel="1" x14ac:dyDescent="0.2">
      <c r="A277" s="159">
        <v>96</v>
      </c>
      <c r="B277" s="160" t="s">
        <v>372</v>
      </c>
      <c r="C277" s="177" t="s">
        <v>373</v>
      </c>
      <c r="D277" s="161" t="s">
        <v>229</v>
      </c>
      <c r="E277" s="162">
        <v>32.85</v>
      </c>
      <c r="F277" s="163"/>
      <c r="G277" s="164">
        <f>ROUND(E277*F277,2)</f>
        <v>0</v>
      </c>
      <c r="H277" s="163"/>
      <c r="I277" s="164">
        <f>ROUND(E277*H277,2)</f>
        <v>0</v>
      </c>
      <c r="J277" s="163"/>
      <c r="K277" s="164">
        <f>ROUND(E277*J277,2)</f>
        <v>0</v>
      </c>
      <c r="L277" s="164">
        <v>21</v>
      </c>
      <c r="M277" s="164">
        <f>G277*(1+L277/100)</f>
        <v>0</v>
      </c>
      <c r="N277" s="164">
        <v>5.1000000000000004E-4</v>
      </c>
      <c r="O277" s="164">
        <f>ROUND(E277*N277,2)</f>
        <v>0.02</v>
      </c>
      <c r="P277" s="164">
        <v>0</v>
      </c>
      <c r="Q277" s="164">
        <f>ROUND(E277*P277,2)</f>
        <v>0</v>
      </c>
      <c r="R277" s="164" t="s">
        <v>361</v>
      </c>
      <c r="S277" s="164" t="s">
        <v>143</v>
      </c>
      <c r="T277" s="165" t="s">
        <v>143</v>
      </c>
      <c r="U277" s="144">
        <v>0.23600000000000002</v>
      </c>
      <c r="V277" s="144">
        <f>ROUND(E277*U277,2)</f>
        <v>7.75</v>
      </c>
      <c r="W277" s="144"/>
      <c r="X277" s="138"/>
      <c r="Y277" s="138"/>
      <c r="Z277" s="138"/>
      <c r="AA277" s="138"/>
      <c r="AB277" s="138"/>
      <c r="AC277" s="138"/>
      <c r="AD277" s="138"/>
      <c r="AE277" s="138"/>
      <c r="AF277" s="138"/>
      <c r="AG277" s="138" t="s">
        <v>144</v>
      </c>
      <c r="AH277" s="138"/>
      <c r="AI277" s="138"/>
      <c r="AJ277" s="138"/>
      <c r="AK277" s="138"/>
      <c r="AL277" s="138"/>
      <c r="AM277" s="138"/>
      <c r="AN277" s="138"/>
      <c r="AO277" s="138"/>
      <c r="AP277" s="138"/>
      <c r="AQ277" s="138"/>
      <c r="AR277" s="138"/>
      <c r="AS277" s="138"/>
      <c r="AT277" s="138"/>
      <c r="AU277" s="138"/>
      <c r="AV277" s="138"/>
      <c r="AW277" s="138"/>
      <c r="AX277" s="138"/>
      <c r="AY277" s="138"/>
      <c r="AZ277" s="138"/>
      <c r="BA277" s="138"/>
      <c r="BB277" s="138"/>
      <c r="BC277" s="138"/>
      <c r="BD277" s="138"/>
      <c r="BE277" s="138"/>
      <c r="BF277" s="138"/>
      <c r="BG277" s="138"/>
      <c r="BH277" s="138"/>
    </row>
    <row r="278" spans="1:60" outlineLevel="1" x14ac:dyDescent="0.2">
      <c r="A278" s="141"/>
      <c r="B278" s="142"/>
      <c r="C278" s="178" t="s">
        <v>569</v>
      </c>
      <c r="D278" s="150"/>
      <c r="E278" s="151"/>
      <c r="F278" s="144"/>
      <c r="G278" s="144"/>
      <c r="H278" s="144"/>
      <c r="I278" s="144"/>
      <c r="J278" s="144"/>
      <c r="K278" s="144"/>
      <c r="L278" s="144"/>
      <c r="M278" s="144"/>
      <c r="N278" s="144"/>
      <c r="O278" s="144"/>
      <c r="P278" s="144"/>
      <c r="Q278" s="144"/>
      <c r="R278" s="144"/>
      <c r="S278" s="144"/>
      <c r="T278" s="144"/>
      <c r="U278" s="144"/>
      <c r="V278" s="144"/>
      <c r="W278" s="144"/>
      <c r="X278" s="138"/>
      <c r="Y278" s="138"/>
      <c r="Z278" s="138"/>
      <c r="AA278" s="138"/>
      <c r="AB278" s="138"/>
      <c r="AC278" s="138"/>
      <c r="AD278" s="138"/>
      <c r="AE278" s="138"/>
      <c r="AF278" s="138"/>
      <c r="AG278" s="138" t="s">
        <v>148</v>
      </c>
      <c r="AH278" s="138">
        <v>0</v>
      </c>
      <c r="AI278" s="138"/>
      <c r="AJ278" s="138"/>
      <c r="AK278" s="138"/>
      <c r="AL278" s="138"/>
      <c r="AM278" s="138"/>
      <c r="AN278" s="138"/>
      <c r="AO278" s="138"/>
      <c r="AP278" s="138"/>
      <c r="AQ278" s="138"/>
      <c r="AR278" s="138"/>
      <c r="AS278" s="138"/>
      <c r="AT278" s="138"/>
      <c r="AU278" s="138"/>
      <c r="AV278" s="138"/>
      <c r="AW278" s="138"/>
      <c r="AX278" s="138"/>
      <c r="AY278" s="138"/>
      <c r="AZ278" s="138"/>
      <c r="BA278" s="138"/>
      <c r="BB278" s="138"/>
      <c r="BC278" s="138"/>
      <c r="BD278" s="138"/>
      <c r="BE278" s="138"/>
      <c r="BF278" s="138"/>
      <c r="BG278" s="138"/>
      <c r="BH278" s="138"/>
    </row>
    <row r="279" spans="1:60" outlineLevel="1" x14ac:dyDescent="0.2">
      <c r="A279" s="141"/>
      <c r="B279" s="142"/>
      <c r="C279" s="178" t="s">
        <v>570</v>
      </c>
      <c r="D279" s="150"/>
      <c r="E279" s="151">
        <v>18.450000000000003</v>
      </c>
      <c r="F279" s="144"/>
      <c r="G279" s="144"/>
      <c r="H279" s="144"/>
      <c r="I279" s="144"/>
      <c r="J279" s="144"/>
      <c r="K279" s="144"/>
      <c r="L279" s="144"/>
      <c r="M279" s="144"/>
      <c r="N279" s="144"/>
      <c r="O279" s="144"/>
      <c r="P279" s="144"/>
      <c r="Q279" s="144"/>
      <c r="R279" s="144"/>
      <c r="S279" s="144"/>
      <c r="T279" s="144"/>
      <c r="U279" s="144"/>
      <c r="V279" s="144"/>
      <c r="W279" s="144"/>
      <c r="X279" s="138"/>
      <c r="Y279" s="138"/>
      <c r="Z279" s="138"/>
      <c r="AA279" s="138"/>
      <c r="AB279" s="138"/>
      <c r="AC279" s="138"/>
      <c r="AD279" s="138"/>
      <c r="AE279" s="138"/>
      <c r="AF279" s="138"/>
      <c r="AG279" s="138" t="s">
        <v>148</v>
      </c>
      <c r="AH279" s="138">
        <v>0</v>
      </c>
      <c r="AI279" s="138"/>
      <c r="AJ279" s="138"/>
      <c r="AK279" s="138"/>
      <c r="AL279" s="138"/>
      <c r="AM279" s="138"/>
      <c r="AN279" s="138"/>
      <c r="AO279" s="138"/>
      <c r="AP279" s="138"/>
      <c r="AQ279" s="138"/>
      <c r="AR279" s="138"/>
      <c r="AS279" s="138"/>
      <c r="AT279" s="138"/>
      <c r="AU279" s="138"/>
      <c r="AV279" s="138"/>
      <c r="AW279" s="138"/>
      <c r="AX279" s="138"/>
      <c r="AY279" s="138"/>
      <c r="AZ279" s="138"/>
      <c r="BA279" s="138"/>
      <c r="BB279" s="138"/>
      <c r="BC279" s="138"/>
      <c r="BD279" s="138"/>
      <c r="BE279" s="138"/>
      <c r="BF279" s="138"/>
      <c r="BG279" s="138"/>
      <c r="BH279" s="138"/>
    </row>
    <row r="280" spans="1:60" outlineLevel="1" x14ac:dyDescent="0.2">
      <c r="A280" s="141"/>
      <c r="B280" s="142"/>
      <c r="C280" s="178" t="s">
        <v>571</v>
      </c>
      <c r="D280" s="150"/>
      <c r="E280" s="151">
        <v>2.4000000000000004</v>
      </c>
      <c r="F280" s="144"/>
      <c r="G280" s="144"/>
      <c r="H280" s="144"/>
      <c r="I280" s="144"/>
      <c r="J280" s="144"/>
      <c r="K280" s="144"/>
      <c r="L280" s="144"/>
      <c r="M280" s="144"/>
      <c r="N280" s="144"/>
      <c r="O280" s="144"/>
      <c r="P280" s="144"/>
      <c r="Q280" s="144"/>
      <c r="R280" s="144"/>
      <c r="S280" s="144"/>
      <c r="T280" s="144"/>
      <c r="U280" s="144"/>
      <c r="V280" s="144"/>
      <c r="W280" s="144"/>
      <c r="X280" s="138"/>
      <c r="Y280" s="138"/>
      <c r="Z280" s="138"/>
      <c r="AA280" s="138"/>
      <c r="AB280" s="138"/>
      <c r="AC280" s="138"/>
      <c r="AD280" s="138"/>
      <c r="AE280" s="138"/>
      <c r="AF280" s="138"/>
      <c r="AG280" s="138" t="s">
        <v>148</v>
      </c>
      <c r="AH280" s="138">
        <v>0</v>
      </c>
      <c r="AI280" s="138"/>
      <c r="AJ280" s="138"/>
      <c r="AK280" s="138"/>
      <c r="AL280" s="138"/>
      <c r="AM280" s="138"/>
      <c r="AN280" s="138"/>
      <c r="AO280" s="138"/>
      <c r="AP280" s="138"/>
      <c r="AQ280" s="138"/>
      <c r="AR280" s="138"/>
      <c r="AS280" s="138"/>
      <c r="AT280" s="138"/>
      <c r="AU280" s="138"/>
      <c r="AV280" s="138"/>
      <c r="AW280" s="138"/>
      <c r="AX280" s="138"/>
      <c r="AY280" s="138"/>
      <c r="AZ280" s="138"/>
      <c r="BA280" s="138"/>
      <c r="BB280" s="138"/>
      <c r="BC280" s="138"/>
      <c r="BD280" s="138"/>
      <c r="BE280" s="138"/>
      <c r="BF280" s="138"/>
      <c r="BG280" s="138"/>
      <c r="BH280" s="138"/>
    </row>
    <row r="281" spans="1:60" outlineLevel="1" x14ac:dyDescent="0.2">
      <c r="A281" s="141"/>
      <c r="B281" s="142"/>
      <c r="C281" s="178" t="s">
        <v>572</v>
      </c>
      <c r="D281" s="150"/>
      <c r="E281" s="151">
        <v>3.3000000000000003</v>
      </c>
      <c r="F281" s="144"/>
      <c r="G281" s="144"/>
      <c r="H281" s="144"/>
      <c r="I281" s="144"/>
      <c r="J281" s="144"/>
      <c r="K281" s="144"/>
      <c r="L281" s="144"/>
      <c r="M281" s="144"/>
      <c r="N281" s="144"/>
      <c r="O281" s="144"/>
      <c r="P281" s="144"/>
      <c r="Q281" s="144"/>
      <c r="R281" s="144"/>
      <c r="S281" s="144"/>
      <c r="T281" s="144"/>
      <c r="U281" s="144"/>
      <c r="V281" s="144"/>
      <c r="W281" s="144"/>
      <c r="X281" s="138"/>
      <c r="Y281" s="138"/>
      <c r="Z281" s="138"/>
      <c r="AA281" s="138"/>
      <c r="AB281" s="138"/>
      <c r="AC281" s="138"/>
      <c r="AD281" s="138"/>
      <c r="AE281" s="138"/>
      <c r="AF281" s="138"/>
      <c r="AG281" s="138" t="s">
        <v>148</v>
      </c>
      <c r="AH281" s="138">
        <v>0</v>
      </c>
      <c r="AI281" s="138"/>
      <c r="AJ281" s="138"/>
      <c r="AK281" s="138"/>
      <c r="AL281" s="138"/>
      <c r="AM281" s="138"/>
      <c r="AN281" s="138"/>
      <c r="AO281" s="138"/>
      <c r="AP281" s="138"/>
      <c r="AQ281" s="138"/>
      <c r="AR281" s="138"/>
      <c r="AS281" s="138"/>
      <c r="AT281" s="138"/>
      <c r="AU281" s="138"/>
      <c r="AV281" s="138"/>
      <c r="AW281" s="138"/>
      <c r="AX281" s="138"/>
      <c r="AY281" s="138"/>
      <c r="AZ281" s="138"/>
      <c r="BA281" s="138"/>
      <c r="BB281" s="138"/>
      <c r="BC281" s="138"/>
      <c r="BD281" s="138"/>
      <c r="BE281" s="138"/>
      <c r="BF281" s="138"/>
      <c r="BG281" s="138"/>
      <c r="BH281" s="138"/>
    </row>
    <row r="282" spans="1:60" outlineLevel="1" x14ac:dyDescent="0.2">
      <c r="A282" s="141"/>
      <c r="B282" s="142"/>
      <c r="C282" s="178" t="s">
        <v>573</v>
      </c>
      <c r="D282" s="150"/>
      <c r="E282" s="151">
        <v>2.6</v>
      </c>
      <c r="F282" s="144"/>
      <c r="G282" s="144"/>
      <c r="H282" s="144"/>
      <c r="I282" s="144"/>
      <c r="J282" s="144"/>
      <c r="K282" s="144"/>
      <c r="L282" s="144"/>
      <c r="M282" s="144"/>
      <c r="N282" s="144"/>
      <c r="O282" s="144"/>
      <c r="P282" s="144"/>
      <c r="Q282" s="144"/>
      <c r="R282" s="144"/>
      <c r="S282" s="144"/>
      <c r="T282" s="144"/>
      <c r="U282" s="144"/>
      <c r="V282" s="144"/>
      <c r="W282" s="144"/>
      <c r="X282" s="138"/>
      <c r="Y282" s="138"/>
      <c r="Z282" s="138"/>
      <c r="AA282" s="138"/>
      <c r="AB282" s="138"/>
      <c r="AC282" s="138"/>
      <c r="AD282" s="138"/>
      <c r="AE282" s="138"/>
      <c r="AF282" s="138"/>
      <c r="AG282" s="138" t="s">
        <v>148</v>
      </c>
      <c r="AH282" s="138">
        <v>0</v>
      </c>
      <c r="AI282" s="138"/>
      <c r="AJ282" s="138"/>
      <c r="AK282" s="138"/>
      <c r="AL282" s="138"/>
      <c r="AM282" s="138"/>
      <c r="AN282" s="138"/>
      <c r="AO282" s="138"/>
      <c r="AP282" s="138"/>
      <c r="AQ282" s="138"/>
      <c r="AR282" s="138"/>
      <c r="AS282" s="138"/>
      <c r="AT282" s="138"/>
      <c r="AU282" s="138"/>
      <c r="AV282" s="138"/>
      <c r="AW282" s="138"/>
      <c r="AX282" s="138"/>
      <c r="AY282" s="138"/>
      <c r="AZ282" s="138"/>
      <c r="BA282" s="138"/>
      <c r="BB282" s="138"/>
      <c r="BC282" s="138"/>
      <c r="BD282" s="138"/>
      <c r="BE282" s="138"/>
      <c r="BF282" s="138"/>
      <c r="BG282" s="138"/>
      <c r="BH282" s="138"/>
    </row>
    <row r="283" spans="1:60" outlineLevel="1" x14ac:dyDescent="0.2">
      <c r="A283" s="141"/>
      <c r="B283" s="142"/>
      <c r="C283" s="178" t="s">
        <v>574</v>
      </c>
      <c r="D283" s="150"/>
      <c r="E283" s="151">
        <v>6.1000000000000005</v>
      </c>
      <c r="F283" s="144"/>
      <c r="G283" s="144"/>
      <c r="H283" s="144"/>
      <c r="I283" s="144"/>
      <c r="J283" s="144"/>
      <c r="K283" s="144"/>
      <c r="L283" s="144"/>
      <c r="M283" s="144"/>
      <c r="N283" s="144"/>
      <c r="O283" s="144"/>
      <c r="P283" s="144"/>
      <c r="Q283" s="144"/>
      <c r="R283" s="144"/>
      <c r="S283" s="144"/>
      <c r="T283" s="144"/>
      <c r="U283" s="144"/>
      <c r="V283" s="144"/>
      <c r="W283" s="144"/>
      <c r="X283" s="138"/>
      <c r="Y283" s="138"/>
      <c r="Z283" s="138"/>
      <c r="AA283" s="138"/>
      <c r="AB283" s="138"/>
      <c r="AC283" s="138"/>
      <c r="AD283" s="138"/>
      <c r="AE283" s="138"/>
      <c r="AF283" s="138"/>
      <c r="AG283" s="138" t="s">
        <v>148</v>
      </c>
      <c r="AH283" s="138">
        <v>0</v>
      </c>
      <c r="AI283" s="138"/>
      <c r="AJ283" s="138"/>
      <c r="AK283" s="138"/>
      <c r="AL283" s="138"/>
      <c r="AM283" s="138"/>
      <c r="AN283" s="138"/>
      <c r="AO283" s="138"/>
      <c r="AP283" s="138"/>
      <c r="AQ283" s="138"/>
      <c r="AR283" s="138"/>
      <c r="AS283" s="138"/>
      <c r="AT283" s="138"/>
      <c r="AU283" s="138"/>
      <c r="AV283" s="138"/>
      <c r="AW283" s="138"/>
      <c r="AX283" s="138"/>
      <c r="AY283" s="138"/>
      <c r="AZ283" s="138"/>
      <c r="BA283" s="138"/>
      <c r="BB283" s="138"/>
      <c r="BC283" s="138"/>
      <c r="BD283" s="138"/>
      <c r="BE283" s="138"/>
      <c r="BF283" s="138"/>
      <c r="BG283" s="138"/>
      <c r="BH283" s="138"/>
    </row>
    <row r="284" spans="1:60" outlineLevel="1" x14ac:dyDescent="0.2">
      <c r="A284" s="159">
        <v>97</v>
      </c>
      <c r="B284" s="160" t="s">
        <v>375</v>
      </c>
      <c r="C284" s="177" t="s">
        <v>376</v>
      </c>
      <c r="D284" s="161" t="s">
        <v>229</v>
      </c>
      <c r="E284" s="162">
        <v>32.85</v>
      </c>
      <c r="F284" s="163"/>
      <c r="G284" s="164">
        <f>ROUND(E284*F284,2)</f>
        <v>0</v>
      </c>
      <c r="H284" s="163"/>
      <c r="I284" s="164">
        <f>ROUND(E284*H284,2)</f>
        <v>0</v>
      </c>
      <c r="J284" s="163"/>
      <c r="K284" s="164">
        <f>ROUND(E284*J284,2)</f>
        <v>0</v>
      </c>
      <c r="L284" s="164">
        <v>21</v>
      </c>
      <c r="M284" s="164">
        <f>G284*(1+L284/100)</f>
        <v>0</v>
      </c>
      <c r="N284" s="164">
        <v>0</v>
      </c>
      <c r="O284" s="164">
        <f>ROUND(E284*N284,2)</f>
        <v>0</v>
      </c>
      <c r="P284" s="164">
        <v>0</v>
      </c>
      <c r="Q284" s="164">
        <f>ROUND(E284*P284,2)</f>
        <v>0</v>
      </c>
      <c r="R284" s="164" t="s">
        <v>361</v>
      </c>
      <c r="S284" s="164" t="s">
        <v>143</v>
      </c>
      <c r="T284" s="165" t="s">
        <v>143</v>
      </c>
      <c r="U284" s="144">
        <v>0.15400000000000003</v>
      </c>
      <c r="V284" s="144">
        <f>ROUND(E284*U284,2)</f>
        <v>5.0599999999999996</v>
      </c>
      <c r="W284" s="144"/>
      <c r="X284" s="138"/>
      <c r="Y284" s="138"/>
      <c r="Z284" s="138"/>
      <c r="AA284" s="138"/>
      <c r="AB284" s="138"/>
      <c r="AC284" s="138"/>
      <c r="AD284" s="138"/>
      <c r="AE284" s="138"/>
      <c r="AF284" s="138"/>
      <c r="AG284" s="138" t="s">
        <v>144</v>
      </c>
      <c r="AH284" s="138"/>
      <c r="AI284" s="138"/>
      <c r="AJ284" s="138"/>
      <c r="AK284" s="138"/>
      <c r="AL284" s="138"/>
      <c r="AM284" s="138"/>
      <c r="AN284" s="138"/>
      <c r="AO284" s="138"/>
      <c r="AP284" s="138"/>
      <c r="AQ284" s="138"/>
      <c r="AR284" s="138"/>
      <c r="AS284" s="138"/>
      <c r="AT284" s="138"/>
      <c r="AU284" s="138"/>
      <c r="AV284" s="138"/>
      <c r="AW284" s="138"/>
      <c r="AX284" s="138"/>
      <c r="AY284" s="138"/>
      <c r="AZ284" s="138"/>
      <c r="BA284" s="138"/>
      <c r="BB284" s="138"/>
      <c r="BC284" s="138"/>
      <c r="BD284" s="138"/>
      <c r="BE284" s="138"/>
      <c r="BF284" s="138"/>
      <c r="BG284" s="138"/>
      <c r="BH284" s="138"/>
    </row>
    <row r="285" spans="1:60" outlineLevel="1" x14ac:dyDescent="0.2">
      <c r="A285" s="141"/>
      <c r="B285" s="142"/>
      <c r="C285" s="178" t="s">
        <v>741</v>
      </c>
      <c r="D285" s="150"/>
      <c r="E285" s="151">
        <v>32.85</v>
      </c>
      <c r="F285" s="144"/>
      <c r="G285" s="144"/>
      <c r="H285" s="144"/>
      <c r="I285" s="144"/>
      <c r="J285" s="144"/>
      <c r="K285" s="144"/>
      <c r="L285" s="144"/>
      <c r="M285" s="144"/>
      <c r="N285" s="144"/>
      <c r="O285" s="144"/>
      <c r="P285" s="144"/>
      <c r="Q285" s="144"/>
      <c r="R285" s="144"/>
      <c r="S285" s="144"/>
      <c r="T285" s="144"/>
      <c r="U285" s="144"/>
      <c r="V285" s="144"/>
      <c r="W285" s="144"/>
      <c r="X285" s="138"/>
      <c r="Y285" s="138"/>
      <c r="Z285" s="138"/>
      <c r="AA285" s="138"/>
      <c r="AB285" s="138"/>
      <c r="AC285" s="138"/>
      <c r="AD285" s="138"/>
      <c r="AE285" s="138"/>
      <c r="AF285" s="138"/>
      <c r="AG285" s="138" t="s">
        <v>148</v>
      </c>
      <c r="AH285" s="138">
        <v>0</v>
      </c>
      <c r="AI285" s="138"/>
      <c r="AJ285" s="138"/>
      <c r="AK285" s="138"/>
      <c r="AL285" s="138"/>
      <c r="AM285" s="138"/>
      <c r="AN285" s="138"/>
      <c r="AO285" s="138"/>
      <c r="AP285" s="138"/>
      <c r="AQ285" s="138"/>
      <c r="AR285" s="138"/>
      <c r="AS285" s="138"/>
      <c r="AT285" s="138"/>
      <c r="AU285" s="138"/>
      <c r="AV285" s="138"/>
      <c r="AW285" s="138"/>
      <c r="AX285" s="138"/>
      <c r="AY285" s="138"/>
      <c r="AZ285" s="138"/>
      <c r="BA285" s="138"/>
      <c r="BB285" s="138"/>
      <c r="BC285" s="138"/>
      <c r="BD285" s="138"/>
      <c r="BE285" s="138"/>
      <c r="BF285" s="138"/>
      <c r="BG285" s="138"/>
      <c r="BH285" s="138"/>
    </row>
    <row r="286" spans="1:60" ht="22.5" outlineLevel="1" x14ac:dyDescent="0.2">
      <c r="A286" s="159">
        <v>98</v>
      </c>
      <c r="B286" s="160" t="s">
        <v>377</v>
      </c>
      <c r="C286" s="177" t="s">
        <v>378</v>
      </c>
      <c r="D286" s="161" t="s">
        <v>141</v>
      </c>
      <c r="E286" s="162">
        <v>55.6</v>
      </c>
      <c r="F286" s="163"/>
      <c r="G286" s="164">
        <f>ROUND(E286*F286,2)</f>
        <v>0</v>
      </c>
      <c r="H286" s="163"/>
      <c r="I286" s="164">
        <f>ROUND(E286*H286,2)</f>
        <v>0</v>
      </c>
      <c r="J286" s="163"/>
      <c r="K286" s="164">
        <f>ROUND(E286*J286,2)</f>
        <v>0</v>
      </c>
      <c r="L286" s="164">
        <v>21</v>
      </c>
      <c r="M286" s="164">
        <f>G286*(1+L286/100)</f>
        <v>0</v>
      </c>
      <c r="N286" s="164">
        <v>5.8100000000000001E-3</v>
      </c>
      <c r="O286" s="164">
        <f>ROUND(E286*N286,2)</f>
        <v>0.32</v>
      </c>
      <c r="P286" s="164">
        <v>0</v>
      </c>
      <c r="Q286" s="164">
        <f>ROUND(E286*P286,2)</f>
        <v>0</v>
      </c>
      <c r="R286" s="164" t="s">
        <v>361</v>
      </c>
      <c r="S286" s="164" t="s">
        <v>143</v>
      </c>
      <c r="T286" s="165" t="s">
        <v>143</v>
      </c>
      <c r="U286" s="144">
        <v>1.04</v>
      </c>
      <c r="V286" s="144">
        <f>ROUND(E286*U286,2)</f>
        <v>57.82</v>
      </c>
      <c r="W286" s="144"/>
      <c r="X286" s="138"/>
      <c r="Y286" s="138"/>
      <c r="Z286" s="138"/>
      <c r="AA286" s="138"/>
      <c r="AB286" s="138"/>
      <c r="AC286" s="138"/>
      <c r="AD286" s="138"/>
      <c r="AE286" s="138"/>
      <c r="AF286" s="138"/>
      <c r="AG286" s="138" t="s">
        <v>144</v>
      </c>
      <c r="AH286" s="138"/>
      <c r="AI286" s="138"/>
      <c r="AJ286" s="138"/>
      <c r="AK286" s="138"/>
      <c r="AL286" s="138"/>
      <c r="AM286" s="138"/>
      <c r="AN286" s="138"/>
      <c r="AO286" s="138"/>
      <c r="AP286" s="138"/>
      <c r="AQ286" s="138"/>
      <c r="AR286" s="138"/>
      <c r="AS286" s="138"/>
      <c r="AT286" s="138"/>
      <c r="AU286" s="138"/>
      <c r="AV286" s="138"/>
      <c r="AW286" s="138"/>
      <c r="AX286" s="138"/>
      <c r="AY286" s="138"/>
      <c r="AZ286" s="138"/>
      <c r="BA286" s="138"/>
      <c r="BB286" s="138"/>
      <c r="BC286" s="138"/>
      <c r="BD286" s="138"/>
      <c r="BE286" s="138"/>
      <c r="BF286" s="138"/>
      <c r="BG286" s="138"/>
      <c r="BH286" s="138"/>
    </row>
    <row r="287" spans="1:60" outlineLevel="1" x14ac:dyDescent="0.2">
      <c r="A287" s="141"/>
      <c r="B287" s="142"/>
      <c r="C287" s="178" t="s">
        <v>566</v>
      </c>
      <c r="D287" s="150"/>
      <c r="E287" s="151">
        <v>55.6</v>
      </c>
      <c r="F287" s="144"/>
      <c r="G287" s="144"/>
      <c r="H287" s="144"/>
      <c r="I287" s="144"/>
      <c r="J287" s="144"/>
      <c r="K287" s="144"/>
      <c r="L287" s="144"/>
      <c r="M287" s="144"/>
      <c r="N287" s="144"/>
      <c r="O287" s="144"/>
      <c r="P287" s="144"/>
      <c r="Q287" s="144"/>
      <c r="R287" s="144"/>
      <c r="S287" s="144"/>
      <c r="T287" s="144"/>
      <c r="U287" s="144"/>
      <c r="V287" s="144"/>
      <c r="W287" s="144"/>
      <c r="X287" s="138"/>
      <c r="Y287" s="138"/>
      <c r="Z287" s="138"/>
      <c r="AA287" s="138"/>
      <c r="AB287" s="138"/>
      <c r="AC287" s="138"/>
      <c r="AD287" s="138"/>
      <c r="AE287" s="138"/>
      <c r="AF287" s="138"/>
      <c r="AG287" s="138" t="s">
        <v>148</v>
      </c>
      <c r="AH287" s="138">
        <v>0</v>
      </c>
      <c r="AI287" s="138"/>
      <c r="AJ287" s="138"/>
      <c r="AK287" s="138"/>
      <c r="AL287" s="138"/>
      <c r="AM287" s="138"/>
      <c r="AN287" s="138"/>
      <c r="AO287" s="138"/>
      <c r="AP287" s="138"/>
      <c r="AQ287" s="138"/>
      <c r="AR287" s="138"/>
      <c r="AS287" s="138"/>
      <c r="AT287" s="138"/>
      <c r="AU287" s="138"/>
      <c r="AV287" s="138"/>
      <c r="AW287" s="138"/>
      <c r="AX287" s="138"/>
      <c r="AY287" s="138"/>
      <c r="AZ287" s="138"/>
      <c r="BA287" s="138"/>
      <c r="BB287" s="138"/>
      <c r="BC287" s="138"/>
      <c r="BD287" s="138"/>
      <c r="BE287" s="138"/>
      <c r="BF287" s="138"/>
      <c r="BG287" s="138"/>
      <c r="BH287" s="138"/>
    </row>
    <row r="288" spans="1:60" ht="33.75" outlineLevel="1" x14ac:dyDescent="0.2">
      <c r="A288" s="159">
        <v>99</v>
      </c>
      <c r="B288" s="160" t="s">
        <v>379</v>
      </c>
      <c r="C288" s="177" t="s">
        <v>380</v>
      </c>
      <c r="D288" s="161" t="s">
        <v>229</v>
      </c>
      <c r="E288" s="162">
        <v>1.25</v>
      </c>
      <c r="F288" s="163"/>
      <c r="G288" s="164">
        <f>ROUND(E288*F288,2)</f>
        <v>0</v>
      </c>
      <c r="H288" s="163"/>
      <c r="I288" s="164">
        <f>ROUND(E288*H288,2)</f>
        <v>0</v>
      </c>
      <c r="J288" s="163"/>
      <c r="K288" s="164">
        <f>ROUND(E288*J288,2)</f>
        <v>0</v>
      </c>
      <c r="L288" s="164">
        <v>21</v>
      </c>
      <c r="M288" s="164">
        <f>G288*(1+L288/100)</f>
        <v>0</v>
      </c>
      <c r="N288" s="164">
        <v>1.8000000000000001E-4</v>
      </c>
      <c r="O288" s="164">
        <f>ROUND(E288*N288,2)</f>
        <v>0</v>
      </c>
      <c r="P288" s="164">
        <v>0</v>
      </c>
      <c r="Q288" s="164">
        <f>ROUND(E288*P288,2)</f>
        <v>0</v>
      </c>
      <c r="R288" s="164" t="s">
        <v>361</v>
      </c>
      <c r="S288" s="164" t="s">
        <v>143</v>
      </c>
      <c r="T288" s="165" t="s">
        <v>143</v>
      </c>
      <c r="U288" s="144">
        <v>0.15000000000000002</v>
      </c>
      <c r="V288" s="144">
        <f>ROUND(E288*U288,2)</f>
        <v>0.19</v>
      </c>
      <c r="W288" s="144"/>
      <c r="X288" s="138"/>
      <c r="Y288" s="138"/>
      <c r="Z288" s="138"/>
      <c r="AA288" s="138"/>
      <c r="AB288" s="138"/>
      <c r="AC288" s="138"/>
      <c r="AD288" s="138"/>
      <c r="AE288" s="138"/>
      <c r="AF288" s="138"/>
      <c r="AG288" s="138" t="s">
        <v>144</v>
      </c>
      <c r="AH288" s="138"/>
      <c r="AI288" s="138"/>
      <c r="AJ288" s="138"/>
      <c r="AK288" s="138"/>
      <c r="AL288" s="138"/>
      <c r="AM288" s="138"/>
      <c r="AN288" s="138"/>
      <c r="AO288" s="138"/>
      <c r="AP288" s="138"/>
      <c r="AQ288" s="138"/>
      <c r="AR288" s="138"/>
      <c r="AS288" s="138"/>
      <c r="AT288" s="138"/>
      <c r="AU288" s="138"/>
      <c r="AV288" s="138"/>
      <c r="AW288" s="138"/>
      <c r="AX288" s="138"/>
      <c r="AY288" s="138"/>
      <c r="AZ288" s="138"/>
      <c r="BA288" s="138"/>
      <c r="BB288" s="138"/>
      <c r="BC288" s="138"/>
      <c r="BD288" s="138"/>
      <c r="BE288" s="138"/>
      <c r="BF288" s="138"/>
      <c r="BG288" s="138"/>
      <c r="BH288" s="138"/>
    </row>
    <row r="289" spans="1:60" outlineLevel="1" x14ac:dyDescent="0.2">
      <c r="A289" s="141"/>
      <c r="B289" s="142"/>
      <c r="C289" s="178" t="s">
        <v>742</v>
      </c>
      <c r="D289" s="150"/>
      <c r="E289" s="151">
        <v>1.25</v>
      </c>
      <c r="F289" s="144"/>
      <c r="G289" s="144"/>
      <c r="H289" s="144"/>
      <c r="I289" s="144"/>
      <c r="J289" s="144"/>
      <c r="K289" s="144"/>
      <c r="L289" s="144"/>
      <c r="M289" s="144"/>
      <c r="N289" s="144"/>
      <c r="O289" s="144"/>
      <c r="P289" s="144"/>
      <c r="Q289" s="144"/>
      <c r="R289" s="144"/>
      <c r="S289" s="144"/>
      <c r="T289" s="144"/>
      <c r="U289" s="144"/>
      <c r="V289" s="144"/>
      <c r="W289" s="144"/>
      <c r="X289" s="138"/>
      <c r="Y289" s="138"/>
      <c r="Z289" s="138"/>
      <c r="AA289" s="138"/>
      <c r="AB289" s="138"/>
      <c r="AC289" s="138"/>
      <c r="AD289" s="138"/>
      <c r="AE289" s="138"/>
      <c r="AF289" s="138"/>
      <c r="AG289" s="138" t="s">
        <v>148</v>
      </c>
      <c r="AH289" s="138">
        <v>0</v>
      </c>
      <c r="AI289" s="138"/>
      <c r="AJ289" s="138"/>
      <c r="AK289" s="138"/>
      <c r="AL289" s="138"/>
      <c r="AM289" s="138"/>
      <c r="AN289" s="138"/>
      <c r="AO289" s="138"/>
      <c r="AP289" s="138"/>
      <c r="AQ289" s="138"/>
      <c r="AR289" s="138"/>
      <c r="AS289" s="138"/>
      <c r="AT289" s="138"/>
      <c r="AU289" s="138"/>
      <c r="AV289" s="138"/>
      <c r="AW289" s="138"/>
      <c r="AX289" s="138"/>
      <c r="AY289" s="138"/>
      <c r="AZ289" s="138"/>
      <c r="BA289" s="138"/>
      <c r="BB289" s="138"/>
      <c r="BC289" s="138"/>
      <c r="BD289" s="138"/>
      <c r="BE289" s="138"/>
      <c r="BF289" s="138"/>
      <c r="BG289" s="138"/>
      <c r="BH289" s="138"/>
    </row>
    <row r="290" spans="1:60" outlineLevel="1" x14ac:dyDescent="0.2">
      <c r="A290" s="159">
        <v>100</v>
      </c>
      <c r="B290" s="160" t="s">
        <v>382</v>
      </c>
      <c r="C290" s="177" t="s">
        <v>383</v>
      </c>
      <c r="D290" s="161" t="s">
        <v>229</v>
      </c>
      <c r="E290" s="162">
        <v>32.85</v>
      </c>
      <c r="F290" s="163"/>
      <c r="G290" s="164">
        <f>ROUND(E290*F290,2)</f>
        <v>0</v>
      </c>
      <c r="H290" s="163"/>
      <c r="I290" s="164">
        <f>ROUND(E290*H290,2)</f>
        <v>0</v>
      </c>
      <c r="J290" s="163"/>
      <c r="K290" s="164">
        <f>ROUND(E290*J290,2)</f>
        <v>0</v>
      </c>
      <c r="L290" s="164">
        <v>21</v>
      </c>
      <c r="M290" s="164">
        <f>G290*(1+L290/100)</f>
        <v>0</v>
      </c>
      <c r="N290" s="164">
        <v>4.0000000000000003E-5</v>
      </c>
      <c r="O290" s="164">
        <f>ROUND(E290*N290,2)</f>
        <v>0</v>
      </c>
      <c r="P290" s="164">
        <v>0</v>
      </c>
      <c r="Q290" s="164">
        <f>ROUND(E290*P290,2)</f>
        <v>0</v>
      </c>
      <c r="R290" s="164" t="s">
        <v>361</v>
      </c>
      <c r="S290" s="164" t="s">
        <v>143</v>
      </c>
      <c r="T290" s="165" t="s">
        <v>143</v>
      </c>
      <c r="U290" s="144">
        <v>7.0000000000000007E-2</v>
      </c>
      <c r="V290" s="144">
        <f>ROUND(E290*U290,2)</f>
        <v>2.2999999999999998</v>
      </c>
      <c r="W290" s="144"/>
      <c r="X290" s="138"/>
      <c r="Y290" s="138"/>
      <c r="Z290" s="138"/>
      <c r="AA290" s="138"/>
      <c r="AB290" s="138"/>
      <c r="AC290" s="138"/>
      <c r="AD290" s="138"/>
      <c r="AE290" s="138"/>
      <c r="AF290" s="138"/>
      <c r="AG290" s="138" t="s">
        <v>144</v>
      </c>
      <c r="AH290" s="138"/>
      <c r="AI290" s="138"/>
      <c r="AJ290" s="138"/>
      <c r="AK290" s="138"/>
      <c r="AL290" s="138"/>
      <c r="AM290" s="138"/>
      <c r="AN290" s="138"/>
      <c r="AO290" s="138"/>
      <c r="AP290" s="138"/>
      <c r="AQ290" s="138"/>
      <c r="AR290" s="138"/>
      <c r="AS290" s="138"/>
      <c r="AT290" s="138"/>
      <c r="AU290" s="138"/>
      <c r="AV290" s="138"/>
      <c r="AW290" s="138"/>
      <c r="AX290" s="138"/>
      <c r="AY290" s="138"/>
      <c r="AZ290" s="138"/>
      <c r="BA290" s="138"/>
      <c r="BB290" s="138"/>
      <c r="BC290" s="138"/>
      <c r="BD290" s="138"/>
      <c r="BE290" s="138"/>
      <c r="BF290" s="138"/>
      <c r="BG290" s="138"/>
      <c r="BH290" s="138"/>
    </row>
    <row r="291" spans="1:60" outlineLevel="1" x14ac:dyDescent="0.2">
      <c r="A291" s="141"/>
      <c r="B291" s="142"/>
      <c r="C291" s="178" t="s">
        <v>741</v>
      </c>
      <c r="D291" s="150"/>
      <c r="E291" s="151">
        <v>32.85</v>
      </c>
      <c r="F291" s="144"/>
      <c r="G291" s="144"/>
      <c r="H291" s="144"/>
      <c r="I291" s="144"/>
      <c r="J291" s="144"/>
      <c r="K291" s="144"/>
      <c r="L291" s="144"/>
      <c r="M291" s="144"/>
      <c r="N291" s="144"/>
      <c r="O291" s="144"/>
      <c r="P291" s="144"/>
      <c r="Q291" s="144"/>
      <c r="R291" s="144"/>
      <c r="S291" s="144"/>
      <c r="T291" s="144"/>
      <c r="U291" s="144"/>
      <c r="V291" s="144"/>
      <c r="W291" s="144"/>
      <c r="X291" s="138"/>
      <c r="Y291" s="138"/>
      <c r="Z291" s="138"/>
      <c r="AA291" s="138"/>
      <c r="AB291" s="138"/>
      <c r="AC291" s="138"/>
      <c r="AD291" s="138"/>
      <c r="AE291" s="138"/>
      <c r="AF291" s="138"/>
      <c r="AG291" s="138" t="s">
        <v>148</v>
      </c>
      <c r="AH291" s="138">
        <v>0</v>
      </c>
      <c r="AI291" s="138"/>
      <c r="AJ291" s="138"/>
      <c r="AK291" s="138"/>
      <c r="AL291" s="138"/>
      <c r="AM291" s="138"/>
      <c r="AN291" s="138"/>
      <c r="AO291" s="138"/>
      <c r="AP291" s="138"/>
      <c r="AQ291" s="138"/>
      <c r="AR291" s="138"/>
      <c r="AS291" s="138"/>
      <c r="AT291" s="138"/>
      <c r="AU291" s="138"/>
      <c r="AV291" s="138"/>
      <c r="AW291" s="138"/>
      <c r="AX291" s="138"/>
      <c r="AY291" s="138"/>
      <c r="AZ291" s="138"/>
      <c r="BA291" s="138"/>
      <c r="BB291" s="138"/>
      <c r="BC291" s="138"/>
      <c r="BD291" s="138"/>
      <c r="BE291" s="138"/>
      <c r="BF291" s="138"/>
      <c r="BG291" s="138"/>
      <c r="BH291" s="138"/>
    </row>
    <row r="292" spans="1:60" ht="22.5" outlineLevel="1" x14ac:dyDescent="0.2">
      <c r="A292" s="159">
        <v>101</v>
      </c>
      <c r="B292" s="160" t="s">
        <v>743</v>
      </c>
      <c r="C292" s="177" t="s">
        <v>744</v>
      </c>
      <c r="D292" s="161" t="s">
        <v>141</v>
      </c>
      <c r="E292" s="162">
        <v>1.1200000000000001</v>
      </c>
      <c r="F292" s="163"/>
      <c r="G292" s="164">
        <f>ROUND(E292*F292,2)</f>
        <v>0</v>
      </c>
      <c r="H292" s="163"/>
      <c r="I292" s="164">
        <f>ROUND(E292*H292,2)</f>
        <v>0</v>
      </c>
      <c r="J292" s="163"/>
      <c r="K292" s="164">
        <f>ROUND(E292*J292,2)</f>
        <v>0</v>
      </c>
      <c r="L292" s="164">
        <v>21</v>
      </c>
      <c r="M292" s="164">
        <f>G292*(1+L292/100)</f>
        <v>0</v>
      </c>
      <c r="N292" s="164">
        <v>8.0000000000000004E-4</v>
      </c>
      <c r="O292" s="164">
        <f>ROUND(E292*N292,2)</f>
        <v>0</v>
      </c>
      <c r="P292" s="164">
        <v>0</v>
      </c>
      <c r="Q292" s="164">
        <f>ROUND(E292*P292,2)</f>
        <v>0</v>
      </c>
      <c r="R292" s="164" t="s">
        <v>361</v>
      </c>
      <c r="S292" s="164" t="s">
        <v>143</v>
      </c>
      <c r="T292" s="165" t="s">
        <v>143</v>
      </c>
      <c r="U292" s="144">
        <v>0</v>
      </c>
      <c r="V292" s="144">
        <f>ROUND(E292*U292,2)</f>
        <v>0</v>
      </c>
      <c r="W292" s="144"/>
      <c r="X292" s="138"/>
      <c r="Y292" s="138"/>
      <c r="Z292" s="138"/>
      <c r="AA292" s="138"/>
      <c r="AB292" s="138"/>
      <c r="AC292" s="138"/>
      <c r="AD292" s="138"/>
      <c r="AE292" s="138"/>
      <c r="AF292" s="138"/>
      <c r="AG292" s="138" t="s">
        <v>144</v>
      </c>
      <c r="AH292" s="138"/>
      <c r="AI292" s="138"/>
      <c r="AJ292" s="138"/>
      <c r="AK292" s="138"/>
      <c r="AL292" s="138"/>
      <c r="AM292" s="138"/>
      <c r="AN292" s="138"/>
      <c r="AO292" s="138"/>
      <c r="AP292" s="138"/>
      <c r="AQ292" s="138"/>
      <c r="AR292" s="138"/>
      <c r="AS292" s="138"/>
      <c r="AT292" s="138"/>
      <c r="AU292" s="138"/>
      <c r="AV292" s="138"/>
      <c r="AW292" s="138"/>
      <c r="AX292" s="138"/>
      <c r="AY292" s="138"/>
      <c r="AZ292" s="138"/>
      <c r="BA292" s="138"/>
      <c r="BB292" s="138"/>
      <c r="BC292" s="138"/>
      <c r="BD292" s="138"/>
      <c r="BE292" s="138"/>
      <c r="BF292" s="138"/>
      <c r="BG292" s="138"/>
      <c r="BH292" s="138"/>
    </row>
    <row r="293" spans="1:60" outlineLevel="1" x14ac:dyDescent="0.2">
      <c r="A293" s="141"/>
      <c r="B293" s="142"/>
      <c r="C293" s="178" t="s">
        <v>745</v>
      </c>
      <c r="D293" s="150"/>
      <c r="E293" s="151">
        <v>1.1200000000000001</v>
      </c>
      <c r="F293" s="144"/>
      <c r="G293" s="144"/>
      <c r="H293" s="144"/>
      <c r="I293" s="144"/>
      <c r="J293" s="144"/>
      <c r="K293" s="144"/>
      <c r="L293" s="144"/>
      <c r="M293" s="144"/>
      <c r="N293" s="144"/>
      <c r="O293" s="144"/>
      <c r="P293" s="144"/>
      <c r="Q293" s="144"/>
      <c r="R293" s="144"/>
      <c r="S293" s="144"/>
      <c r="T293" s="144"/>
      <c r="U293" s="144"/>
      <c r="V293" s="144"/>
      <c r="W293" s="144"/>
      <c r="X293" s="138"/>
      <c r="Y293" s="138"/>
      <c r="Z293" s="138"/>
      <c r="AA293" s="138"/>
      <c r="AB293" s="138"/>
      <c r="AC293" s="138"/>
      <c r="AD293" s="138"/>
      <c r="AE293" s="138"/>
      <c r="AF293" s="138"/>
      <c r="AG293" s="138" t="s">
        <v>148</v>
      </c>
      <c r="AH293" s="138">
        <v>0</v>
      </c>
      <c r="AI293" s="138"/>
      <c r="AJ293" s="138"/>
      <c r="AK293" s="138"/>
      <c r="AL293" s="138"/>
      <c r="AM293" s="138"/>
      <c r="AN293" s="138"/>
      <c r="AO293" s="138"/>
      <c r="AP293" s="138"/>
      <c r="AQ293" s="138"/>
      <c r="AR293" s="138"/>
      <c r="AS293" s="138"/>
      <c r="AT293" s="138"/>
      <c r="AU293" s="138"/>
      <c r="AV293" s="138"/>
      <c r="AW293" s="138"/>
      <c r="AX293" s="138"/>
      <c r="AY293" s="138"/>
      <c r="AZ293" s="138"/>
      <c r="BA293" s="138"/>
      <c r="BB293" s="138"/>
      <c r="BC293" s="138"/>
      <c r="BD293" s="138"/>
      <c r="BE293" s="138"/>
      <c r="BF293" s="138"/>
      <c r="BG293" s="138"/>
      <c r="BH293" s="138"/>
    </row>
    <row r="294" spans="1:60" ht="22.5" outlineLevel="1" x14ac:dyDescent="0.2">
      <c r="A294" s="159">
        <v>102</v>
      </c>
      <c r="B294" s="160" t="s">
        <v>384</v>
      </c>
      <c r="C294" s="177" t="s">
        <v>385</v>
      </c>
      <c r="D294" s="161" t="s">
        <v>141</v>
      </c>
      <c r="E294" s="162">
        <v>58.38</v>
      </c>
      <c r="F294" s="163"/>
      <c r="G294" s="164">
        <f>ROUND(E294*F294,2)</f>
        <v>0</v>
      </c>
      <c r="H294" s="163"/>
      <c r="I294" s="164">
        <f>ROUND(E294*H294,2)</f>
        <v>0</v>
      </c>
      <c r="J294" s="163"/>
      <c r="K294" s="164">
        <f>ROUND(E294*J294,2)</f>
        <v>0</v>
      </c>
      <c r="L294" s="164">
        <v>21</v>
      </c>
      <c r="M294" s="164">
        <f>G294*(1+L294/100)</f>
        <v>0</v>
      </c>
      <c r="N294" s="164">
        <v>1.9200000000000002E-2</v>
      </c>
      <c r="O294" s="164">
        <f>ROUND(E294*N294,2)</f>
        <v>1.1200000000000001</v>
      </c>
      <c r="P294" s="164">
        <v>0</v>
      </c>
      <c r="Q294" s="164">
        <f>ROUND(E294*P294,2)</f>
        <v>0</v>
      </c>
      <c r="R294" s="164" t="s">
        <v>196</v>
      </c>
      <c r="S294" s="164" t="s">
        <v>143</v>
      </c>
      <c r="T294" s="165" t="s">
        <v>143</v>
      </c>
      <c r="U294" s="144">
        <v>0</v>
      </c>
      <c r="V294" s="144">
        <f>ROUND(E294*U294,2)</f>
        <v>0</v>
      </c>
      <c r="W294" s="144"/>
      <c r="X294" s="138"/>
      <c r="Y294" s="138"/>
      <c r="Z294" s="138"/>
      <c r="AA294" s="138"/>
      <c r="AB294" s="138"/>
      <c r="AC294" s="138"/>
      <c r="AD294" s="138"/>
      <c r="AE294" s="138"/>
      <c r="AF294" s="138"/>
      <c r="AG294" s="138" t="s">
        <v>694</v>
      </c>
      <c r="AH294" s="138"/>
      <c r="AI294" s="138"/>
      <c r="AJ294" s="138"/>
      <c r="AK294" s="138"/>
      <c r="AL294" s="138"/>
      <c r="AM294" s="138"/>
      <c r="AN294" s="138"/>
      <c r="AO294" s="138"/>
      <c r="AP294" s="138"/>
      <c r="AQ294" s="138"/>
      <c r="AR294" s="138"/>
      <c r="AS294" s="138"/>
      <c r="AT294" s="138"/>
      <c r="AU294" s="138"/>
      <c r="AV294" s="138"/>
      <c r="AW294" s="138"/>
      <c r="AX294" s="138"/>
      <c r="AY294" s="138"/>
      <c r="AZ294" s="138"/>
      <c r="BA294" s="138"/>
      <c r="BB294" s="138"/>
      <c r="BC294" s="138"/>
      <c r="BD294" s="138"/>
      <c r="BE294" s="138"/>
      <c r="BF294" s="138"/>
      <c r="BG294" s="138"/>
      <c r="BH294" s="138"/>
    </row>
    <row r="295" spans="1:60" outlineLevel="1" x14ac:dyDescent="0.2">
      <c r="A295" s="141"/>
      <c r="B295" s="142"/>
      <c r="C295" s="178" t="s">
        <v>746</v>
      </c>
      <c r="D295" s="150"/>
      <c r="E295" s="151">
        <v>58.38</v>
      </c>
      <c r="F295" s="144"/>
      <c r="G295" s="144"/>
      <c r="H295" s="144"/>
      <c r="I295" s="144"/>
      <c r="J295" s="144"/>
      <c r="K295" s="144"/>
      <c r="L295" s="144"/>
      <c r="M295" s="144"/>
      <c r="N295" s="144"/>
      <c r="O295" s="144"/>
      <c r="P295" s="144"/>
      <c r="Q295" s="144"/>
      <c r="R295" s="144"/>
      <c r="S295" s="144"/>
      <c r="T295" s="144"/>
      <c r="U295" s="144"/>
      <c r="V295" s="144"/>
      <c r="W295" s="144"/>
      <c r="X295" s="138"/>
      <c r="Y295" s="138"/>
      <c r="Z295" s="138"/>
      <c r="AA295" s="138"/>
      <c r="AB295" s="138"/>
      <c r="AC295" s="138"/>
      <c r="AD295" s="138"/>
      <c r="AE295" s="138"/>
      <c r="AF295" s="138"/>
      <c r="AG295" s="138" t="s">
        <v>148</v>
      </c>
      <c r="AH295" s="138">
        <v>0</v>
      </c>
      <c r="AI295" s="138"/>
      <c r="AJ295" s="138"/>
      <c r="AK295" s="138"/>
      <c r="AL295" s="138"/>
      <c r="AM295" s="138"/>
      <c r="AN295" s="138"/>
      <c r="AO295" s="138"/>
      <c r="AP295" s="138"/>
      <c r="AQ295" s="138"/>
      <c r="AR295" s="138"/>
      <c r="AS295" s="138"/>
      <c r="AT295" s="138"/>
      <c r="AU295" s="138"/>
      <c r="AV295" s="138"/>
      <c r="AW295" s="138"/>
      <c r="AX295" s="138"/>
      <c r="AY295" s="138"/>
      <c r="AZ295" s="138"/>
      <c r="BA295" s="138"/>
      <c r="BB295" s="138"/>
      <c r="BC295" s="138"/>
      <c r="BD295" s="138"/>
      <c r="BE295" s="138"/>
      <c r="BF295" s="138"/>
      <c r="BG295" s="138"/>
      <c r="BH295" s="138"/>
    </row>
    <row r="296" spans="1:60" outlineLevel="1" x14ac:dyDescent="0.2">
      <c r="A296" s="141">
        <v>103</v>
      </c>
      <c r="B296" s="142" t="s">
        <v>388</v>
      </c>
      <c r="C296" s="180" t="s">
        <v>389</v>
      </c>
      <c r="D296" s="143" t="s">
        <v>0</v>
      </c>
      <c r="E296" s="174"/>
      <c r="F296" s="149"/>
      <c r="G296" s="144">
        <f>ROUND(E296*F296,2)</f>
        <v>0</v>
      </c>
      <c r="H296" s="149"/>
      <c r="I296" s="144">
        <f>ROUND(E296*H296,2)</f>
        <v>0</v>
      </c>
      <c r="J296" s="149"/>
      <c r="K296" s="144">
        <f>ROUND(E296*J296,2)</f>
        <v>0</v>
      </c>
      <c r="L296" s="144">
        <v>21</v>
      </c>
      <c r="M296" s="144">
        <f>G296*(1+L296/100)</f>
        <v>0</v>
      </c>
      <c r="N296" s="144">
        <v>0</v>
      </c>
      <c r="O296" s="144">
        <f>ROUND(E296*N296,2)</f>
        <v>0</v>
      </c>
      <c r="P296" s="144">
        <v>0</v>
      </c>
      <c r="Q296" s="144">
        <f>ROUND(E296*P296,2)</f>
        <v>0</v>
      </c>
      <c r="R296" s="144" t="s">
        <v>361</v>
      </c>
      <c r="S296" s="144" t="s">
        <v>143</v>
      </c>
      <c r="T296" s="144" t="s">
        <v>143</v>
      </c>
      <c r="U296" s="144">
        <v>0</v>
      </c>
      <c r="V296" s="144">
        <f>ROUND(E296*U296,2)</f>
        <v>0</v>
      </c>
      <c r="W296" s="144"/>
      <c r="X296" s="138"/>
      <c r="Y296" s="138"/>
      <c r="Z296" s="138"/>
      <c r="AA296" s="138"/>
      <c r="AB296" s="138"/>
      <c r="AC296" s="138"/>
      <c r="AD296" s="138"/>
      <c r="AE296" s="138"/>
      <c r="AF296" s="138"/>
      <c r="AG296" s="138" t="s">
        <v>256</v>
      </c>
      <c r="AH296" s="138"/>
      <c r="AI296" s="138"/>
      <c r="AJ296" s="138"/>
      <c r="AK296" s="138"/>
      <c r="AL296" s="138"/>
      <c r="AM296" s="138"/>
      <c r="AN296" s="138"/>
      <c r="AO296" s="138"/>
      <c r="AP296" s="138"/>
      <c r="AQ296" s="138"/>
      <c r="AR296" s="138"/>
      <c r="AS296" s="138"/>
      <c r="AT296" s="138"/>
      <c r="AU296" s="138"/>
      <c r="AV296" s="138"/>
      <c r="AW296" s="138"/>
      <c r="AX296" s="138"/>
      <c r="AY296" s="138"/>
      <c r="AZ296" s="138"/>
      <c r="BA296" s="138"/>
      <c r="BB296" s="138"/>
      <c r="BC296" s="138"/>
      <c r="BD296" s="138"/>
      <c r="BE296" s="138"/>
      <c r="BF296" s="138"/>
      <c r="BG296" s="138"/>
      <c r="BH296" s="138"/>
    </row>
    <row r="297" spans="1:60" outlineLevel="1" x14ac:dyDescent="0.2">
      <c r="A297" s="141"/>
      <c r="B297" s="142"/>
      <c r="C297" s="260" t="s">
        <v>390</v>
      </c>
      <c r="D297" s="261"/>
      <c r="E297" s="261"/>
      <c r="F297" s="261"/>
      <c r="G297" s="261"/>
      <c r="H297" s="144"/>
      <c r="I297" s="144"/>
      <c r="J297" s="144"/>
      <c r="K297" s="144"/>
      <c r="L297" s="144"/>
      <c r="M297" s="144"/>
      <c r="N297" s="144"/>
      <c r="O297" s="144"/>
      <c r="P297" s="144"/>
      <c r="Q297" s="144"/>
      <c r="R297" s="144"/>
      <c r="S297" s="144"/>
      <c r="T297" s="144"/>
      <c r="U297" s="144"/>
      <c r="V297" s="144"/>
      <c r="W297" s="144"/>
      <c r="X297" s="138"/>
      <c r="Y297" s="138"/>
      <c r="Z297" s="138"/>
      <c r="AA297" s="138"/>
      <c r="AB297" s="138"/>
      <c r="AC297" s="138"/>
      <c r="AD297" s="138"/>
      <c r="AE297" s="138"/>
      <c r="AF297" s="138"/>
      <c r="AG297" s="138" t="s">
        <v>146</v>
      </c>
      <c r="AH297" s="138"/>
      <c r="AI297" s="138"/>
      <c r="AJ297" s="138"/>
      <c r="AK297" s="138"/>
      <c r="AL297" s="138"/>
      <c r="AM297" s="138"/>
      <c r="AN297" s="138"/>
      <c r="AO297" s="138"/>
      <c r="AP297" s="138"/>
      <c r="AQ297" s="138"/>
      <c r="AR297" s="138"/>
      <c r="AS297" s="138"/>
      <c r="AT297" s="138"/>
      <c r="AU297" s="138"/>
      <c r="AV297" s="138"/>
      <c r="AW297" s="138"/>
      <c r="AX297" s="138"/>
      <c r="AY297" s="138"/>
      <c r="AZ297" s="138"/>
      <c r="BA297" s="138"/>
      <c r="BB297" s="138"/>
      <c r="BC297" s="138"/>
      <c r="BD297" s="138"/>
      <c r="BE297" s="138"/>
      <c r="BF297" s="138"/>
      <c r="BG297" s="138"/>
      <c r="BH297" s="138"/>
    </row>
    <row r="298" spans="1:60" x14ac:dyDescent="0.2">
      <c r="A298" s="153" t="s">
        <v>137</v>
      </c>
      <c r="B298" s="154" t="s">
        <v>102</v>
      </c>
      <c r="C298" s="176" t="s">
        <v>103</v>
      </c>
      <c r="D298" s="155"/>
      <c r="E298" s="156"/>
      <c r="F298" s="157"/>
      <c r="G298" s="157">
        <f>SUMIF(AG299:AG315,"&lt;&gt;NOR",G299:G315)</f>
        <v>0</v>
      </c>
      <c r="H298" s="157"/>
      <c r="I298" s="157">
        <f>SUM(I299:I315)</f>
        <v>0</v>
      </c>
      <c r="J298" s="157"/>
      <c r="K298" s="157">
        <f>SUM(K299:K315)</f>
        <v>0</v>
      </c>
      <c r="L298" s="157"/>
      <c r="M298" s="157">
        <f>SUM(M299:M315)</f>
        <v>0</v>
      </c>
      <c r="N298" s="157"/>
      <c r="O298" s="157">
        <f>SUM(O299:O315)</f>
        <v>0.66999999999999993</v>
      </c>
      <c r="P298" s="157"/>
      <c r="Q298" s="157">
        <f>SUM(Q299:Q315)</f>
        <v>0</v>
      </c>
      <c r="R298" s="157"/>
      <c r="S298" s="157"/>
      <c r="T298" s="158"/>
      <c r="U298" s="152"/>
      <c r="V298" s="152">
        <f>SUM(V299:V315)</f>
        <v>43.74</v>
      </c>
      <c r="W298" s="152"/>
      <c r="AG298" t="s">
        <v>138</v>
      </c>
    </row>
    <row r="299" spans="1:60" ht="33.75" outlineLevel="1" x14ac:dyDescent="0.2">
      <c r="A299" s="159">
        <v>104</v>
      </c>
      <c r="B299" s="160" t="s">
        <v>392</v>
      </c>
      <c r="C299" s="177" t="s">
        <v>393</v>
      </c>
      <c r="D299" s="161" t="s">
        <v>141</v>
      </c>
      <c r="E299" s="162">
        <v>36.492500000000007</v>
      </c>
      <c r="F299" s="163"/>
      <c r="G299" s="164">
        <f>ROUND(E299*F299,2)</f>
        <v>0</v>
      </c>
      <c r="H299" s="163"/>
      <c r="I299" s="164">
        <f>ROUND(E299*H299,2)</f>
        <v>0</v>
      </c>
      <c r="J299" s="163"/>
      <c r="K299" s="164">
        <f>ROUND(E299*J299,2)</f>
        <v>0</v>
      </c>
      <c r="L299" s="164">
        <v>21</v>
      </c>
      <c r="M299" s="164">
        <f>G299*(1+L299/100)</f>
        <v>0</v>
      </c>
      <c r="N299" s="164">
        <v>4.8700000000000002E-3</v>
      </c>
      <c r="O299" s="164">
        <f>ROUND(E299*N299,2)</f>
        <v>0.18</v>
      </c>
      <c r="P299" s="164">
        <v>0</v>
      </c>
      <c r="Q299" s="164">
        <f>ROUND(E299*P299,2)</f>
        <v>0</v>
      </c>
      <c r="R299" s="164" t="s">
        <v>361</v>
      </c>
      <c r="S299" s="164" t="s">
        <v>143</v>
      </c>
      <c r="T299" s="165" t="s">
        <v>143</v>
      </c>
      <c r="U299" s="144">
        <v>1.1260000000000001</v>
      </c>
      <c r="V299" s="144">
        <f>ROUND(E299*U299,2)</f>
        <v>41.09</v>
      </c>
      <c r="W299" s="144"/>
      <c r="X299" s="138"/>
      <c r="Y299" s="138"/>
      <c r="Z299" s="138"/>
      <c r="AA299" s="138"/>
      <c r="AB299" s="138"/>
      <c r="AC299" s="138"/>
      <c r="AD299" s="138"/>
      <c r="AE299" s="138"/>
      <c r="AF299" s="138"/>
      <c r="AG299" s="138" t="s">
        <v>144</v>
      </c>
      <c r="AH299" s="138"/>
      <c r="AI299" s="138"/>
      <c r="AJ299" s="138"/>
      <c r="AK299" s="138"/>
      <c r="AL299" s="138"/>
      <c r="AM299" s="138"/>
      <c r="AN299" s="138"/>
      <c r="AO299" s="138"/>
      <c r="AP299" s="138"/>
      <c r="AQ299" s="138"/>
      <c r="AR299" s="138"/>
      <c r="AS299" s="138"/>
      <c r="AT299" s="138"/>
      <c r="AU299" s="138"/>
      <c r="AV299" s="138"/>
      <c r="AW299" s="138"/>
      <c r="AX299" s="138"/>
      <c r="AY299" s="138"/>
      <c r="AZ299" s="138"/>
      <c r="BA299" s="138"/>
      <c r="BB299" s="138"/>
      <c r="BC299" s="138"/>
      <c r="BD299" s="138"/>
      <c r="BE299" s="138"/>
      <c r="BF299" s="138"/>
      <c r="BG299" s="138"/>
      <c r="BH299" s="138"/>
    </row>
    <row r="300" spans="1:60" outlineLevel="1" x14ac:dyDescent="0.2">
      <c r="A300" s="141"/>
      <c r="B300" s="142"/>
      <c r="C300" s="178" t="s">
        <v>747</v>
      </c>
      <c r="D300" s="150"/>
      <c r="E300" s="151">
        <v>10.840000000000002</v>
      </c>
      <c r="F300" s="144"/>
      <c r="G300" s="144"/>
      <c r="H300" s="144"/>
      <c r="I300" s="144"/>
      <c r="J300" s="144"/>
      <c r="K300" s="144"/>
      <c r="L300" s="144"/>
      <c r="M300" s="144"/>
      <c r="N300" s="144"/>
      <c r="O300" s="144"/>
      <c r="P300" s="144"/>
      <c r="Q300" s="144"/>
      <c r="R300" s="144"/>
      <c r="S300" s="144"/>
      <c r="T300" s="144"/>
      <c r="U300" s="144"/>
      <c r="V300" s="144"/>
      <c r="W300" s="144"/>
      <c r="X300" s="138"/>
      <c r="Y300" s="138"/>
      <c r="Z300" s="138"/>
      <c r="AA300" s="138"/>
      <c r="AB300" s="138"/>
      <c r="AC300" s="138"/>
      <c r="AD300" s="138"/>
      <c r="AE300" s="138"/>
      <c r="AF300" s="138"/>
      <c r="AG300" s="138" t="s">
        <v>148</v>
      </c>
      <c r="AH300" s="138">
        <v>0</v>
      </c>
      <c r="AI300" s="138"/>
      <c r="AJ300" s="138"/>
      <c r="AK300" s="138"/>
      <c r="AL300" s="138"/>
      <c r="AM300" s="138"/>
      <c r="AN300" s="138"/>
      <c r="AO300" s="138"/>
      <c r="AP300" s="138"/>
      <c r="AQ300" s="138"/>
      <c r="AR300" s="138"/>
      <c r="AS300" s="138"/>
      <c r="AT300" s="138"/>
      <c r="AU300" s="138"/>
      <c r="AV300" s="138"/>
      <c r="AW300" s="138"/>
      <c r="AX300" s="138"/>
      <c r="AY300" s="138"/>
      <c r="AZ300" s="138"/>
      <c r="BA300" s="138"/>
      <c r="BB300" s="138"/>
      <c r="BC300" s="138"/>
      <c r="BD300" s="138"/>
      <c r="BE300" s="138"/>
      <c r="BF300" s="138"/>
      <c r="BG300" s="138"/>
      <c r="BH300" s="138"/>
    </row>
    <row r="301" spans="1:60" outlineLevel="1" x14ac:dyDescent="0.2">
      <c r="A301" s="141"/>
      <c r="B301" s="142"/>
      <c r="C301" s="178" t="s">
        <v>748</v>
      </c>
      <c r="D301" s="150"/>
      <c r="E301" s="151">
        <v>13.850000000000001</v>
      </c>
      <c r="F301" s="144"/>
      <c r="G301" s="144"/>
      <c r="H301" s="144"/>
      <c r="I301" s="144"/>
      <c r="J301" s="144"/>
      <c r="K301" s="144"/>
      <c r="L301" s="144"/>
      <c r="M301" s="144"/>
      <c r="N301" s="144"/>
      <c r="O301" s="144"/>
      <c r="P301" s="144"/>
      <c r="Q301" s="144"/>
      <c r="R301" s="144"/>
      <c r="S301" s="144"/>
      <c r="T301" s="144"/>
      <c r="U301" s="144"/>
      <c r="V301" s="144"/>
      <c r="W301" s="144"/>
      <c r="X301" s="138"/>
      <c r="Y301" s="138"/>
      <c r="Z301" s="138"/>
      <c r="AA301" s="138"/>
      <c r="AB301" s="138"/>
      <c r="AC301" s="138"/>
      <c r="AD301" s="138"/>
      <c r="AE301" s="138"/>
      <c r="AF301" s="138"/>
      <c r="AG301" s="138" t="s">
        <v>148</v>
      </c>
      <c r="AH301" s="138">
        <v>0</v>
      </c>
      <c r="AI301" s="138"/>
      <c r="AJ301" s="138"/>
      <c r="AK301" s="138"/>
      <c r="AL301" s="138"/>
      <c r="AM301" s="138"/>
      <c r="AN301" s="138"/>
      <c r="AO301" s="138"/>
      <c r="AP301" s="138"/>
      <c r="AQ301" s="138"/>
      <c r="AR301" s="138"/>
      <c r="AS301" s="138"/>
      <c r="AT301" s="138"/>
      <c r="AU301" s="138"/>
      <c r="AV301" s="138"/>
      <c r="AW301" s="138"/>
      <c r="AX301" s="138"/>
      <c r="AY301" s="138"/>
      <c r="AZ301" s="138"/>
      <c r="BA301" s="138"/>
      <c r="BB301" s="138"/>
      <c r="BC301" s="138"/>
      <c r="BD301" s="138"/>
      <c r="BE301" s="138"/>
      <c r="BF301" s="138"/>
      <c r="BG301" s="138"/>
      <c r="BH301" s="138"/>
    </row>
    <row r="302" spans="1:60" outlineLevel="1" x14ac:dyDescent="0.2">
      <c r="A302" s="141"/>
      <c r="B302" s="142"/>
      <c r="C302" s="178" t="s">
        <v>749</v>
      </c>
      <c r="D302" s="150"/>
      <c r="E302" s="151">
        <v>11.81</v>
      </c>
      <c r="F302" s="144"/>
      <c r="G302" s="144"/>
      <c r="H302" s="144"/>
      <c r="I302" s="144"/>
      <c r="J302" s="144"/>
      <c r="K302" s="144"/>
      <c r="L302" s="144"/>
      <c r="M302" s="144"/>
      <c r="N302" s="144"/>
      <c r="O302" s="144"/>
      <c r="P302" s="144"/>
      <c r="Q302" s="144"/>
      <c r="R302" s="144"/>
      <c r="S302" s="144"/>
      <c r="T302" s="144"/>
      <c r="U302" s="144"/>
      <c r="V302" s="144"/>
      <c r="W302" s="144"/>
      <c r="X302" s="138"/>
      <c r="Y302" s="138"/>
      <c r="Z302" s="138"/>
      <c r="AA302" s="138"/>
      <c r="AB302" s="138"/>
      <c r="AC302" s="138"/>
      <c r="AD302" s="138"/>
      <c r="AE302" s="138"/>
      <c r="AF302" s="138"/>
      <c r="AG302" s="138" t="s">
        <v>148</v>
      </c>
      <c r="AH302" s="138">
        <v>0</v>
      </c>
      <c r="AI302" s="138"/>
      <c r="AJ302" s="138"/>
      <c r="AK302" s="138"/>
      <c r="AL302" s="138"/>
      <c r="AM302" s="138"/>
      <c r="AN302" s="138"/>
      <c r="AO302" s="138"/>
      <c r="AP302" s="138"/>
      <c r="AQ302" s="138"/>
      <c r="AR302" s="138"/>
      <c r="AS302" s="138"/>
      <c r="AT302" s="138"/>
      <c r="AU302" s="138"/>
      <c r="AV302" s="138"/>
      <c r="AW302" s="138"/>
      <c r="AX302" s="138"/>
      <c r="AY302" s="138"/>
      <c r="AZ302" s="138"/>
      <c r="BA302" s="138"/>
      <c r="BB302" s="138"/>
      <c r="BC302" s="138"/>
      <c r="BD302" s="138"/>
      <c r="BE302" s="138"/>
      <c r="BF302" s="138"/>
      <c r="BG302" s="138"/>
      <c r="BH302" s="138"/>
    </row>
    <row r="303" spans="1:60" ht="33.75" outlineLevel="1" x14ac:dyDescent="0.2">
      <c r="A303" s="159">
        <v>105</v>
      </c>
      <c r="B303" s="160" t="s">
        <v>750</v>
      </c>
      <c r="C303" s="177" t="s">
        <v>751</v>
      </c>
      <c r="D303" s="161" t="s">
        <v>141</v>
      </c>
      <c r="E303" s="162">
        <v>10.840000000000002</v>
      </c>
      <c r="F303" s="163"/>
      <c r="G303" s="164">
        <f>ROUND(E303*F303,2)</f>
        <v>0</v>
      </c>
      <c r="H303" s="163"/>
      <c r="I303" s="164">
        <f>ROUND(E303*H303,2)</f>
        <v>0</v>
      </c>
      <c r="J303" s="163"/>
      <c r="K303" s="164">
        <f>ROUND(E303*J303,2)</f>
        <v>0</v>
      </c>
      <c r="L303" s="164">
        <v>21</v>
      </c>
      <c r="M303" s="164">
        <f>G303*(1+L303/100)</f>
        <v>0</v>
      </c>
      <c r="N303" s="164">
        <v>6.5000000000000008E-4</v>
      </c>
      <c r="O303" s="164">
        <f>ROUND(E303*N303,2)</f>
        <v>0.01</v>
      </c>
      <c r="P303" s="164">
        <v>0</v>
      </c>
      <c r="Q303" s="164">
        <f>ROUND(E303*P303,2)</f>
        <v>0</v>
      </c>
      <c r="R303" s="164" t="s">
        <v>361</v>
      </c>
      <c r="S303" s="164" t="s">
        <v>143</v>
      </c>
      <c r="T303" s="165" t="s">
        <v>143</v>
      </c>
      <c r="U303" s="144">
        <v>0</v>
      </c>
      <c r="V303" s="144">
        <f>ROUND(E303*U303,2)</f>
        <v>0</v>
      </c>
      <c r="W303" s="144"/>
      <c r="X303" s="138"/>
      <c r="Y303" s="138"/>
      <c r="Z303" s="138"/>
      <c r="AA303" s="138"/>
      <c r="AB303" s="138"/>
      <c r="AC303" s="138"/>
      <c r="AD303" s="138"/>
      <c r="AE303" s="138"/>
      <c r="AF303" s="138"/>
      <c r="AG303" s="138" t="s">
        <v>144</v>
      </c>
      <c r="AH303" s="138"/>
      <c r="AI303" s="138"/>
      <c r="AJ303" s="138"/>
      <c r="AK303" s="138"/>
      <c r="AL303" s="138"/>
      <c r="AM303" s="138"/>
      <c r="AN303" s="138"/>
      <c r="AO303" s="138"/>
      <c r="AP303" s="138"/>
      <c r="AQ303" s="138"/>
      <c r="AR303" s="138"/>
      <c r="AS303" s="138"/>
      <c r="AT303" s="138"/>
      <c r="AU303" s="138"/>
      <c r="AV303" s="138"/>
      <c r="AW303" s="138"/>
      <c r="AX303" s="138"/>
      <c r="AY303" s="138"/>
      <c r="AZ303" s="138"/>
      <c r="BA303" s="138"/>
      <c r="BB303" s="138"/>
      <c r="BC303" s="138"/>
      <c r="BD303" s="138"/>
      <c r="BE303" s="138"/>
      <c r="BF303" s="138"/>
      <c r="BG303" s="138"/>
      <c r="BH303" s="138"/>
    </row>
    <row r="304" spans="1:60" outlineLevel="1" x14ac:dyDescent="0.2">
      <c r="A304" s="141"/>
      <c r="B304" s="142"/>
      <c r="C304" s="178" t="s">
        <v>747</v>
      </c>
      <c r="D304" s="150"/>
      <c r="E304" s="151">
        <v>10.840000000000002</v>
      </c>
      <c r="F304" s="144"/>
      <c r="G304" s="144"/>
      <c r="H304" s="144"/>
      <c r="I304" s="144"/>
      <c r="J304" s="144"/>
      <c r="K304" s="144"/>
      <c r="L304" s="144"/>
      <c r="M304" s="144"/>
      <c r="N304" s="144"/>
      <c r="O304" s="144"/>
      <c r="P304" s="144"/>
      <c r="Q304" s="144"/>
      <c r="R304" s="144"/>
      <c r="S304" s="144"/>
      <c r="T304" s="144"/>
      <c r="U304" s="144"/>
      <c r="V304" s="144"/>
      <c r="W304" s="144"/>
      <c r="X304" s="138"/>
      <c r="Y304" s="138"/>
      <c r="Z304" s="138"/>
      <c r="AA304" s="138"/>
      <c r="AB304" s="138"/>
      <c r="AC304" s="138"/>
      <c r="AD304" s="138"/>
      <c r="AE304" s="138"/>
      <c r="AF304" s="138"/>
      <c r="AG304" s="138" t="s">
        <v>148</v>
      </c>
      <c r="AH304" s="138">
        <v>0</v>
      </c>
      <c r="AI304" s="138"/>
      <c r="AJ304" s="138"/>
      <c r="AK304" s="138"/>
      <c r="AL304" s="138"/>
      <c r="AM304" s="138"/>
      <c r="AN304" s="138"/>
      <c r="AO304" s="138"/>
      <c r="AP304" s="138"/>
      <c r="AQ304" s="138"/>
      <c r="AR304" s="138"/>
      <c r="AS304" s="138"/>
      <c r="AT304" s="138"/>
      <c r="AU304" s="138"/>
      <c r="AV304" s="138"/>
      <c r="AW304" s="138"/>
      <c r="AX304" s="138"/>
      <c r="AY304" s="138"/>
      <c r="AZ304" s="138"/>
      <c r="BA304" s="138"/>
      <c r="BB304" s="138"/>
      <c r="BC304" s="138"/>
      <c r="BD304" s="138"/>
      <c r="BE304" s="138"/>
      <c r="BF304" s="138"/>
      <c r="BG304" s="138"/>
      <c r="BH304" s="138"/>
    </row>
    <row r="305" spans="1:60" outlineLevel="1" x14ac:dyDescent="0.2">
      <c r="A305" s="159">
        <v>106</v>
      </c>
      <c r="B305" s="160" t="s">
        <v>398</v>
      </c>
      <c r="C305" s="177" t="s">
        <v>399</v>
      </c>
      <c r="D305" s="161" t="s">
        <v>229</v>
      </c>
      <c r="E305" s="162">
        <v>22.1</v>
      </c>
      <c r="F305" s="163"/>
      <c r="G305" s="164">
        <f>ROUND(E305*F305,2)</f>
        <v>0</v>
      </c>
      <c r="H305" s="163"/>
      <c r="I305" s="164">
        <f>ROUND(E305*H305,2)</f>
        <v>0</v>
      </c>
      <c r="J305" s="163"/>
      <c r="K305" s="164">
        <f>ROUND(E305*J305,2)</f>
        <v>0</v>
      </c>
      <c r="L305" s="164">
        <v>21</v>
      </c>
      <c r="M305" s="164">
        <f>G305*(1+L305/100)</f>
        <v>0</v>
      </c>
      <c r="N305" s="164">
        <v>0</v>
      </c>
      <c r="O305" s="164">
        <f>ROUND(E305*N305,2)</f>
        <v>0</v>
      </c>
      <c r="P305" s="164">
        <v>0</v>
      </c>
      <c r="Q305" s="164">
        <f>ROUND(E305*P305,2)</f>
        <v>0</v>
      </c>
      <c r="R305" s="164" t="s">
        <v>361</v>
      </c>
      <c r="S305" s="164" t="s">
        <v>143</v>
      </c>
      <c r="T305" s="165" t="s">
        <v>143</v>
      </c>
      <c r="U305" s="144">
        <v>0.12000000000000001</v>
      </c>
      <c r="V305" s="144">
        <f>ROUND(E305*U305,2)</f>
        <v>2.65</v>
      </c>
      <c r="W305" s="144"/>
      <c r="X305" s="138"/>
      <c r="Y305" s="138"/>
      <c r="Z305" s="138"/>
      <c r="AA305" s="138"/>
      <c r="AB305" s="138"/>
      <c r="AC305" s="138"/>
      <c r="AD305" s="138"/>
      <c r="AE305" s="138"/>
      <c r="AF305" s="138"/>
      <c r="AG305" s="138" t="s">
        <v>144</v>
      </c>
      <c r="AH305" s="138"/>
      <c r="AI305" s="138"/>
      <c r="AJ305" s="138"/>
      <c r="AK305" s="138"/>
      <c r="AL305" s="138"/>
      <c r="AM305" s="138"/>
      <c r="AN305" s="138"/>
      <c r="AO305" s="138"/>
      <c r="AP305" s="138"/>
      <c r="AQ305" s="138"/>
      <c r="AR305" s="138"/>
      <c r="AS305" s="138"/>
      <c r="AT305" s="138"/>
      <c r="AU305" s="138"/>
      <c r="AV305" s="138"/>
      <c r="AW305" s="138"/>
      <c r="AX305" s="138"/>
      <c r="AY305" s="138"/>
      <c r="AZ305" s="138"/>
      <c r="BA305" s="138"/>
      <c r="BB305" s="138"/>
      <c r="BC305" s="138"/>
      <c r="BD305" s="138"/>
      <c r="BE305" s="138"/>
      <c r="BF305" s="138"/>
      <c r="BG305" s="138"/>
      <c r="BH305" s="138"/>
    </row>
    <row r="306" spans="1:60" outlineLevel="1" x14ac:dyDescent="0.2">
      <c r="A306" s="141"/>
      <c r="B306" s="142"/>
      <c r="C306" s="178" t="s">
        <v>752</v>
      </c>
      <c r="D306" s="150"/>
      <c r="E306" s="151">
        <v>3.4000000000000004</v>
      </c>
      <c r="F306" s="144"/>
      <c r="G306" s="144"/>
      <c r="H306" s="144"/>
      <c r="I306" s="144"/>
      <c r="J306" s="144"/>
      <c r="K306" s="144"/>
      <c r="L306" s="144"/>
      <c r="M306" s="144"/>
      <c r="N306" s="144"/>
      <c r="O306" s="144"/>
      <c r="P306" s="144"/>
      <c r="Q306" s="144"/>
      <c r="R306" s="144"/>
      <c r="S306" s="144"/>
      <c r="T306" s="144"/>
      <c r="U306" s="144"/>
      <c r="V306" s="144"/>
      <c r="W306" s="144"/>
      <c r="X306" s="138"/>
      <c r="Y306" s="138"/>
      <c r="Z306" s="138"/>
      <c r="AA306" s="138"/>
      <c r="AB306" s="138"/>
      <c r="AC306" s="138"/>
      <c r="AD306" s="138"/>
      <c r="AE306" s="138"/>
      <c r="AF306" s="138"/>
      <c r="AG306" s="138" t="s">
        <v>148</v>
      </c>
      <c r="AH306" s="138">
        <v>0</v>
      </c>
      <c r="AI306" s="138"/>
      <c r="AJ306" s="138"/>
      <c r="AK306" s="138"/>
      <c r="AL306" s="138"/>
      <c r="AM306" s="138"/>
      <c r="AN306" s="138"/>
      <c r="AO306" s="138"/>
      <c r="AP306" s="138"/>
      <c r="AQ306" s="138"/>
      <c r="AR306" s="138"/>
      <c r="AS306" s="138"/>
      <c r="AT306" s="138"/>
      <c r="AU306" s="138"/>
      <c r="AV306" s="138"/>
      <c r="AW306" s="138"/>
      <c r="AX306" s="138"/>
      <c r="AY306" s="138"/>
      <c r="AZ306" s="138"/>
      <c r="BA306" s="138"/>
      <c r="BB306" s="138"/>
      <c r="BC306" s="138"/>
      <c r="BD306" s="138"/>
      <c r="BE306" s="138"/>
      <c r="BF306" s="138"/>
      <c r="BG306" s="138"/>
      <c r="BH306" s="138"/>
    </row>
    <row r="307" spans="1:60" outlineLevel="1" x14ac:dyDescent="0.2">
      <c r="A307" s="141"/>
      <c r="B307" s="142"/>
      <c r="C307" s="178" t="s">
        <v>753</v>
      </c>
      <c r="D307" s="150"/>
      <c r="E307" s="151">
        <v>10.3</v>
      </c>
      <c r="F307" s="144"/>
      <c r="G307" s="144"/>
      <c r="H307" s="144"/>
      <c r="I307" s="144"/>
      <c r="J307" s="144"/>
      <c r="K307" s="144"/>
      <c r="L307" s="144"/>
      <c r="M307" s="144"/>
      <c r="N307" s="144"/>
      <c r="O307" s="144"/>
      <c r="P307" s="144"/>
      <c r="Q307" s="144"/>
      <c r="R307" s="144"/>
      <c r="S307" s="144"/>
      <c r="T307" s="144"/>
      <c r="U307" s="144"/>
      <c r="V307" s="144"/>
      <c r="W307" s="144"/>
      <c r="X307" s="138"/>
      <c r="Y307" s="138"/>
      <c r="Z307" s="138"/>
      <c r="AA307" s="138"/>
      <c r="AB307" s="138"/>
      <c r="AC307" s="138"/>
      <c r="AD307" s="138"/>
      <c r="AE307" s="138"/>
      <c r="AF307" s="138"/>
      <c r="AG307" s="138" t="s">
        <v>148</v>
      </c>
      <c r="AH307" s="138">
        <v>0</v>
      </c>
      <c r="AI307" s="138"/>
      <c r="AJ307" s="138"/>
      <c r="AK307" s="138"/>
      <c r="AL307" s="138"/>
      <c r="AM307" s="138"/>
      <c r="AN307" s="138"/>
      <c r="AO307" s="138"/>
      <c r="AP307" s="138"/>
      <c r="AQ307" s="138"/>
      <c r="AR307" s="138"/>
      <c r="AS307" s="138"/>
      <c r="AT307" s="138"/>
      <c r="AU307" s="138"/>
      <c r="AV307" s="138"/>
      <c r="AW307" s="138"/>
      <c r="AX307" s="138"/>
      <c r="AY307" s="138"/>
      <c r="AZ307" s="138"/>
      <c r="BA307" s="138"/>
      <c r="BB307" s="138"/>
      <c r="BC307" s="138"/>
      <c r="BD307" s="138"/>
      <c r="BE307" s="138"/>
      <c r="BF307" s="138"/>
      <c r="BG307" s="138"/>
      <c r="BH307" s="138"/>
    </row>
    <row r="308" spans="1:60" outlineLevel="1" x14ac:dyDescent="0.2">
      <c r="A308" s="141"/>
      <c r="B308" s="142"/>
      <c r="C308" s="178" t="s">
        <v>754</v>
      </c>
      <c r="D308" s="150"/>
      <c r="E308" s="151">
        <v>8.4</v>
      </c>
      <c r="F308" s="144"/>
      <c r="G308" s="144"/>
      <c r="H308" s="144"/>
      <c r="I308" s="144"/>
      <c r="J308" s="144"/>
      <c r="K308" s="144"/>
      <c r="L308" s="144"/>
      <c r="M308" s="144"/>
      <c r="N308" s="144"/>
      <c r="O308" s="144"/>
      <c r="P308" s="144"/>
      <c r="Q308" s="144"/>
      <c r="R308" s="144"/>
      <c r="S308" s="144"/>
      <c r="T308" s="144"/>
      <c r="U308" s="144"/>
      <c r="V308" s="144"/>
      <c r="W308" s="144"/>
      <c r="X308" s="138"/>
      <c r="Y308" s="138"/>
      <c r="Z308" s="138"/>
      <c r="AA308" s="138"/>
      <c r="AB308" s="138"/>
      <c r="AC308" s="138"/>
      <c r="AD308" s="138"/>
      <c r="AE308" s="138"/>
      <c r="AF308" s="138"/>
      <c r="AG308" s="138" t="s">
        <v>148</v>
      </c>
      <c r="AH308" s="138">
        <v>0</v>
      </c>
      <c r="AI308" s="138"/>
      <c r="AJ308" s="138"/>
      <c r="AK308" s="138"/>
      <c r="AL308" s="138"/>
      <c r="AM308" s="138"/>
      <c r="AN308" s="138"/>
      <c r="AO308" s="138"/>
      <c r="AP308" s="138"/>
      <c r="AQ308" s="138"/>
      <c r="AR308" s="138"/>
      <c r="AS308" s="138"/>
      <c r="AT308" s="138"/>
      <c r="AU308" s="138"/>
      <c r="AV308" s="138"/>
      <c r="AW308" s="138"/>
      <c r="AX308" s="138"/>
      <c r="AY308" s="138"/>
      <c r="AZ308" s="138"/>
      <c r="BA308" s="138"/>
      <c r="BB308" s="138"/>
      <c r="BC308" s="138"/>
      <c r="BD308" s="138"/>
      <c r="BE308" s="138"/>
      <c r="BF308" s="138"/>
      <c r="BG308" s="138"/>
      <c r="BH308" s="138"/>
    </row>
    <row r="309" spans="1:60" outlineLevel="1" x14ac:dyDescent="0.2">
      <c r="A309" s="159">
        <v>107</v>
      </c>
      <c r="B309" s="160" t="s">
        <v>403</v>
      </c>
      <c r="C309" s="177" t="s">
        <v>404</v>
      </c>
      <c r="D309" s="161" t="s">
        <v>229</v>
      </c>
      <c r="E309" s="162">
        <v>40.110000000000007</v>
      </c>
      <c r="F309" s="163"/>
      <c r="G309" s="164">
        <f>ROUND(E309*F309,2)</f>
        <v>0</v>
      </c>
      <c r="H309" s="163"/>
      <c r="I309" s="164">
        <f>ROUND(E309*H309,2)</f>
        <v>0</v>
      </c>
      <c r="J309" s="163"/>
      <c r="K309" s="164">
        <f>ROUND(E309*J309,2)</f>
        <v>0</v>
      </c>
      <c r="L309" s="164">
        <v>21</v>
      </c>
      <c r="M309" s="164">
        <f>G309*(1+L309/100)</f>
        <v>0</v>
      </c>
      <c r="N309" s="164">
        <v>0</v>
      </c>
      <c r="O309" s="164">
        <f>ROUND(E309*N309,2)</f>
        <v>0</v>
      </c>
      <c r="P309" s="164">
        <v>0</v>
      </c>
      <c r="Q309" s="164">
        <f>ROUND(E309*P309,2)</f>
        <v>0</v>
      </c>
      <c r="R309" s="164" t="s">
        <v>196</v>
      </c>
      <c r="S309" s="164" t="s">
        <v>143</v>
      </c>
      <c r="T309" s="165" t="s">
        <v>143</v>
      </c>
      <c r="U309" s="144">
        <v>0</v>
      </c>
      <c r="V309" s="144">
        <f>ROUND(E309*U309,2)</f>
        <v>0</v>
      </c>
      <c r="W309" s="144"/>
      <c r="X309" s="138"/>
      <c r="Y309" s="138"/>
      <c r="Z309" s="138"/>
      <c r="AA309" s="138"/>
      <c r="AB309" s="138"/>
      <c r="AC309" s="138"/>
      <c r="AD309" s="138"/>
      <c r="AE309" s="138"/>
      <c r="AF309" s="138"/>
      <c r="AG309" s="138" t="s">
        <v>694</v>
      </c>
      <c r="AH309" s="138"/>
      <c r="AI309" s="138"/>
      <c r="AJ309" s="138"/>
      <c r="AK309" s="138"/>
      <c r="AL309" s="138"/>
      <c r="AM309" s="138"/>
      <c r="AN309" s="138"/>
      <c r="AO309" s="138"/>
      <c r="AP309" s="138"/>
      <c r="AQ309" s="138"/>
      <c r="AR309" s="138"/>
      <c r="AS309" s="138"/>
      <c r="AT309" s="138"/>
      <c r="AU309" s="138"/>
      <c r="AV309" s="138"/>
      <c r="AW309" s="138"/>
      <c r="AX309" s="138"/>
      <c r="AY309" s="138"/>
      <c r="AZ309" s="138"/>
      <c r="BA309" s="138"/>
      <c r="BB309" s="138"/>
      <c r="BC309" s="138"/>
      <c r="BD309" s="138"/>
      <c r="BE309" s="138"/>
      <c r="BF309" s="138"/>
      <c r="BG309" s="138"/>
      <c r="BH309" s="138"/>
    </row>
    <row r="310" spans="1:60" outlineLevel="1" x14ac:dyDescent="0.2">
      <c r="A310" s="141"/>
      <c r="B310" s="142"/>
      <c r="C310" s="178" t="s">
        <v>755</v>
      </c>
      <c r="D310" s="150"/>
      <c r="E310" s="151">
        <v>24.310000000000002</v>
      </c>
      <c r="F310" s="144"/>
      <c r="G310" s="144"/>
      <c r="H310" s="144"/>
      <c r="I310" s="144"/>
      <c r="J310" s="144"/>
      <c r="K310" s="144"/>
      <c r="L310" s="144"/>
      <c r="M310" s="144"/>
      <c r="N310" s="144"/>
      <c r="O310" s="144"/>
      <c r="P310" s="144"/>
      <c r="Q310" s="144"/>
      <c r="R310" s="144"/>
      <c r="S310" s="144"/>
      <c r="T310" s="144"/>
      <c r="U310" s="144"/>
      <c r="V310" s="144"/>
      <c r="W310" s="144"/>
      <c r="X310" s="138"/>
      <c r="Y310" s="138"/>
      <c r="Z310" s="138"/>
      <c r="AA310" s="138"/>
      <c r="AB310" s="138"/>
      <c r="AC310" s="138"/>
      <c r="AD310" s="138"/>
      <c r="AE310" s="138"/>
      <c r="AF310" s="138"/>
      <c r="AG310" s="138" t="s">
        <v>148</v>
      </c>
      <c r="AH310" s="138">
        <v>0</v>
      </c>
      <c r="AI310" s="138"/>
      <c r="AJ310" s="138"/>
      <c r="AK310" s="138"/>
      <c r="AL310" s="138"/>
      <c r="AM310" s="138"/>
      <c r="AN310" s="138"/>
      <c r="AO310" s="138"/>
      <c r="AP310" s="138"/>
      <c r="AQ310" s="138"/>
      <c r="AR310" s="138"/>
      <c r="AS310" s="138"/>
      <c r="AT310" s="138"/>
      <c r="AU310" s="138"/>
      <c r="AV310" s="138"/>
      <c r="AW310" s="138"/>
      <c r="AX310" s="138"/>
      <c r="AY310" s="138"/>
      <c r="AZ310" s="138"/>
      <c r="BA310" s="138"/>
      <c r="BB310" s="138"/>
      <c r="BC310" s="138"/>
      <c r="BD310" s="138"/>
      <c r="BE310" s="138"/>
      <c r="BF310" s="138"/>
      <c r="BG310" s="138"/>
      <c r="BH310" s="138"/>
    </row>
    <row r="311" spans="1:60" outlineLevel="1" x14ac:dyDescent="0.2">
      <c r="A311" s="141"/>
      <c r="B311" s="142"/>
      <c r="C311" s="178" t="s">
        <v>756</v>
      </c>
      <c r="D311" s="150"/>
      <c r="E311" s="151">
        <v>6.6000000000000005</v>
      </c>
      <c r="F311" s="144"/>
      <c r="G311" s="144"/>
      <c r="H311" s="144"/>
      <c r="I311" s="144"/>
      <c r="J311" s="144"/>
      <c r="K311" s="144"/>
      <c r="L311" s="144"/>
      <c r="M311" s="144"/>
      <c r="N311" s="144"/>
      <c r="O311" s="144"/>
      <c r="P311" s="144"/>
      <c r="Q311" s="144"/>
      <c r="R311" s="144"/>
      <c r="S311" s="144"/>
      <c r="T311" s="144"/>
      <c r="U311" s="144"/>
      <c r="V311" s="144"/>
      <c r="W311" s="144"/>
      <c r="X311" s="138"/>
      <c r="Y311" s="138"/>
      <c r="Z311" s="138"/>
      <c r="AA311" s="138"/>
      <c r="AB311" s="138"/>
      <c r="AC311" s="138"/>
      <c r="AD311" s="138"/>
      <c r="AE311" s="138"/>
      <c r="AF311" s="138"/>
      <c r="AG311" s="138" t="s">
        <v>148</v>
      </c>
      <c r="AH311" s="138">
        <v>0</v>
      </c>
      <c r="AI311" s="138"/>
      <c r="AJ311" s="138"/>
      <c r="AK311" s="138"/>
      <c r="AL311" s="138"/>
      <c r="AM311" s="138"/>
      <c r="AN311" s="138"/>
      <c r="AO311" s="138"/>
      <c r="AP311" s="138"/>
      <c r="AQ311" s="138"/>
      <c r="AR311" s="138"/>
      <c r="AS311" s="138"/>
      <c r="AT311" s="138"/>
      <c r="AU311" s="138"/>
      <c r="AV311" s="138"/>
      <c r="AW311" s="138"/>
      <c r="AX311" s="138"/>
      <c r="AY311" s="138"/>
      <c r="AZ311" s="138"/>
      <c r="BA311" s="138"/>
      <c r="BB311" s="138"/>
      <c r="BC311" s="138"/>
      <c r="BD311" s="138"/>
      <c r="BE311" s="138"/>
      <c r="BF311" s="138"/>
      <c r="BG311" s="138"/>
      <c r="BH311" s="138"/>
    </row>
    <row r="312" spans="1:60" outlineLevel="1" x14ac:dyDescent="0.2">
      <c r="A312" s="141"/>
      <c r="B312" s="142"/>
      <c r="C312" s="178" t="s">
        <v>757</v>
      </c>
      <c r="D312" s="150"/>
      <c r="E312" s="151">
        <v>9.2000000000000011</v>
      </c>
      <c r="F312" s="144"/>
      <c r="G312" s="144"/>
      <c r="H312" s="144"/>
      <c r="I312" s="144"/>
      <c r="J312" s="144"/>
      <c r="K312" s="144"/>
      <c r="L312" s="144"/>
      <c r="M312" s="144"/>
      <c r="N312" s="144"/>
      <c r="O312" s="144"/>
      <c r="P312" s="144"/>
      <c r="Q312" s="144"/>
      <c r="R312" s="144"/>
      <c r="S312" s="144"/>
      <c r="T312" s="144"/>
      <c r="U312" s="144"/>
      <c r="V312" s="144"/>
      <c r="W312" s="144"/>
      <c r="X312" s="138"/>
      <c r="Y312" s="138"/>
      <c r="Z312" s="138"/>
      <c r="AA312" s="138"/>
      <c r="AB312" s="138"/>
      <c r="AC312" s="138"/>
      <c r="AD312" s="138"/>
      <c r="AE312" s="138"/>
      <c r="AF312" s="138"/>
      <c r="AG312" s="138" t="s">
        <v>148</v>
      </c>
      <c r="AH312" s="138">
        <v>0</v>
      </c>
      <c r="AI312" s="138"/>
      <c r="AJ312" s="138"/>
      <c r="AK312" s="138"/>
      <c r="AL312" s="138"/>
      <c r="AM312" s="138"/>
      <c r="AN312" s="138"/>
      <c r="AO312" s="138"/>
      <c r="AP312" s="138"/>
      <c r="AQ312" s="138"/>
      <c r="AR312" s="138"/>
      <c r="AS312" s="138"/>
      <c r="AT312" s="138"/>
      <c r="AU312" s="138"/>
      <c r="AV312" s="138"/>
      <c r="AW312" s="138"/>
      <c r="AX312" s="138"/>
      <c r="AY312" s="138"/>
      <c r="AZ312" s="138"/>
      <c r="BA312" s="138"/>
      <c r="BB312" s="138"/>
      <c r="BC312" s="138"/>
      <c r="BD312" s="138"/>
      <c r="BE312" s="138"/>
      <c r="BF312" s="138"/>
      <c r="BG312" s="138"/>
      <c r="BH312" s="138"/>
    </row>
    <row r="313" spans="1:60" ht="22.5" outlineLevel="1" x14ac:dyDescent="0.2">
      <c r="A313" s="159">
        <v>108</v>
      </c>
      <c r="B313" s="160" t="s">
        <v>406</v>
      </c>
      <c r="C313" s="177" t="s">
        <v>407</v>
      </c>
      <c r="D313" s="161" t="s">
        <v>141</v>
      </c>
      <c r="E313" s="162">
        <v>38.317130000000006</v>
      </c>
      <c r="F313" s="163"/>
      <c r="G313" s="164">
        <f>ROUND(E313*F313,2)</f>
        <v>0</v>
      </c>
      <c r="H313" s="163"/>
      <c r="I313" s="164">
        <f>ROUND(E313*H313,2)</f>
        <v>0</v>
      </c>
      <c r="J313" s="163"/>
      <c r="K313" s="164">
        <f>ROUND(E313*J313,2)</f>
        <v>0</v>
      </c>
      <c r="L313" s="164">
        <v>21</v>
      </c>
      <c r="M313" s="164">
        <f>G313*(1+L313/100)</f>
        <v>0</v>
      </c>
      <c r="N313" s="164">
        <v>1.26E-2</v>
      </c>
      <c r="O313" s="164">
        <f>ROUND(E313*N313,2)</f>
        <v>0.48</v>
      </c>
      <c r="P313" s="164">
        <v>0</v>
      </c>
      <c r="Q313" s="164">
        <f>ROUND(E313*P313,2)</f>
        <v>0</v>
      </c>
      <c r="R313" s="164" t="s">
        <v>196</v>
      </c>
      <c r="S313" s="164" t="s">
        <v>143</v>
      </c>
      <c r="T313" s="165" t="s">
        <v>143</v>
      </c>
      <c r="U313" s="144">
        <v>0</v>
      </c>
      <c r="V313" s="144">
        <f>ROUND(E313*U313,2)</f>
        <v>0</v>
      </c>
      <c r="W313" s="144"/>
      <c r="X313" s="138"/>
      <c r="Y313" s="138"/>
      <c r="Z313" s="138"/>
      <c r="AA313" s="138"/>
      <c r="AB313" s="138"/>
      <c r="AC313" s="138"/>
      <c r="AD313" s="138"/>
      <c r="AE313" s="138"/>
      <c r="AF313" s="138"/>
      <c r="AG313" s="138" t="s">
        <v>694</v>
      </c>
      <c r="AH313" s="138"/>
      <c r="AI313" s="138"/>
      <c r="AJ313" s="138"/>
      <c r="AK313" s="138"/>
      <c r="AL313" s="138"/>
      <c r="AM313" s="138"/>
      <c r="AN313" s="138"/>
      <c r="AO313" s="138"/>
      <c r="AP313" s="138"/>
      <c r="AQ313" s="138"/>
      <c r="AR313" s="138"/>
      <c r="AS313" s="138"/>
      <c r="AT313" s="138"/>
      <c r="AU313" s="138"/>
      <c r="AV313" s="138"/>
      <c r="AW313" s="138"/>
      <c r="AX313" s="138"/>
      <c r="AY313" s="138"/>
      <c r="AZ313" s="138"/>
      <c r="BA313" s="138"/>
      <c r="BB313" s="138"/>
      <c r="BC313" s="138"/>
      <c r="BD313" s="138"/>
      <c r="BE313" s="138"/>
      <c r="BF313" s="138"/>
      <c r="BG313" s="138"/>
      <c r="BH313" s="138"/>
    </row>
    <row r="314" spans="1:60" outlineLevel="1" x14ac:dyDescent="0.2">
      <c r="A314" s="141"/>
      <c r="B314" s="142"/>
      <c r="C314" s="178" t="s">
        <v>758</v>
      </c>
      <c r="D314" s="150"/>
      <c r="E314" s="151">
        <v>38.32</v>
      </c>
      <c r="F314" s="144"/>
      <c r="G314" s="144"/>
      <c r="H314" s="144"/>
      <c r="I314" s="144"/>
      <c r="J314" s="144"/>
      <c r="K314" s="144"/>
      <c r="L314" s="144"/>
      <c r="M314" s="144"/>
      <c r="N314" s="144"/>
      <c r="O314" s="144"/>
      <c r="P314" s="144"/>
      <c r="Q314" s="144"/>
      <c r="R314" s="144"/>
      <c r="S314" s="144"/>
      <c r="T314" s="144"/>
      <c r="U314" s="144"/>
      <c r="V314" s="144"/>
      <c r="W314" s="144"/>
      <c r="X314" s="138"/>
      <c r="Y314" s="138"/>
      <c r="Z314" s="138"/>
      <c r="AA314" s="138"/>
      <c r="AB314" s="138"/>
      <c r="AC314" s="138"/>
      <c r="AD314" s="138"/>
      <c r="AE314" s="138"/>
      <c r="AF314" s="138"/>
      <c r="AG314" s="138" t="s">
        <v>148</v>
      </c>
      <c r="AH314" s="138">
        <v>0</v>
      </c>
      <c r="AI314" s="138"/>
      <c r="AJ314" s="138"/>
      <c r="AK314" s="138"/>
      <c r="AL314" s="138"/>
      <c r="AM314" s="138"/>
      <c r="AN314" s="138"/>
      <c r="AO314" s="138"/>
      <c r="AP314" s="138"/>
      <c r="AQ314" s="138"/>
      <c r="AR314" s="138"/>
      <c r="AS314" s="138"/>
      <c r="AT314" s="138"/>
      <c r="AU314" s="138"/>
      <c r="AV314" s="138"/>
      <c r="AW314" s="138"/>
      <c r="AX314" s="138"/>
      <c r="AY314" s="138"/>
      <c r="AZ314" s="138"/>
      <c r="BA314" s="138"/>
      <c r="BB314" s="138"/>
      <c r="BC314" s="138"/>
      <c r="BD314" s="138"/>
      <c r="BE314" s="138"/>
      <c r="BF314" s="138"/>
      <c r="BG314" s="138"/>
      <c r="BH314" s="138"/>
    </row>
    <row r="315" spans="1:60" outlineLevel="1" x14ac:dyDescent="0.2">
      <c r="A315" s="141">
        <v>109</v>
      </c>
      <c r="B315" s="142" t="s">
        <v>409</v>
      </c>
      <c r="C315" s="180" t="s">
        <v>410</v>
      </c>
      <c r="D315" s="143" t="s">
        <v>0</v>
      </c>
      <c r="E315" s="174"/>
      <c r="F315" s="149"/>
      <c r="G315" s="144">
        <f>ROUND(E315*F315,2)</f>
        <v>0</v>
      </c>
      <c r="H315" s="149"/>
      <c r="I315" s="144">
        <f>ROUND(E315*H315,2)</f>
        <v>0</v>
      </c>
      <c r="J315" s="149"/>
      <c r="K315" s="144">
        <f>ROUND(E315*J315,2)</f>
        <v>0</v>
      </c>
      <c r="L315" s="144">
        <v>21</v>
      </c>
      <c r="M315" s="144">
        <f>G315*(1+L315/100)</f>
        <v>0</v>
      </c>
      <c r="N315" s="144">
        <v>0</v>
      </c>
      <c r="O315" s="144">
        <f>ROUND(E315*N315,2)</f>
        <v>0</v>
      </c>
      <c r="P315" s="144">
        <v>0</v>
      </c>
      <c r="Q315" s="144">
        <f>ROUND(E315*P315,2)</f>
        <v>0</v>
      </c>
      <c r="R315" s="144" t="s">
        <v>361</v>
      </c>
      <c r="S315" s="144" t="s">
        <v>143</v>
      </c>
      <c r="T315" s="144" t="s">
        <v>143</v>
      </c>
      <c r="U315" s="144">
        <v>0</v>
      </c>
      <c r="V315" s="144">
        <f>ROUND(E315*U315,2)</f>
        <v>0</v>
      </c>
      <c r="W315" s="144"/>
      <c r="X315" s="138"/>
      <c r="Y315" s="138"/>
      <c r="Z315" s="138"/>
      <c r="AA315" s="138"/>
      <c r="AB315" s="138"/>
      <c r="AC315" s="138"/>
      <c r="AD315" s="138"/>
      <c r="AE315" s="138"/>
      <c r="AF315" s="138"/>
      <c r="AG315" s="138" t="s">
        <v>256</v>
      </c>
      <c r="AH315" s="138"/>
      <c r="AI315" s="138"/>
      <c r="AJ315" s="138"/>
      <c r="AK315" s="138"/>
      <c r="AL315" s="138"/>
      <c r="AM315" s="138"/>
      <c r="AN315" s="138"/>
      <c r="AO315" s="138"/>
      <c r="AP315" s="138"/>
      <c r="AQ315" s="138"/>
      <c r="AR315" s="138"/>
      <c r="AS315" s="138"/>
      <c r="AT315" s="138"/>
      <c r="AU315" s="138"/>
      <c r="AV315" s="138"/>
      <c r="AW315" s="138"/>
      <c r="AX315" s="138"/>
      <c r="AY315" s="138"/>
      <c r="AZ315" s="138"/>
      <c r="BA315" s="138"/>
      <c r="BB315" s="138"/>
      <c r="BC315" s="138"/>
      <c r="BD315" s="138"/>
      <c r="BE315" s="138"/>
      <c r="BF315" s="138"/>
      <c r="BG315" s="138"/>
      <c r="BH315" s="138"/>
    </row>
    <row r="316" spans="1:60" x14ac:dyDescent="0.2">
      <c r="A316" s="153" t="s">
        <v>137</v>
      </c>
      <c r="B316" s="154" t="s">
        <v>104</v>
      </c>
      <c r="C316" s="176" t="s">
        <v>105</v>
      </c>
      <c r="D316" s="155"/>
      <c r="E316" s="156"/>
      <c r="F316" s="157"/>
      <c r="G316" s="157">
        <f>SUMIF(AG317:AG326,"&lt;&gt;NOR",G317:G326)</f>
        <v>0</v>
      </c>
      <c r="H316" s="157"/>
      <c r="I316" s="157">
        <f>SUM(I317:I326)</f>
        <v>0</v>
      </c>
      <c r="J316" s="157"/>
      <c r="K316" s="157">
        <f>SUM(K317:K326)</f>
        <v>0</v>
      </c>
      <c r="L316" s="157"/>
      <c r="M316" s="157">
        <f>SUM(M317:M326)</f>
        <v>0</v>
      </c>
      <c r="N316" s="157"/>
      <c r="O316" s="157">
        <f>SUM(O317:O326)</f>
        <v>0.01</v>
      </c>
      <c r="P316" s="157"/>
      <c r="Q316" s="157">
        <f>SUM(Q317:Q326)</f>
        <v>0</v>
      </c>
      <c r="R316" s="157"/>
      <c r="S316" s="157"/>
      <c r="T316" s="158"/>
      <c r="U316" s="152"/>
      <c r="V316" s="152">
        <f>SUM(V317:V326)</f>
        <v>10.49</v>
      </c>
      <c r="W316" s="152"/>
      <c r="AG316" t="s">
        <v>138</v>
      </c>
    </row>
    <row r="317" spans="1:60" ht="22.5" outlineLevel="1" x14ac:dyDescent="0.2">
      <c r="A317" s="159">
        <v>110</v>
      </c>
      <c r="B317" s="160" t="s">
        <v>759</v>
      </c>
      <c r="C317" s="177" t="s">
        <v>760</v>
      </c>
      <c r="D317" s="161" t="s">
        <v>141</v>
      </c>
      <c r="E317" s="162">
        <v>10.8</v>
      </c>
      <c r="F317" s="163"/>
      <c r="G317" s="164">
        <f>ROUND(E317*F317,2)</f>
        <v>0</v>
      </c>
      <c r="H317" s="163"/>
      <c r="I317" s="164">
        <f>ROUND(E317*H317,2)</f>
        <v>0</v>
      </c>
      <c r="J317" s="163"/>
      <c r="K317" s="164">
        <f>ROUND(E317*J317,2)</f>
        <v>0</v>
      </c>
      <c r="L317" s="164">
        <v>21</v>
      </c>
      <c r="M317" s="164">
        <f>G317*(1+L317/100)</f>
        <v>0</v>
      </c>
      <c r="N317" s="164">
        <v>4.9000000000000009E-4</v>
      </c>
      <c r="O317" s="164">
        <f>ROUND(E317*N317,2)</f>
        <v>0.01</v>
      </c>
      <c r="P317" s="164">
        <v>0</v>
      </c>
      <c r="Q317" s="164">
        <f>ROUND(E317*P317,2)</f>
        <v>0</v>
      </c>
      <c r="R317" s="164" t="s">
        <v>413</v>
      </c>
      <c r="S317" s="164" t="s">
        <v>143</v>
      </c>
      <c r="T317" s="165" t="s">
        <v>143</v>
      </c>
      <c r="U317" s="144">
        <v>0.24300000000000002</v>
      </c>
      <c r="V317" s="144">
        <f>ROUND(E317*U317,2)</f>
        <v>2.62</v>
      </c>
      <c r="W317" s="144"/>
      <c r="X317" s="138"/>
      <c r="Y317" s="138"/>
      <c r="Z317" s="138"/>
      <c r="AA317" s="138"/>
      <c r="AB317" s="138"/>
      <c r="AC317" s="138"/>
      <c r="AD317" s="138"/>
      <c r="AE317" s="138"/>
      <c r="AF317" s="138"/>
      <c r="AG317" s="138" t="s">
        <v>144</v>
      </c>
      <c r="AH317" s="138"/>
      <c r="AI317" s="138"/>
      <c r="AJ317" s="138"/>
      <c r="AK317" s="138"/>
      <c r="AL317" s="138"/>
      <c r="AM317" s="138"/>
      <c r="AN317" s="138"/>
      <c r="AO317" s="138"/>
      <c r="AP317" s="138"/>
      <c r="AQ317" s="138"/>
      <c r="AR317" s="138"/>
      <c r="AS317" s="138"/>
      <c r="AT317" s="138"/>
      <c r="AU317" s="138"/>
      <c r="AV317" s="138"/>
      <c r="AW317" s="138"/>
      <c r="AX317" s="138"/>
      <c r="AY317" s="138"/>
      <c r="AZ317" s="138"/>
      <c r="BA317" s="138"/>
      <c r="BB317" s="138"/>
      <c r="BC317" s="138"/>
      <c r="BD317" s="138"/>
      <c r="BE317" s="138"/>
      <c r="BF317" s="138"/>
      <c r="BG317" s="138"/>
      <c r="BH317" s="138"/>
    </row>
    <row r="318" spans="1:60" outlineLevel="1" x14ac:dyDescent="0.2">
      <c r="A318" s="141"/>
      <c r="B318" s="142"/>
      <c r="C318" s="178" t="s">
        <v>761</v>
      </c>
      <c r="D318" s="150"/>
      <c r="E318" s="151">
        <v>10.8</v>
      </c>
      <c r="F318" s="144"/>
      <c r="G318" s="144"/>
      <c r="H318" s="144"/>
      <c r="I318" s="144"/>
      <c r="J318" s="144"/>
      <c r="K318" s="144"/>
      <c r="L318" s="144"/>
      <c r="M318" s="144"/>
      <c r="N318" s="144"/>
      <c r="O318" s="144"/>
      <c r="P318" s="144"/>
      <c r="Q318" s="144"/>
      <c r="R318" s="144"/>
      <c r="S318" s="144"/>
      <c r="T318" s="144"/>
      <c r="U318" s="144"/>
      <c r="V318" s="144"/>
      <c r="W318" s="144"/>
      <c r="X318" s="138"/>
      <c r="Y318" s="138"/>
      <c r="Z318" s="138"/>
      <c r="AA318" s="138"/>
      <c r="AB318" s="138"/>
      <c r="AC318" s="138"/>
      <c r="AD318" s="138"/>
      <c r="AE318" s="138"/>
      <c r="AF318" s="138"/>
      <c r="AG318" s="138" t="s">
        <v>148</v>
      </c>
      <c r="AH318" s="138">
        <v>0</v>
      </c>
      <c r="AI318" s="138"/>
      <c r="AJ318" s="138"/>
      <c r="AK318" s="138"/>
      <c r="AL318" s="138"/>
      <c r="AM318" s="138"/>
      <c r="AN318" s="138"/>
      <c r="AO318" s="138"/>
      <c r="AP318" s="138"/>
      <c r="AQ318" s="138"/>
      <c r="AR318" s="138"/>
      <c r="AS318" s="138"/>
      <c r="AT318" s="138"/>
      <c r="AU318" s="138"/>
      <c r="AV318" s="138"/>
      <c r="AW318" s="138"/>
      <c r="AX318" s="138"/>
      <c r="AY318" s="138"/>
      <c r="AZ318" s="138"/>
      <c r="BA318" s="138"/>
      <c r="BB318" s="138"/>
      <c r="BC318" s="138"/>
      <c r="BD318" s="138"/>
      <c r="BE318" s="138"/>
      <c r="BF318" s="138"/>
      <c r="BG318" s="138"/>
      <c r="BH318" s="138"/>
    </row>
    <row r="319" spans="1:60" ht="22.5" outlineLevel="1" x14ac:dyDescent="0.2">
      <c r="A319" s="159">
        <v>111</v>
      </c>
      <c r="B319" s="160" t="s">
        <v>762</v>
      </c>
      <c r="C319" s="177" t="s">
        <v>763</v>
      </c>
      <c r="D319" s="161" t="s">
        <v>229</v>
      </c>
      <c r="E319" s="162">
        <v>57.5</v>
      </c>
      <c r="F319" s="163"/>
      <c r="G319" s="164">
        <f>ROUND(E319*F319,2)</f>
        <v>0</v>
      </c>
      <c r="H319" s="163"/>
      <c r="I319" s="164">
        <f>ROUND(E319*H319,2)</f>
        <v>0</v>
      </c>
      <c r="J319" s="163"/>
      <c r="K319" s="164">
        <f>ROUND(E319*J319,2)</f>
        <v>0</v>
      </c>
      <c r="L319" s="164">
        <v>21</v>
      </c>
      <c r="M319" s="164">
        <f>G319*(1+L319/100)</f>
        <v>0</v>
      </c>
      <c r="N319" s="164">
        <v>7.0000000000000007E-5</v>
      </c>
      <c r="O319" s="164">
        <f>ROUND(E319*N319,2)</f>
        <v>0</v>
      </c>
      <c r="P319" s="164">
        <v>0</v>
      </c>
      <c r="Q319" s="164">
        <f>ROUND(E319*P319,2)</f>
        <v>0</v>
      </c>
      <c r="R319" s="164" t="s">
        <v>413</v>
      </c>
      <c r="S319" s="164" t="s">
        <v>143</v>
      </c>
      <c r="T319" s="165" t="s">
        <v>143</v>
      </c>
      <c r="U319" s="144">
        <v>8.7000000000000008E-2</v>
      </c>
      <c r="V319" s="144">
        <f>ROUND(E319*U319,2)</f>
        <v>5</v>
      </c>
      <c r="W319" s="144"/>
      <c r="X319" s="138"/>
      <c r="Y319" s="138"/>
      <c r="Z319" s="138"/>
      <c r="AA319" s="138"/>
      <c r="AB319" s="138"/>
      <c r="AC319" s="138"/>
      <c r="AD319" s="138"/>
      <c r="AE319" s="138"/>
      <c r="AF319" s="138"/>
      <c r="AG319" s="138" t="s">
        <v>144</v>
      </c>
      <c r="AH319" s="138"/>
      <c r="AI319" s="138"/>
      <c r="AJ319" s="138"/>
      <c r="AK319" s="138"/>
      <c r="AL319" s="138"/>
      <c r="AM319" s="138"/>
      <c r="AN319" s="138"/>
      <c r="AO319" s="138"/>
      <c r="AP319" s="138"/>
      <c r="AQ319" s="138"/>
      <c r="AR319" s="138"/>
      <c r="AS319" s="138"/>
      <c r="AT319" s="138"/>
      <c r="AU319" s="138"/>
      <c r="AV319" s="138"/>
      <c r="AW319" s="138"/>
      <c r="AX319" s="138"/>
      <c r="AY319" s="138"/>
      <c r="AZ319" s="138"/>
      <c r="BA319" s="138"/>
      <c r="BB319" s="138"/>
      <c r="BC319" s="138"/>
      <c r="BD319" s="138"/>
      <c r="BE319" s="138"/>
      <c r="BF319" s="138"/>
      <c r="BG319" s="138"/>
      <c r="BH319" s="138"/>
    </row>
    <row r="320" spans="1:60" outlineLevel="1" x14ac:dyDescent="0.2">
      <c r="A320" s="141"/>
      <c r="B320" s="142"/>
      <c r="C320" s="251" t="s">
        <v>764</v>
      </c>
      <c r="D320" s="252"/>
      <c r="E320" s="252"/>
      <c r="F320" s="252"/>
      <c r="G320" s="252"/>
      <c r="H320" s="144"/>
      <c r="I320" s="144"/>
      <c r="J320" s="144"/>
      <c r="K320" s="144"/>
      <c r="L320" s="144"/>
      <c r="M320" s="144"/>
      <c r="N320" s="144"/>
      <c r="O320" s="144"/>
      <c r="P320" s="144"/>
      <c r="Q320" s="144"/>
      <c r="R320" s="144"/>
      <c r="S320" s="144"/>
      <c r="T320" s="144"/>
      <c r="U320" s="144"/>
      <c r="V320" s="144"/>
      <c r="W320" s="144"/>
      <c r="X320" s="138"/>
      <c r="Y320" s="138"/>
      <c r="Z320" s="138"/>
      <c r="AA320" s="138"/>
      <c r="AB320" s="138"/>
      <c r="AC320" s="138"/>
      <c r="AD320" s="138"/>
      <c r="AE320" s="138"/>
      <c r="AF320" s="138"/>
      <c r="AG320" s="138" t="s">
        <v>146</v>
      </c>
      <c r="AH320" s="138"/>
      <c r="AI320" s="138"/>
      <c r="AJ320" s="138"/>
      <c r="AK320" s="138"/>
      <c r="AL320" s="138"/>
      <c r="AM320" s="138"/>
      <c r="AN320" s="138"/>
      <c r="AO320" s="138"/>
      <c r="AP320" s="138"/>
      <c r="AQ320" s="138"/>
      <c r="AR320" s="138"/>
      <c r="AS320" s="138"/>
      <c r="AT320" s="138"/>
      <c r="AU320" s="138"/>
      <c r="AV320" s="138"/>
      <c r="AW320" s="138"/>
      <c r="AX320" s="138"/>
      <c r="AY320" s="138"/>
      <c r="AZ320" s="138"/>
      <c r="BA320" s="138"/>
      <c r="BB320" s="138"/>
      <c r="BC320" s="138"/>
      <c r="BD320" s="138"/>
      <c r="BE320" s="138"/>
      <c r="BF320" s="138"/>
      <c r="BG320" s="138"/>
      <c r="BH320" s="138"/>
    </row>
    <row r="321" spans="1:60" outlineLevel="1" x14ac:dyDescent="0.2">
      <c r="A321" s="141"/>
      <c r="B321" s="142"/>
      <c r="C321" s="178" t="s">
        <v>765</v>
      </c>
      <c r="D321" s="150"/>
      <c r="E321" s="151">
        <v>27.5</v>
      </c>
      <c r="F321" s="144"/>
      <c r="G321" s="144"/>
      <c r="H321" s="144"/>
      <c r="I321" s="144"/>
      <c r="J321" s="144"/>
      <c r="K321" s="144"/>
      <c r="L321" s="144"/>
      <c r="M321" s="144"/>
      <c r="N321" s="144"/>
      <c r="O321" s="144"/>
      <c r="P321" s="144"/>
      <c r="Q321" s="144"/>
      <c r="R321" s="144"/>
      <c r="S321" s="144"/>
      <c r="T321" s="144"/>
      <c r="U321" s="144"/>
      <c r="V321" s="144"/>
      <c r="W321" s="144"/>
      <c r="X321" s="138"/>
      <c r="Y321" s="138"/>
      <c r="Z321" s="138"/>
      <c r="AA321" s="138"/>
      <c r="AB321" s="138"/>
      <c r="AC321" s="138"/>
      <c r="AD321" s="138"/>
      <c r="AE321" s="138"/>
      <c r="AF321" s="138"/>
      <c r="AG321" s="138" t="s">
        <v>148</v>
      </c>
      <c r="AH321" s="138">
        <v>0</v>
      </c>
      <c r="AI321" s="138"/>
      <c r="AJ321" s="138"/>
      <c r="AK321" s="138"/>
      <c r="AL321" s="138"/>
      <c r="AM321" s="138"/>
      <c r="AN321" s="138"/>
      <c r="AO321" s="138"/>
      <c r="AP321" s="138"/>
      <c r="AQ321" s="138"/>
      <c r="AR321" s="138"/>
      <c r="AS321" s="138"/>
      <c r="AT321" s="138"/>
      <c r="AU321" s="138"/>
      <c r="AV321" s="138"/>
      <c r="AW321" s="138"/>
      <c r="AX321" s="138"/>
      <c r="AY321" s="138"/>
      <c r="AZ321" s="138"/>
      <c r="BA321" s="138"/>
      <c r="BB321" s="138"/>
      <c r="BC321" s="138"/>
      <c r="BD321" s="138"/>
      <c r="BE321" s="138"/>
      <c r="BF321" s="138"/>
      <c r="BG321" s="138"/>
      <c r="BH321" s="138"/>
    </row>
    <row r="322" spans="1:60" outlineLevel="1" x14ac:dyDescent="0.2">
      <c r="A322" s="141"/>
      <c r="B322" s="142"/>
      <c r="C322" s="178" t="s">
        <v>766</v>
      </c>
      <c r="D322" s="150"/>
      <c r="E322" s="151">
        <v>30</v>
      </c>
      <c r="F322" s="144"/>
      <c r="G322" s="144"/>
      <c r="H322" s="144"/>
      <c r="I322" s="144"/>
      <c r="J322" s="144"/>
      <c r="K322" s="144"/>
      <c r="L322" s="144"/>
      <c r="M322" s="144"/>
      <c r="N322" s="144"/>
      <c r="O322" s="144"/>
      <c r="P322" s="144"/>
      <c r="Q322" s="144"/>
      <c r="R322" s="144"/>
      <c r="S322" s="144"/>
      <c r="T322" s="144"/>
      <c r="U322" s="144"/>
      <c r="V322" s="144"/>
      <c r="W322" s="144"/>
      <c r="X322" s="138"/>
      <c r="Y322" s="138"/>
      <c r="Z322" s="138"/>
      <c r="AA322" s="138"/>
      <c r="AB322" s="138"/>
      <c r="AC322" s="138"/>
      <c r="AD322" s="138"/>
      <c r="AE322" s="138"/>
      <c r="AF322" s="138"/>
      <c r="AG322" s="138" t="s">
        <v>148</v>
      </c>
      <c r="AH322" s="138">
        <v>0</v>
      </c>
      <c r="AI322" s="138"/>
      <c r="AJ322" s="138"/>
      <c r="AK322" s="138"/>
      <c r="AL322" s="138"/>
      <c r="AM322" s="138"/>
      <c r="AN322" s="138"/>
      <c r="AO322" s="138"/>
      <c r="AP322" s="138"/>
      <c r="AQ322" s="138"/>
      <c r="AR322" s="138"/>
      <c r="AS322" s="138"/>
      <c r="AT322" s="138"/>
      <c r="AU322" s="138"/>
      <c r="AV322" s="138"/>
      <c r="AW322" s="138"/>
      <c r="AX322" s="138"/>
      <c r="AY322" s="138"/>
      <c r="AZ322" s="138"/>
      <c r="BA322" s="138"/>
      <c r="BB322" s="138"/>
      <c r="BC322" s="138"/>
      <c r="BD322" s="138"/>
      <c r="BE322" s="138"/>
      <c r="BF322" s="138"/>
      <c r="BG322" s="138"/>
      <c r="BH322" s="138"/>
    </row>
    <row r="323" spans="1:60" ht="22.5" outlineLevel="1" x14ac:dyDescent="0.2">
      <c r="A323" s="159">
        <v>112</v>
      </c>
      <c r="B323" s="160" t="s">
        <v>415</v>
      </c>
      <c r="C323" s="177" t="s">
        <v>416</v>
      </c>
      <c r="D323" s="161" t="s">
        <v>141</v>
      </c>
      <c r="E323" s="162">
        <v>5.0715000000000003</v>
      </c>
      <c r="F323" s="163"/>
      <c r="G323" s="164">
        <f>ROUND(E323*F323,2)</f>
        <v>0</v>
      </c>
      <c r="H323" s="163"/>
      <c r="I323" s="164">
        <f>ROUND(E323*H323,2)</f>
        <v>0</v>
      </c>
      <c r="J323" s="163"/>
      <c r="K323" s="164">
        <f>ROUND(E323*J323,2)</f>
        <v>0</v>
      </c>
      <c r="L323" s="164">
        <v>21</v>
      </c>
      <c r="M323" s="164">
        <f>G323*(1+L323/100)</f>
        <v>0</v>
      </c>
      <c r="N323" s="164">
        <v>3.8000000000000002E-4</v>
      </c>
      <c r="O323" s="164">
        <f>ROUND(E323*N323,2)</f>
        <v>0</v>
      </c>
      <c r="P323" s="164">
        <v>0</v>
      </c>
      <c r="Q323" s="164">
        <f>ROUND(E323*P323,2)</f>
        <v>0</v>
      </c>
      <c r="R323" s="164" t="s">
        <v>413</v>
      </c>
      <c r="S323" s="164" t="s">
        <v>143</v>
      </c>
      <c r="T323" s="165" t="s">
        <v>143</v>
      </c>
      <c r="U323" s="144">
        <v>0.56600000000000006</v>
      </c>
      <c r="V323" s="144">
        <f>ROUND(E323*U323,2)</f>
        <v>2.87</v>
      </c>
      <c r="W323" s="144"/>
      <c r="X323" s="138"/>
      <c r="Y323" s="138"/>
      <c r="Z323" s="138"/>
      <c r="AA323" s="138"/>
      <c r="AB323" s="138"/>
      <c r="AC323" s="138"/>
      <c r="AD323" s="138"/>
      <c r="AE323" s="138"/>
      <c r="AF323" s="138"/>
      <c r="AG323" s="138" t="s">
        <v>144</v>
      </c>
      <c r="AH323" s="138"/>
      <c r="AI323" s="138"/>
      <c r="AJ323" s="138"/>
      <c r="AK323" s="138"/>
      <c r="AL323" s="138"/>
      <c r="AM323" s="138"/>
      <c r="AN323" s="138"/>
      <c r="AO323" s="138"/>
      <c r="AP323" s="138"/>
      <c r="AQ323" s="138"/>
      <c r="AR323" s="138"/>
      <c r="AS323" s="138"/>
      <c r="AT323" s="138"/>
      <c r="AU323" s="138"/>
      <c r="AV323" s="138"/>
      <c r="AW323" s="138"/>
      <c r="AX323" s="138"/>
      <c r="AY323" s="138"/>
      <c r="AZ323" s="138"/>
      <c r="BA323" s="138"/>
      <c r="BB323" s="138"/>
      <c r="BC323" s="138"/>
      <c r="BD323" s="138"/>
      <c r="BE323" s="138"/>
      <c r="BF323" s="138"/>
      <c r="BG323" s="138"/>
      <c r="BH323" s="138"/>
    </row>
    <row r="324" spans="1:60" ht="22.5" outlineLevel="1" x14ac:dyDescent="0.2">
      <c r="A324" s="141"/>
      <c r="B324" s="142"/>
      <c r="C324" s="251" t="s">
        <v>417</v>
      </c>
      <c r="D324" s="252"/>
      <c r="E324" s="252"/>
      <c r="F324" s="252"/>
      <c r="G324" s="252"/>
      <c r="H324" s="144"/>
      <c r="I324" s="144"/>
      <c r="J324" s="144"/>
      <c r="K324" s="144"/>
      <c r="L324" s="144"/>
      <c r="M324" s="144"/>
      <c r="N324" s="144"/>
      <c r="O324" s="144"/>
      <c r="P324" s="144"/>
      <c r="Q324" s="144"/>
      <c r="R324" s="144"/>
      <c r="S324" s="144"/>
      <c r="T324" s="144"/>
      <c r="U324" s="144"/>
      <c r="V324" s="144"/>
      <c r="W324" s="144"/>
      <c r="X324" s="138"/>
      <c r="Y324" s="138"/>
      <c r="Z324" s="138"/>
      <c r="AA324" s="138"/>
      <c r="AB324" s="138"/>
      <c r="AC324" s="138"/>
      <c r="AD324" s="138"/>
      <c r="AE324" s="138"/>
      <c r="AF324" s="138"/>
      <c r="AG324" s="138" t="s">
        <v>146</v>
      </c>
      <c r="AH324" s="138"/>
      <c r="AI324" s="138"/>
      <c r="AJ324" s="138"/>
      <c r="AK324" s="138"/>
      <c r="AL324" s="138"/>
      <c r="AM324" s="138"/>
      <c r="AN324" s="138"/>
      <c r="AO324" s="138"/>
      <c r="AP324" s="138"/>
      <c r="AQ324" s="138"/>
      <c r="AR324" s="138"/>
      <c r="AS324" s="138"/>
      <c r="AT324" s="138"/>
      <c r="AU324" s="138"/>
      <c r="AV324" s="138"/>
      <c r="AW324" s="138"/>
      <c r="AX324" s="138"/>
      <c r="AY324" s="138"/>
      <c r="AZ324" s="138"/>
      <c r="BA324" s="173" t="str">
        <f>C324</f>
        <v>dveří vícevýplňových (profilovaných) a žaluziových nebo oken dvoudílných tříkřídlových a vícekřídlových a oken třídílných a vícedílných nebo vestavěného nábytku</v>
      </c>
      <c r="BB324" s="138"/>
      <c r="BC324" s="138"/>
      <c r="BD324" s="138"/>
      <c r="BE324" s="138"/>
      <c r="BF324" s="138"/>
      <c r="BG324" s="138"/>
      <c r="BH324" s="138"/>
    </row>
    <row r="325" spans="1:60" outlineLevel="1" x14ac:dyDescent="0.2">
      <c r="A325" s="141"/>
      <c r="B325" s="142"/>
      <c r="C325" s="178" t="s">
        <v>767</v>
      </c>
      <c r="D325" s="150"/>
      <c r="E325" s="151">
        <v>3.9800000000000004</v>
      </c>
      <c r="F325" s="144"/>
      <c r="G325" s="144"/>
      <c r="H325" s="144"/>
      <c r="I325" s="144"/>
      <c r="J325" s="144"/>
      <c r="K325" s="144"/>
      <c r="L325" s="144"/>
      <c r="M325" s="144"/>
      <c r="N325" s="144"/>
      <c r="O325" s="144"/>
      <c r="P325" s="144"/>
      <c r="Q325" s="144"/>
      <c r="R325" s="144"/>
      <c r="S325" s="144"/>
      <c r="T325" s="144"/>
      <c r="U325" s="144"/>
      <c r="V325" s="144"/>
      <c r="W325" s="144"/>
      <c r="X325" s="138"/>
      <c r="Y325" s="138"/>
      <c r="Z325" s="138"/>
      <c r="AA325" s="138"/>
      <c r="AB325" s="138"/>
      <c r="AC325" s="138"/>
      <c r="AD325" s="138"/>
      <c r="AE325" s="138"/>
      <c r="AF325" s="138"/>
      <c r="AG325" s="138" t="s">
        <v>148</v>
      </c>
      <c r="AH325" s="138">
        <v>0</v>
      </c>
      <c r="AI325" s="138"/>
      <c r="AJ325" s="138"/>
      <c r="AK325" s="138"/>
      <c r="AL325" s="138"/>
      <c r="AM325" s="138"/>
      <c r="AN325" s="138"/>
      <c r="AO325" s="138"/>
      <c r="AP325" s="138"/>
      <c r="AQ325" s="138"/>
      <c r="AR325" s="138"/>
      <c r="AS325" s="138"/>
      <c r="AT325" s="138"/>
      <c r="AU325" s="138"/>
      <c r="AV325" s="138"/>
      <c r="AW325" s="138"/>
      <c r="AX325" s="138"/>
      <c r="AY325" s="138"/>
      <c r="AZ325" s="138"/>
      <c r="BA325" s="138"/>
      <c r="BB325" s="138"/>
      <c r="BC325" s="138"/>
      <c r="BD325" s="138"/>
      <c r="BE325" s="138"/>
      <c r="BF325" s="138"/>
      <c r="BG325" s="138"/>
      <c r="BH325" s="138"/>
    </row>
    <row r="326" spans="1:60" outlineLevel="1" x14ac:dyDescent="0.2">
      <c r="A326" s="141"/>
      <c r="B326" s="142"/>
      <c r="C326" s="178" t="s">
        <v>768</v>
      </c>
      <c r="D326" s="150"/>
      <c r="E326" s="151">
        <v>1.0900000000000001</v>
      </c>
      <c r="F326" s="144"/>
      <c r="G326" s="144"/>
      <c r="H326" s="144"/>
      <c r="I326" s="144"/>
      <c r="J326" s="144"/>
      <c r="K326" s="144"/>
      <c r="L326" s="144"/>
      <c r="M326" s="144"/>
      <c r="N326" s="144"/>
      <c r="O326" s="144"/>
      <c r="P326" s="144"/>
      <c r="Q326" s="144"/>
      <c r="R326" s="144"/>
      <c r="S326" s="144"/>
      <c r="T326" s="144"/>
      <c r="U326" s="144"/>
      <c r="V326" s="144"/>
      <c r="W326" s="144"/>
      <c r="X326" s="138"/>
      <c r="Y326" s="138"/>
      <c r="Z326" s="138"/>
      <c r="AA326" s="138"/>
      <c r="AB326" s="138"/>
      <c r="AC326" s="138"/>
      <c r="AD326" s="138"/>
      <c r="AE326" s="138"/>
      <c r="AF326" s="138"/>
      <c r="AG326" s="138" t="s">
        <v>148</v>
      </c>
      <c r="AH326" s="138">
        <v>0</v>
      </c>
      <c r="AI326" s="138"/>
      <c r="AJ326" s="138"/>
      <c r="AK326" s="138"/>
      <c r="AL326" s="138"/>
      <c r="AM326" s="138"/>
      <c r="AN326" s="138"/>
      <c r="AO326" s="138"/>
      <c r="AP326" s="138"/>
      <c r="AQ326" s="138"/>
      <c r="AR326" s="138"/>
      <c r="AS326" s="138"/>
      <c r="AT326" s="138"/>
      <c r="AU326" s="138"/>
      <c r="AV326" s="138"/>
      <c r="AW326" s="138"/>
      <c r="AX326" s="138"/>
      <c r="AY326" s="138"/>
      <c r="AZ326" s="138"/>
      <c r="BA326" s="138"/>
      <c r="BB326" s="138"/>
      <c r="BC326" s="138"/>
      <c r="BD326" s="138"/>
      <c r="BE326" s="138"/>
      <c r="BF326" s="138"/>
      <c r="BG326" s="138"/>
      <c r="BH326" s="138"/>
    </row>
    <row r="327" spans="1:60" x14ac:dyDescent="0.2">
      <c r="A327" s="153" t="s">
        <v>137</v>
      </c>
      <c r="B327" s="154" t="s">
        <v>106</v>
      </c>
      <c r="C327" s="176" t="s">
        <v>107</v>
      </c>
      <c r="D327" s="155"/>
      <c r="E327" s="156"/>
      <c r="F327" s="157"/>
      <c r="G327" s="157">
        <f>SUMIF(AG328:AG341,"&lt;&gt;NOR",G328:G341)</f>
        <v>0</v>
      </c>
      <c r="H327" s="157"/>
      <c r="I327" s="157">
        <f>SUM(I328:I341)</f>
        <v>0</v>
      </c>
      <c r="J327" s="157"/>
      <c r="K327" s="157">
        <f>SUM(K328:K341)</f>
        <v>0</v>
      </c>
      <c r="L327" s="157"/>
      <c r="M327" s="157">
        <f>SUM(M328:M341)</f>
        <v>0</v>
      </c>
      <c r="N327" s="157"/>
      <c r="O327" s="157">
        <f>SUM(O328:O341)</f>
        <v>0.06</v>
      </c>
      <c r="P327" s="157"/>
      <c r="Q327" s="157">
        <f>SUM(Q328:Q341)</f>
        <v>0</v>
      </c>
      <c r="R327" s="157"/>
      <c r="S327" s="157"/>
      <c r="T327" s="158"/>
      <c r="U327" s="152"/>
      <c r="V327" s="152">
        <f>SUM(V328:V341)</f>
        <v>30.65</v>
      </c>
      <c r="W327" s="152"/>
      <c r="AG327" t="s">
        <v>138</v>
      </c>
    </row>
    <row r="328" spans="1:60" outlineLevel="1" x14ac:dyDescent="0.2">
      <c r="A328" s="159">
        <v>113</v>
      </c>
      <c r="B328" s="160" t="s">
        <v>769</v>
      </c>
      <c r="C328" s="177" t="s">
        <v>770</v>
      </c>
      <c r="D328" s="161" t="s">
        <v>141</v>
      </c>
      <c r="E328" s="162">
        <v>102.69000000000001</v>
      </c>
      <c r="F328" s="163"/>
      <c r="G328" s="164">
        <f>ROUND(E328*F328,2)</f>
        <v>0</v>
      </c>
      <c r="H328" s="163"/>
      <c r="I328" s="164">
        <f>ROUND(E328*H328,2)</f>
        <v>0</v>
      </c>
      <c r="J328" s="163"/>
      <c r="K328" s="164">
        <f>ROUND(E328*J328,2)</f>
        <v>0</v>
      </c>
      <c r="L328" s="164">
        <v>21</v>
      </c>
      <c r="M328" s="164">
        <f>G328*(1+L328/100)</f>
        <v>0</v>
      </c>
      <c r="N328" s="164">
        <v>0</v>
      </c>
      <c r="O328" s="164">
        <f>ROUND(E328*N328,2)</f>
        <v>0</v>
      </c>
      <c r="P328" s="164">
        <v>0</v>
      </c>
      <c r="Q328" s="164">
        <f>ROUND(E328*P328,2)</f>
        <v>0</v>
      </c>
      <c r="R328" s="164" t="s">
        <v>421</v>
      </c>
      <c r="S328" s="164" t="s">
        <v>143</v>
      </c>
      <c r="T328" s="165" t="s">
        <v>143</v>
      </c>
      <c r="U328" s="144">
        <v>6.9710000000000008E-2</v>
      </c>
      <c r="V328" s="144">
        <f>ROUND(E328*U328,2)</f>
        <v>7.16</v>
      </c>
      <c r="W328" s="144"/>
      <c r="X328" s="138"/>
      <c r="Y328" s="138"/>
      <c r="Z328" s="138"/>
      <c r="AA328" s="138"/>
      <c r="AB328" s="138"/>
      <c r="AC328" s="138"/>
      <c r="AD328" s="138"/>
      <c r="AE328" s="138"/>
      <c r="AF328" s="138"/>
      <c r="AG328" s="138" t="s">
        <v>144</v>
      </c>
      <c r="AH328" s="138"/>
      <c r="AI328" s="138"/>
      <c r="AJ328" s="138"/>
      <c r="AK328" s="138"/>
      <c r="AL328" s="138"/>
      <c r="AM328" s="138"/>
      <c r="AN328" s="138"/>
      <c r="AO328" s="138"/>
      <c r="AP328" s="138"/>
      <c r="AQ328" s="138"/>
      <c r="AR328" s="138"/>
      <c r="AS328" s="138"/>
      <c r="AT328" s="138"/>
      <c r="AU328" s="138"/>
      <c r="AV328" s="138"/>
      <c r="AW328" s="138"/>
      <c r="AX328" s="138"/>
      <c r="AY328" s="138"/>
      <c r="AZ328" s="138"/>
      <c r="BA328" s="138"/>
      <c r="BB328" s="138"/>
      <c r="BC328" s="138"/>
      <c r="BD328" s="138"/>
      <c r="BE328" s="138"/>
      <c r="BF328" s="138"/>
      <c r="BG328" s="138"/>
      <c r="BH328" s="138"/>
    </row>
    <row r="329" spans="1:60" outlineLevel="1" x14ac:dyDescent="0.2">
      <c r="A329" s="141"/>
      <c r="B329" s="142"/>
      <c r="C329" s="178" t="s">
        <v>771</v>
      </c>
      <c r="D329" s="150"/>
      <c r="E329" s="151"/>
      <c r="F329" s="144"/>
      <c r="G329" s="144"/>
      <c r="H329" s="144"/>
      <c r="I329" s="144"/>
      <c r="J329" s="144"/>
      <c r="K329" s="144"/>
      <c r="L329" s="144"/>
      <c r="M329" s="144"/>
      <c r="N329" s="144"/>
      <c r="O329" s="144"/>
      <c r="P329" s="144"/>
      <c r="Q329" s="144"/>
      <c r="R329" s="144"/>
      <c r="S329" s="144"/>
      <c r="T329" s="144"/>
      <c r="U329" s="144"/>
      <c r="V329" s="144"/>
      <c r="W329" s="144"/>
      <c r="X329" s="138"/>
      <c r="Y329" s="138"/>
      <c r="Z329" s="138"/>
      <c r="AA329" s="138"/>
      <c r="AB329" s="138"/>
      <c r="AC329" s="138"/>
      <c r="AD329" s="138"/>
      <c r="AE329" s="138"/>
      <c r="AF329" s="138"/>
      <c r="AG329" s="138" t="s">
        <v>148</v>
      </c>
      <c r="AH329" s="138">
        <v>0</v>
      </c>
      <c r="AI329" s="138"/>
      <c r="AJ329" s="138"/>
      <c r="AK329" s="138"/>
      <c r="AL329" s="138"/>
      <c r="AM329" s="138"/>
      <c r="AN329" s="138"/>
      <c r="AO329" s="138"/>
      <c r="AP329" s="138"/>
      <c r="AQ329" s="138"/>
      <c r="AR329" s="138"/>
      <c r="AS329" s="138"/>
      <c r="AT329" s="138"/>
      <c r="AU329" s="138"/>
      <c r="AV329" s="138"/>
      <c r="AW329" s="138"/>
      <c r="AX329" s="138"/>
      <c r="AY329" s="138"/>
      <c r="AZ329" s="138"/>
      <c r="BA329" s="138"/>
      <c r="BB329" s="138"/>
      <c r="BC329" s="138"/>
      <c r="BD329" s="138"/>
      <c r="BE329" s="138"/>
      <c r="BF329" s="138"/>
      <c r="BG329" s="138"/>
      <c r="BH329" s="138"/>
    </row>
    <row r="330" spans="1:60" outlineLevel="1" x14ac:dyDescent="0.2">
      <c r="A330" s="141"/>
      <c r="B330" s="142"/>
      <c r="C330" s="178" t="s">
        <v>543</v>
      </c>
      <c r="D330" s="150"/>
      <c r="E330" s="151">
        <v>18.8</v>
      </c>
      <c r="F330" s="144"/>
      <c r="G330" s="144"/>
      <c r="H330" s="144"/>
      <c r="I330" s="144"/>
      <c r="J330" s="144"/>
      <c r="K330" s="144"/>
      <c r="L330" s="144"/>
      <c r="M330" s="144"/>
      <c r="N330" s="144"/>
      <c r="O330" s="144"/>
      <c r="P330" s="144"/>
      <c r="Q330" s="144"/>
      <c r="R330" s="144"/>
      <c r="S330" s="144"/>
      <c r="T330" s="144"/>
      <c r="U330" s="144"/>
      <c r="V330" s="144"/>
      <c r="W330" s="144"/>
      <c r="X330" s="138"/>
      <c r="Y330" s="138"/>
      <c r="Z330" s="138"/>
      <c r="AA330" s="138"/>
      <c r="AB330" s="138"/>
      <c r="AC330" s="138"/>
      <c r="AD330" s="138"/>
      <c r="AE330" s="138"/>
      <c r="AF330" s="138"/>
      <c r="AG330" s="138" t="s">
        <v>148</v>
      </c>
      <c r="AH330" s="138">
        <v>0</v>
      </c>
      <c r="AI330" s="138"/>
      <c r="AJ330" s="138"/>
      <c r="AK330" s="138"/>
      <c r="AL330" s="138"/>
      <c r="AM330" s="138"/>
      <c r="AN330" s="138"/>
      <c r="AO330" s="138"/>
      <c r="AP330" s="138"/>
      <c r="AQ330" s="138"/>
      <c r="AR330" s="138"/>
      <c r="AS330" s="138"/>
      <c r="AT330" s="138"/>
      <c r="AU330" s="138"/>
      <c r="AV330" s="138"/>
      <c r="AW330" s="138"/>
      <c r="AX330" s="138"/>
      <c r="AY330" s="138"/>
      <c r="AZ330" s="138"/>
      <c r="BA330" s="138"/>
      <c r="BB330" s="138"/>
      <c r="BC330" s="138"/>
      <c r="BD330" s="138"/>
      <c r="BE330" s="138"/>
      <c r="BF330" s="138"/>
      <c r="BG330" s="138"/>
      <c r="BH330" s="138"/>
    </row>
    <row r="331" spans="1:60" outlineLevel="1" x14ac:dyDescent="0.2">
      <c r="A331" s="141"/>
      <c r="B331" s="142"/>
      <c r="C331" s="178" t="s">
        <v>544</v>
      </c>
      <c r="D331" s="150"/>
      <c r="E331" s="151">
        <v>20.25</v>
      </c>
      <c r="F331" s="144"/>
      <c r="G331" s="144"/>
      <c r="H331" s="144"/>
      <c r="I331" s="144"/>
      <c r="J331" s="144"/>
      <c r="K331" s="144"/>
      <c r="L331" s="144"/>
      <c r="M331" s="144"/>
      <c r="N331" s="144"/>
      <c r="O331" s="144"/>
      <c r="P331" s="144"/>
      <c r="Q331" s="144"/>
      <c r="R331" s="144"/>
      <c r="S331" s="144"/>
      <c r="T331" s="144"/>
      <c r="U331" s="144"/>
      <c r="V331" s="144"/>
      <c r="W331" s="144"/>
      <c r="X331" s="138"/>
      <c r="Y331" s="138"/>
      <c r="Z331" s="138"/>
      <c r="AA331" s="138"/>
      <c r="AB331" s="138"/>
      <c r="AC331" s="138"/>
      <c r="AD331" s="138"/>
      <c r="AE331" s="138"/>
      <c r="AF331" s="138"/>
      <c r="AG331" s="138" t="s">
        <v>148</v>
      </c>
      <c r="AH331" s="138">
        <v>0</v>
      </c>
      <c r="AI331" s="138"/>
      <c r="AJ331" s="138"/>
      <c r="AK331" s="138"/>
      <c r="AL331" s="138"/>
      <c r="AM331" s="138"/>
      <c r="AN331" s="138"/>
      <c r="AO331" s="138"/>
      <c r="AP331" s="138"/>
      <c r="AQ331" s="138"/>
      <c r="AR331" s="138"/>
      <c r="AS331" s="138"/>
      <c r="AT331" s="138"/>
      <c r="AU331" s="138"/>
      <c r="AV331" s="138"/>
      <c r="AW331" s="138"/>
      <c r="AX331" s="138"/>
      <c r="AY331" s="138"/>
      <c r="AZ331" s="138"/>
      <c r="BA331" s="138"/>
      <c r="BB331" s="138"/>
      <c r="BC331" s="138"/>
      <c r="BD331" s="138"/>
      <c r="BE331" s="138"/>
      <c r="BF331" s="138"/>
      <c r="BG331" s="138"/>
      <c r="BH331" s="138"/>
    </row>
    <row r="332" spans="1:60" outlineLevel="1" x14ac:dyDescent="0.2">
      <c r="A332" s="141"/>
      <c r="B332" s="142"/>
      <c r="C332" s="178" t="s">
        <v>545</v>
      </c>
      <c r="D332" s="150"/>
      <c r="E332" s="151">
        <v>9.8500000000000014</v>
      </c>
      <c r="F332" s="144"/>
      <c r="G332" s="144"/>
      <c r="H332" s="144"/>
      <c r="I332" s="144"/>
      <c r="J332" s="144"/>
      <c r="K332" s="144"/>
      <c r="L332" s="144"/>
      <c r="M332" s="144"/>
      <c r="N332" s="144"/>
      <c r="O332" s="144"/>
      <c r="P332" s="144"/>
      <c r="Q332" s="144"/>
      <c r="R332" s="144"/>
      <c r="S332" s="144"/>
      <c r="T332" s="144"/>
      <c r="U332" s="144"/>
      <c r="V332" s="144"/>
      <c r="W332" s="144"/>
      <c r="X332" s="138"/>
      <c r="Y332" s="138"/>
      <c r="Z332" s="138"/>
      <c r="AA332" s="138"/>
      <c r="AB332" s="138"/>
      <c r="AC332" s="138"/>
      <c r="AD332" s="138"/>
      <c r="AE332" s="138"/>
      <c r="AF332" s="138"/>
      <c r="AG332" s="138" t="s">
        <v>148</v>
      </c>
      <c r="AH332" s="138">
        <v>0</v>
      </c>
      <c r="AI332" s="138"/>
      <c r="AJ332" s="138"/>
      <c r="AK332" s="138"/>
      <c r="AL332" s="138"/>
      <c r="AM332" s="138"/>
      <c r="AN332" s="138"/>
      <c r="AO332" s="138"/>
      <c r="AP332" s="138"/>
      <c r="AQ332" s="138"/>
      <c r="AR332" s="138"/>
      <c r="AS332" s="138"/>
      <c r="AT332" s="138"/>
      <c r="AU332" s="138"/>
      <c r="AV332" s="138"/>
      <c r="AW332" s="138"/>
      <c r="AX332" s="138"/>
      <c r="AY332" s="138"/>
      <c r="AZ332" s="138"/>
      <c r="BA332" s="138"/>
      <c r="BB332" s="138"/>
      <c r="BC332" s="138"/>
      <c r="BD332" s="138"/>
      <c r="BE332" s="138"/>
      <c r="BF332" s="138"/>
      <c r="BG332" s="138"/>
      <c r="BH332" s="138"/>
    </row>
    <row r="333" spans="1:60" outlineLevel="1" x14ac:dyDescent="0.2">
      <c r="A333" s="141"/>
      <c r="B333" s="142"/>
      <c r="C333" s="178" t="s">
        <v>546</v>
      </c>
      <c r="D333" s="150"/>
      <c r="E333" s="151">
        <v>20.150000000000002</v>
      </c>
      <c r="F333" s="144"/>
      <c r="G333" s="144"/>
      <c r="H333" s="144"/>
      <c r="I333" s="144"/>
      <c r="J333" s="144"/>
      <c r="K333" s="144"/>
      <c r="L333" s="144"/>
      <c r="M333" s="144"/>
      <c r="N333" s="144"/>
      <c r="O333" s="144"/>
      <c r="P333" s="144"/>
      <c r="Q333" s="144"/>
      <c r="R333" s="144"/>
      <c r="S333" s="144"/>
      <c r="T333" s="144"/>
      <c r="U333" s="144"/>
      <c r="V333" s="144"/>
      <c r="W333" s="144"/>
      <c r="X333" s="138"/>
      <c r="Y333" s="138"/>
      <c r="Z333" s="138"/>
      <c r="AA333" s="138"/>
      <c r="AB333" s="138"/>
      <c r="AC333" s="138"/>
      <c r="AD333" s="138"/>
      <c r="AE333" s="138"/>
      <c r="AF333" s="138"/>
      <c r="AG333" s="138" t="s">
        <v>148</v>
      </c>
      <c r="AH333" s="138">
        <v>0</v>
      </c>
      <c r="AI333" s="138"/>
      <c r="AJ333" s="138"/>
      <c r="AK333" s="138"/>
      <c r="AL333" s="138"/>
      <c r="AM333" s="138"/>
      <c r="AN333" s="138"/>
      <c r="AO333" s="138"/>
      <c r="AP333" s="138"/>
      <c r="AQ333" s="138"/>
      <c r="AR333" s="138"/>
      <c r="AS333" s="138"/>
      <c r="AT333" s="138"/>
      <c r="AU333" s="138"/>
      <c r="AV333" s="138"/>
      <c r="AW333" s="138"/>
      <c r="AX333" s="138"/>
      <c r="AY333" s="138"/>
      <c r="AZ333" s="138"/>
      <c r="BA333" s="138"/>
      <c r="BB333" s="138"/>
      <c r="BC333" s="138"/>
      <c r="BD333" s="138"/>
      <c r="BE333" s="138"/>
      <c r="BF333" s="138"/>
      <c r="BG333" s="138"/>
      <c r="BH333" s="138"/>
    </row>
    <row r="334" spans="1:60" outlineLevel="1" x14ac:dyDescent="0.2">
      <c r="A334" s="141"/>
      <c r="B334" s="142"/>
      <c r="C334" s="178" t="s">
        <v>547</v>
      </c>
      <c r="D334" s="150"/>
      <c r="E334" s="151">
        <v>3.16</v>
      </c>
      <c r="F334" s="144"/>
      <c r="G334" s="144"/>
      <c r="H334" s="144"/>
      <c r="I334" s="144"/>
      <c r="J334" s="144"/>
      <c r="K334" s="144"/>
      <c r="L334" s="144"/>
      <c r="M334" s="144"/>
      <c r="N334" s="144"/>
      <c r="O334" s="144"/>
      <c r="P334" s="144"/>
      <c r="Q334" s="144"/>
      <c r="R334" s="144"/>
      <c r="S334" s="144"/>
      <c r="T334" s="144"/>
      <c r="U334" s="144"/>
      <c r="V334" s="144"/>
      <c r="W334" s="144"/>
      <c r="X334" s="138"/>
      <c r="Y334" s="138"/>
      <c r="Z334" s="138"/>
      <c r="AA334" s="138"/>
      <c r="AB334" s="138"/>
      <c r="AC334" s="138"/>
      <c r="AD334" s="138"/>
      <c r="AE334" s="138"/>
      <c r="AF334" s="138"/>
      <c r="AG334" s="138" t="s">
        <v>148</v>
      </c>
      <c r="AH334" s="138">
        <v>0</v>
      </c>
      <c r="AI334" s="138"/>
      <c r="AJ334" s="138"/>
      <c r="AK334" s="138"/>
      <c r="AL334" s="138"/>
      <c r="AM334" s="138"/>
      <c r="AN334" s="138"/>
      <c r="AO334" s="138"/>
      <c r="AP334" s="138"/>
      <c r="AQ334" s="138"/>
      <c r="AR334" s="138"/>
      <c r="AS334" s="138"/>
      <c r="AT334" s="138"/>
      <c r="AU334" s="138"/>
      <c r="AV334" s="138"/>
      <c r="AW334" s="138"/>
      <c r="AX334" s="138"/>
      <c r="AY334" s="138"/>
      <c r="AZ334" s="138"/>
      <c r="BA334" s="138"/>
      <c r="BB334" s="138"/>
      <c r="BC334" s="138"/>
      <c r="BD334" s="138"/>
      <c r="BE334" s="138"/>
      <c r="BF334" s="138"/>
      <c r="BG334" s="138"/>
      <c r="BH334" s="138"/>
    </row>
    <row r="335" spans="1:60" outlineLevel="1" x14ac:dyDescent="0.2">
      <c r="A335" s="141"/>
      <c r="B335" s="142"/>
      <c r="C335" s="178" t="s">
        <v>772</v>
      </c>
      <c r="D335" s="150"/>
      <c r="E335" s="151">
        <v>30.5</v>
      </c>
      <c r="F335" s="144"/>
      <c r="G335" s="144"/>
      <c r="H335" s="144"/>
      <c r="I335" s="144"/>
      <c r="J335" s="144"/>
      <c r="K335" s="144"/>
      <c r="L335" s="144"/>
      <c r="M335" s="144"/>
      <c r="N335" s="144"/>
      <c r="O335" s="144"/>
      <c r="P335" s="144"/>
      <c r="Q335" s="144"/>
      <c r="R335" s="144"/>
      <c r="S335" s="144"/>
      <c r="T335" s="144"/>
      <c r="U335" s="144"/>
      <c r="V335" s="144"/>
      <c r="W335" s="144"/>
      <c r="X335" s="138"/>
      <c r="Y335" s="138"/>
      <c r="Z335" s="138"/>
      <c r="AA335" s="138"/>
      <c r="AB335" s="138"/>
      <c r="AC335" s="138"/>
      <c r="AD335" s="138"/>
      <c r="AE335" s="138"/>
      <c r="AF335" s="138"/>
      <c r="AG335" s="138" t="s">
        <v>148</v>
      </c>
      <c r="AH335" s="138">
        <v>0</v>
      </c>
      <c r="AI335" s="138"/>
      <c r="AJ335" s="138"/>
      <c r="AK335" s="138"/>
      <c r="AL335" s="138"/>
      <c r="AM335" s="138"/>
      <c r="AN335" s="138"/>
      <c r="AO335" s="138"/>
      <c r="AP335" s="138"/>
      <c r="AQ335" s="138"/>
      <c r="AR335" s="138"/>
      <c r="AS335" s="138"/>
      <c r="AT335" s="138"/>
      <c r="AU335" s="138"/>
      <c r="AV335" s="138"/>
      <c r="AW335" s="138"/>
      <c r="AX335" s="138"/>
      <c r="AY335" s="138"/>
      <c r="AZ335" s="138"/>
      <c r="BA335" s="138"/>
      <c r="BB335" s="138"/>
      <c r="BC335" s="138"/>
      <c r="BD335" s="138"/>
      <c r="BE335" s="138"/>
      <c r="BF335" s="138"/>
      <c r="BG335" s="138"/>
      <c r="BH335" s="138"/>
    </row>
    <row r="336" spans="1:60" outlineLevel="1" x14ac:dyDescent="0.2">
      <c r="A336" s="141"/>
      <c r="B336" s="142"/>
      <c r="C336" s="178" t="s">
        <v>394</v>
      </c>
      <c r="D336" s="150"/>
      <c r="E336" s="151"/>
      <c r="F336" s="144"/>
      <c r="G336" s="144"/>
      <c r="H336" s="144"/>
      <c r="I336" s="144"/>
      <c r="J336" s="144"/>
      <c r="K336" s="144"/>
      <c r="L336" s="144"/>
      <c r="M336" s="144"/>
      <c r="N336" s="144"/>
      <c r="O336" s="144"/>
      <c r="P336" s="144"/>
      <c r="Q336" s="144"/>
      <c r="R336" s="144"/>
      <c r="S336" s="144"/>
      <c r="T336" s="144"/>
      <c r="U336" s="144"/>
      <c r="V336" s="144"/>
      <c r="W336" s="144"/>
      <c r="X336" s="138"/>
      <c r="Y336" s="138"/>
      <c r="Z336" s="138"/>
      <c r="AA336" s="138"/>
      <c r="AB336" s="138"/>
      <c r="AC336" s="138"/>
      <c r="AD336" s="138"/>
      <c r="AE336" s="138"/>
      <c r="AF336" s="138"/>
      <c r="AG336" s="138" t="s">
        <v>148</v>
      </c>
      <c r="AH336" s="138">
        <v>0</v>
      </c>
      <c r="AI336" s="138"/>
      <c r="AJ336" s="138"/>
      <c r="AK336" s="138"/>
      <c r="AL336" s="138"/>
      <c r="AM336" s="138"/>
      <c r="AN336" s="138"/>
      <c r="AO336" s="138"/>
      <c r="AP336" s="138"/>
      <c r="AQ336" s="138"/>
      <c r="AR336" s="138"/>
      <c r="AS336" s="138"/>
      <c r="AT336" s="138"/>
      <c r="AU336" s="138"/>
      <c r="AV336" s="138"/>
      <c r="AW336" s="138"/>
      <c r="AX336" s="138"/>
      <c r="AY336" s="138"/>
      <c r="AZ336" s="138"/>
      <c r="BA336" s="138"/>
      <c r="BB336" s="138"/>
      <c r="BC336" s="138"/>
      <c r="BD336" s="138"/>
      <c r="BE336" s="138"/>
      <c r="BF336" s="138"/>
      <c r="BG336" s="138"/>
      <c r="BH336" s="138"/>
    </row>
    <row r="337" spans="1:60" outlineLevel="1" x14ac:dyDescent="0.2">
      <c r="A337" s="159">
        <v>114</v>
      </c>
      <c r="B337" s="160" t="s">
        <v>773</v>
      </c>
      <c r="C337" s="177" t="s">
        <v>774</v>
      </c>
      <c r="D337" s="161" t="s">
        <v>141</v>
      </c>
      <c r="E337" s="162">
        <v>102.69000000000001</v>
      </c>
      <c r="F337" s="163"/>
      <c r="G337" s="164">
        <f>ROUND(E337*F337,2)</f>
        <v>0</v>
      </c>
      <c r="H337" s="163"/>
      <c r="I337" s="164">
        <f>ROUND(E337*H337,2)</f>
        <v>0</v>
      </c>
      <c r="J337" s="163"/>
      <c r="K337" s="164">
        <f>ROUND(E337*J337,2)</f>
        <v>0</v>
      </c>
      <c r="L337" s="164">
        <v>21</v>
      </c>
      <c r="M337" s="164">
        <f>G337*(1+L337/100)</f>
        <v>0</v>
      </c>
      <c r="N337" s="164">
        <v>1.5000000000000001E-4</v>
      </c>
      <c r="O337" s="164">
        <f>ROUND(E337*N337,2)</f>
        <v>0.02</v>
      </c>
      <c r="P337" s="164">
        <v>0</v>
      </c>
      <c r="Q337" s="164">
        <f>ROUND(E337*P337,2)</f>
        <v>0</v>
      </c>
      <c r="R337" s="164" t="s">
        <v>421</v>
      </c>
      <c r="S337" s="164" t="s">
        <v>143</v>
      </c>
      <c r="T337" s="165" t="s">
        <v>143</v>
      </c>
      <c r="U337" s="144">
        <v>3.2480000000000002E-2</v>
      </c>
      <c r="V337" s="144">
        <f>ROUND(E337*U337,2)</f>
        <v>3.34</v>
      </c>
      <c r="W337" s="144"/>
      <c r="X337" s="138"/>
      <c r="Y337" s="138"/>
      <c r="Z337" s="138"/>
      <c r="AA337" s="138"/>
      <c r="AB337" s="138"/>
      <c r="AC337" s="138"/>
      <c r="AD337" s="138"/>
      <c r="AE337" s="138"/>
      <c r="AF337" s="138"/>
      <c r="AG337" s="138" t="s">
        <v>144</v>
      </c>
      <c r="AH337" s="138"/>
      <c r="AI337" s="138"/>
      <c r="AJ337" s="138"/>
      <c r="AK337" s="138"/>
      <c r="AL337" s="138"/>
      <c r="AM337" s="138"/>
      <c r="AN337" s="138"/>
      <c r="AO337" s="138"/>
      <c r="AP337" s="138"/>
      <c r="AQ337" s="138"/>
      <c r="AR337" s="138"/>
      <c r="AS337" s="138"/>
      <c r="AT337" s="138"/>
      <c r="AU337" s="138"/>
      <c r="AV337" s="138"/>
      <c r="AW337" s="138"/>
      <c r="AX337" s="138"/>
      <c r="AY337" s="138"/>
      <c r="AZ337" s="138"/>
      <c r="BA337" s="138"/>
      <c r="BB337" s="138"/>
      <c r="BC337" s="138"/>
      <c r="BD337" s="138"/>
      <c r="BE337" s="138"/>
      <c r="BF337" s="138"/>
      <c r="BG337" s="138"/>
      <c r="BH337" s="138"/>
    </row>
    <row r="338" spans="1:60" outlineLevel="1" x14ac:dyDescent="0.2">
      <c r="A338" s="141"/>
      <c r="B338" s="142"/>
      <c r="C338" s="178" t="s">
        <v>775</v>
      </c>
      <c r="D338" s="150"/>
      <c r="E338" s="151">
        <v>102.69000000000001</v>
      </c>
      <c r="F338" s="144"/>
      <c r="G338" s="144"/>
      <c r="H338" s="144"/>
      <c r="I338" s="144"/>
      <c r="J338" s="144"/>
      <c r="K338" s="144"/>
      <c r="L338" s="144"/>
      <c r="M338" s="144"/>
      <c r="N338" s="144"/>
      <c r="O338" s="144"/>
      <c r="P338" s="144"/>
      <c r="Q338" s="144"/>
      <c r="R338" s="144"/>
      <c r="S338" s="144"/>
      <c r="T338" s="144"/>
      <c r="U338" s="144"/>
      <c r="V338" s="144"/>
      <c r="W338" s="144"/>
      <c r="X338" s="138"/>
      <c r="Y338" s="138"/>
      <c r="Z338" s="138"/>
      <c r="AA338" s="138"/>
      <c r="AB338" s="138"/>
      <c r="AC338" s="138"/>
      <c r="AD338" s="138"/>
      <c r="AE338" s="138"/>
      <c r="AF338" s="138"/>
      <c r="AG338" s="138" t="s">
        <v>148</v>
      </c>
      <c r="AH338" s="138">
        <v>0</v>
      </c>
      <c r="AI338" s="138"/>
      <c r="AJ338" s="138"/>
      <c r="AK338" s="138"/>
      <c r="AL338" s="138"/>
      <c r="AM338" s="138"/>
      <c r="AN338" s="138"/>
      <c r="AO338" s="138"/>
      <c r="AP338" s="138"/>
      <c r="AQ338" s="138"/>
      <c r="AR338" s="138"/>
      <c r="AS338" s="138"/>
      <c r="AT338" s="138"/>
      <c r="AU338" s="138"/>
      <c r="AV338" s="138"/>
      <c r="AW338" s="138"/>
      <c r="AX338" s="138"/>
      <c r="AY338" s="138"/>
      <c r="AZ338" s="138"/>
      <c r="BA338" s="138"/>
      <c r="BB338" s="138"/>
      <c r="BC338" s="138"/>
      <c r="BD338" s="138"/>
      <c r="BE338" s="138"/>
      <c r="BF338" s="138"/>
      <c r="BG338" s="138"/>
      <c r="BH338" s="138"/>
    </row>
    <row r="339" spans="1:60" outlineLevel="1" x14ac:dyDescent="0.2">
      <c r="A339" s="166">
        <v>115</v>
      </c>
      <c r="B339" s="167" t="s">
        <v>776</v>
      </c>
      <c r="C339" s="179" t="s">
        <v>777</v>
      </c>
      <c r="D339" s="168" t="s">
        <v>141</v>
      </c>
      <c r="E339" s="169">
        <v>102.69000000000001</v>
      </c>
      <c r="F339" s="170"/>
      <c r="G339" s="171">
        <f>ROUND(E339*F339,2)</f>
        <v>0</v>
      </c>
      <c r="H339" s="170"/>
      <c r="I339" s="171">
        <f>ROUND(E339*H339,2)</f>
        <v>0</v>
      </c>
      <c r="J339" s="170"/>
      <c r="K339" s="171">
        <f>ROUND(E339*J339,2)</f>
        <v>0</v>
      </c>
      <c r="L339" s="171">
        <v>21</v>
      </c>
      <c r="M339" s="171">
        <f>G339*(1+L339/100)</f>
        <v>0</v>
      </c>
      <c r="N339" s="171">
        <v>2.3000000000000001E-4</v>
      </c>
      <c r="O339" s="171">
        <f>ROUND(E339*N339,2)</f>
        <v>0.02</v>
      </c>
      <c r="P339" s="171">
        <v>0</v>
      </c>
      <c r="Q339" s="171">
        <f>ROUND(E339*P339,2)</f>
        <v>0</v>
      </c>
      <c r="R339" s="171" t="s">
        <v>421</v>
      </c>
      <c r="S339" s="171" t="s">
        <v>143</v>
      </c>
      <c r="T339" s="172" t="s">
        <v>143</v>
      </c>
      <c r="U339" s="144">
        <v>0.10902000000000001</v>
      </c>
      <c r="V339" s="144">
        <f>ROUND(E339*U339,2)</f>
        <v>11.2</v>
      </c>
      <c r="W339" s="144"/>
      <c r="X339" s="138"/>
      <c r="Y339" s="138"/>
      <c r="Z339" s="138"/>
      <c r="AA339" s="138"/>
      <c r="AB339" s="138"/>
      <c r="AC339" s="138"/>
      <c r="AD339" s="138"/>
      <c r="AE339" s="138"/>
      <c r="AF339" s="138"/>
      <c r="AG339" s="138" t="s">
        <v>144</v>
      </c>
      <c r="AH339" s="138"/>
      <c r="AI339" s="138"/>
      <c r="AJ339" s="138"/>
      <c r="AK339" s="138"/>
      <c r="AL339" s="138"/>
      <c r="AM339" s="138"/>
      <c r="AN339" s="138"/>
      <c r="AO339" s="138"/>
      <c r="AP339" s="138"/>
      <c r="AQ339" s="138"/>
      <c r="AR339" s="138"/>
      <c r="AS339" s="138"/>
      <c r="AT339" s="138"/>
      <c r="AU339" s="138"/>
      <c r="AV339" s="138"/>
      <c r="AW339" s="138"/>
      <c r="AX339" s="138"/>
      <c r="AY339" s="138"/>
      <c r="AZ339" s="138"/>
      <c r="BA339" s="138"/>
      <c r="BB339" s="138"/>
      <c r="BC339" s="138"/>
      <c r="BD339" s="138"/>
      <c r="BE339" s="138"/>
      <c r="BF339" s="138"/>
      <c r="BG339" s="138"/>
      <c r="BH339" s="138"/>
    </row>
    <row r="340" spans="1:60" ht="33.75" outlineLevel="1" x14ac:dyDescent="0.2">
      <c r="A340" s="159">
        <v>116</v>
      </c>
      <c r="B340" s="160" t="s">
        <v>419</v>
      </c>
      <c r="C340" s="177" t="s">
        <v>420</v>
      </c>
      <c r="D340" s="161" t="s">
        <v>141</v>
      </c>
      <c r="E340" s="162">
        <v>83.95</v>
      </c>
      <c r="F340" s="163"/>
      <c r="G340" s="164">
        <f>ROUND(E340*F340,2)</f>
        <v>0</v>
      </c>
      <c r="H340" s="163"/>
      <c r="I340" s="164">
        <f>ROUND(E340*H340,2)</f>
        <v>0</v>
      </c>
      <c r="J340" s="163"/>
      <c r="K340" s="164">
        <f>ROUND(E340*J340,2)</f>
        <v>0</v>
      </c>
      <c r="L340" s="164">
        <v>21</v>
      </c>
      <c r="M340" s="164">
        <f>G340*(1+L340/100)</f>
        <v>0</v>
      </c>
      <c r="N340" s="164">
        <v>2.0000000000000001E-4</v>
      </c>
      <c r="O340" s="164">
        <f>ROUND(E340*N340,2)</f>
        <v>0.02</v>
      </c>
      <c r="P340" s="164">
        <v>0</v>
      </c>
      <c r="Q340" s="164">
        <f>ROUND(E340*P340,2)</f>
        <v>0</v>
      </c>
      <c r="R340" s="164" t="s">
        <v>421</v>
      </c>
      <c r="S340" s="164" t="s">
        <v>143</v>
      </c>
      <c r="T340" s="165" t="s">
        <v>143</v>
      </c>
      <c r="U340" s="144">
        <v>0.10665000000000001</v>
      </c>
      <c r="V340" s="144">
        <f>ROUND(E340*U340,2)</f>
        <v>8.9499999999999993</v>
      </c>
      <c r="W340" s="144"/>
      <c r="X340" s="138"/>
      <c r="Y340" s="138"/>
      <c r="Z340" s="138"/>
      <c r="AA340" s="138"/>
      <c r="AB340" s="138"/>
      <c r="AC340" s="138"/>
      <c r="AD340" s="138"/>
      <c r="AE340" s="138"/>
      <c r="AF340" s="138"/>
      <c r="AG340" s="138" t="s">
        <v>144</v>
      </c>
      <c r="AH340" s="138"/>
      <c r="AI340" s="138"/>
      <c r="AJ340" s="138"/>
      <c r="AK340" s="138"/>
      <c r="AL340" s="138"/>
      <c r="AM340" s="138"/>
      <c r="AN340" s="138"/>
      <c r="AO340" s="138"/>
      <c r="AP340" s="138"/>
      <c r="AQ340" s="138"/>
      <c r="AR340" s="138"/>
      <c r="AS340" s="138"/>
      <c r="AT340" s="138"/>
      <c r="AU340" s="138"/>
      <c r="AV340" s="138"/>
      <c r="AW340" s="138"/>
      <c r="AX340" s="138"/>
      <c r="AY340" s="138"/>
      <c r="AZ340" s="138"/>
      <c r="BA340" s="138"/>
      <c r="BB340" s="138"/>
      <c r="BC340" s="138"/>
      <c r="BD340" s="138"/>
      <c r="BE340" s="138"/>
      <c r="BF340" s="138"/>
      <c r="BG340" s="138"/>
      <c r="BH340" s="138"/>
    </row>
    <row r="341" spans="1:60" outlineLevel="1" x14ac:dyDescent="0.2">
      <c r="A341" s="141"/>
      <c r="B341" s="142"/>
      <c r="C341" s="178" t="s">
        <v>778</v>
      </c>
      <c r="D341" s="150"/>
      <c r="E341" s="151">
        <v>83.95</v>
      </c>
      <c r="F341" s="144"/>
      <c r="G341" s="144"/>
      <c r="H341" s="144"/>
      <c r="I341" s="144"/>
      <c r="J341" s="144"/>
      <c r="K341" s="144"/>
      <c r="L341" s="144"/>
      <c r="M341" s="144"/>
      <c r="N341" s="144"/>
      <c r="O341" s="144"/>
      <c r="P341" s="144"/>
      <c r="Q341" s="144"/>
      <c r="R341" s="144"/>
      <c r="S341" s="144"/>
      <c r="T341" s="144"/>
      <c r="U341" s="144"/>
      <c r="V341" s="144"/>
      <c r="W341" s="144"/>
      <c r="X341" s="138"/>
      <c r="Y341" s="138"/>
      <c r="Z341" s="138"/>
      <c r="AA341" s="138"/>
      <c r="AB341" s="138"/>
      <c r="AC341" s="138"/>
      <c r="AD341" s="138"/>
      <c r="AE341" s="138"/>
      <c r="AF341" s="138"/>
      <c r="AG341" s="138" t="s">
        <v>148</v>
      </c>
      <c r="AH341" s="138">
        <v>0</v>
      </c>
      <c r="AI341" s="138"/>
      <c r="AJ341" s="138"/>
      <c r="AK341" s="138"/>
      <c r="AL341" s="138"/>
      <c r="AM341" s="138"/>
      <c r="AN341" s="138"/>
      <c r="AO341" s="138"/>
      <c r="AP341" s="138"/>
      <c r="AQ341" s="138"/>
      <c r="AR341" s="138"/>
      <c r="AS341" s="138"/>
      <c r="AT341" s="138"/>
      <c r="AU341" s="138"/>
      <c r="AV341" s="138"/>
      <c r="AW341" s="138"/>
      <c r="AX341" s="138"/>
      <c r="AY341" s="138"/>
      <c r="AZ341" s="138"/>
      <c r="BA341" s="138"/>
      <c r="BB341" s="138"/>
      <c r="BC341" s="138"/>
      <c r="BD341" s="138"/>
      <c r="BE341" s="138"/>
      <c r="BF341" s="138"/>
      <c r="BG341" s="138"/>
      <c r="BH341" s="138"/>
    </row>
    <row r="342" spans="1:60" x14ac:dyDescent="0.2">
      <c r="A342" s="153" t="s">
        <v>137</v>
      </c>
      <c r="B342" s="154" t="s">
        <v>108</v>
      </c>
      <c r="C342" s="176" t="s">
        <v>109</v>
      </c>
      <c r="D342" s="155"/>
      <c r="E342" s="156"/>
      <c r="F342" s="157"/>
      <c r="G342" s="157">
        <f>SUMIF(AG343:AG349,"&lt;&gt;NOR",G343:G349)</f>
        <v>0</v>
      </c>
      <c r="H342" s="157"/>
      <c r="I342" s="157">
        <f>SUM(I343:I349)</f>
        <v>0</v>
      </c>
      <c r="J342" s="157"/>
      <c r="K342" s="157">
        <f>SUM(K343:K349)</f>
        <v>0</v>
      </c>
      <c r="L342" s="157"/>
      <c r="M342" s="157">
        <f>SUM(M343:M349)</f>
        <v>0</v>
      </c>
      <c r="N342" s="157"/>
      <c r="O342" s="157">
        <f>SUM(O343:O349)</f>
        <v>0</v>
      </c>
      <c r="P342" s="157"/>
      <c r="Q342" s="157">
        <f>SUM(Q343:Q349)</f>
        <v>0</v>
      </c>
      <c r="R342" s="157"/>
      <c r="S342" s="157"/>
      <c r="T342" s="158"/>
      <c r="U342" s="152"/>
      <c r="V342" s="152">
        <f>SUM(V343:V349)</f>
        <v>32.799999999999997</v>
      </c>
      <c r="W342" s="152"/>
      <c r="AG342" t="s">
        <v>138</v>
      </c>
    </row>
    <row r="343" spans="1:60" ht="22.5" outlineLevel="1" x14ac:dyDescent="0.2">
      <c r="A343" s="159">
        <v>117</v>
      </c>
      <c r="B343" s="160" t="s">
        <v>779</v>
      </c>
      <c r="C343" s="177" t="s">
        <v>780</v>
      </c>
      <c r="D343" s="161" t="s">
        <v>229</v>
      </c>
      <c r="E343" s="162">
        <v>25</v>
      </c>
      <c r="F343" s="163"/>
      <c r="G343" s="164">
        <f>ROUND(E343*F343,2)</f>
        <v>0</v>
      </c>
      <c r="H343" s="163"/>
      <c r="I343" s="164">
        <f>ROUND(E343*H343,2)</f>
        <v>0</v>
      </c>
      <c r="J343" s="163"/>
      <c r="K343" s="164">
        <f>ROUND(E343*J343,2)</f>
        <v>0</v>
      </c>
      <c r="L343" s="164">
        <v>21</v>
      </c>
      <c r="M343" s="164">
        <f>G343*(1+L343/100)</f>
        <v>0</v>
      </c>
      <c r="N343" s="164">
        <v>1.6000000000000001E-4</v>
      </c>
      <c r="O343" s="164">
        <f>ROUND(E343*N343,2)</f>
        <v>0</v>
      </c>
      <c r="P343" s="164">
        <v>0</v>
      </c>
      <c r="Q343" s="164">
        <f>ROUND(E343*P343,2)</f>
        <v>0</v>
      </c>
      <c r="R343" s="164" t="s">
        <v>108</v>
      </c>
      <c r="S343" s="164" t="s">
        <v>143</v>
      </c>
      <c r="T343" s="165" t="s">
        <v>143</v>
      </c>
      <c r="U343" s="144">
        <v>7.0000000000000007E-2</v>
      </c>
      <c r="V343" s="144">
        <f>ROUND(E343*U343,2)</f>
        <v>1.75</v>
      </c>
      <c r="W343" s="144"/>
      <c r="X343" s="138"/>
      <c r="Y343" s="138"/>
      <c r="Z343" s="138"/>
      <c r="AA343" s="138"/>
      <c r="AB343" s="138"/>
      <c r="AC343" s="138"/>
      <c r="AD343" s="138"/>
      <c r="AE343" s="138"/>
      <c r="AF343" s="138"/>
      <c r="AG343" s="138" t="s">
        <v>144</v>
      </c>
      <c r="AH343" s="138"/>
      <c r="AI343" s="138"/>
      <c r="AJ343" s="138"/>
      <c r="AK343" s="138"/>
      <c r="AL343" s="138"/>
      <c r="AM343" s="138"/>
      <c r="AN343" s="138"/>
      <c r="AO343" s="138"/>
      <c r="AP343" s="138"/>
      <c r="AQ343" s="138"/>
      <c r="AR343" s="138"/>
      <c r="AS343" s="138"/>
      <c r="AT343" s="138"/>
      <c r="AU343" s="138"/>
      <c r="AV343" s="138"/>
      <c r="AW343" s="138"/>
      <c r="AX343" s="138"/>
      <c r="AY343" s="138"/>
      <c r="AZ343" s="138"/>
      <c r="BA343" s="138"/>
      <c r="BB343" s="138"/>
      <c r="BC343" s="138"/>
      <c r="BD343" s="138"/>
      <c r="BE343" s="138"/>
      <c r="BF343" s="138"/>
      <c r="BG343" s="138"/>
      <c r="BH343" s="138"/>
    </row>
    <row r="344" spans="1:60" outlineLevel="1" x14ac:dyDescent="0.2">
      <c r="A344" s="141"/>
      <c r="B344" s="142"/>
      <c r="C344" s="178" t="s">
        <v>781</v>
      </c>
      <c r="D344" s="150"/>
      <c r="E344" s="151">
        <v>25</v>
      </c>
      <c r="F344" s="144"/>
      <c r="G344" s="144"/>
      <c r="H344" s="144"/>
      <c r="I344" s="144"/>
      <c r="J344" s="144"/>
      <c r="K344" s="144"/>
      <c r="L344" s="144"/>
      <c r="M344" s="144"/>
      <c r="N344" s="144"/>
      <c r="O344" s="144"/>
      <c r="P344" s="144"/>
      <c r="Q344" s="144"/>
      <c r="R344" s="144"/>
      <c r="S344" s="144"/>
      <c r="T344" s="144"/>
      <c r="U344" s="144"/>
      <c r="V344" s="144"/>
      <c r="W344" s="144"/>
      <c r="X344" s="138"/>
      <c r="Y344" s="138"/>
      <c r="Z344" s="138"/>
      <c r="AA344" s="138"/>
      <c r="AB344" s="138"/>
      <c r="AC344" s="138"/>
      <c r="AD344" s="138"/>
      <c r="AE344" s="138"/>
      <c r="AF344" s="138"/>
      <c r="AG344" s="138" t="s">
        <v>148</v>
      </c>
      <c r="AH344" s="138">
        <v>0</v>
      </c>
      <c r="AI344" s="138"/>
      <c r="AJ344" s="138"/>
      <c r="AK344" s="138"/>
      <c r="AL344" s="138"/>
      <c r="AM344" s="138"/>
      <c r="AN344" s="138"/>
      <c r="AO344" s="138"/>
      <c r="AP344" s="138"/>
      <c r="AQ344" s="138"/>
      <c r="AR344" s="138"/>
      <c r="AS344" s="138"/>
      <c r="AT344" s="138"/>
      <c r="AU344" s="138"/>
      <c r="AV344" s="138"/>
      <c r="AW344" s="138"/>
      <c r="AX344" s="138"/>
      <c r="AY344" s="138"/>
      <c r="AZ344" s="138"/>
      <c r="BA344" s="138"/>
      <c r="BB344" s="138"/>
      <c r="BC344" s="138"/>
      <c r="BD344" s="138"/>
      <c r="BE344" s="138"/>
      <c r="BF344" s="138"/>
      <c r="BG344" s="138"/>
      <c r="BH344" s="138"/>
    </row>
    <row r="345" spans="1:60" ht="22.5" outlineLevel="1" x14ac:dyDescent="0.2">
      <c r="A345" s="166">
        <v>118</v>
      </c>
      <c r="B345" s="167" t="s">
        <v>782</v>
      </c>
      <c r="C345" s="179" t="s">
        <v>783</v>
      </c>
      <c r="D345" s="168" t="s">
        <v>229</v>
      </c>
      <c r="E345" s="169">
        <v>15</v>
      </c>
      <c r="F345" s="170"/>
      <c r="G345" s="171">
        <f>ROUND(E345*F345,2)</f>
        <v>0</v>
      </c>
      <c r="H345" s="170"/>
      <c r="I345" s="171">
        <f>ROUND(E345*H345,2)</f>
        <v>0</v>
      </c>
      <c r="J345" s="170"/>
      <c r="K345" s="171">
        <f>ROUND(E345*J345,2)</f>
        <v>0</v>
      </c>
      <c r="L345" s="171">
        <v>21</v>
      </c>
      <c r="M345" s="171">
        <f>G345*(1+L345/100)</f>
        <v>0</v>
      </c>
      <c r="N345" s="171">
        <v>2.1000000000000001E-4</v>
      </c>
      <c r="O345" s="171">
        <f>ROUND(E345*N345,2)</f>
        <v>0</v>
      </c>
      <c r="P345" s="171">
        <v>0</v>
      </c>
      <c r="Q345" s="171">
        <f>ROUND(E345*P345,2)</f>
        <v>0</v>
      </c>
      <c r="R345" s="171" t="s">
        <v>108</v>
      </c>
      <c r="S345" s="171" t="s">
        <v>143</v>
      </c>
      <c r="T345" s="172" t="s">
        <v>143</v>
      </c>
      <c r="U345" s="144">
        <v>7.0000000000000007E-2</v>
      </c>
      <c r="V345" s="144">
        <f>ROUND(E345*U345,2)</f>
        <v>1.05</v>
      </c>
      <c r="W345" s="144"/>
      <c r="X345" s="138"/>
      <c r="Y345" s="138"/>
      <c r="Z345" s="138"/>
      <c r="AA345" s="138"/>
      <c r="AB345" s="138"/>
      <c r="AC345" s="138"/>
      <c r="AD345" s="138"/>
      <c r="AE345" s="138"/>
      <c r="AF345" s="138"/>
      <c r="AG345" s="138" t="s">
        <v>144</v>
      </c>
      <c r="AH345" s="138"/>
      <c r="AI345" s="138"/>
      <c r="AJ345" s="138"/>
      <c r="AK345" s="138"/>
      <c r="AL345" s="138"/>
      <c r="AM345" s="138"/>
      <c r="AN345" s="138"/>
      <c r="AO345" s="138"/>
      <c r="AP345" s="138"/>
      <c r="AQ345" s="138"/>
      <c r="AR345" s="138"/>
      <c r="AS345" s="138"/>
      <c r="AT345" s="138"/>
      <c r="AU345" s="138"/>
      <c r="AV345" s="138"/>
      <c r="AW345" s="138"/>
      <c r="AX345" s="138"/>
      <c r="AY345" s="138"/>
      <c r="AZ345" s="138"/>
      <c r="BA345" s="138"/>
      <c r="BB345" s="138"/>
      <c r="BC345" s="138"/>
      <c r="BD345" s="138"/>
      <c r="BE345" s="138"/>
      <c r="BF345" s="138"/>
      <c r="BG345" s="138"/>
      <c r="BH345" s="138"/>
    </row>
    <row r="346" spans="1:60" outlineLevel="1" x14ac:dyDescent="0.2">
      <c r="A346" s="159">
        <v>119</v>
      </c>
      <c r="B346" s="160" t="s">
        <v>294</v>
      </c>
      <c r="C346" s="177" t="s">
        <v>295</v>
      </c>
      <c r="D346" s="161" t="s">
        <v>296</v>
      </c>
      <c r="E346" s="162">
        <v>30</v>
      </c>
      <c r="F346" s="163"/>
      <c r="G346" s="164">
        <f>ROUND(E346*F346,2)</f>
        <v>0</v>
      </c>
      <c r="H346" s="163"/>
      <c r="I346" s="164">
        <f>ROUND(E346*H346,2)</f>
        <v>0</v>
      </c>
      <c r="J346" s="163"/>
      <c r="K346" s="164">
        <f>ROUND(E346*J346,2)</f>
        <v>0</v>
      </c>
      <c r="L346" s="164">
        <v>21</v>
      </c>
      <c r="M346" s="164">
        <f>G346*(1+L346/100)</f>
        <v>0</v>
      </c>
      <c r="N346" s="164">
        <v>0</v>
      </c>
      <c r="O346" s="164">
        <f>ROUND(E346*N346,2)</f>
        <v>0</v>
      </c>
      <c r="P346" s="164">
        <v>0</v>
      </c>
      <c r="Q346" s="164">
        <f>ROUND(E346*P346,2)</f>
        <v>0</v>
      </c>
      <c r="R346" s="164" t="s">
        <v>297</v>
      </c>
      <c r="S346" s="164" t="s">
        <v>143</v>
      </c>
      <c r="T346" s="165" t="s">
        <v>143</v>
      </c>
      <c r="U346" s="144">
        <v>1</v>
      </c>
      <c r="V346" s="144">
        <f>ROUND(E346*U346,2)</f>
        <v>30</v>
      </c>
      <c r="W346" s="144"/>
      <c r="X346" s="138"/>
      <c r="Y346" s="138"/>
      <c r="Z346" s="138"/>
      <c r="AA346" s="138"/>
      <c r="AB346" s="138"/>
      <c r="AC346" s="138"/>
      <c r="AD346" s="138"/>
      <c r="AE346" s="138"/>
      <c r="AF346" s="138"/>
      <c r="AG346" s="138" t="s">
        <v>298</v>
      </c>
      <c r="AH346" s="138"/>
      <c r="AI346" s="138"/>
      <c r="AJ346" s="138"/>
      <c r="AK346" s="138"/>
      <c r="AL346" s="138"/>
      <c r="AM346" s="138"/>
      <c r="AN346" s="138"/>
      <c r="AO346" s="138"/>
      <c r="AP346" s="138"/>
      <c r="AQ346" s="138"/>
      <c r="AR346" s="138"/>
      <c r="AS346" s="138"/>
      <c r="AT346" s="138"/>
      <c r="AU346" s="138"/>
      <c r="AV346" s="138"/>
      <c r="AW346" s="138"/>
      <c r="AX346" s="138"/>
      <c r="AY346" s="138"/>
      <c r="AZ346" s="138"/>
      <c r="BA346" s="138"/>
      <c r="BB346" s="138"/>
      <c r="BC346" s="138"/>
      <c r="BD346" s="138"/>
      <c r="BE346" s="138"/>
      <c r="BF346" s="138"/>
      <c r="BG346" s="138"/>
      <c r="BH346" s="138"/>
    </row>
    <row r="347" spans="1:60" outlineLevel="1" x14ac:dyDescent="0.2">
      <c r="A347" s="141"/>
      <c r="B347" s="142"/>
      <c r="C347" s="178" t="s">
        <v>784</v>
      </c>
      <c r="D347" s="150"/>
      <c r="E347" s="151">
        <v>5</v>
      </c>
      <c r="F347" s="144"/>
      <c r="G347" s="144"/>
      <c r="H347" s="144"/>
      <c r="I347" s="144"/>
      <c r="J347" s="144"/>
      <c r="K347" s="144"/>
      <c r="L347" s="144"/>
      <c r="M347" s="144"/>
      <c r="N347" s="144"/>
      <c r="O347" s="144"/>
      <c r="P347" s="144"/>
      <c r="Q347" s="144"/>
      <c r="R347" s="144"/>
      <c r="S347" s="144"/>
      <c r="T347" s="144"/>
      <c r="U347" s="144"/>
      <c r="V347" s="144"/>
      <c r="W347" s="144"/>
      <c r="X347" s="138"/>
      <c r="Y347" s="138"/>
      <c r="Z347" s="138"/>
      <c r="AA347" s="138"/>
      <c r="AB347" s="138"/>
      <c r="AC347" s="138"/>
      <c r="AD347" s="138"/>
      <c r="AE347" s="138"/>
      <c r="AF347" s="138"/>
      <c r="AG347" s="138" t="s">
        <v>148</v>
      </c>
      <c r="AH347" s="138">
        <v>0</v>
      </c>
      <c r="AI347" s="138"/>
      <c r="AJ347" s="138"/>
      <c r="AK347" s="138"/>
      <c r="AL347" s="138"/>
      <c r="AM347" s="138"/>
      <c r="AN347" s="138"/>
      <c r="AO347" s="138"/>
      <c r="AP347" s="138"/>
      <c r="AQ347" s="138"/>
      <c r="AR347" s="138"/>
      <c r="AS347" s="138"/>
      <c r="AT347" s="138"/>
      <c r="AU347" s="138"/>
      <c r="AV347" s="138"/>
      <c r="AW347" s="138"/>
      <c r="AX347" s="138"/>
      <c r="AY347" s="138"/>
      <c r="AZ347" s="138"/>
      <c r="BA347" s="138"/>
      <c r="BB347" s="138"/>
      <c r="BC347" s="138"/>
      <c r="BD347" s="138"/>
      <c r="BE347" s="138"/>
      <c r="BF347" s="138"/>
      <c r="BG347" s="138"/>
      <c r="BH347" s="138"/>
    </row>
    <row r="348" spans="1:60" outlineLevel="1" x14ac:dyDescent="0.2">
      <c r="A348" s="141"/>
      <c r="B348" s="142"/>
      <c r="C348" s="178" t="s">
        <v>785</v>
      </c>
      <c r="D348" s="150"/>
      <c r="E348" s="151">
        <v>10</v>
      </c>
      <c r="F348" s="144"/>
      <c r="G348" s="144"/>
      <c r="H348" s="144"/>
      <c r="I348" s="144"/>
      <c r="J348" s="144"/>
      <c r="K348" s="144"/>
      <c r="L348" s="144"/>
      <c r="M348" s="144"/>
      <c r="N348" s="144"/>
      <c r="O348" s="144"/>
      <c r="P348" s="144"/>
      <c r="Q348" s="144"/>
      <c r="R348" s="144"/>
      <c r="S348" s="144"/>
      <c r="T348" s="144"/>
      <c r="U348" s="144"/>
      <c r="V348" s="144"/>
      <c r="W348" s="144"/>
      <c r="X348" s="138"/>
      <c r="Y348" s="138"/>
      <c r="Z348" s="138"/>
      <c r="AA348" s="138"/>
      <c r="AB348" s="138"/>
      <c r="AC348" s="138"/>
      <c r="AD348" s="138"/>
      <c r="AE348" s="138"/>
      <c r="AF348" s="138"/>
      <c r="AG348" s="138" t="s">
        <v>148</v>
      </c>
      <c r="AH348" s="138">
        <v>0</v>
      </c>
      <c r="AI348" s="138"/>
      <c r="AJ348" s="138"/>
      <c r="AK348" s="138"/>
      <c r="AL348" s="138"/>
      <c r="AM348" s="138"/>
      <c r="AN348" s="138"/>
      <c r="AO348" s="138"/>
      <c r="AP348" s="138"/>
      <c r="AQ348" s="138"/>
      <c r="AR348" s="138"/>
      <c r="AS348" s="138"/>
      <c r="AT348" s="138"/>
      <c r="AU348" s="138"/>
      <c r="AV348" s="138"/>
      <c r="AW348" s="138"/>
      <c r="AX348" s="138"/>
      <c r="AY348" s="138"/>
      <c r="AZ348" s="138"/>
      <c r="BA348" s="138"/>
      <c r="BB348" s="138"/>
      <c r="BC348" s="138"/>
      <c r="BD348" s="138"/>
      <c r="BE348" s="138"/>
      <c r="BF348" s="138"/>
      <c r="BG348" s="138"/>
      <c r="BH348" s="138"/>
    </row>
    <row r="349" spans="1:60" outlineLevel="1" x14ac:dyDescent="0.2">
      <c r="A349" s="141"/>
      <c r="B349" s="142"/>
      <c r="C349" s="178" t="s">
        <v>786</v>
      </c>
      <c r="D349" s="150"/>
      <c r="E349" s="151">
        <v>15</v>
      </c>
      <c r="F349" s="144"/>
      <c r="G349" s="144"/>
      <c r="H349" s="144"/>
      <c r="I349" s="144"/>
      <c r="J349" s="144"/>
      <c r="K349" s="144"/>
      <c r="L349" s="144"/>
      <c r="M349" s="144"/>
      <c r="N349" s="144"/>
      <c r="O349" s="144"/>
      <c r="P349" s="144"/>
      <c r="Q349" s="144"/>
      <c r="R349" s="144"/>
      <c r="S349" s="144"/>
      <c r="T349" s="144"/>
      <c r="U349" s="144"/>
      <c r="V349" s="144"/>
      <c r="W349" s="144"/>
      <c r="X349" s="138"/>
      <c r="Y349" s="138"/>
      <c r="Z349" s="138"/>
      <c r="AA349" s="138"/>
      <c r="AB349" s="138"/>
      <c r="AC349" s="138"/>
      <c r="AD349" s="138"/>
      <c r="AE349" s="138"/>
      <c r="AF349" s="138"/>
      <c r="AG349" s="138" t="s">
        <v>148</v>
      </c>
      <c r="AH349" s="138">
        <v>0</v>
      </c>
      <c r="AI349" s="138"/>
      <c r="AJ349" s="138"/>
      <c r="AK349" s="138"/>
      <c r="AL349" s="138"/>
      <c r="AM349" s="138"/>
      <c r="AN349" s="138"/>
      <c r="AO349" s="138"/>
      <c r="AP349" s="138"/>
      <c r="AQ349" s="138"/>
      <c r="AR349" s="138"/>
      <c r="AS349" s="138"/>
      <c r="AT349" s="138"/>
      <c r="AU349" s="138"/>
      <c r="AV349" s="138"/>
      <c r="AW349" s="138"/>
      <c r="AX349" s="138"/>
      <c r="AY349" s="138"/>
      <c r="AZ349" s="138"/>
      <c r="BA349" s="138"/>
      <c r="BB349" s="138"/>
      <c r="BC349" s="138"/>
      <c r="BD349" s="138"/>
      <c r="BE349" s="138"/>
      <c r="BF349" s="138"/>
      <c r="BG349" s="138"/>
      <c r="BH349" s="138"/>
    </row>
    <row r="350" spans="1:60" x14ac:dyDescent="0.2">
      <c r="A350" s="153" t="s">
        <v>137</v>
      </c>
      <c r="B350" s="154" t="s">
        <v>110</v>
      </c>
      <c r="C350" s="176" t="s">
        <v>394</v>
      </c>
      <c r="D350" s="155"/>
      <c r="E350" s="156"/>
      <c r="F350" s="157"/>
      <c r="G350" s="157">
        <f>SUMIF(AG351:AG351,"&lt;&gt;NOR",G351:G351)</f>
        <v>0</v>
      </c>
      <c r="H350" s="157"/>
      <c r="I350" s="157">
        <f>SUM(I351:I351)</f>
        <v>0</v>
      </c>
      <c r="J350" s="157"/>
      <c r="K350" s="157">
        <f>SUM(K351:K351)</f>
        <v>0</v>
      </c>
      <c r="L350" s="157"/>
      <c r="M350" s="157">
        <f>SUM(M351:M351)</f>
        <v>0</v>
      </c>
      <c r="N350" s="157"/>
      <c r="O350" s="157">
        <f>SUM(O351:O351)</f>
        <v>0</v>
      </c>
      <c r="P350" s="157"/>
      <c r="Q350" s="157">
        <f>SUM(Q351:Q351)</f>
        <v>0</v>
      </c>
      <c r="R350" s="157"/>
      <c r="S350" s="157"/>
      <c r="T350" s="158"/>
      <c r="U350" s="152"/>
      <c r="V350" s="152">
        <f>SUM(V351:V351)</f>
        <v>0</v>
      </c>
      <c r="W350" s="152"/>
      <c r="AG350" t="s">
        <v>138</v>
      </c>
    </row>
    <row r="351" spans="1:60" outlineLevel="1" x14ac:dyDescent="0.2">
      <c r="A351" s="159">
        <v>120</v>
      </c>
      <c r="B351" s="160" t="s">
        <v>505</v>
      </c>
      <c r="C351" s="177" t="s">
        <v>506</v>
      </c>
      <c r="D351" s="161" t="s">
        <v>507</v>
      </c>
      <c r="E351" s="162">
        <v>1</v>
      </c>
      <c r="F351" s="163"/>
      <c r="G351" s="164">
        <f>ROUND(E351*F351,2)</f>
        <v>0</v>
      </c>
      <c r="H351" s="163"/>
      <c r="I351" s="164">
        <f>ROUND(E351*H351,2)</f>
        <v>0</v>
      </c>
      <c r="J351" s="163"/>
      <c r="K351" s="164">
        <f>ROUND(E351*J351,2)</f>
        <v>0</v>
      </c>
      <c r="L351" s="164">
        <v>21</v>
      </c>
      <c r="M351" s="164">
        <f>G351*(1+L351/100)</f>
        <v>0</v>
      </c>
      <c r="N351" s="164">
        <v>0</v>
      </c>
      <c r="O351" s="164">
        <f>ROUND(E351*N351,2)</f>
        <v>0</v>
      </c>
      <c r="P351" s="164">
        <v>0</v>
      </c>
      <c r="Q351" s="164">
        <f>ROUND(E351*P351,2)</f>
        <v>0</v>
      </c>
      <c r="R351" s="164"/>
      <c r="S351" s="164" t="s">
        <v>143</v>
      </c>
      <c r="T351" s="165" t="s">
        <v>508</v>
      </c>
      <c r="U351" s="144">
        <v>0</v>
      </c>
      <c r="V351" s="144">
        <f>ROUND(E351*U351,2)</f>
        <v>0</v>
      </c>
      <c r="W351" s="144"/>
      <c r="X351" s="138"/>
      <c r="Y351" s="138"/>
      <c r="Z351" s="138"/>
      <c r="AA351" s="138"/>
      <c r="AB351" s="138"/>
      <c r="AC351" s="138"/>
      <c r="AD351" s="138"/>
      <c r="AE351" s="138"/>
      <c r="AF351" s="138"/>
      <c r="AG351" s="138" t="s">
        <v>509</v>
      </c>
      <c r="AH351" s="138"/>
      <c r="AI351" s="138"/>
      <c r="AJ351" s="138"/>
      <c r="AK351" s="138"/>
      <c r="AL351" s="138"/>
      <c r="AM351" s="138"/>
      <c r="AN351" s="138"/>
      <c r="AO351" s="138"/>
      <c r="AP351" s="138"/>
      <c r="AQ351" s="138"/>
      <c r="AR351" s="138"/>
      <c r="AS351" s="138"/>
      <c r="AT351" s="138"/>
      <c r="AU351" s="138"/>
      <c r="AV351" s="138"/>
      <c r="AW351" s="138"/>
      <c r="AX351" s="138"/>
      <c r="AY351" s="138"/>
      <c r="AZ351" s="138"/>
      <c r="BA351" s="138"/>
      <c r="BB351" s="138"/>
      <c r="BC351" s="138"/>
      <c r="BD351" s="138"/>
      <c r="BE351" s="138"/>
      <c r="BF351" s="138"/>
      <c r="BG351" s="138"/>
      <c r="BH351" s="138"/>
    </row>
    <row r="352" spans="1:60" x14ac:dyDescent="0.2">
      <c r="A352" s="3"/>
      <c r="B352" s="4"/>
      <c r="C352" s="181"/>
      <c r="D352" s="6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AE352">
        <v>15</v>
      </c>
      <c r="AF352">
        <v>21</v>
      </c>
    </row>
    <row r="353" spans="1:33" x14ac:dyDescent="0.2">
      <c r="A353" s="145"/>
      <c r="B353" s="146" t="s">
        <v>29</v>
      </c>
      <c r="C353" s="182"/>
      <c r="D353" s="147"/>
      <c r="E353" s="148"/>
      <c r="F353" s="148"/>
      <c r="G353" s="175">
        <f>G8+G12+G48+G53+G56+G64+G94+G113+G116+G126+G137+G169+G196+G243+G257+G276+G298+G316+G327+G342+G350</f>
        <v>0</v>
      </c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AE353">
        <f>SUMIF(L7:L351,AE352,G7:G351)</f>
        <v>0</v>
      </c>
      <c r="AF353">
        <f>SUMIF(L7:L351,AF352,G7:G351)</f>
        <v>0</v>
      </c>
      <c r="AG353" t="s">
        <v>510</v>
      </c>
    </row>
    <row r="354" spans="1:33" x14ac:dyDescent="0.2">
      <c r="C354" s="183"/>
      <c r="D354" s="10"/>
      <c r="AG354" t="s">
        <v>511</v>
      </c>
    </row>
    <row r="355" spans="1:33" x14ac:dyDescent="0.2">
      <c r="D355" s="10"/>
    </row>
    <row r="356" spans="1:33" x14ac:dyDescent="0.2">
      <c r="D356" s="10"/>
    </row>
    <row r="357" spans="1:33" x14ac:dyDescent="0.2">
      <c r="D357" s="10"/>
    </row>
    <row r="358" spans="1:33" x14ac:dyDescent="0.2">
      <c r="D358" s="10"/>
    </row>
    <row r="359" spans="1:33" x14ac:dyDescent="0.2">
      <c r="D359" s="10"/>
    </row>
    <row r="360" spans="1:33" x14ac:dyDescent="0.2">
      <c r="D360" s="10"/>
    </row>
    <row r="361" spans="1:33" x14ac:dyDescent="0.2">
      <c r="D361" s="10"/>
    </row>
    <row r="362" spans="1:33" x14ac:dyDescent="0.2">
      <c r="D362" s="10"/>
    </row>
    <row r="363" spans="1:33" x14ac:dyDescent="0.2">
      <c r="D363" s="10"/>
    </row>
    <row r="364" spans="1:33" x14ac:dyDescent="0.2">
      <c r="D364" s="10"/>
    </row>
    <row r="365" spans="1:33" x14ac:dyDescent="0.2">
      <c r="D365" s="10"/>
    </row>
    <row r="366" spans="1:33" x14ac:dyDescent="0.2">
      <c r="D366" s="10"/>
    </row>
    <row r="367" spans="1:33" x14ac:dyDescent="0.2">
      <c r="D367" s="10"/>
    </row>
    <row r="368" spans="1:33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sheetProtection algorithmName="SHA-512" hashValue="fgNMRsYWKsK4VCewfWj+xJ3Di9z/Pwjoo1fVBtaqykMLpug2a+yBSCILQlcQ1gR5g4Ex+jdiilZhteULiIyhGQ==" saltValue="+uiYIMmOKdTtGeeLKN4i9Q==" spinCount="100000" sheet="1"/>
  <mergeCells count="42">
    <mergeCell ref="C324:G324"/>
    <mergeCell ref="C154:G154"/>
    <mergeCell ref="C158:G158"/>
    <mergeCell ref="C168:G168"/>
    <mergeCell ref="C173:G173"/>
    <mergeCell ref="C195:G195"/>
    <mergeCell ref="C242:G242"/>
    <mergeCell ref="C255:G255"/>
    <mergeCell ref="C259:G259"/>
    <mergeCell ref="C275:G275"/>
    <mergeCell ref="C297:G297"/>
    <mergeCell ref="C320:G320"/>
    <mergeCell ref="C151:G151"/>
    <mergeCell ref="C84:G84"/>
    <mergeCell ref="C90:G90"/>
    <mergeCell ref="C92:G92"/>
    <mergeCell ref="C96:G96"/>
    <mergeCell ref="C108:G108"/>
    <mergeCell ref="C115:G115"/>
    <mergeCell ref="C118:G118"/>
    <mergeCell ref="C125:G125"/>
    <mergeCell ref="C136:G136"/>
    <mergeCell ref="C144:G144"/>
    <mergeCell ref="C147:G147"/>
    <mergeCell ref="C81:G81"/>
    <mergeCell ref="C23:G23"/>
    <mergeCell ref="C26:G26"/>
    <mergeCell ref="C29:G29"/>
    <mergeCell ref="C32:G32"/>
    <mergeCell ref="C34:G34"/>
    <mergeCell ref="C37:G37"/>
    <mergeCell ref="C40:G40"/>
    <mergeCell ref="C50:G50"/>
    <mergeCell ref="C66:G66"/>
    <mergeCell ref="C70:G70"/>
    <mergeCell ref="C73:G73"/>
    <mergeCell ref="C17:G17"/>
    <mergeCell ref="A1:G1"/>
    <mergeCell ref="C2:G2"/>
    <mergeCell ref="C3:G3"/>
    <mergeCell ref="C4:G4"/>
    <mergeCell ref="C14:G14"/>
  </mergeCells>
  <pageMargins left="0.59055118110236204" right="0.196850393700787" top="0.78740157499999996" bottom="0.78740157499999996" header="0.3" footer="0.3"/>
  <pageSetup paperSize="9" orientation="landscape" r:id="rId1"/>
  <headerFooter>
    <oddFooter>&amp;RStránka &amp;P z &amp;N&amp;LZpracováno programem BUILDpower S,  © RTS, a.s.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7</vt:i4>
      </vt:variant>
      <vt:variant>
        <vt:lpstr>Pojmenované oblasti</vt:lpstr>
      </vt:variant>
      <vt:variant>
        <vt:i4>52</vt:i4>
      </vt:variant>
    </vt:vector>
  </HeadingPairs>
  <TitlesOfParts>
    <vt:vector size="59" baseType="lpstr">
      <vt:lpstr>Pokyny pro vyplnění</vt:lpstr>
      <vt:lpstr>Stavba</vt:lpstr>
      <vt:lpstr>VzorPolozky</vt:lpstr>
      <vt:lpstr>01 2019_05 Pol</vt:lpstr>
      <vt:lpstr>02 2019_03 Pol</vt:lpstr>
      <vt:lpstr>příloha č.1 -elektroinstalace</vt:lpstr>
      <vt:lpstr>03 2019_03 Pol</vt:lpstr>
      <vt:lpstr>Stavba!CelkemDPHVypocet</vt:lpstr>
      <vt:lpstr>CenaCelkem</vt:lpstr>
      <vt:lpstr>CenaCelkemBezDPH</vt:lpstr>
      <vt:lpstr>Stavba!CenaCelkemVypocet</vt:lpstr>
      <vt:lpstr>cisloobjektu</vt:lpstr>
      <vt:lpstr>Stavba!CisloStavby</vt:lpstr>
      <vt:lpstr>CisloStavebnihoRozpoctu</vt:lpstr>
      <vt:lpstr>dadresa</vt:lpstr>
      <vt:lpstr>Stavba!DIČ</vt:lpstr>
      <vt:lpstr>dmisto</vt:lpstr>
      <vt:lpstr>DPHSni</vt:lpstr>
      <vt:lpstr>DPHZakl</vt:lpstr>
      <vt:lpstr>Stavba!dpsc</vt:lpstr>
      <vt:lpstr>Stavba!IČO</vt:lpstr>
      <vt:lpstr>Mena</vt:lpstr>
      <vt:lpstr>MistoStavby</vt:lpstr>
      <vt:lpstr>nazevobjektu</vt:lpstr>
      <vt:lpstr>Stavba!NazevStavby</vt:lpstr>
      <vt:lpstr>NazevStavebnihoRozpoctu</vt:lpstr>
      <vt:lpstr>'01 2019_05 Pol'!Názvy_tisku</vt:lpstr>
      <vt:lpstr>'02 2019_03 Pol'!Názvy_tisku</vt:lpstr>
      <vt:lpstr>'03 2019_03 Pol'!Názvy_tisku</vt:lpstr>
      <vt:lpstr>oadresa</vt:lpstr>
      <vt:lpstr>Stavba!Objednatel</vt:lpstr>
      <vt:lpstr>Stavba!Objekt</vt:lpstr>
      <vt:lpstr>'01 2019_05 Pol'!Oblast_tisku</vt:lpstr>
      <vt:lpstr>'02 2019_03 Pol'!Oblast_tisku</vt:lpstr>
      <vt:lpstr>'03 2019_03 Pol'!Oblast_tisku</vt:lpstr>
      <vt:lpstr>Stavba!Oblast_tisku</vt:lpstr>
      <vt:lpstr>Stavba!odic</vt:lpstr>
      <vt:lpstr>Stavba!oico</vt:lpstr>
      <vt:lpstr>Stavba!omisto</vt:lpstr>
      <vt:lpstr>Stavba!onazev</vt:lpstr>
      <vt:lpstr>Stavba!opsc</vt:lpstr>
      <vt:lpstr>padresa</vt:lpstr>
      <vt:lpstr>pdic</vt:lpstr>
      <vt:lpstr>pico</vt:lpstr>
      <vt:lpstr>pmisto</vt:lpstr>
      <vt:lpstr>PoptavkaID</vt:lpstr>
      <vt:lpstr>pPSC</vt:lpstr>
      <vt:lpstr>Projektant</vt:lpstr>
      <vt:lpstr>Stavba!SazbaDPH1</vt:lpstr>
      <vt:lpstr>Stavba!SazbaDPH2</vt:lpstr>
      <vt:lpstr>Vypracoval</vt:lpstr>
      <vt:lpstr>ZakladDPHSni</vt:lpstr>
      <vt:lpstr>Stavba!ZakladDPHSniVypocet</vt:lpstr>
      <vt:lpstr>ZakladDPHZakl</vt:lpstr>
      <vt:lpstr>Stavba!ZakladDPHZaklVypocet</vt:lpstr>
      <vt:lpstr>ZaObjednatele</vt:lpstr>
      <vt:lpstr>Zaokrouhleni</vt:lpstr>
      <vt:lpstr>ZaZhotovitele</vt:lpstr>
      <vt:lpstr>Zhotovitel</vt:lpstr>
    </vt:vector>
  </TitlesOfParts>
  <Company>RTS, a.s.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2014-02-28T09:52:57Z</cp:lastPrinted>
  <dcterms:created xsi:type="dcterms:W3CDTF">2009-04-08T07:15:50Z</dcterms:created>
  <dcterms:modified xsi:type="dcterms:W3CDTF">2019-02-25T08:49:29Z</dcterms:modified>
</cp:coreProperties>
</file>