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2305" yWindow="-15" windowWidth="19440" windowHeight="11040" activeTab="2"/>
  </bookViews>
  <sheets>
    <sheet name="Kryci list" sheetId="1" r:id="rId1"/>
    <sheet name="Rekapitulace" sheetId="2" r:id="rId2"/>
    <sheet name="Zakazka" sheetId="3" r:id="rId3"/>
    <sheet name="Figury" sheetId="4" r:id="rId4"/>
  </sheets>
  <definedNames>
    <definedName name="__CENA__">Zakazka!$O$6:$O$412</definedName>
    <definedName name="__MAIN__">Zakazka!$F$1:$CX$382</definedName>
    <definedName name="__MAIN2__" localSheetId="1">Rekapitulace!$B$1:$H$20</definedName>
    <definedName name="__MAIN2__">#REF!</definedName>
    <definedName name="__MAIN3__">'Kryci list'!$A$3:$F$24</definedName>
    <definedName name="__SAZBA__">Zakazka!$T$6:$T$412</definedName>
    <definedName name="__T0__">Zakazka!$F$5:$W$379</definedName>
    <definedName name="__T1__">Zakazka!$F$6:$W$146</definedName>
    <definedName name="__T2__">Zakazka!$F$7:$CX$10</definedName>
    <definedName name="__T3__">Zakazka!$I$10:$L$10</definedName>
    <definedName name="__TE0__">'Kryci list'!$A$4:$C$8</definedName>
    <definedName name="__TE1__">'Kryci list'!$A$10:$E$10</definedName>
    <definedName name="__TE2__">'Kryci list'!$A$15:$E$15</definedName>
    <definedName name="__TE3__">'Kryci list'!$A$19:$E$19</definedName>
    <definedName name="__TE4__">Figury!#REF!</definedName>
    <definedName name="__TR0__" localSheetId="1">Rekapitulace!$B$5:$F$6</definedName>
    <definedName name="__TR0__">#REF!</definedName>
    <definedName name="__TR1__" localSheetId="1">Rekapitulace!$B$6:$F$6</definedName>
    <definedName name="__TR1__">#REF!</definedName>
    <definedName name="_xlnm.Print_Titles" localSheetId="2">Zakazka!$3:$4</definedName>
    <definedName name="_xlnm.Print_Area" localSheetId="0">'Kryci list'!$B$1:$E$36</definedName>
    <definedName name="_xlnm.Print_Area" localSheetId="1">Rekapitulace!$A$1:$F$19</definedName>
    <definedName name="_xlnm.Print_Area" localSheetId="2">Zakazka!$F$1:$X$412</definedName>
  </definedNames>
  <calcPr calcId="124519"/>
</workbook>
</file>

<file path=xl/calcChain.xml><?xml version="1.0" encoding="utf-8"?>
<calcChain xmlns="http://schemas.openxmlformats.org/spreadsheetml/2006/main">
  <c r="S309" i="3"/>
  <c r="Q309"/>
  <c r="O309"/>
  <c r="U309" s="1"/>
  <c r="V309" s="1"/>
  <c r="S393"/>
  <c r="Q393"/>
  <c r="O393"/>
  <c r="U393" s="1"/>
  <c r="V393" s="1"/>
  <c r="S307"/>
  <c r="Q307"/>
  <c r="O307"/>
  <c r="U307" s="1"/>
  <c r="V307" s="1"/>
  <c r="S253"/>
  <c r="Q253"/>
  <c r="O253"/>
  <c r="U253" s="1"/>
  <c r="V253" s="1"/>
  <c r="H158"/>
  <c r="O405"/>
  <c r="O407"/>
  <c r="S352"/>
  <c r="Q352"/>
  <c r="O352"/>
  <c r="U352" s="1"/>
  <c r="V352" s="1"/>
  <c r="S350"/>
  <c r="Q350"/>
  <c r="O350"/>
  <c r="U350" s="1"/>
  <c r="V350" s="1"/>
  <c r="S280"/>
  <c r="Q280"/>
  <c r="O280"/>
  <c r="U280" s="1"/>
  <c r="V280" s="1"/>
  <c r="S166"/>
  <c r="Q166"/>
  <c r="O166"/>
  <c r="U166" s="1"/>
  <c r="V166" s="1"/>
  <c r="O410"/>
  <c r="A2" i="1" a="1"/>
  <c r="A2" s="1"/>
  <c r="C28"/>
  <c r="E28"/>
  <c r="A2" i="2" a="1"/>
  <c r="A2" s="1"/>
  <c r="B2"/>
  <c r="B5"/>
  <c r="B6"/>
  <c r="B7"/>
  <c r="B8"/>
  <c r="B9"/>
  <c r="B10"/>
  <c r="B12"/>
  <c r="B13"/>
  <c r="F2" i="3"/>
  <c r="Y6"/>
  <c r="G6" i="2" s="1"/>
  <c r="O7" i="3"/>
  <c r="U7" s="1"/>
  <c r="V7" s="1"/>
  <c r="Q7"/>
  <c r="S7"/>
  <c r="H10"/>
  <c r="O11"/>
  <c r="U11" s="1"/>
  <c r="V11" s="1"/>
  <c r="Q11"/>
  <c r="S11"/>
  <c r="O14"/>
  <c r="U14" s="1"/>
  <c r="V14" s="1"/>
  <c r="Q14"/>
  <c r="S14"/>
  <c r="O17"/>
  <c r="U17" s="1"/>
  <c r="V17" s="1"/>
  <c r="Q17"/>
  <c r="S17"/>
  <c r="O20"/>
  <c r="U20" s="1"/>
  <c r="V20" s="1"/>
  <c r="Q20"/>
  <c r="S20"/>
  <c r="H23"/>
  <c r="O24"/>
  <c r="U24" s="1"/>
  <c r="V24" s="1"/>
  <c r="Q24"/>
  <c r="S24"/>
  <c r="O27"/>
  <c r="U27" s="1"/>
  <c r="V27" s="1"/>
  <c r="Q27"/>
  <c r="S27"/>
  <c r="H30"/>
  <c r="O31"/>
  <c r="U31" s="1"/>
  <c r="V31" s="1"/>
  <c r="Q31"/>
  <c r="S31"/>
  <c r="H34"/>
  <c r="O35"/>
  <c r="U35" s="1"/>
  <c r="V35" s="1"/>
  <c r="Q35"/>
  <c r="S35"/>
  <c r="H38"/>
  <c r="O39"/>
  <c r="U39" s="1"/>
  <c r="V39" s="1"/>
  <c r="Q39"/>
  <c r="S39"/>
  <c r="H42"/>
  <c r="O43"/>
  <c r="U43" s="1"/>
  <c r="V43" s="1"/>
  <c r="Q43"/>
  <c r="S43"/>
  <c r="H46"/>
  <c r="O47"/>
  <c r="U47" s="1"/>
  <c r="V47" s="1"/>
  <c r="Q47"/>
  <c r="S47"/>
  <c r="H50"/>
  <c r="H51" s="1"/>
  <c r="O52"/>
  <c r="U52" s="1"/>
  <c r="V52" s="1"/>
  <c r="Q52"/>
  <c r="S52"/>
  <c r="H55"/>
  <c r="O56"/>
  <c r="U56" s="1"/>
  <c r="V56" s="1"/>
  <c r="Q56"/>
  <c r="S56"/>
  <c r="H59"/>
  <c r="O60"/>
  <c r="U60" s="1"/>
  <c r="V60" s="1"/>
  <c r="Q60"/>
  <c r="S60"/>
  <c r="H63"/>
  <c r="O64"/>
  <c r="U64" s="1"/>
  <c r="V64" s="1"/>
  <c r="Q64"/>
  <c r="S64"/>
  <c r="H67"/>
  <c r="O68"/>
  <c r="U68" s="1"/>
  <c r="V68" s="1"/>
  <c r="Q68"/>
  <c r="S68"/>
  <c r="H71"/>
  <c r="O72"/>
  <c r="U72" s="1"/>
  <c r="V72" s="1"/>
  <c r="Q72"/>
  <c r="S72"/>
  <c r="H75"/>
  <c r="O76"/>
  <c r="U76" s="1"/>
  <c r="V76" s="1"/>
  <c r="Q76"/>
  <c r="S76"/>
  <c r="O79"/>
  <c r="U79" s="1"/>
  <c r="V79" s="1"/>
  <c r="Q79"/>
  <c r="S79"/>
  <c r="O82"/>
  <c r="U82" s="1"/>
  <c r="V82" s="1"/>
  <c r="Q82"/>
  <c r="S82"/>
  <c r="H85"/>
  <c r="O86"/>
  <c r="U86" s="1"/>
  <c r="V86" s="1"/>
  <c r="Q86"/>
  <c r="S86"/>
  <c r="O89"/>
  <c r="U89" s="1"/>
  <c r="V89" s="1"/>
  <c r="Q89"/>
  <c r="S89"/>
  <c r="O92"/>
  <c r="U92" s="1"/>
  <c r="V92" s="1"/>
  <c r="Q92"/>
  <c r="S92"/>
  <c r="O95"/>
  <c r="U95" s="1"/>
  <c r="V95" s="1"/>
  <c r="Q95"/>
  <c r="S95"/>
  <c r="O98"/>
  <c r="U98" s="1"/>
  <c r="V98" s="1"/>
  <c r="Q98"/>
  <c r="S98"/>
  <c r="O101"/>
  <c r="U101" s="1"/>
  <c r="V101" s="1"/>
  <c r="Q101"/>
  <c r="S101"/>
  <c r="H104"/>
  <c r="H105" s="1"/>
  <c r="O106"/>
  <c r="U106" s="1"/>
  <c r="V106" s="1"/>
  <c r="Q106"/>
  <c r="S106"/>
  <c r="O109"/>
  <c r="U109" s="1"/>
  <c r="V109" s="1"/>
  <c r="Q109"/>
  <c r="S109"/>
  <c r="O112"/>
  <c r="U112" s="1"/>
  <c r="V112" s="1"/>
  <c r="Q112"/>
  <c r="S112"/>
  <c r="O115"/>
  <c r="U115" s="1"/>
  <c r="V115" s="1"/>
  <c r="Q115"/>
  <c r="S115"/>
  <c r="H118"/>
  <c r="O119"/>
  <c r="U119" s="1"/>
  <c r="V119" s="1"/>
  <c r="Q119"/>
  <c r="S119"/>
  <c r="H122"/>
  <c r="O124"/>
  <c r="U124" s="1"/>
  <c r="V124" s="1"/>
  <c r="Q124"/>
  <c r="S124"/>
  <c r="H127"/>
  <c r="O128"/>
  <c r="U128" s="1"/>
  <c r="V128" s="1"/>
  <c r="Q128"/>
  <c r="S128"/>
  <c r="H131"/>
  <c r="O132"/>
  <c r="U132" s="1"/>
  <c r="V132" s="1"/>
  <c r="Q132"/>
  <c r="S132"/>
  <c r="O135"/>
  <c r="U135" s="1"/>
  <c r="V135" s="1"/>
  <c r="Q135"/>
  <c r="S135"/>
  <c r="H138"/>
  <c r="O139"/>
  <c r="U139" s="1"/>
  <c r="V139" s="1"/>
  <c r="Q139"/>
  <c r="S139"/>
  <c r="O142"/>
  <c r="U142" s="1"/>
  <c r="V142" s="1"/>
  <c r="Q142"/>
  <c r="S142"/>
  <c r="H145"/>
  <c r="Y147"/>
  <c r="G7" i="2" s="1"/>
  <c r="O148" i="3"/>
  <c r="U148" s="1"/>
  <c r="V148" s="1"/>
  <c r="Q148"/>
  <c r="S148"/>
  <c r="H151"/>
  <c r="O152"/>
  <c r="U152" s="1"/>
  <c r="V152" s="1"/>
  <c r="Q152"/>
  <c r="S152"/>
  <c r="H155"/>
  <c r="O156"/>
  <c r="U156" s="1"/>
  <c r="V156" s="1"/>
  <c r="Q156"/>
  <c r="S156"/>
  <c r="O159"/>
  <c r="U159" s="1"/>
  <c r="V159" s="1"/>
  <c r="Q159"/>
  <c r="S159"/>
  <c r="H162"/>
  <c r="O163"/>
  <c r="U163" s="1"/>
  <c r="V163" s="1"/>
  <c r="Q163"/>
  <c r="S163"/>
  <c r="H168"/>
  <c r="O169"/>
  <c r="U169" s="1"/>
  <c r="V169" s="1"/>
  <c r="Q169"/>
  <c r="S169"/>
  <c r="O172"/>
  <c r="U172" s="1"/>
  <c r="V172" s="1"/>
  <c r="Q172"/>
  <c r="S172"/>
  <c r="H175"/>
  <c r="O176"/>
  <c r="U176" s="1"/>
  <c r="V176" s="1"/>
  <c r="Q176"/>
  <c r="S176"/>
  <c r="O179"/>
  <c r="U179" s="1"/>
  <c r="V179" s="1"/>
  <c r="Q179"/>
  <c r="S179"/>
  <c r="H182"/>
  <c r="Y184"/>
  <c r="G8" i="2" s="1"/>
  <c r="O185" i="3"/>
  <c r="Q185"/>
  <c r="S185"/>
  <c r="O188"/>
  <c r="U188" s="1"/>
  <c r="V188" s="1"/>
  <c r="Q188"/>
  <c r="S188"/>
  <c r="O191"/>
  <c r="U191" s="1"/>
  <c r="Q191"/>
  <c r="S191"/>
  <c r="H194"/>
  <c r="O195"/>
  <c r="U195" s="1"/>
  <c r="V195" s="1"/>
  <c r="Q195"/>
  <c r="S195"/>
  <c r="H198"/>
  <c r="O199"/>
  <c r="U199" s="1"/>
  <c r="V199" s="1"/>
  <c r="Q199"/>
  <c r="S199"/>
  <c r="O202"/>
  <c r="U202" s="1"/>
  <c r="V202" s="1"/>
  <c r="Q202"/>
  <c r="S202"/>
  <c r="O205"/>
  <c r="U205" s="1"/>
  <c r="V205" s="1"/>
  <c r="Q205"/>
  <c r="S205"/>
  <c r="O208"/>
  <c r="U208" s="1"/>
  <c r="V208" s="1"/>
  <c r="Q208"/>
  <c r="S208"/>
  <c r="O211"/>
  <c r="U211" s="1"/>
  <c r="V211" s="1"/>
  <c r="Q211"/>
  <c r="S211"/>
  <c r="O214"/>
  <c r="U214" s="1"/>
  <c r="V214" s="1"/>
  <c r="Q214"/>
  <c r="S214"/>
  <c r="O217"/>
  <c r="U217" s="1"/>
  <c r="V217" s="1"/>
  <c r="Q217"/>
  <c r="S217"/>
  <c r="O220"/>
  <c r="U220" s="1"/>
  <c r="V220" s="1"/>
  <c r="Q220"/>
  <c r="S220"/>
  <c r="O223"/>
  <c r="U223" s="1"/>
  <c r="V223" s="1"/>
  <c r="Q223"/>
  <c r="S223"/>
  <c r="O226"/>
  <c r="U226" s="1"/>
  <c r="V226" s="1"/>
  <c r="Q226"/>
  <c r="S226"/>
  <c r="O229"/>
  <c r="U229" s="1"/>
  <c r="V229" s="1"/>
  <c r="Q229"/>
  <c r="S229"/>
  <c r="O232"/>
  <c r="U232" s="1"/>
  <c r="V232" s="1"/>
  <c r="Q232"/>
  <c r="S232"/>
  <c r="O235"/>
  <c r="U235" s="1"/>
  <c r="V235" s="1"/>
  <c r="Q235"/>
  <c r="S235"/>
  <c r="O238"/>
  <c r="U238" s="1"/>
  <c r="V238" s="1"/>
  <c r="Q238"/>
  <c r="S238"/>
  <c r="O241"/>
  <c r="U241" s="1"/>
  <c r="V241" s="1"/>
  <c r="Q241"/>
  <c r="S241"/>
  <c r="O244"/>
  <c r="U244" s="1"/>
  <c r="V244" s="1"/>
  <c r="Q244"/>
  <c r="S244"/>
  <c r="O247"/>
  <c r="U247" s="1"/>
  <c r="V247" s="1"/>
  <c r="Q247"/>
  <c r="S247"/>
  <c r="O250"/>
  <c r="U250" s="1"/>
  <c r="V250" s="1"/>
  <c r="Q250"/>
  <c r="S250"/>
  <c r="O256"/>
  <c r="U256" s="1"/>
  <c r="V256" s="1"/>
  <c r="Q256"/>
  <c r="S256"/>
  <c r="O259"/>
  <c r="U259" s="1"/>
  <c r="V259" s="1"/>
  <c r="Q259"/>
  <c r="S259"/>
  <c r="O262"/>
  <c r="U262" s="1"/>
  <c r="V262" s="1"/>
  <c r="Q262"/>
  <c r="S262"/>
  <c r="O265"/>
  <c r="U265" s="1"/>
  <c r="V265" s="1"/>
  <c r="Q265"/>
  <c r="S265"/>
  <c r="O268"/>
  <c r="U268" s="1"/>
  <c r="V268" s="1"/>
  <c r="Q268"/>
  <c r="S268"/>
  <c r="O271"/>
  <c r="U271" s="1"/>
  <c r="V271" s="1"/>
  <c r="Q271"/>
  <c r="S271"/>
  <c r="O274"/>
  <c r="U274" s="1"/>
  <c r="V274" s="1"/>
  <c r="Q274"/>
  <c r="S274"/>
  <c r="O277"/>
  <c r="U277" s="1"/>
  <c r="V277" s="1"/>
  <c r="Q277"/>
  <c r="S277"/>
  <c r="O282"/>
  <c r="U282" s="1"/>
  <c r="V282" s="1"/>
  <c r="Q282"/>
  <c r="S282"/>
  <c r="O285"/>
  <c r="U285" s="1"/>
  <c r="V285" s="1"/>
  <c r="Q285"/>
  <c r="S285"/>
  <c r="H288"/>
  <c r="O289"/>
  <c r="U289" s="1"/>
  <c r="V289" s="1"/>
  <c r="Q289"/>
  <c r="S289"/>
  <c r="O292"/>
  <c r="U292" s="1"/>
  <c r="V292" s="1"/>
  <c r="Q292"/>
  <c r="S292"/>
  <c r="O295"/>
  <c r="U295" s="1"/>
  <c r="V295" s="1"/>
  <c r="Q295"/>
  <c r="S295"/>
  <c r="O298"/>
  <c r="U298" s="1"/>
  <c r="V298" s="1"/>
  <c r="Q298"/>
  <c r="S298"/>
  <c r="O301"/>
  <c r="U301" s="1"/>
  <c r="V301" s="1"/>
  <c r="Q301"/>
  <c r="S301"/>
  <c r="O304"/>
  <c r="U304" s="1"/>
  <c r="V304" s="1"/>
  <c r="Q304"/>
  <c r="S304"/>
  <c r="Y311"/>
  <c r="G9" i="2" s="1"/>
  <c r="O312" i="3"/>
  <c r="U312" s="1"/>
  <c r="Q312"/>
  <c r="S312"/>
  <c r="O315"/>
  <c r="U315" s="1"/>
  <c r="V315" s="1"/>
  <c r="Q315"/>
  <c r="S315"/>
  <c r="H318"/>
  <c r="O319"/>
  <c r="U319" s="1"/>
  <c r="V319" s="1"/>
  <c r="Q319"/>
  <c r="S319"/>
  <c r="H322"/>
  <c r="O323"/>
  <c r="U323" s="1"/>
  <c r="V323" s="1"/>
  <c r="Q323"/>
  <c r="S323"/>
  <c r="H326"/>
  <c r="O327"/>
  <c r="U327" s="1"/>
  <c r="V327" s="1"/>
  <c r="Q327"/>
  <c r="S327"/>
  <c r="H330"/>
  <c r="O331"/>
  <c r="U331" s="1"/>
  <c r="V331" s="1"/>
  <c r="Q331"/>
  <c r="S331"/>
  <c r="O334"/>
  <c r="U334" s="1"/>
  <c r="V334" s="1"/>
  <c r="Q334"/>
  <c r="S334"/>
  <c r="O337"/>
  <c r="U337" s="1"/>
  <c r="V337" s="1"/>
  <c r="Q337"/>
  <c r="S337"/>
  <c r="O340"/>
  <c r="U340" s="1"/>
  <c r="V340" s="1"/>
  <c r="Q340"/>
  <c r="S340"/>
  <c r="O343"/>
  <c r="U343" s="1"/>
  <c r="V343" s="1"/>
  <c r="Q343"/>
  <c r="S343"/>
  <c r="O346"/>
  <c r="U346" s="1"/>
  <c r="V346" s="1"/>
  <c r="Q346"/>
  <c r="S346"/>
  <c r="H349"/>
  <c r="Y354"/>
  <c r="G10" i="2" s="1"/>
  <c r="O355" i="3"/>
  <c r="U355" s="1"/>
  <c r="Q355"/>
  <c r="S355"/>
  <c r="O358"/>
  <c r="U358" s="1"/>
  <c r="V358" s="1"/>
  <c r="Q358"/>
  <c r="S358"/>
  <c r="H361"/>
  <c r="O362"/>
  <c r="U362" s="1"/>
  <c r="V362" s="1"/>
  <c r="Q362"/>
  <c r="S362"/>
  <c r="O365"/>
  <c r="U365" s="1"/>
  <c r="V365" s="1"/>
  <c r="Q365"/>
  <c r="S365"/>
  <c r="H368"/>
  <c r="O369"/>
  <c r="U369" s="1"/>
  <c r="V369" s="1"/>
  <c r="Q369"/>
  <c r="S369"/>
  <c r="H372"/>
  <c r="O373"/>
  <c r="U373" s="1"/>
  <c r="V373" s="1"/>
  <c r="Q373"/>
  <c r="S373"/>
  <c r="Y377"/>
  <c r="Y384"/>
  <c r="Y383" s="1"/>
  <c r="O382"/>
  <c r="U382" s="1"/>
  <c r="Q382"/>
  <c r="S382"/>
  <c r="O385"/>
  <c r="U385" s="1"/>
  <c r="V385" s="1"/>
  <c r="Q385"/>
  <c r="S385"/>
  <c r="O388"/>
  <c r="U388" s="1"/>
  <c r="V388" s="1"/>
  <c r="Q388"/>
  <c r="S388"/>
  <c r="O391"/>
  <c r="U391" s="1"/>
  <c r="V391" s="1"/>
  <c r="Q391"/>
  <c r="S391"/>
  <c r="O396"/>
  <c r="U396" s="1"/>
  <c r="V396" s="1"/>
  <c r="Q396"/>
  <c r="S396"/>
  <c r="O399"/>
  <c r="U399" s="1"/>
  <c r="V399" s="1"/>
  <c r="Q399"/>
  <c r="S399"/>
  <c r="O402"/>
  <c r="U402" s="1"/>
  <c r="V402" s="1"/>
  <c r="Q402"/>
  <c r="S402"/>
  <c r="Q147"/>
  <c r="D7" i="2" s="1"/>
  <c r="U185" i="3"/>
  <c r="V185" s="1"/>
  <c r="O354" l="1"/>
  <c r="C10" i="2" s="1"/>
  <c r="S311" i="3"/>
  <c r="S147"/>
  <c r="Q6"/>
  <c r="O381"/>
  <c r="C13" i="2" s="1"/>
  <c r="O6" i="3"/>
  <c r="C6" i="2" s="1"/>
  <c r="O184" i="3"/>
  <c r="C8" i="2" s="1"/>
  <c r="Q381" i="3"/>
  <c r="D13" i="2" s="1"/>
  <c r="Y5" i="3"/>
  <c r="G5" i="2" s="1"/>
  <c r="S381" i="3"/>
  <c r="S380" s="1"/>
  <c r="Q354"/>
  <c r="D10" i="2" s="1"/>
  <c r="Q311" i="3"/>
  <c r="D9" i="2" s="1"/>
  <c r="S184" i="3"/>
  <c r="S6"/>
  <c r="O380"/>
  <c r="C12" i="2" s="1"/>
  <c r="D6"/>
  <c r="S354" i="3"/>
  <c r="Q184"/>
  <c r="D8" i="2" s="1"/>
  <c r="V382" i="3"/>
  <c r="V381" s="1"/>
  <c r="U381"/>
  <c r="A3" i="1" a="1"/>
  <c r="A3" s="1"/>
  <c r="A24" s="1"/>
  <c r="V355" i="3"/>
  <c r="V354" s="1"/>
  <c r="F10" i="2" s="1"/>
  <c r="U354" i="3"/>
  <c r="E10" i="2" s="1"/>
  <c r="V312" i="3"/>
  <c r="V311" s="1"/>
  <c r="F9" i="2" s="1"/>
  <c r="U311" i="3"/>
  <c r="E9" i="2" s="1"/>
  <c r="V191" i="3"/>
  <c r="U184"/>
  <c r="E8" i="2" s="1"/>
  <c r="A3" a="1"/>
  <c r="A3" s="1"/>
  <c r="A17" s="1"/>
  <c r="V184" i="3"/>
  <c r="F8" i="2" s="1"/>
  <c r="V147" i="3"/>
  <c r="F7" i="2" s="1"/>
  <c r="U6" i="3"/>
  <c r="V6"/>
  <c r="O147"/>
  <c r="U147"/>
  <c r="E7" i="2" s="1"/>
  <c r="O311" i="3"/>
  <c r="C9" i="2" s="1"/>
  <c r="E12" l="1"/>
  <c r="F12" s="1"/>
  <c r="E13"/>
  <c r="F13" s="1"/>
  <c r="S5" i="3"/>
  <c r="Q380"/>
  <c r="D12" i="2" s="1"/>
  <c r="A4" a="1"/>
  <c r="A4" s="1"/>
  <c r="A18" s="1"/>
  <c r="C18" s="1"/>
  <c r="E22" i="1"/>
  <c r="E23" s="1"/>
  <c r="Q5" i="3"/>
  <c r="D5" i="2" s="1"/>
  <c r="C7"/>
  <c r="O5" i="3"/>
  <c r="C5" i="2" s="1"/>
  <c r="V5" i="3"/>
  <c r="F5" i="2" s="1"/>
  <c r="F6"/>
  <c r="V380" i="3"/>
  <c r="A4" i="1" a="1"/>
  <c r="A4" s="1"/>
  <c r="A25" s="1"/>
  <c r="U5" i="3"/>
  <c r="E5" i="2" s="1"/>
  <c r="E6"/>
  <c r="U380" i="3"/>
  <c r="C15" i="2" l="1"/>
  <c r="C16" s="1"/>
  <c r="A15"/>
  <c r="B18"/>
  <c r="E25" i="1"/>
  <c r="E26" s="1"/>
  <c r="D25"/>
  <c r="C19" i="2" l="1"/>
</calcChain>
</file>

<file path=xl/sharedStrings.xml><?xml version="1.0" encoding="utf-8"?>
<sst xmlns="http://schemas.openxmlformats.org/spreadsheetml/2006/main" count="847" uniqueCount="436">
  <si>
    <t>%</t>
  </si>
  <si>
    <t>H</t>
  </si>
  <si>
    <t>_</t>
  </si>
  <si>
    <t>m</t>
  </si>
  <si>
    <t>t</t>
  </si>
  <si>
    <t>MJ</t>
  </si>
  <si>
    <t>SP</t>
  </si>
  <si>
    <t>X2</t>
  </si>
  <si>
    <t>X3</t>
  </si>
  <si>
    <t>X4</t>
  </si>
  <si>
    <t>X6</t>
  </si>
  <si>
    <t>X7</t>
  </si>
  <si>
    <t>X8</t>
  </si>
  <si>
    <t>kg</t>
  </si>
  <si>
    <t>ks</t>
  </si>
  <si>
    <t>m2</t>
  </si>
  <si>
    <t>m3</t>
  </si>
  <si>
    <t>DPH</t>
  </si>
  <si>
    <t>Kód</t>
  </si>
  <si>
    <t>Rok</t>
  </si>
  <si>
    <t>Typ</t>
  </si>
  <si>
    <t>den</t>
  </si>
  <si>
    <t>hod</t>
  </si>
  <si>
    <t>kpl</t>
  </si>
  <si>
    <t>kus</t>
  </si>
  <si>
    <t>20*9</t>
  </si>
  <si>
    <t>Cena</t>
  </si>
  <si>
    <t>14171</t>
  </si>
  <si>
    <t>14172</t>
  </si>
  <si>
    <t>57801</t>
  </si>
  <si>
    <t>87180</t>
  </si>
  <si>
    <t>87181</t>
  </si>
  <si>
    <t>87182</t>
  </si>
  <si>
    <t>87183</t>
  </si>
  <si>
    <t>87184</t>
  </si>
  <si>
    <t>87185</t>
  </si>
  <si>
    <t>91809</t>
  </si>
  <si>
    <t>91810</t>
  </si>
  <si>
    <t>99999</t>
  </si>
  <si>
    <t>Jméno</t>
  </si>
  <si>
    <t>Název</t>
  </si>
  <si>
    <t>Popis</t>
  </si>
  <si>
    <t>SO_01</t>
  </si>
  <si>
    <t>SO_02</t>
  </si>
  <si>
    <t>Výraz</t>
  </si>
  <si>
    <t>Suť</t>
  </si>
  <si>
    <t>211-11</t>
  </si>
  <si>
    <t>211-12</t>
  </si>
  <si>
    <t>33*0,9</t>
  </si>
  <si>
    <t>827.13</t>
  </si>
  <si>
    <t>871-01</t>
  </si>
  <si>
    <t>871-02</t>
  </si>
  <si>
    <t>871-03</t>
  </si>
  <si>
    <t>871-04</t>
  </si>
  <si>
    <t>871-05</t>
  </si>
  <si>
    <t>871-07</t>
  </si>
  <si>
    <t>871-09</t>
  </si>
  <si>
    <t>871-10</t>
  </si>
  <si>
    <t>871-12</t>
  </si>
  <si>
    <t>871-13</t>
  </si>
  <si>
    <t>871-14</t>
  </si>
  <si>
    <t>871-15</t>
  </si>
  <si>
    <t>871-16</t>
  </si>
  <si>
    <t>871-17</t>
  </si>
  <si>
    <t>871-18</t>
  </si>
  <si>
    <t>871-19</t>
  </si>
  <si>
    <t>871-21</t>
  </si>
  <si>
    <t>871-22</t>
  </si>
  <si>
    <t>871-23</t>
  </si>
  <si>
    <t>871-24</t>
  </si>
  <si>
    <t>871-25</t>
  </si>
  <si>
    <t>871-26</t>
  </si>
  <si>
    <t>871-27</t>
  </si>
  <si>
    <t>871-28</t>
  </si>
  <si>
    <t>892242</t>
  </si>
  <si>
    <t>99899R</t>
  </si>
  <si>
    <t>Adresa</t>
  </si>
  <si>
    <t>Figura</t>
  </si>
  <si>
    <t>2014/54</t>
  </si>
  <si>
    <t>871-11a</t>
  </si>
  <si>
    <t>892241R</t>
  </si>
  <si>
    <t>Datum :</t>
  </si>
  <si>
    <t>Hodnota</t>
  </si>
  <si>
    <t>Jméno :</t>
  </si>
  <si>
    <t>Nabídka</t>
  </si>
  <si>
    <t>Podpis:</t>
  </si>
  <si>
    <t>Telefon</t>
  </si>
  <si>
    <t>Vodovod</t>
  </si>
  <si>
    <t>Zakázka</t>
  </si>
  <si>
    <t>Ztratné</t>
  </si>
  <si>
    <t>Poř.</t>
  </si>
  <si>
    <t>00572470</t>
  </si>
  <si>
    <t>1741011R</t>
  </si>
  <si>
    <t>58337302</t>
  </si>
  <si>
    <t>59217465</t>
  </si>
  <si>
    <t>59245212</t>
  </si>
  <si>
    <t>Hmotnost</t>
  </si>
  <si>
    <t>Investor</t>
  </si>
  <si>
    <t>Podpis :</t>
  </si>
  <si>
    <t>Zakázka:</t>
  </si>
  <si>
    <t>112101101</t>
  </si>
  <si>
    <t>112111111</t>
  </si>
  <si>
    <t>112201101</t>
  </si>
  <si>
    <t>113106123</t>
  </si>
  <si>
    <t>11310721R</t>
  </si>
  <si>
    <t>113107224</t>
  </si>
  <si>
    <t>113107242</t>
  </si>
  <si>
    <t>113154123</t>
  </si>
  <si>
    <t>113202111</t>
  </si>
  <si>
    <t>115101201</t>
  </si>
  <si>
    <t>115101301</t>
  </si>
  <si>
    <t>119001412</t>
  </si>
  <si>
    <t>119001421</t>
  </si>
  <si>
    <t>121101101</t>
  </si>
  <si>
    <t>131201102</t>
  </si>
  <si>
    <t>131201109</t>
  </si>
  <si>
    <t>131301102</t>
  </si>
  <si>
    <t>131301109</t>
  </si>
  <si>
    <t>132201203</t>
  </si>
  <si>
    <t>132201209</t>
  </si>
  <si>
    <t>132301203</t>
  </si>
  <si>
    <t>132301209</t>
  </si>
  <si>
    <t>132401201</t>
  </si>
  <si>
    <t>151201101</t>
  </si>
  <si>
    <t>151201111</t>
  </si>
  <si>
    <t>162201411</t>
  </si>
  <si>
    <t>162201421</t>
  </si>
  <si>
    <t>162401102</t>
  </si>
  <si>
    <t>162701105</t>
  </si>
  <si>
    <t>167101102</t>
  </si>
  <si>
    <t>171201201</t>
  </si>
  <si>
    <t>171201211</t>
  </si>
  <si>
    <t>174101101</t>
  </si>
  <si>
    <t>175101101</t>
  </si>
  <si>
    <t>175101109</t>
  </si>
  <si>
    <t>177,5*0,9</t>
  </si>
  <si>
    <t>181301113</t>
  </si>
  <si>
    <t>181451121</t>
  </si>
  <si>
    <t>21257111R</t>
  </si>
  <si>
    <t>451573111</t>
  </si>
  <si>
    <t>451576121</t>
  </si>
  <si>
    <t>56475111R</t>
  </si>
  <si>
    <t>564762111</t>
  </si>
  <si>
    <t>564861111</t>
  </si>
  <si>
    <t>564871111</t>
  </si>
  <si>
    <t>577144131</t>
  </si>
  <si>
    <t>577145132</t>
  </si>
  <si>
    <t>596211122</t>
  </si>
  <si>
    <t>916131213</t>
  </si>
  <si>
    <t>919735112</t>
  </si>
  <si>
    <t>997002511</t>
  </si>
  <si>
    <t>997002519</t>
  </si>
  <si>
    <t>997002611</t>
  </si>
  <si>
    <t>997221845</t>
  </si>
  <si>
    <t>997221855</t>
  </si>
  <si>
    <t>Dodavatel</t>
  </si>
  <si>
    <t>Sazba DPH</t>
  </si>
  <si>
    <t>Typ Firmy</t>
  </si>
  <si>
    <t>Počet</t>
  </si>
  <si>
    <t>162401102a</t>
  </si>
  <si>
    <t>171201201R</t>
  </si>
  <si>
    <t>Cena s DPH</t>
  </si>
  <si>
    <t>Jedn. cena</t>
  </si>
  <si>
    <t>Poznámka :</t>
  </si>
  <si>
    <t>Projektant</t>
  </si>
  <si>
    <t>(40+20)*0,9</t>
  </si>
  <si>
    <t>402,0+556,0</t>
  </si>
  <si>
    <t>Plný popis:</t>
  </si>
  <si>
    <t>Popis verze</t>
  </si>
  <si>
    <t>Zpracovatel</t>
  </si>
  <si>
    <t>Výměra</t>
  </si>
  <si>
    <t>306,9+159,75</t>
  </si>
  <si>
    <t>Jedn. hmotn.</t>
  </si>
  <si>
    <t>REKAPITULACE</t>
  </si>
  <si>
    <t>Cen. soustava</t>
  </si>
  <si>
    <t>D+M TP 80/500</t>
  </si>
  <si>
    <t>Popis objektu</t>
  </si>
  <si>
    <t>Datum zahájení</t>
  </si>
  <si>
    <t>SO_01: Vodovod</t>
  </si>
  <si>
    <t>Za objednatele</t>
  </si>
  <si>
    <t>Za zhotovitele</t>
  </si>
  <si>
    <t>005: Komunikace</t>
  </si>
  <si>
    <t>Kontaktní osoba</t>
  </si>
  <si>
    <t>Ostatní náklady</t>
  </si>
  <si>
    <t>Význam (funkce)</t>
  </si>
  <si>
    <t>Komentář</t>
  </si>
  <si>
    <t>001: Zemní práce</t>
  </si>
  <si>
    <t>341,0*0,9+159,75</t>
  </si>
  <si>
    <t>Celkem (bez DPH)</t>
  </si>
  <si>
    <t>Jedn. suť</t>
  </si>
  <si>
    <t>Zatřídění</t>
  </si>
  <si>
    <t>008: Trubní vedení</t>
  </si>
  <si>
    <t>Dle výběru</t>
  </si>
  <si>
    <t>##T2##PRO_ITEM_catID</t>
  </si>
  <si>
    <t>Projekta s.r.o. Tábor</t>
  </si>
  <si>
    <t>Přesun hmot</t>
  </si>
  <si>
    <t>##T2##PRO_ITEM_iteCode</t>
  </si>
  <si>
    <t>##T2##PRO_ITEM_szvCode</t>
  </si>
  <si>
    <t>##T2##PRO_ITEM_tevCode</t>
  </si>
  <si>
    <t>Kód stavebního objektu</t>
  </si>
  <si>
    <t>##T2##N_Catalog_catGUID</t>
  </si>
  <si>
    <t>Číslo zakázky</t>
  </si>
  <si>
    <t>Kód zatřídění</t>
  </si>
  <si>
    <t>Počet položek</t>
  </si>
  <si>
    <t>Komentář verze</t>
  </si>
  <si>
    <t>Obec Chrášťany</t>
  </si>
  <si>
    <t>Proplach a dezinfekce potrubí</t>
  </si>
  <si>
    <t>Datum dokončení</t>
  </si>
  <si>
    <t>Výměra bez ztr.</t>
  </si>
  <si>
    <t>009: Ostatní konstrukce a práce</t>
  </si>
  <si>
    <t>Nakládání suti a vybouraných hmot</t>
  </si>
  <si>
    <t>Vodovod Chrášťany</t>
  </si>
  <si>
    <t>Napojení na stávající vodovod v obci</t>
  </si>
  <si>
    <t>Celkem (včetně DPH)</t>
  </si>
  <si>
    <t>Zařízení staveniště</t>
  </si>
  <si>
    <t>099: Přesun hmot HSV</t>
  </si>
  <si>
    <t>D+M  K 30 "2000" D90 - viz.výkres D.b.1.</t>
  </si>
  <si>
    <t>D+M  K 45 "2000" D90 - viz.výkres D.b.1.</t>
  </si>
  <si>
    <t>D+M  K 90 "2000" D90 - viz.výkres D.b.1.</t>
  </si>
  <si>
    <t>D+M  K 30 "2000" D110 - viz.výkres D.b.1.</t>
  </si>
  <si>
    <t>D+M  K 45 "2000" D110 - viz.výkres D.b.1.</t>
  </si>
  <si>
    <t>D+M  K 90 "2000" D110 - viz.výkres D.b.1.</t>
  </si>
  <si>
    <t>D+M  poklop hydrantový - viz.výkres D.b.1.</t>
  </si>
  <si>
    <t>Sítě vodovodní rozvodné</t>
  </si>
  <si>
    <t>Štěrkopísek frakce 0-16</t>
  </si>
  <si>
    <t>D+M  FFK 30°; TV.LIT. DN80 - viz.výkres D.b.1.</t>
  </si>
  <si>
    <t>D+M  FFK 45°; TV.LIT. DN80 - viz.výkres D.b.1.</t>
  </si>
  <si>
    <t>D+M  FFK 90°; TV.LIT. DN80 - viz.výkres D.b.1.</t>
  </si>
  <si>
    <t>D+M  FFK 30°; TV.LIT. DN100 - viz.výkres D.b.1.</t>
  </si>
  <si>
    <t>D+M  T kus TV.LIT. DN100/80 - viz.výkres D.b.1.</t>
  </si>
  <si>
    <t>Tlaková zkouška  potrubí</t>
  </si>
  <si>
    <t>D+M  T kus TV.LIT. DN100/100 - viz.výkres D.b.1.</t>
  </si>
  <si>
    <t>D+M potrubí PE DN90   100RC  - viz.výkres D.b.2.</t>
  </si>
  <si>
    <t>D+M koleno s patkou N90,DN80  - viz.výkres D.b.1.</t>
  </si>
  <si>
    <t>D+M potrubí PE DN110   100RC  - viz.výkres D.b.1-2</t>
  </si>
  <si>
    <t>D+M poklop tuh. A COMBI LITINA  - viz.výkres D.b.1.</t>
  </si>
  <si>
    <t>D+M   tvarovka "T" lit. DN 80/80, - viz.výkres D.b.1.</t>
  </si>
  <si>
    <t>Osivo směs travní univerzál</t>
  </si>
  <si>
    <t>Uložení sypaniny na skládky</t>
  </si>
  <si>
    <t>D+M  FFR kus TV LIT. L=200,DN100/80 - viz.výkres D.b.1.</t>
  </si>
  <si>
    <t>Výchozí účet správce serveru</t>
  </si>
  <si>
    <t>D+M hydrantu  podzemního KR. 1,5mDN80 - viz.výkres D.b.1.</t>
  </si>
  <si>
    <t>D+M potrubí PE DN90 RC s ochran.vrstvou - viz.výkres D.b.2.</t>
  </si>
  <si>
    <t>Uložení sypaniny 
  na skládky</t>
  </si>
  <si>
    <t>D+M potrubí PE DN110 RC s ochran.vrstvou - viz.výkres D.b.1-2</t>
  </si>
  <si>
    <t>Uložení sypaniny na meziskládku</t>
  </si>
  <si>
    <t>D+M  zemní soupr.telesk. COMBI KR.1,3-1,8m DN80  - viz.výkres D.b.1.</t>
  </si>
  <si>
    <t>Vytýčení stavby oprávněným geodetem</t>
  </si>
  <si>
    <t>Provizorní přechody - viz.výkres D.b.2.</t>
  </si>
  <si>
    <t>Provizorní přejezdy - viz.výkres D.b.2.</t>
  </si>
  <si>
    <t>Podklad z kameniva hrubého drceného vel. 8-16 mm tl 150 mm - viz.výkres D.b.2 a 17.</t>
  </si>
  <si>
    <t>Dlažba zámková IČKO přírodní 19,6x16,1x6 cm</t>
  </si>
  <si>
    <t>D+M výstražné folie š=30cm - viz.výkres D.b.17.</t>
  </si>
  <si>
    <t>Obsyp potrubí štěrkopískem - viz.výkres D.b.17.</t>
  </si>
  <si>
    <t>Vodorovné přemístění pařezů do 1 km D do 300 mm</t>
  </si>
  <si>
    <t>Obrubník betonový silniční Standard 100x15x25 cm</t>
  </si>
  <si>
    <t>Tlakové zkoušky vodou 
  na potrubí
    DN do 80</t>
  </si>
  <si>
    <t>Odstranění pařezů D do 300 mm - viz.výkres D.b.2.</t>
  </si>
  <si>
    <t>D+M identifikačního vodiče  - viz.výkres D.b.17-18.</t>
  </si>
  <si>
    <t>Fotodokumentace průběhu výstavby v digitální podobě</t>
  </si>
  <si>
    <t>Řízený protlak pro potrubí DN90 - viz.výkres D.b.1.</t>
  </si>
  <si>
    <t>D+M Šoupě  krátké TV.LITINA DN80 - viz.výkres D.b.1.</t>
  </si>
  <si>
    <t>Spálení větví všech druhů stromů - viz.výkres D.b.2.</t>
  </si>
  <si>
    <t>D+M Šoupě  krátké TV.LITINA DN100 - viz.výkres D.b.1.</t>
  </si>
  <si>
    <t>Řízený protlak pro potrubí DN110 - viz.výkres D.b.1-2</t>
  </si>
  <si>
    <t>Příplatek ZKD 1 km přemístění suti a vybouraných hmot 9x</t>
  </si>
  <si>
    <t>Zásyp  rýh štěrkopískem se zhutněním - viz.výkres D.b.17.</t>
  </si>
  <si>
    <t>Odstranění zátažného pažení a rozepření stěn rýh hl do 2 m</t>
  </si>
  <si>
    <t>Podklad ze štěrkodrtě ŠD tl 200 mm - viz.výkres D.b.2 a 17.</t>
  </si>
  <si>
    <t>Podklad ze štěrkodrtě ŠD tl 250 mm - viz.výkres D.b.2 a 17.</t>
  </si>
  <si>
    <t>Poplatek za uložení odpadu z kameniva na skládce (skládkovné)</t>
  </si>
  <si>
    <t>Kácení stromů listnatých D kmene do 300 mm - viz.výkres D.b.2.</t>
  </si>
  <si>
    <t>Podklad z vibrovaného štěrku VŠ tl 200 mm - viz.výkres D.b.17.</t>
  </si>
  <si>
    <t>Poplatek za uložení odpadu ze sypaniny na skládce (skládkovné)</t>
  </si>
  <si>
    <t>D+M  příruba jištěná "2000" TV.LIT.D90/DN80 - viz.výkres D.b.1.</t>
  </si>
  <si>
    <t>Vytrhání obrub krajníků obrubníků stojatých - viz.výkres D.b.2.</t>
  </si>
  <si>
    <t>Hloubení rýh š do 2000 mm v hornině tř. 5 - viz.výkres D.b.1-17.</t>
  </si>
  <si>
    <t>Ošetření pracovních spar asfaltovou zálivkou - viz.výkres D.b.2.</t>
  </si>
  <si>
    <t>D+M  příruba jištěná "2000" TV.LIT.D110/DN100 - viz.výkres D.b.1.</t>
  </si>
  <si>
    <t>Nakládání výkopku z hornin tř. 1 až 4 přes 100 m3 - z meziskládky</t>
  </si>
  <si>
    <t>Příplatek za lepivost k hloubení rýh š do 2000 mm v hornině tř. 3</t>
  </si>
  <si>
    <t>Příplatek za lepivost k hloubení rýh š do 2000 mm v hornině tř. 4</t>
  </si>
  <si>
    <t>Příplatek za lepivost u hloubení jam nezapažených v hornině tř. 3</t>
  </si>
  <si>
    <t>Příplatek za lepivost u hloubení jam nezapažených v hornině tř. 4</t>
  </si>
  <si>
    <t>Zajištění vytýčení,předání,převzetí a ochrany dotčených inžen.sítí</t>
  </si>
  <si>
    <t>Dovoz z meziskládky do 2000 m výkopku/sypaniny z horniny tř. 1 až 4</t>
  </si>
  <si>
    <t>Lože pod potrubí otevřený výkop ze štěrkopísku - viz.výkres D.b.17.</t>
  </si>
  <si>
    <t>Vodorovné přemístění do 2000 m výkopku/sypaniny z horniny tř. 1 až 4</t>
  </si>
  <si>
    <t>Vodorovné přemístění do 10000 m výkopku/sypaniny z horniny tř. 1 až 4</t>
  </si>
  <si>
    <t>Řezání stávajícího živičného krytu hl do 100 mm - viz.výkres D.b.1-2.</t>
  </si>
  <si>
    <t>Vodorovné přemístění kmenů stromů listnatých do 1 km D kmene do 300 mm</t>
  </si>
  <si>
    <t>Poplatek za uložení odpadu z asfaltových povrchů na skládce (skládkovné)</t>
  </si>
  <si>
    <t>Sejmutí ornice s přemístěním na vzdálenost do 50 m - viz.výkres D.b.1-2.</t>
  </si>
  <si>
    <t>Podkladní a výplňová vrstva ze štěrkopísku tl  150 mm - viz.výkres D.b.21.</t>
  </si>
  <si>
    <t>Pohotovost čerpací soupravy pro dopravní výšku do 10 m přítok do 500 l/min</t>
  </si>
  <si>
    <t>Uložení sypaniny 
  poplatek za uložení sypaniny na skládce ( skládkovné )</t>
  </si>
  <si>
    <t>Poplatek za uložení stavebního odpadu na skládce (skládkovné) 
  z kameniva</t>
  </si>
  <si>
    <t>Odstranění podkladu pl přes 200 m2 živičných tl 100 mm - viz.výkres D.b.1-2.</t>
  </si>
  <si>
    <t>Zřízení zátažného pažení a rozepření stěn rýh hl do 2 m - viz.výkres D.b.17.</t>
  </si>
  <si>
    <t>Rozebrání dlažeb komunikací pro pěší ze zámkových dlaždic - viz.výkres D.b.2.</t>
  </si>
  <si>
    <t>Frézování živičného krytu tl 50 mm pruh š 1 m pl do 500 m2 - viz.výkres D.b.2.</t>
  </si>
  <si>
    <t>Hloubení jam nezapažených v hornině tř. 3 objemu do 1000 m3 - viz.výkres D.b.2.</t>
  </si>
  <si>
    <t>Podkladní a výplňová vrstva z kameniva 
  tloušťky do 200 mm
    ze štěrkopísku</t>
  </si>
  <si>
    <t>Řezání stávajícího živičného krytu nebo podkladu 
  hloubky
    přes 50 do 100 mm</t>
  </si>
  <si>
    <t>Dokumentace skutečného provedení 2x digitální formě /pdf,dwg/ a 3x v tištěné formě</t>
  </si>
  <si>
    <t>Hloubení rýh š do 2000 mm v hornině tř. 3 objemu do 5000 m3 - viz.výkres D.b.1-17.</t>
  </si>
  <si>
    <t>Hloubení rýh š do 2000 mm v hornině tř. 4 objemu do 5000 m3 - viz.výkres D.b.1-17.</t>
  </si>
  <si>
    <t>Podklad ze štěrkodrti ŠD 
  s rozprostřením a zhutněním, po zhutnění
    tl. 200 mm</t>
  </si>
  <si>
    <t>Podklad ze štěrkodrti ŠD 
  s rozprostřením a zhutněním, po zhutnění
    tl. 250 mm</t>
  </si>
  <si>
    <t>Zajištění atestů a dokladů o požadovaných vlastnostech výrobků /prohlášení o shodě/</t>
  </si>
  <si>
    <t>Nakládání suti a vybouraných hmot na dopravní prostředek 
  pro vodorovné přemístění</t>
  </si>
  <si>
    <t>Odstranění podkladu pl přes 200 m2 z kameniva drceného tl 400 mm - viz.výkres D.b.2.</t>
  </si>
  <si>
    <t>Odstranění podkladu pl přes 200 m2 z kameniva těženého tl 150 mm - viz.výkres D.b.2.</t>
  </si>
  <si>
    <t>Hloubení jam nezapažených v hornině tř. 4 objemu do 1000 m3 - viz.výkres D.b.2. a 21.</t>
  </si>
  <si>
    <t>Poplatek za uložení stavebního odpadu na skládce (skládkovné) 
  z asfaltových povrchů</t>
  </si>
  <si>
    <t>Spálení větví stromů 
  všech druhů stromů o průměru kmene přes 0,10 m
    na hromadách</t>
  </si>
  <si>
    <t>Čerpání vody na dopravní výšku do 10 m průměrný přítok do 500 l/min - viz.výkres D.b.21.</t>
  </si>
  <si>
    <t>Dočasné zajištění potrubí betonového, ŽB nebo kameninového DN do 500 - viz.výkres D.b.1-2.</t>
  </si>
  <si>
    <t>Dočasné zajištění kabelů a kabelových tratí ze 3 volně ložených kabelů - viz.výkres D.b.1-2.</t>
  </si>
  <si>
    <t>Příplatek k obsypání potrubí sypaninou uloženou do 3 m od kraje výkopu za prohození sypaniny</t>
  </si>
  <si>
    <t>Vodorovné přemístění suti a vybouraných hmot bez naložení ale se složením a urovnáním do 1 km</t>
  </si>
  <si>
    <t>Zásyp jam, šachet rýh nebo kolem objektů sypaninou se zhutněním - viz.výkres D.b.17.a D.b.21.</t>
  </si>
  <si>
    <t>Zajištění provizorního dopravního značení během provádění včetně projednání s dotčenými orgány</t>
  </si>
  <si>
    <t>Čerpání vody 
  na dopravní výšku do 10 m
    s uvažovaným průměrným přítokem
      do 500 l/min</t>
  </si>
  <si>
    <t>Lože pod potrubí, stoky a drobné objekty 
  v otevřeném výkopu
    z písku a štěrkopísku do 63 mm</t>
  </si>
  <si>
    <t>Kladení zámkové dlažby komunikací pro pěší tl 60 mm skupiny B pl do 300 m2 - viz.výkres D.b.2 a 17.</t>
  </si>
  <si>
    <t>Geodetické zaměření dokončené stavby zpracované odborným geodetem 2x digit. formě + 3x tištěné formě</t>
  </si>
  <si>
    <t>Založení lučního trávníku výsevem plochy přes 1000 m2 v rovině a ve svahu do 1:5 - viz.výkres D.b.1-2.</t>
  </si>
  <si>
    <t>Kácení stromů 
  s odřezáním kmene a s odvětvením
    listnatých, průměru kmene
      přes 100 do 300 mm</t>
  </si>
  <si>
    <t>Rozprostření ornice tl vrstvy do 200 mm pl přes 500 m2 v rovině nebo ve svahu do 1:5 - viz.výkres D.b.1-2.</t>
  </si>
  <si>
    <t>Asfaltový beton vrstva ložní ACL 16 (ABH) tl 50 mm š do 3 m z modifikovaného asfaltu - viz.výkres D.b.2 a 17.</t>
  </si>
  <si>
    <t>Zřízení pažení a rozepření stěn rýh pro podzemní vedení pro všechny šířky rýhy 
  zátažné, hloubky
    do 2 m</t>
  </si>
  <si>
    <t>Osazení silničního obrubníku betonového stojatého s boční opěrou do lože z betonu prostého - viz.výkres D.b.2.</t>
  </si>
  <si>
    <t>Podklad nebo kryt z vibrovaného štěrku VŠ 
  s rozprostřením, vlhčením a zhutněním, po zhutnění
    tl. 200 mm</t>
  </si>
  <si>
    <t>Obsypání potrubí bez prohození sypaniny z hornin tř. 1 až 4 uloženým do 3 m od kraje výkopu - viz.výkres D.b.17.</t>
  </si>
  <si>
    <t>Asfaltový beton vrstva obrusná ACO 11 (ABS) tř. I tl 50 mm š do 3 m z modifikovaného asfaltu - viz.výkres D.b.2 a 17.</t>
  </si>
  <si>
    <t>Podklad nebo kryt z kameniva hrubého drceného 
  vel. 32-63 mm s rozprostřením a zhutněním, po zhutnění
    tl. 150 mm</t>
  </si>
  <si>
    <t>Pohotovost záložní čerpací soupravy 
  pro dopravní výšku do 10 m
    s uvažovaným průměrným přítokem
      do 500 l/min</t>
  </si>
  <si>
    <t>Vodorovné přemístění suti a vybouraných hmot 
  bez naložení, se složením a hrubým urovnáním
    na vzdálenost
      do 1 km</t>
  </si>
  <si>
    <t>Odstranění pařezů 
  s jejich vykopáním, vytrháním nebo odstřelením, s přesekáním kořenů
    průměru
      přes 100 do 300 mm</t>
  </si>
  <si>
    <t>Nakládání, skládání a překládání neulehlého výkopku nebo sypaniny 
  nakládání, množství
    přes 100 m3, z hornin
      tř. 1 až 4</t>
  </si>
  <si>
    <t>Rozprostření a urovnání ornice v rovině nebo ve svahu sklonu do 1:5
  při souvislé ploše
    přes 500 m2, tl. vrstvy
      přes 150 do 200 mm</t>
  </si>
  <si>
    <t>Přesun hmot pro komunikace s krytem z kameniva, monolitickým betonovým nebo živičným 
  dopravní vzdálenost do 200 m
    jakékoliv délky objektu</t>
  </si>
  <si>
    <t>Založení trávníku
  na půdě předem připravené
    plochy přes 1000 m2
    výsevem včetně utažení
    lučního
      v rovině nebo na svahu do 1:5</t>
  </si>
  <si>
    <t>Vodorovné přemístění větví, kmenů nebo pařezů 
  s naložením, složením a dopravou
    do 1000 m
    pařezů kmenů, průměru
      přes 100 do 300 mm</t>
  </si>
  <si>
    <t>Zásyp sypaninou z jakékoliv horniny 
  s uložením výkopku ve vrstvách
    se zhutněním
      jam, šachet, rýh nebo kolem objektů v těchto vykopávkách</t>
  </si>
  <si>
    <t>Odstranění pažení a rozepření stěn rýh pro podzemní vedení 
  s uložením materiálu na vzdálenost do 3 m od kraje výkopu
    zátažné, hloubky
      do 2 m</t>
  </si>
  <si>
    <t>Asfaltový beton vrstva ložní ACL 16 (ABH) 
  s rozprostřením a zhutněním
    z modifikovaného asfaltu
    v pruhu šířky do 3 m, po zhutnění
      tl. 50 mm</t>
  </si>
  <si>
    <t>Vodorovné přemístění suti a vybouraných hmot 
  bez naložení, se složením a hrubým urovnáním
    Příplatek k ceně
      za každý další i započatý 1 km přes 1 km</t>
  </si>
  <si>
    <t>Vodorovné přemístění větví, kmenů nebo pařezů 
  s naložením, složením a dopravou
    do 1000 m
    kmenů stromů
    listnatých, průměru
      přes 100 do 300 mm</t>
  </si>
  <si>
    <t>Sejmutí ornice nebo lesní půdy 
  s vodorovným přemístěním na hromady v místě upotřebení nebo na dočasné či trvalé skládky se
  složením, na vzdálenost
    do 50 m</t>
  </si>
  <si>
    <t>Hloubení zapažených i nezapažených rýh šířky přes 600 do 2 000 mm 
  s urovnáním dna do předepsaného profilu a spádu
    v hornině tř. 3
      přes 1 000 do 5 000 m3</t>
  </si>
  <si>
    <t>Hloubení zapažených i nezapažených rýh šířky přes 600 do 2 000 mm 
  s urovnáním dna do předepsaného profilu a spádu
    v hornině tř. 4
      přes 1 000 do 5 000 m3</t>
  </si>
  <si>
    <t>Hloubení zapažených i nezapažených rýh šířky přes 600 do 2 000 mm 
  s urovnáním dna do předepsaného profilu a spádu
    v hornině tř. 5
      pro jakékoliv množství</t>
  </si>
  <si>
    <t>Vytrhání obrub 
  s vybouráním lože, s přemístěním hmot na skládku na vzdálenost do 3 m nebo s naložením na
  dopravní prostředek
    z krajníků nebo obrubníků stojatých</t>
  </si>
  <si>
    <t>Hloubení nezapažených jam a zářezů kromě zářezů se šikmými stěnami pro podzemní vedení 
  s urovnáním dna do předepsaného profilu a spádu
    v hornině tř. 3
      přes 100 do 1 000 m3</t>
  </si>
  <si>
    <t>Hloubení nezapažených jam a zářezů kromě zářezů se šikmými stěnami pro podzemní vedení 
  s urovnáním dna do předepsaného profilu a spádu
    v hornině tř. 4
      přes 100 do 1 000 m3</t>
  </si>
  <si>
    <t>Frézování živičného podkladu nebo krytu 
  s naložením na dopravní prostředek
    plochy do 500 m2
    bez překážek v trase
    pruhu šířky přes 0,5 m do 1 m, tloušťky vrstvy
      50 mm</t>
  </si>
  <si>
    <t>Hloubení zapažených i nezapažených rýh šířky přes 600 do 2 000 mm 
  s urovnáním dna do předepsaného profilu a spádu
    v hornině tř. 3
    Příplatek k cenám
      za lepivost horniny tř. 3</t>
  </si>
  <si>
    <t>Hloubení zapažených i nezapažených rýh šířky přes 600 do 2 000 mm 
  s urovnáním dna do předepsaného profilu a spádu
    v hornině tř. 4
    Příplatek k cenám
      za lepivost horniny tř. 4</t>
  </si>
  <si>
    <t>Hloubení nezapažených jam a zářezů kromě zářezů se šikmými stěnami pro podzemní vedení 
  s urovnáním dna do předepsaného profilu a spádu
    Příplatek k cenám
      za lepivost horniny tř. 3</t>
  </si>
  <si>
    <t>Hloubení nezapažených jam a zářezů kromě zářezů se šikmými stěnami pro podzemní vedení 
  s urovnáním dna do předepsaného profilu a spádu
    Příplatek k cenám
      za lepivost horniny tř. 4</t>
  </si>
  <si>
    <t>Vodorovné přemístění výkopku nebo sypaniny po suchu 
  na obvyklém dopravním prostředku, bez naložení výkopku, avšak se složením bez rozhrnutí
    z horniny tř. 1 až 4 na vzdálenost
      přes 1 500 do 2 000 m</t>
  </si>
  <si>
    <t>Vodorovné přemístění výkopku nebo sypaniny po suchu 
  na obvyklém dopravním prostředku, bez naložení výkopku, avšak se složením bez rozhrnutí
    z horniny tř. 1 až 4 na vzdálenost
      přes 9 000 do 10 000 m</t>
  </si>
  <si>
    <t>Odstranění podkladů nebo krytů
  s přemístěním hmot na skládku na vzdálenost do 20 m nebo s naložením na dopravní prostředek
    v ploše jednotlivě přes 200 m2
    živičných, o tl. vrstvy
      přes 50 do 100 mm</t>
  </si>
  <si>
    <t>Osazení silničního obrubníku betonového 
  se zřízením lože, s vyplněním a zatřením spár cementovou maltou
    stojatého
    s boční opěrou z betonu prostého tř. C 12/15, do lože
      z betonu prostého téže značky</t>
  </si>
  <si>
    <t>Obsypání potrubí 
  sypaninou z vhodných hornin tř. 1 až 4 nebo materiálem připraveným podél výkopu ve vzdálenosti do
  3 m od jeho kraje,
    pro jakoukoliv hloubku výkopu a míru zhutnění
      bez prohození sypaniny</t>
  </si>
  <si>
    <t>Odstranění podkladů nebo krytů
  s přemístěním hmot na skládku na vzdálenost do 20 m nebo s naložením na dopravní prostředek
    v ploše jednotlivě přes 200 m2
    z kameniva těženého, o tl. vrstvy
      přes 100 do 200 mm</t>
  </si>
  <si>
    <t>Odstranění podkladů nebo krytů
  s přemístěním hmot na skládku na vzdálenost do 20 m nebo s naložením na dopravní prostředek
    v ploše jednotlivě přes 200 m2
    z kameniva hrubého drceného, o tl. vrstvy
      přes 300 do 400 mm</t>
  </si>
  <si>
    <t>Obsypání potrubí 
  sypaninou z vhodných hornin tř. 1 až 4 nebo materiálem připraveným podél výkopu ve vzdálenosti do
  3 m od jeho kraje,
    pro jakoukoliv hloubku výkopu a míru zhutnění
    Příplatek k ceně
      za prohození sypaniny</t>
  </si>
  <si>
    <t>Rozebrání dlažeb a dílců komunikací pro pěší, vozovek a ploch
  s přemístěním hmot na skládku na vzdálenost do 3 m nebo s naložením na dopravní prostředek
    komunikací pro pěší s ložem z kameniva nebo živice a s výplní spár
      ze zámkové dlažby</t>
  </si>
  <si>
    <t>Zpracován programem euroCALC3,cenové úrovně 2014/I, data URS.Cenové a technické podmínky položek vychází z cenové soustavy URS k dispozici na www.cz-urs.cz.Položky soupisu prací ,které mají v kodu položky "R" a nebo mají méně číslic než 9 jsou kalkulovány individuálně.</t>
  </si>
  <si>
    <t>Kladení dlažby z betonových zámkových dlaždic komunikací pro pěší
  s ložem z kameniva těženého nebo drceného tl. do 40 mm, s vyplněním spár s dvojitým hutněním,
  vibrováním a se smetením přebytečného materiálu na krajnici
    tl. 60 mm
    skupiny B, pro plochy
      přes 100 do 300 m2</t>
  </si>
  <si>
    <t>Dočasné zajištění podzemního potrubí nebo vedení ve výkopišti 
  ve stavu i poloze , ve kterých byla na začátku zemních prací a to s podepřením, vzepřením nebo
  vyvěšením, příp. s ochranným bedněním, se zřízením a odstraněním za jišťovací konstrukce, s
  opotřebením hmot
    kabelů a kabelových tratí z volně ložených kabelů a to
      do 3 kabelů</t>
  </si>
  <si>
    <t>Dočasné zajištění podzemního potrubí nebo vedení ve výkopišti 
  ve stavu i poloze , ve kterých byla na začátku zemních prací a to s podepřením, vzepřením nebo
  vyvěšením, příp. s ochranným bedněním, se zřízením a odstraněním za jišťovací konstrukce, s
  opotřebením hmot
    potrubí betonového, kameninového nebo železobetonového, světlosti
      DN přes 200 do 500</t>
  </si>
  <si>
    <t>SO_02: Vedlejší a ostatní náklady</t>
  </si>
  <si>
    <t>010: Vedlejší a ostatní náklady</t>
  </si>
  <si>
    <t>5a</t>
  </si>
  <si>
    <t>Asfaltový beton vrstva obrusná ACO 11 (ABS)   s rozprostřením a se zhutněním   z modifikovaného asfaltu    v pruhu šířky do 3 m, po zhutnění      tl. 50 mm</t>
  </si>
  <si>
    <t>5b</t>
  </si>
  <si>
    <t>31a</t>
  </si>
  <si>
    <t>31b</t>
  </si>
  <si>
    <t>D+M armatur domovních přípojek /navrtávací pás,domovní šoupě,ZS pro domov.šoupě,šoup.poklop/ - viz.výkres D.b.2. pro potrubí DN 110</t>
  </si>
  <si>
    <t>D+M armatur domovních přípojek /navrtávací pás,domovní šoupě,ZS pro domov.šoupě,šoup.poklop/ - viz.výkres D.b.2. pro potrubí DN 90</t>
  </si>
  <si>
    <t>Vodoměrná šachta vč.vystrojení - viz. výkres D.b.20.</t>
  </si>
  <si>
    <t>871-29</t>
  </si>
  <si>
    <t>D+M zemní soupr.telesk. COMBI KR.1,3-1,8m DN100 - viz. výkres D.b.1.</t>
  </si>
  <si>
    <t>452323171</t>
  </si>
  <si>
    <t>Revize hydrantů</t>
  </si>
  <si>
    <t>X9b</t>
  </si>
  <si>
    <t>X9a</t>
  </si>
  <si>
    <t>Podkladní bloky betonové</t>
  </si>
  <si>
    <t>900,50*3,0*0,2</t>
  </si>
  <si>
    <t>3*2*28*1,9*0,3</t>
  </si>
  <si>
    <t>95,76*0,5</t>
  </si>
  <si>
    <t>3*2*28*1,9*0,7</t>
  </si>
  <si>
    <t>223,44*0,5</t>
  </si>
  <si>
    <t>4419,67*0,3</t>
  </si>
  <si>
    <t>1325,90*0,5</t>
  </si>
  <si>
    <t>4419,67*0,4</t>
  </si>
  <si>
    <t>1767,87*0,5</t>
  </si>
  <si>
    <t>(5040/0,9)*2+28*2,2*6</t>
  </si>
  <si>
    <t>(518,5+900,5)*0,9*0,4</t>
  </si>
  <si>
    <t>900,5*3,0</t>
  </si>
  <si>
    <t>2701,5*0,02</t>
  </si>
  <si>
    <t>389,4+1838,7</t>
  </si>
  <si>
    <t>1814*0,9+206,1</t>
  </si>
  <si>
    <t>246*0,9+168</t>
  </si>
  <si>
    <t>266*3</t>
  </si>
  <si>
    <t>266,0*2+10*28</t>
  </si>
  <si>
    <t>(4199,0-7205,0)*0,1*0,9</t>
  </si>
  <si>
    <t>1854+168+206,1</t>
  </si>
  <si>
    <t>(2060+341)*0,9+28*6+206,1</t>
  </si>
  <si>
    <t>(2060+341)*2+28*10</t>
  </si>
  <si>
    <t>(2228,1*0,4+466,65*0,15+159,75*0,06)*2</t>
  </si>
  <si>
    <t>X5a</t>
  </si>
  <si>
    <t>X5b</t>
  </si>
  <si>
    <t>5.</t>
  </si>
  <si>
    <t>6.</t>
  </si>
  <si>
    <t>7.</t>
  </si>
  <si>
    <t>8.</t>
  </si>
  <si>
    <t>246*0,9*0,9+168</t>
  </si>
  <si>
    <t>367,26+808,8+313,11</t>
  </si>
  <si>
    <t>1489,17*1,6</t>
  </si>
  <si>
    <t>3106,82-367,26</t>
  </si>
  <si>
    <t>2060,0*0,4*0,9+168*0,4</t>
  </si>
  <si>
    <t>367,26*1,9</t>
  </si>
  <si>
    <t>(253,5+798*0,05)*1,8</t>
  </si>
  <si>
    <t>1941,65+528,12</t>
  </si>
  <si>
    <t>2469,77*9</t>
  </si>
  <si>
    <t>Poplatek za užívání komunikace v době výstavby vodovodu   -  délka vodovoduv komunikaci 629m</t>
  </si>
  <si>
    <t>Poplatek za užívání komunikace v době následné opravy komunikace - délka vodovodu v komunikaci  266 m</t>
  </si>
  <si>
    <t>Zajištění provizorního dopravního značení po roce včetně projednání s dotčenými orgány</t>
  </si>
  <si>
    <t>Krycí list výkazu výměr</t>
  </si>
  <si>
    <t>D+M podkladní desky pod poklopy hydrantové</t>
  </si>
  <si>
    <t>D+M podkladní desky pod poklopy šoupátkové</t>
  </si>
</sst>
</file>

<file path=xl/styles.xml><?xml version="1.0" encoding="utf-8"?>
<styleSheet xmlns="http://schemas.openxmlformats.org/spreadsheetml/2006/main">
  <numFmts count="7">
    <numFmt numFmtId="164" formatCode="_(#,##0&quot;.&quot;_);;;_(@_)"/>
    <numFmt numFmtId="165" formatCode="_(#,##0.0??;\-\ #,##0.0??;&quot;–&quot;???;_(@_)"/>
    <numFmt numFmtId="166" formatCode="_(#,##0.00_);[Red]\-\ #,##0.00_);&quot;–&quot;??;_(@_)"/>
    <numFmt numFmtId="167" formatCode="_(#,##0_);[Red]\-\ #,##0_);&quot;–&quot;??;_(@_)"/>
    <numFmt numFmtId="168" formatCode="_(#,##0.00000_);[Red]\-\ #,##0.00000_);&quot;–&quot;??;_(@_)"/>
    <numFmt numFmtId="169" formatCode="_(#,##0.0_);[Red]\-\ #,##0.0_);&quot;–&quot;??;_(@_)"/>
    <numFmt numFmtId="170" formatCode="#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4"/>
      <name val="Arial"/>
      <family val="2"/>
      <charset val="238"/>
    </font>
    <font>
      <sz val="10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i/>
      <sz val="1"/>
      <color theme="0"/>
      <name val="Calibri"/>
      <family val="2"/>
      <charset val="238"/>
      <scheme val="minor"/>
    </font>
    <font>
      <b/>
      <sz val="18"/>
      <color theme="3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2"/>
      <color indexed="25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9"/>
      <color indexed="1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i/>
      <sz val="8"/>
      <color theme="1" tint="0.34998626667073579"/>
      <name val="Calibri"/>
      <family val="2"/>
      <charset val="238"/>
      <scheme val="minor"/>
    </font>
    <font>
      <sz val="8"/>
      <color indexed="17"/>
      <name val="Calibri"/>
      <family val="2"/>
      <charset val="238"/>
      <scheme val="minor"/>
    </font>
    <font>
      <b/>
      <sz val="8"/>
      <color theme="6" tint="-0.499984740745262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9"/>
      <color theme="4" tint="-0.249977111117893"/>
      <name val="Calibri"/>
      <family val="2"/>
      <charset val="238"/>
      <scheme val="minor"/>
    </font>
    <font>
      <b/>
      <sz val="10"/>
      <color theme="5" tint="-0.499984740745262"/>
      <name val="Calibri"/>
      <family val="2"/>
      <charset val="238"/>
      <scheme val="minor"/>
    </font>
    <font>
      <sz val="10"/>
      <color theme="4" tint="-0.499984740745262"/>
      <name val="Calibri"/>
      <family val="2"/>
      <charset val="238"/>
      <scheme val="minor"/>
    </font>
    <font>
      <b/>
      <sz val="9"/>
      <color theme="4" tint="-0.499984740745262"/>
      <name val="Calibri"/>
      <family val="2"/>
      <charset val="238"/>
      <scheme val="minor"/>
    </font>
    <font>
      <b/>
      <sz val="18"/>
      <color theme="3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indexed="5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0"/>
      <color theme="5" tint="-0.499984740745262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b/>
      <sz val="10"/>
      <color indexed="56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0"/>
      <color indexed="54"/>
      <name val="Calibri"/>
      <family val="2"/>
      <charset val="238"/>
      <scheme val="minor"/>
    </font>
    <font>
      <b/>
      <sz val="10"/>
      <color rgb="FF000080"/>
      <name val="Calibri"/>
      <family val="2"/>
      <charset val="238"/>
      <scheme val="minor"/>
    </font>
    <font>
      <b/>
      <sz val="18"/>
      <color theme="4" tint="-0.499984740745262"/>
      <name val="Calibri"/>
      <family val="2"/>
      <charset val="238"/>
      <scheme val="minor"/>
    </font>
    <font>
      <b/>
      <sz val="14"/>
      <color theme="4" tint="-0.499984740745262"/>
      <name val="Calibri"/>
      <family val="2"/>
      <charset val="238"/>
      <scheme val="minor"/>
    </font>
    <font>
      <b/>
      <sz val="10"/>
      <color theme="4" tint="-0.249977111117893"/>
      <name val="Calibri"/>
      <family val="2"/>
      <charset val="238"/>
      <scheme val="minor"/>
    </font>
    <font>
      <b/>
      <sz val="8"/>
      <color rgb="FF808000"/>
      <name val="Calibri"/>
      <family val="2"/>
      <charset val="238"/>
      <scheme val="minor"/>
    </font>
    <font>
      <sz val="8"/>
      <color rgb="FF808000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243">
    <xf numFmtId="0" fontId="0" fillId="0" borderId="0" xfId="0"/>
    <xf numFmtId="0" fontId="2" fillId="0" borderId="0" xfId="0" applyFont="1"/>
    <xf numFmtId="0" fontId="1" fillId="0" borderId="0" xfId="0" applyFont="1"/>
    <xf numFmtId="0" fontId="6" fillId="0" borderId="0" xfId="0" applyFont="1" applyAlignment="1">
      <alignment horizontal="center" vertical="center"/>
    </xf>
    <xf numFmtId="0" fontId="7" fillId="0" borderId="0" xfId="1" applyFont="1"/>
    <xf numFmtId="0" fontId="7" fillId="0" borderId="0" xfId="1" applyFont="1" applyBorder="1"/>
    <xf numFmtId="0" fontId="1" fillId="0" borderId="0" xfId="0" applyFont="1" applyBorder="1"/>
    <xf numFmtId="0" fontId="3" fillId="0" borderId="0" xfId="0" applyFont="1"/>
    <xf numFmtId="0" fontId="3" fillId="0" borderId="0" xfId="0" applyFont="1" applyBorder="1"/>
    <xf numFmtId="164" fontId="6" fillId="0" borderId="0" xfId="0" applyNumberFormat="1" applyFont="1" applyAlignment="1" applyProtection="1">
      <alignment horizontal="center" vertical="center"/>
    </xf>
    <xf numFmtId="49" fontId="6" fillId="0" borderId="0" xfId="0" applyNumberFormat="1" applyFont="1" applyAlignment="1" applyProtection="1">
      <alignment horizontal="center" vertical="center"/>
    </xf>
    <xf numFmtId="49" fontId="6" fillId="0" borderId="0" xfId="0" applyNumberFormat="1" applyFont="1" applyAlignment="1" applyProtection="1">
      <alignment horizontal="center" vertical="center" wrapText="1"/>
    </xf>
    <xf numFmtId="165" fontId="6" fillId="0" borderId="0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Alignment="1" applyProtection="1">
      <alignment horizontal="center" vertical="center"/>
    </xf>
    <xf numFmtId="167" fontId="6" fillId="0" borderId="0" xfId="0" applyNumberFormat="1" applyFont="1" applyAlignment="1" applyProtection="1">
      <alignment horizontal="center" vertical="center"/>
    </xf>
    <xf numFmtId="168" fontId="6" fillId="0" borderId="0" xfId="0" applyNumberFormat="1" applyFont="1" applyAlignment="1" applyProtection="1">
      <alignment horizontal="center" vertical="center"/>
    </xf>
    <xf numFmtId="170" fontId="6" fillId="0" borderId="0" xfId="0" applyNumberFormat="1" applyFont="1" applyAlignment="1" applyProtection="1">
      <alignment horizontal="center" vertical="center"/>
    </xf>
    <xf numFmtId="0" fontId="8" fillId="0" borderId="0" xfId="0" applyFont="1"/>
    <xf numFmtId="49" fontId="9" fillId="0" borderId="0" xfId="0" applyNumberFormat="1" applyFont="1" applyAlignment="1"/>
    <xf numFmtId="165" fontId="9" fillId="0" borderId="0" xfId="0" applyNumberFormat="1" applyFont="1" applyFill="1" applyBorder="1" applyAlignment="1"/>
    <xf numFmtId="166" fontId="9" fillId="0" borderId="0" xfId="0" applyNumberFormat="1" applyFont="1" applyAlignment="1"/>
    <xf numFmtId="167" fontId="9" fillId="0" borderId="0" xfId="0" applyNumberFormat="1" applyFont="1" applyAlignment="1"/>
    <xf numFmtId="168" fontId="9" fillId="0" borderId="0" xfId="0" applyNumberFormat="1" applyFont="1" applyAlignment="1"/>
    <xf numFmtId="164" fontId="10" fillId="0" borderId="0" xfId="0" applyNumberFormat="1" applyFont="1" applyAlignment="1">
      <alignment horizontal="left" indent="3"/>
    </xf>
    <xf numFmtId="49" fontId="11" fillId="0" borderId="0" xfId="0" applyNumberFormat="1" applyFont="1" applyAlignment="1">
      <alignment horizontal="right"/>
    </xf>
    <xf numFmtId="49" fontId="11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left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horizontal="right"/>
    </xf>
    <xf numFmtId="0" fontId="12" fillId="2" borderId="0" xfId="0" applyFont="1" applyFill="1"/>
    <xf numFmtId="164" fontId="13" fillId="2" borderId="1" xfId="0" applyNumberFormat="1" applyFont="1" applyFill="1" applyBorder="1" applyAlignment="1" applyProtection="1">
      <alignment horizontal="right" vertical="top"/>
    </xf>
    <xf numFmtId="49" fontId="13" fillId="2" borderId="1" xfId="0" applyNumberFormat="1" applyFont="1" applyFill="1" applyBorder="1" applyAlignment="1" applyProtection="1">
      <alignment horizontal="center" vertical="top"/>
    </xf>
    <xf numFmtId="49" fontId="13" fillId="2" borderId="1" xfId="0" applyNumberFormat="1" applyFont="1" applyFill="1" applyBorder="1" applyAlignment="1" applyProtection="1">
      <alignment horizontal="left" vertical="top"/>
    </xf>
    <xf numFmtId="0" fontId="13" fillId="2" borderId="1" xfId="0" applyNumberFormat="1" applyFont="1" applyFill="1" applyBorder="1" applyAlignment="1" applyProtection="1">
      <alignment horizontal="left" vertical="top" wrapText="1"/>
    </xf>
    <xf numFmtId="165" fontId="13" fillId="2" borderId="1" xfId="0" applyNumberFormat="1" applyFont="1" applyFill="1" applyBorder="1" applyAlignment="1" applyProtection="1">
      <alignment horizontal="right" vertical="top"/>
    </xf>
    <xf numFmtId="166" fontId="13" fillId="2" borderId="1" xfId="0" applyNumberFormat="1" applyFont="1" applyFill="1" applyBorder="1" applyAlignment="1" applyProtection="1">
      <alignment horizontal="right" vertical="top"/>
    </xf>
    <xf numFmtId="167" fontId="13" fillId="2" borderId="1" xfId="0" applyNumberFormat="1" applyFont="1" applyFill="1" applyBorder="1" applyAlignment="1" applyProtection="1">
      <alignment horizontal="right" vertical="top"/>
    </xf>
    <xf numFmtId="0" fontId="12" fillId="0" borderId="0" xfId="0" applyFont="1"/>
    <xf numFmtId="164" fontId="13" fillId="0" borderId="0" xfId="0" applyNumberFormat="1" applyFont="1" applyBorder="1" applyAlignment="1" applyProtection="1">
      <alignment horizontal="right" vertical="top"/>
    </xf>
    <xf numFmtId="49" fontId="13" fillId="0" borderId="0" xfId="0" applyNumberFormat="1" applyFont="1" applyBorder="1" applyAlignment="1" applyProtection="1">
      <alignment horizontal="center" vertical="top"/>
    </xf>
    <xf numFmtId="49" fontId="13" fillId="0" borderId="0" xfId="0" applyNumberFormat="1" applyFont="1" applyBorder="1" applyAlignment="1" applyProtection="1">
      <alignment horizontal="left" vertical="top"/>
    </xf>
    <xf numFmtId="168" fontId="13" fillId="0" borderId="0" xfId="0" applyNumberFormat="1" applyFont="1" applyBorder="1" applyAlignment="1" applyProtection="1">
      <alignment horizontal="right" vertical="top"/>
    </xf>
    <xf numFmtId="169" fontId="13" fillId="0" borderId="0" xfId="0" applyNumberFormat="1" applyFont="1" applyBorder="1" applyAlignment="1" applyProtection="1">
      <alignment horizontal="right" vertical="top"/>
    </xf>
    <xf numFmtId="167" fontId="13" fillId="0" borderId="0" xfId="0" applyNumberFormat="1" applyFont="1" applyBorder="1" applyAlignment="1" applyProtection="1">
      <alignment horizontal="right" vertical="top"/>
    </xf>
    <xf numFmtId="0" fontId="13" fillId="0" borderId="0" xfId="0" applyNumberFormat="1" applyFont="1" applyBorder="1" applyAlignment="1" applyProtection="1">
      <alignment horizontal="left" vertical="top" wrapText="1"/>
    </xf>
    <xf numFmtId="0" fontId="14" fillId="0" borderId="0" xfId="0" applyNumberFormat="1" applyFont="1" applyBorder="1" applyAlignment="1" applyProtection="1">
      <alignment horizontal="left" vertical="top" wrapText="1"/>
    </xf>
    <xf numFmtId="0" fontId="15" fillId="0" borderId="0" xfId="0" applyFont="1" applyAlignment="1">
      <alignment horizontal="left" vertical="top" wrapText="1"/>
    </xf>
    <xf numFmtId="164" fontId="15" fillId="0" borderId="0" xfId="0" applyNumberFormat="1" applyFont="1" applyAlignment="1" applyProtection="1">
      <alignment horizontal="left" vertical="top" wrapText="1"/>
    </xf>
    <xf numFmtId="49" fontId="15" fillId="0" borderId="0" xfId="0" applyNumberFormat="1" applyFont="1" applyAlignment="1" applyProtection="1">
      <alignment horizontal="left" vertical="top" wrapText="1"/>
    </xf>
    <xf numFmtId="0" fontId="16" fillId="0" borderId="0" xfId="0" applyNumberFormat="1" applyFont="1" applyAlignment="1" applyProtection="1">
      <alignment horizontal="right" vertical="top" wrapText="1"/>
    </xf>
    <xf numFmtId="0" fontId="16" fillId="0" borderId="0" xfId="0" applyNumberFormat="1" applyFont="1" applyAlignment="1" applyProtection="1">
      <alignment horizontal="left" vertical="top" wrapText="1"/>
    </xf>
    <xf numFmtId="49" fontId="16" fillId="0" borderId="0" xfId="0" applyNumberFormat="1" applyFont="1" applyAlignment="1" applyProtection="1">
      <alignment horizontal="left" vertical="top" wrapText="1"/>
    </xf>
    <xf numFmtId="0" fontId="16" fillId="0" borderId="0" xfId="0" applyFont="1" applyAlignment="1">
      <alignment horizontal="left" vertical="top" wrapText="1"/>
    </xf>
    <xf numFmtId="166" fontId="16" fillId="0" borderId="0" xfId="0" applyNumberFormat="1" applyFont="1" applyAlignment="1" applyProtection="1">
      <alignment horizontal="left" vertical="top" wrapText="1"/>
    </xf>
    <xf numFmtId="165" fontId="16" fillId="0" borderId="0" xfId="0" applyNumberFormat="1" applyFont="1" applyFill="1" applyBorder="1" applyAlignment="1" applyProtection="1">
      <alignment horizontal="right" vertical="top"/>
    </xf>
    <xf numFmtId="166" fontId="15" fillId="0" borderId="0" xfId="0" applyNumberFormat="1" applyFont="1" applyAlignment="1" applyProtection="1">
      <alignment horizontal="left" vertical="top" wrapText="1"/>
    </xf>
    <xf numFmtId="167" fontId="15" fillId="0" borderId="0" xfId="0" applyNumberFormat="1" applyFont="1" applyAlignment="1" applyProtection="1">
      <alignment horizontal="left" vertical="top" wrapText="1"/>
    </xf>
    <xf numFmtId="168" fontId="15" fillId="0" borderId="0" xfId="0" applyNumberFormat="1" applyFont="1" applyAlignment="1" applyProtection="1">
      <alignment horizontal="left" vertical="top" wrapText="1"/>
    </xf>
    <xf numFmtId="170" fontId="17" fillId="0" borderId="0" xfId="0" applyNumberFormat="1" applyFont="1" applyAlignment="1" applyProtection="1">
      <alignment horizontal="left" vertical="top" wrapText="1"/>
    </xf>
    <xf numFmtId="0" fontId="15" fillId="0" borderId="0" xfId="0" applyNumberFormat="1" applyFont="1" applyAlignment="1" applyProtection="1">
      <alignment horizontal="left" vertical="top" wrapText="1"/>
    </xf>
    <xf numFmtId="164" fontId="18" fillId="0" borderId="0" xfId="0" applyNumberFormat="1" applyFont="1" applyAlignment="1">
      <alignment horizontal="right" vertical="top"/>
    </xf>
    <xf numFmtId="49" fontId="18" fillId="0" borderId="0" xfId="0" applyNumberFormat="1" applyFont="1" applyAlignment="1">
      <alignment horizontal="center" vertical="top"/>
    </xf>
    <xf numFmtId="49" fontId="18" fillId="0" borderId="0" xfId="0" applyNumberFormat="1" applyFont="1" applyAlignment="1">
      <alignment horizontal="left" vertical="top"/>
    </xf>
    <xf numFmtId="49" fontId="18" fillId="0" borderId="0" xfId="0" applyNumberFormat="1" applyFont="1" applyAlignment="1">
      <alignment horizontal="left" vertical="top" wrapText="1"/>
    </xf>
    <xf numFmtId="165" fontId="18" fillId="0" borderId="0" xfId="0" applyNumberFormat="1" applyFont="1" applyFill="1" applyBorder="1" applyAlignment="1">
      <alignment horizontal="right" vertical="top"/>
    </xf>
    <xf numFmtId="166" fontId="18" fillId="0" borderId="0" xfId="0" applyNumberFormat="1" applyFont="1" applyAlignment="1">
      <alignment horizontal="right" vertical="top"/>
    </xf>
    <xf numFmtId="167" fontId="18" fillId="0" borderId="0" xfId="0" applyNumberFormat="1" applyFont="1" applyAlignment="1">
      <alignment horizontal="right" vertical="top"/>
    </xf>
    <xf numFmtId="168" fontId="18" fillId="0" borderId="0" xfId="0" applyNumberFormat="1" applyFont="1" applyAlignment="1">
      <alignment horizontal="right" vertical="top"/>
    </xf>
    <xf numFmtId="0" fontId="19" fillId="0" borderId="0" xfId="0" applyFont="1"/>
    <xf numFmtId="164" fontId="19" fillId="0" borderId="0" xfId="0" applyNumberFormat="1" applyFont="1" applyAlignment="1" applyProtection="1"/>
    <xf numFmtId="49" fontId="19" fillId="0" borderId="0" xfId="0" applyNumberFormat="1" applyFont="1" applyAlignment="1" applyProtection="1">
      <alignment horizontal="center"/>
    </xf>
    <xf numFmtId="0" fontId="19" fillId="0" borderId="0" xfId="0" applyNumberFormat="1" applyFont="1" applyAlignment="1" applyProtection="1">
      <alignment horizontal="left"/>
    </xf>
    <xf numFmtId="165" fontId="19" fillId="0" borderId="0" xfId="0" applyNumberFormat="1" applyFont="1" applyFill="1" applyBorder="1" applyAlignment="1" applyProtection="1"/>
    <xf numFmtId="166" fontId="19" fillId="0" borderId="0" xfId="0" applyNumberFormat="1" applyFont="1" applyAlignment="1" applyProtection="1"/>
    <xf numFmtId="167" fontId="19" fillId="0" borderId="0" xfId="0" applyNumberFormat="1" applyFont="1" applyAlignment="1" applyProtection="1"/>
    <xf numFmtId="168" fontId="19" fillId="0" borderId="0" xfId="0" applyNumberFormat="1" applyFont="1" applyAlignment="1" applyProtection="1"/>
    <xf numFmtId="170" fontId="19" fillId="0" borderId="0" xfId="0" applyNumberFormat="1" applyFont="1" applyAlignment="1" applyProtection="1"/>
    <xf numFmtId="0" fontId="19" fillId="0" borderId="0" xfId="0" applyNumberFormat="1" applyFont="1" applyAlignment="1" applyProtection="1"/>
    <xf numFmtId="0" fontId="20" fillId="0" borderId="0" xfId="0" applyFont="1"/>
    <xf numFmtId="164" fontId="20" fillId="0" borderId="0" xfId="0" applyNumberFormat="1" applyFont="1" applyAlignment="1" applyProtection="1"/>
    <xf numFmtId="49" fontId="20" fillId="0" borderId="0" xfId="0" applyNumberFormat="1" applyFont="1" applyAlignment="1" applyProtection="1">
      <alignment horizontal="center"/>
    </xf>
    <xf numFmtId="0" fontId="20" fillId="0" borderId="0" xfId="0" applyNumberFormat="1" applyFont="1" applyAlignment="1" applyProtection="1">
      <alignment horizontal="left"/>
    </xf>
    <xf numFmtId="165" fontId="20" fillId="0" borderId="0" xfId="0" applyNumberFormat="1" applyFont="1" applyFill="1" applyBorder="1" applyAlignment="1" applyProtection="1"/>
    <xf numFmtId="166" fontId="20" fillId="0" borderId="0" xfId="0" applyNumberFormat="1" applyFont="1" applyAlignment="1" applyProtection="1"/>
    <xf numFmtId="167" fontId="20" fillId="0" borderId="0" xfId="0" applyNumberFormat="1" applyFont="1" applyAlignment="1" applyProtection="1"/>
    <xf numFmtId="168" fontId="20" fillId="0" borderId="0" xfId="0" applyNumberFormat="1" applyFont="1" applyAlignment="1" applyProtection="1"/>
    <xf numFmtId="170" fontId="20" fillId="0" borderId="0" xfId="0" applyNumberFormat="1" applyFont="1" applyAlignment="1" applyProtection="1"/>
    <xf numFmtId="0" fontId="20" fillId="0" borderId="0" xfId="0" applyNumberFormat="1" applyFont="1" applyAlignment="1" applyProtection="1"/>
    <xf numFmtId="0" fontId="21" fillId="0" borderId="0" xfId="0" applyFont="1"/>
    <xf numFmtId="49" fontId="22" fillId="0" borderId="2" xfId="0" applyNumberFormat="1" applyFont="1" applyBorder="1" applyAlignment="1">
      <alignment horizontal="center"/>
    </xf>
    <xf numFmtId="0" fontId="22" fillId="0" borderId="2" xfId="0" applyNumberFormat="1" applyFont="1" applyBorder="1" applyAlignment="1">
      <alignment horizontal="center"/>
    </xf>
    <xf numFmtId="0" fontId="23" fillId="0" borderId="0" xfId="1" applyFont="1"/>
    <xf numFmtId="0" fontId="24" fillId="0" borderId="3" xfId="0" applyNumberFormat="1" applyFont="1" applyBorder="1" applyAlignment="1">
      <alignment horizontal="left" vertical="top"/>
    </xf>
    <xf numFmtId="0" fontId="24" fillId="0" borderId="4" xfId="0" applyNumberFormat="1" applyFont="1" applyBorder="1" applyAlignment="1">
      <alignment horizontal="left" vertical="top"/>
    </xf>
    <xf numFmtId="0" fontId="24" fillId="0" borderId="5" xfId="0" applyNumberFormat="1" applyFont="1" applyBorder="1" applyAlignment="1">
      <alignment horizontal="left" vertical="top"/>
    </xf>
    <xf numFmtId="0" fontId="25" fillId="0" borderId="6" xfId="0" applyNumberFormat="1" applyFont="1" applyBorder="1" applyAlignment="1">
      <alignment horizontal="left" vertical="top" wrapText="1"/>
    </xf>
    <xf numFmtId="0" fontId="8" fillId="0" borderId="7" xfId="0" applyNumberFormat="1" applyFont="1" applyBorder="1" applyAlignment="1">
      <alignment horizontal="left" vertical="top"/>
    </xf>
    <xf numFmtId="0" fontId="8" fillId="0" borderId="8" xfId="0" applyNumberFormat="1" applyFont="1" applyBorder="1" applyAlignment="1">
      <alignment horizontal="left" vertical="top" wrapText="1"/>
    </xf>
    <xf numFmtId="0" fontId="8" fillId="0" borderId="9" xfId="0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top" wrapText="1"/>
    </xf>
    <xf numFmtId="0" fontId="8" fillId="0" borderId="11" xfId="0" applyNumberFormat="1" applyFont="1" applyBorder="1" applyAlignment="1">
      <alignment horizontal="right" vertical="top" wrapText="1"/>
    </xf>
    <xf numFmtId="0" fontId="8" fillId="0" borderId="11" xfId="0" applyFont="1" applyBorder="1"/>
    <xf numFmtId="14" fontId="8" fillId="0" borderId="12" xfId="0" applyNumberFormat="1" applyFont="1" applyBorder="1" applyAlignment="1">
      <alignment horizontal="right"/>
    </xf>
    <xf numFmtId="0" fontId="8" fillId="0" borderId="13" xfId="0" applyNumberFormat="1" applyFont="1" applyBorder="1" applyAlignment="1">
      <alignment vertical="top" wrapText="1"/>
    </xf>
    <xf numFmtId="0" fontId="8" fillId="0" borderId="14" xfId="0" applyNumberFormat="1" applyFont="1" applyBorder="1" applyAlignment="1">
      <alignment horizontal="right" vertical="top" wrapText="1"/>
    </xf>
    <xf numFmtId="0" fontId="8" fillId="0" borderId="14" xfId="0" applyFont="1" applyBorder="1"/>
    <xf numFmtId="14" fontId="8" fillId="0" borderId="15" xfId="0" applyNumberFormat="1" applyFont="1" applyBorder="1" applyAlignment="1">
      <alignment horizontal="right"/>
    </xf>
    <xf numFmtId="0" fontId="26" fillId="0" borderId="16" xfId="0" applyNumberFormat="1" applyFont="1" applyBorder="1" applyAlignment="1">
      <alignment horizontal="left" vertical="top"/>
    </xf>
    <xf numFmtId="0" fontId="26" fillId="0" borderId="17" xfId="0" applyNumberFormat="1" applyFont="1" applyBorder="1" applyAlignment="1">
      <alignment horizontal="left" vertical="top" wrapText="1"/>
    </xf>
    <xf numFmtId="0" fontId="26" fillId="0" borderId="18" xfId="0" applyFont="1" applyBorder="1"/>
    <xf numFmtId="0" fontId="26" fillId="0" borderId="19" xfId="0" applyFont="1" applyBorder="1"/>
    <xf numFmtId="0" fontId="8" fillId="0" borderId="20" xfId="0" applyNumberFormat="1" applyFont="1" applyBorder="1" applyAlignment="1">
      <alignment horizontal="left" vertical="top"/>
    </xf>
    <xf numFmtId="0" fontId="8" fillId="0" borderId="21" xfId="0" applyNumberFormat="1" applyFont="1" applyBorder="1" applyAlignment="1">
      <alignment vertical="top" wrapText="1"/>
    </xf>
    <xf numFmtId="0" fontId="8" fillId="0" borderId="0" xfId="0" applyNumberFormat="1" applyFont="1" applyBorder="1" applyAlignment="1">
      <alignment vertical="top" wrapText="1"/>
    </xf>
    <xf numFmtId="0" fontId="8" fillId="0" borderId="22" xfId="0" applyFont="1" applyBorder="1"/>
    <xf numFmtId="0" fontId="8" fillId="0" borderId="23" xfId="0" applyNumberFormat="1" applyFont="1" applyBorder="1" applyAlignment="1">
      <alignment horizontal="left"/>
    </xf>
    <xf numFmtId="0" fontId="8" fillId="0" borderId="24" xfId="0" applyNumberFormat="1" applyFont="1" applyBorder="1" applyAlignment="1">
      <alignment horizontal="left" wrapText="1"/>
    </xf>
    <xf numFmtId="0" fontId="8" fillId="0" borderId="2" xfId="0" applyFont="1" applyBorder="1"/>
    <xf numFmtId="0" fontId="8" fillId="0" borderId="25" xfId="0" applyFont="1" applyBorder="1"/>
    <xf numFmtId="0" fontId="26" fillId="0" borderId="6" xfId="0" applyFont="1" applyBorder="1"/>
    <xf numFmtId="0" fontId="26" fillId="0" borderId="26" xfId="0" applyFont="1" applyBorder="1"/>
    <xf numFmtId="0" fontId="27" fillId="0" borderId="18" xfId="0" applyFont="1" applyBorder="1"/>
    <xf numFmtId="0" fontId="27" fillId="0" borderId="27" xfId="0" applyFont="1" applyBorder="1"/>
    <xf numFmtId="0" fontId="8" fillId="0" borderId="28" xfId="0" applyNumberFormat="1" applyFont="1" applyBorder="1" applyAlignment="1">
      <alignment horizontal="left" vertical="top" wrapText="1"/>
    </xf>
    <xf numFmtId="0" fontId="8" fillId="0" borderId="0" xfId="0" applyNumberFormat="1" applyFont="1" applyBorder="1" applyAlignment="1">
      <alignment horizontal="left" vertical="top" wrapText="1"/>
    </xf>
    <xf numFmtId="0" fontId="8" fillId="0" borderId="29" xfId="0" applyNumberFormat="1" applyFont="1" applyBorder="1" applyAlignment="1">
      <alignment horizontal="left" vertical="top" wrapText="1"/>
    </xf>
    <xf numFmtId="0" fontId="8" fillId="0" borderId="20" xfId="0" applyFont="1" applyBorder="1"/>
    <xf numFmtId="0" fontId="8" fillId="0" borderId="30" xfId="0" applyFont="1" applyBorder="1"/>
    <xf numFmtId="0" fontId="8" fillId="0" borderId="31" xfId="0" applyFont="1" applyBorder="1"/>
    <xf numFmtId="0" fontId="26" fillId="0" borderId="32" xfId="0" applyNumberFormat="1" applyFont="1" applyBorder="1" applyAlignment="1">
      <alignment horizontal="left" vertical="top"/>
    </xf>
    <xf numFmtId="0" fontId="8" fillId="0" borderId="13" xfId="0" applyNumberFormat="1" applyFont="1" applyBorder="1" applyAlignment="1">
      <alignment horizontal="left" vertical="top"/>
    </xf>
    <xf numFmtId="0" fontId="8" fillId="0" borderId="14" xfId="0" applyNumberFormat="1" applyFont="1" applyBorder="1" applyAlignment="1">
      <alignment horizontal="left" vertical="top" wrapText="1"/>
    </xf>
    <xf numFmtId="0" fontId="8" fillId="0" borderId="33" xfId="0" applyNumberFormat="1" applyFont="1" applyBorder="1" applyAlignment="1">
      <alignment horizontal="left" vertical="top"/>
    </xf>
    <xf numFmtId="0" fontId="8" fillId="0" borderId="15" xfId="0" applyNumberFormat="1" applyFont="1" applyBorder="1" applyAlignment="1">
      <alignment horizontal="left" vertical="top" wrapText="1"/>
    </xf>
    <xf numFmtId="0" fontId="8" fillId="0" borderId="34" xfId="0" applyFont="1" applyBorder="1"/>
    <xf numFmtId="0" fontId="8" fillId="0" borderId="24" xfId="0" applyFont="1" applyBorder="1"/>
    <xf numFmtId="0" fontId="8" fillId="0" borderId="35" xfId="0" applyFont="1" applyBorder="1"/>
    <xf numFmtId="3" fontId="8" fillId="0" borderId="0" xfId="0" applyNumberFormat="1" applyFont="1" applyBorder="1"/>
    <xf numFmtId="0" fontId="28" fillId="0" borderId="36" xfId="0" applyFont="1" applyBorder="1" applyAlignment="1">
      <alignment horizontal="left"/>
    </xf>
    <xf numFmtId="167" fontId="28" fillId="0" borderId="37" xfId="0" applyNumberFormat="1" applyFont="1" applyBorder="1" applyAlignment="1"/>
    <xf numFmtId="0" fontId="28" fillId="0" borderId="28" xfId="0" applyFont="1" applyBorder="1" applyAlignment="1">
      <alignment horizontal="left"/>
    </xf>
    <xf numFmtId="167" fontId="28" fillId="0" borderId="29" xfId="0" applyNumberFormat="1" applyFont="1" applyBorder="1" applyAlignment="1"/>
    <xf numFmtId="0" fontId="29" fillId="0" borderId="0" xfId="0" applyFont="1"/>
    <xf numFmtId="0" fontId="8" fillId="0" borderId="28" xfId="0" applyFont="1" applyBorder="1" applyAlignment="1">
      <alignment horizontal="left"/>
    </xf>
    <xf numFmtId="167" fontId="8" fillId="0" borderId="29" xfId="0" applyNumberFormat="1" applyFont="1" applyBorder="1" applyAlignment="1"/>
    <xf numFmtId="0" fontId="8" fillId="0" borderId="0" xfId="0" applyFont="1" applyBorder="1"/>
    <xf numFmtId="0" fontId="8" fillId="0" borderId="36" xfId="0" applyFont="1" applyBorder="1" applyAlignment="1">
      <alignment horizontal="left"/>
    </xf>
    <xf numFmtId="167" fontId="8" fillId="0" borderId="37" xfId="0" applyNumberFormat="1" applyFont="1" applyBorder="1" applyAlignment="1"/>
    <xf numFmtId="0" fontId="30" fillId="0" borderId="0" xfId="0" applyFont="1"/>
    <xf numFmtId="0" fontId="30" fillId="0" borderId="23" xfId="0" applyFont="1" applyBorder="1"/>
    <xf numFmtId="0" fontId="30" fillId="0" borderId="2" xfId="0" applyFont="1" applyBorder="1"/>
    <xf numFmtId="0" fontId="25" fillId="0" borderId="30" xfId="0" applyFont="1" applyBorder="1" applyAlignment="1">
      <alignment horizontal="left"/>
    </xf>
    <xf numFmtId="167" fontId="25" fillId="0" borderId="31" xfId="0" applyNumberFormat="1" applyFont="1" applyBorder="1" applyAlignment="1"/>
    <xf numFmtId="0" fontId="8" fillId="0" borderId="20" xfId="2" applyFont="1" applyBorder="1"/>
    <xf numFmtId="0" fontId="8" fillId="0" borderId="0" xfId="2" applyFont="1" applyBorder="1"/>
    <xf numFmtId="0" fontId="8" fillId="0" borderId="28" xfId="2" applyFont="1" applyBorder="1"/>
    <xf numFmtId="0" fontId="8" fillId="0" borderId="29" xfId="3" applyFont="1" applyBorder="1"/>
    <xf numFmtId="0" fontId="8" fillId="0" borderId="0" xfId="0" applyFont="1" applyBorder="1" applyAlignment="1">
      <alignment vertical="center"/>
    </xf>
    <xf numFmtId="0" fontId="8" fillId="0" borderId="6" xfId="2" applyFont="1" applyBorder="1"/>
    <xf numFmtId="0" fontId="8" fillId="0" borderId="20" xfId="2" applyFont="1" applyBorder="1" applyAlignment="1"/>
    <xf numFmtId="0" fontId="8" fillId="0" borderId="38" xfId="2" applyFont="1" applyBorder="1"/>
    <xf numFmtId="0" fontId="8" fillId="0" borderId="39" xfId="3" applyFont="1" applyBorder="1"/>
    <xf numFmtId="0" fontId="8" fillId="0" borderId="20" xfId="2" applyFont="1" applyBorder="1" applyAlignment="1">
      <alignment horizontal="left" vertical="top"/>
    </xf>
    <xf numFmtId="0" fontId="8" fillId="0" borderId="0" xfId="2" applyFont="1" applyBorder="1" applyAlignment="1">
      <alignment horizontal="left" vertical="top"/>
    </xf>
    <xf numFmtId="0" fontId="8" fillId="0" borderId="29" xfId="2" applyFont="1" applyBorder="1" applyAlignment="1">
      <alignment horizontal="left" vertical="top"/>
    </xf>
    <xf numFmtId="0" fontId="8" fillId="0" borderId="23" xfId="2" applyFont="1" applyBorder="1" applyAlignment="1">
      <alignment horizontal="left" vertical="top"/>
    </xf>
    <xf numFmtId="0" fontId="8" fillId="0" borderId="2" xfId="2" applyFont="1" applyBorder="1" applyAlignment="1">
      <alignment horizontal="left" vertical="top"/>
    </xf>
    <xf numFmtId="0" fontId="8" fillId="0" borderId="31" xfId="2" applyFont="1" applyBorder="1" applyAlignment="1">
      <alignment horizontal="left" vertical="top"/>
    </xf>
    <xf numFmtId="164" fontId="12" fillId="0" borderId="0" xfId="0" applyNumberFormat="1" applyFont="1" applyAlignment="1"/>
    <xf numFmtId="49" fontId="11" fillId="0" borderId="0" xfId="0" applyNumberFormat="1" applyFont="1" applyBorder="1" applyAlignment="1">
      <alignment horizontal="left"/>
    </xf>
    <xf numFmtId="49" fontId="11" fillId="0" borderId="0" xfId="0" applyNumberFormat="1" applyFont="1" applyBorder="1" applyAlignment="1">
      <alignment horizontal="right"/>
    </xf>
    <xf numFmtId="0" fontId="31" fillId="0" borderId="0" xfId="0" applyFont="1"/>
    <xf numFmtId="49" fontId="20" fillId="0" borderId="0" xfId="0" applyNumberFormat="1" applyFont="1" applyAlignment="1">
      <alignment horizontal="left" indent="1"/>
    </xf>
    <xf numFmtId="167" fontId="20" fillId="0" borderId="0" xfId="0" applyNumberFormat="1" applyFont="1" applyAlignment="1"/>
    <xf numFmtId="169" fontId="20" fillId="0" borderId="0" xfId="0" applyNumberFormat="1" applyFont="1" applyAlignment="1"/>
    <xf numFmtId="0" fontId="32" fillId="0" borderId="0" xfId="0" applyFont="1"/>
    <xf numFmtId="49" fontId="19" fillId="0" borderId="0" xfId="0" applyNumberFormat="1" applyFont="1" applyAlignment="1">
      <alignment horizontal="left" indent="2"/>
    </xf>
    <xf numFmtId="167" fontId="19" fillId="0" borderId="0" xfId="0" applyNumberFormat="1" applyFont="1" applyAlignment="1"/>
    <xf numFmtId="169" fontId="19" fillId="0" borderId="0" xfId="0" applyNumberFormat="1" applyFont="1" applyAlignment="1"/>
    <xf numFmtId="0" fontId="33" fillId="0" borderId="0" xfId="0" applyFont="1" applyAlignment="1">
      <alignment horizontal="left"/>
    </xf>
    <xf numFmtId="0" fontId="34" fillId="0" borderId="0" xfId="0" applyFont="1"/>
    <xf numFmtId="0" fontId="35" fillId="0" borderId="4" xfId="0" applyFont="1" applyBorder="1" applyAlignment="1">
      <alignment horizontal="left"/>
    </xf>
    <xf numFmtId="167" fontId="35" fillId="0" borderId="4" xfId="0" applyNumberFormat="1" applyFont="1" applyBorder="1" applyAlignment="1"/>
    <xf numFmtId="167" fontId="34" fillId="0" borderId="4" xfId="0" applyNumberFormat="1" applyFont="1" applyBorder="1"/>
    <xf numFmtId="0" fontId="34" fillId="0" borderId="4" xfId="0" applyFont="1" applyBorder="1"/>
    <xf numFmtId="0" fontId="35" fillId="0" borderId="0" xfId="0" applyFont="1" applyAlignment="1">
      <alignment horizontal="left"/>
    </xf>
    <xf numFmtId="167" fontId="35" fillId="0" borderId="0" xfId="0" applyNumberFormat="1" applyFont="1" applyAlignment="1"/>
    <xf numFmtId="0" fontId="36" fillId="0" borderId="0" xfId="0" applyFont="1" applyAlignment="1">
      <alignment horizontal="left" indent="1"/>
    </xf>
    <xf numFmtId="167" fontId="36" fillId="0" borderId="0" xfId="0" applyNumberFormat="1" applyFont="1" applyAlignment="1"/>
    <xf numFmtId="0" fontId="37" fillId="0" borderId="40" xfId="0" applyFont="1" applyBorder="1" applyAlignment="1">
      <alignment horizontal="center"/>
    </xf>
    <xf numFmtId="49" fontId="14" fillId="0" borderId="0" xfId="0" applyNumberFormat="1" applyFont="1" applyBorder="1" applyAlignment="1" applyProtection="1">
      <alignment horizontal="right" vertical="top"/>
    </xf>
    <xf numFmtId="164" fontId="13" fillId="3" borderId="0" xfId="0" applyNumberFormat="1" applyFont="1" applyFill="1" applyBorder="1" applyAlignment="1" applyProtection="1">
      <alignment horizontal="right" vertical="top"/>
    </xf>
    <xf numFmtId="49" fontId="13" fillId="3" borderId="0" xfId="0" applyNumberFormat="1" applyFont="1" applyFill="1" applyBorder="1" applyAlignment="1" applyProtection="1">
      <alignment horizontal="center" vertical="top"/>
    </xf>
    <xf numFmtId="49" fontId="13" fillId="3" borderId="0" xfId="0" applyNumberFormat="1" applyFont="1" applyFill="1" applyBorder="1" applyAlignment="1" applyProtection="1">
      <alignment horizontal="left" vertical="top"/>
    </xf>
    <xf numFmtId="0" fontId="13" fillId="3" borderId="0" xfId="0" applyNumberFormat="1" applyFont="1" applyFill="1" applyBorder="1" applyAlignment="1" applyProtection="1">
      <alignment horizontal="left" vertical="top" wrapText="1"/>
    </xf>
    <xf numFmtId="165" fontId="13" fillId="3" borderId="0" xfId="0" applyNumberFormat="1" applyFont="1" applyFill="1" applyBorder="1" applyAlignment="1" applyProtection="1">
      <alignment horizontal="right" vertical="top"/>
    </xf>
    <xf numFmtId="166" fontId="13" fillId="3" borderId="0" xfId="0" applyNumberFormat="1" applyFont="1" applyFill="1" applyBorder="1" applyAlignment="1" applyProtection="1">
      <alignment horizontal="right" vertical="top"/>
    </xf>
    <xf numFmtId="167" fontId="13" fillId="3" borderId="0" xfId="0" applyNumberFormat="1" applyFont="1" applyFill="1" applyBorder="1" applyAlignment="1" applyProtection="1">
      <alignment horizontal="right" vertical="top"/>
    </xf>
    <xf numFmtId="49" fontId="14" fillId="3" borderId="0" xfId="0" applyNumberFormat="1" applyFont="1" applyFill="1" applyBorder="1" applyAlignment="1" applyProtection="1">
      <alignment horizontal="right" vertical="top"/>
    </xf>
    <xf numFmtId="0" fontId="13" fillId="2" borderId="45" xfId="0" applyNumberFormat="1" applyFont="1" applyFill="1" applyBorder="1" applyAlignment="1" applyProtection="1">
      <alignment horizontal="left" vertical="top" wrapText="1"/>
    </xf>
    <xf numFmtId="49" fontId="13" fillId="2" borderId="45" xfId="0" applyNumberFormat="1" applyFont="1" applyFill="1" applyBorder="1" applyAlignment="1" applyProtection="1">
      <alignment horizontal="center" vertical="top"/>
    </xf>
    <xf numFmtId="165" fontId="13" fillId="2" borderId="45" xfId="0" applyNumberFormat="1" applyFont="1" applyFill="1" applyBorder="1" applyAlignment="1" applyProtection="1">
      <alignment horizontal="right" vertical="top"/>
    </xf>
    <xf numFmtId="166" fontId="13" fillId="2" borderId="45" xfId="0" applyNumberFormat="1" applyFont="1" applyFill="1" applyBorder="1" applyAlignment="1" applyProtection="1">
      <alignment horizontal="right" vertical="top"/>
    </xf>
    <xf numFmtId="167" fontId="13" fillId="2" borderId="45" xfId="0" applyNumberFormat="1" applyFont="1" applyFill="1" applyBorder="1" applyAlignment="1" applyProtection="1">
      <alignment horizontal="right" vertical="top"/>
    </xf>
    <xf numFmtId="0" fontId="14" fillId="3" borderId="0" xfId="0" applyNumberFormat="1" applyFont="1" applyFill="1" applyBorder="1" applyAlignment="1" applyProtection="1">
      <alignment horizontal="left" vertical="top"/>
    </xf>
    <xf numFmtId="0" fontId="14" fillId="0" borderId="0" xfId="0" applyNumberFormat="1" applyFont="1" applyBorder="1" applyAlignment="1" applyProtection="1">
      <alignment horizontal="left" vertical="top"/>
    </xf>
    <xf numFmtId="165" fontId="12" fillId="2" borderId="1" xfId="0" applyNumberFormat="1" applyFont="1" applyFill="1" applyBorder="1" applyAlignment="1" applyProtection="1">
      <alignment horizontal="right" vertical="top"/>
    </xf>
    <xf numFmtId="0" fontId="26" fillId="0" borderId="0" xfId="0" applyNumberFormat="1" applyFont="1" applyAlignment="1" applyProtection="1">
      <alignment horizontal="left" vertical="top" wrapText="1"/>
    </xf>
    <xf numFmtId="167" fontId="13" fillId="2" borderId="0" xfId="0" applyNumberFormat="1" applyFont="1" applyFill="1" applyBorder="1" applyAlignment="1" applyProtection="1">
      <alignment horizontal="right" vertical="top"/>
    </xf>
    <xf numFmtId="0" fontId="13" fillId="3" borderId="44" xfId="0" applyNumberFormat="1" applyFont="1" applyFill="1" applyBorder="1" applyAlignment="1" applyProtection="1">
      <alignment horizontal="left" vertical="top" wrapText="1"/>
    </xf>
    <xf numFmtId="49" fontId="13" fillId="3" borderId="44" xfId="0" applyNumberFormat="1" applyFont="1" applyFill="1" applyBorder="1" applyAlignment="1" applyProtection="1">
      <alignment horizontal="center" vertical="top"/>
    </xf>
    <xf numFmtId="165" fontId="13" fillId="3" borderId="44" xfId="0" applyNumberFormat="1" applyFont="1" applyFill="1" applyBorder="1" applyAlignment="1" applyProtection="1">
      <alignment horizontal="right" vertical="top"/>
    </xf>
    <xf numFmtId="166" fontId="13" fillId="3" borderId="44" xfId="0" applyNumberFormat="1" applyFont="1" applyFill="1" applyBorder="1" applyAlignment="1" applyProtection="1">
      <alignment horizontal="right" vertical="top"/>
    </xf>
    <xf numFmtId="167" fontId="13" fillId="3" borderId="44" xfId="0" applyNumberFormat="1" applyFont="1" applyFill="1" applyBorder="1" applyAlignment="1" applyProtection="1">
      <alignment horizontal="right" vertical="top"/>
    </xf>
    <xf numFmtId="167" fontId="40" fillId="0" borderId="0" xfId="0" applyNumberFormat="1" applyFont="1" applyAlignment="1"/>
    <xf numFmtId="0" fontId="41" fillId="0" borderId="0" xfId="0" applyNumberFormat="1" applyFont="1" applyAlignment="1" applyProtection="1">
      <alignment horizontal="left" vertical="top" wrapText="1"/>
    </xf>
    <xf numFmtId="49" fontId="41" fillId="0" borderId="0" xfId="0" applyNumberFormat="1" applyFont="1" applyAlignment="1" applyProtection="1">
      <alignment horizontal="left" vertical="top" wrapText="1"/>
    </xf>
    <xf numFmtId="0" fontId="41" fillId="0" borderId="0" xfId="0" applyFont="1" applyAlignment="1">
      <alignment horizontal="left" vertical="top" wrapText="1"/>
    </xf>
    <xf numFmtId="166" fontId="41" fillId="0" borderId="0" xfId="0" applyNumberFormat="1" applyFont="1" applyAlignment="1" applyProtection="1">
      <alignment horizontal="left" vertical="top" wrapText="1"/>
    </xf>
    <xf numFmtId="165" fontId="41" fillId="0" borderId="0" xfId="0" applyNumberFormat="1" applyFont="1" applyFill="1" applyBorder="1" applyAlignment="1" applyProtection="1">
      <alignment horizontal="right" vertical="top"/>
    </xf>
    <xf numFmtId="166" fontId="42" fillId="0" borderId="0" xfId="0" applyNumberFormat="1" applyFont="1" applyAlignment="1" applyProtection="1">
      <alignment horizontal="left" vertical="top" wrapText="1"/>
    </xf>
    <xf numFmtId="0" fontId="41" fillId="0" borderId="0" xfId="0" applyNumberFormat="1" applyFont="1" applyAlignment="1" applyProtection="1">
      <alignment horizontal="right" vertical="top" wrapText="1"/>
    </xf>
    <xf numFmtId="0" fontId="12" fillId="2" borderId="1" xfId="0" applyNumberFormat="1" applyFont="1" applyFill="1" applyBorder="1" applyAlignment="1" applyProtection="1">
      <alignment horizontal="left" vertical="top" wrapText="1"/>
    </xf>
    <xf numFmtId="49" fontId="12" fillId="2" borderId="1" xfId="0" applyNumberFormat="1" applyFont="1" applyFill="1" applyBorder="1" applyAlignment="1" applyProtection="1">
      <alignment horizontal="center" vertical="top"/>
    </xf>
    <xf numFmtId="166" fontId="12" fillId="2" borderId="1" xfId="0" applyNumberFormat="1" applyFont="1" applyFill="1" applyBorder="1" applyAlignment="1" applyProtection="1">
      <alignment horizontal="right" vertical="top"/>
    </xf>
    <xf numFmtId="167" fontId="12" fillId="2" borderId="1" xfId="0" applyNumberFormat="1" applyFont="1" applyFill="1" applyBorder="1" applyAlignment="1" applyProtection="1">
      <alignment horizontal="right" vertical="top"/>
    </xf>
    <xf numFmtId="0" fontId="43" fillId="0" borderId="0" xfId="0" applyNumberFormat="1" applyFont="1" applyBorder="1" applyAlignment="1" applyProtection="1">
      <alignment horizontal="left" vertical="top" wrapText="1"/>
    </xf>
    <xf numFmtId="164" fontId="12" fillId="2" borderId="1" xfId="0" applyNumberFormat="1" applyFont="1" applyFill="1" applyBorder="1" applyAlignment="1" applyProtection="1">
      <alignment horizontal="right" vertical="top"/>
    </xf>
    <xf numFmtId="49" fontId="12" fillId="2" borderId="1" xfId="0" applyNumberFormat="1" applyFont="1" applyFill="1" applyBorder="1" applyAlignment="1" applyProtection="1">
      <alignment horizontal="left" vertical="top"/>
    </xf>
    <xf numFmtId="0" fontId="25" fillId="0" borderId="40" xfId="0" applyNumberFormat="1" applyFont="1" applyBorder="1" applyAlignment="1">
      <alignment horizontal="left" vertical="top" wrapText="1"/>
    </xf>
    <xf numFmtId="0" fontId="25" fillId="0" borderId="37" xfId="0" applyNumberFormat="1" applyFont="1" applyBorder="1" applyAlignment="1">
      <alignment horizontal="left" vertical="top" wrapText="1"/>
    </xf>
    <xf numFmtId="0" fontId="8" fillId="0" borderId="8" xfId="0" applyNumberFormat="1" applyFont="1" applyBorder="1" applyAlignment="1">
      <alignment horizontal="left" vertical="top" wrapText="1"/>
    </xf>
    <xf numFmtId="0" fontId="8" fillId="0" borderId="9" xfId="0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top" wrapText="1"/>
    </xf>
    <xf numFmtId="0" fontId="38" fillId="0" borderId="41" xfId="1" applyNumberFormat="1" applyFont="1" applyBorder="1" applyAlignment="1">
      <alignment horizontal="center"/>
    </xf>
    <xf numFmtId="0" fontId="38" fillId="0" borderId="42" xfId="1" applyNumberFormat="1" applyFont="1" applyBorder="1" applyAlignment="1">
      <alignment horizontal="center"/>
    </xf>
    <xf numFmtId="0" fontId="38" fillId="0" borderId="43" xfId="1" applyNumberFormat="1" applyFont="1" applyBorder="1" applyAlignment="1">
      <alignment horizontal="center"/>
    </xf>
    <xf numFmtId="0" fontId="39" fillId="0" borderId="41" xfId="0" applyNumberFormat="1" applyFont="1" applyBorder="1" applyAlignment="1">
      <alignment horizontal="center"/>
    </xf>
    <xf numFmtId="0" fontId="39" fillId="0" borderId="42" xfId="0" applyNumberFormat="1" applyFont="1" applyBorder="1" applyAlignment="1">
      <alignment horizontal="center"/>
    </xf>
    <xf numFmtId="0" fontId="39" fillId="0" borderId="43" xfId="0" applyNumberFormat="1" applyFont="1" applyBorder="1" applyAlignment="1">
      <alignment horizontal="center"/>
    </xf>
    <xf numFmtId="0" fontId="14" fillId="0" borderId="44" xfId="0" applyNumberFormat="1" applyFont="1" applyBorder="1" applyAlignment="1" applyProtection="1">
      <alignment horizontal="left" vertical="top"/>
    </xf>
    <xf numFmtId="0" fontId="43" fillId="0" borderId="44" xfId="0" applyNumberFormat="1" applyFont="1" applyBorder="1" applyAlignment="1" applyProtection="1">
      <alignment horizontal="left" vertical="top"/>
    </xf>
    <xf numFmtId="0" fontId="14" fillId="0" borderId="44" xfId="0" applyNumberFormat="1" applyFont="1" applyBorder="1" applyAlignment="1" applyProtection="1">
      <alignment horizontal="left" vertical="top" wrapText="1"/>
    </xf>
  </cellXfs>
  <cellStyles count="4">
    <cellStyle name="Název" xfId="1" builtinId="15"/>
    <cellStyle name="normální" xfId="0" builtinId="0"/>
    <cellStyle name="Normální 2" xfId="2"/>
    <cellStyle name="Normální 3" xfId="3"/>
  </cellStyles>
  <dxfs count="0"/>
  <tableStyles count="0" defaultTableStyle="TableStyleMedium9" defaultPivotStyle="PivotStyleLight16"/>
  <colors>
    <mruColors>
      <color rgb="FF808000"/>
      <color rgb="FF339933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6"/>
  <sheetViews>
    <sheetView showGridLines="0" topLeftCell="B1" zoomScale="115" zoomScaleSheetLayoutView="115" workbookViewId="0">
      <selection activeCell="G4" sqref="G4"/>
    </sheetView>
  </sheetViews>
  <sheetFormatPr defaultRowHeight="12.75"/>
  <cols>
    <col min="1" max="1" width="9.140625" style="2" hidden="1" customWidth="1"/>
    <col min="2" max="5" width="32.85546875" style="2" customWidth="1"/>
    <col min="6" max="7" width="9.140625" style="2"/>
    <col min="8" max="8" width="18" style="2" customWidth="1"/>
    <col min="9" max="9" width="27.42578125" style="2" bestFit="1" customWidth="1"/>
    <col min="10" max="10" width="20" style="2" customWidth="1"/>
    <col min="11" max="16384" width="9.140625" style="2"/>
  </cols>
  <sheetData>
    <row r="1" spans="1:6" s="4" customFormat="1" ht="24" thickBot="1">
      <c r="A1" s="91"/>
      <c r="B1" s="234" t="s">
        <v>433</v>
      </c>
      <c r="C1" s="235"/>
      <c r="D1" s="235"/>
      <c r="E1" s="236"/>
      <c r="F1" s="5"/>
    </row>
    <row r="2" spans="1:6" ht="12" customHeight="1">
      <c r="A2" s="17">
        <f t="array" ref="A2">INDEX(__SAZBA__,MATCH(0,COUNTIF($A$1:A1,__SAZBA__),0))</f>
        <v>0</v>
      </c>
      <c r="B2" s="92" t="s">
        <v>201</v>
      </c>
      <c r="C2" s="93" t="s">
        <v>88</v>
      </c>
      <c r="D2" s="93"/>
      <c r="E2" s="94"/>
      <c r="F2" s="6"/>
    </row>
    <row r="3" spans="1:6" ht="18.75">
      <c r="A3" s="17">
        <f t="array" ref="A3">INDEX(__SAZBA__,MATCH(0,COUNTIF($A$1:A2,__SAZBA__),0))</f>
        <v>21</v>
      </c>
      <c r="B3" s="95" t="s">
        <v>78</v>
      </c>
      <c r="C3" s="229" t="s">
        <v>211</v>
      </c>
      <c r="D3" s="229"/>
      <c r="E3" s="230"/>
      <c r="F3" s="6"/>
    </row>
    <row r="4" spans="1:6" ht="24.75" customHeight="1">
      <c r="A4" s="17" t="str">
        <f t="array" ref="A4">INDEX(__SAZBA__,MATCH(0,COUNTIF($A$1:A3,__SAZBA__),0))</f>
        <v>_</v>
      </c>
      <c r="B4" s="96" t="s">
        <v>185</v>
      </c>
      <c r="C4" s="231" t="s">
        <v>371</v>
      </c>
      <c r="D4" s="232"/>
      <c r="E4" s="233"/>
      <c r="F4" s="6"/>
    </row>
    <row r="5" spans="1:6">
      <c r="A5" s="17"/>
      <c r="B5" s="96" t="s">
        <v>168</v>
      </c>
      <c r="C5" s="97" t="s">
        <v>84</v>
      </c>
      <c r="D5" s="98"/>
      <c r="E5" s="99"/>
      <c r="F5" s="6"/>
    </row>
    <row r="6" spans="1:6">
      <c r="A6" s="17"/>
      <c r="B6" s="96" t="s">
        <v>204</v>
      </c>
      <c r="C6" s="97"/>
      <c r="D6" s="98"/>
      <c r="E6" s="99"/>
      <c r="F6" s="6"/>
    </row>
    <row r="7" spans="1:6">
      <c r="A7" s="17"/>
      <c r="B7" s="96" t="s">
        <v>76</v>
      </c>
      <c r="C7" s="100"/>
      <c r="D7" s="101" t="s">
        <v>177</v>
      </c>
      <c r="E7" s="102">
        <v>41985</v>
      </c>
      <c r="F7" s="6"/>
    </row>
    <row r="8" spans="1:6" ht="12.75" customHeight="1" thickBot="1">
      <c r="A8" s="17"/>
      <c r="B8" s="103" t="s">
        <v>19</v>
      </c>
      <c r="C8" s="104">
        <v>2014</v>
      </c>
      <c r="D8" s="105" t="s">
        <v>207</v>
      </c>
      <c r="E8" s="106"/>
      <c r="F8" s="6"/>
    </row>
    <row r="9" spans="1:6" ht="10.5" customHeight="1">
      <c r="A9" s="17"/>
      <c r="B9" s="107" t="s">
        <v>157</v>
      </c>
      <c r="C9" s="108" t="s">
        <v>40</v>
      </c>
      <c r="D9" s="109" t="s">
        <v>182</v>
      </c>
      <c r="E9" s="110" t="s">
        <v>86</v>
      </c>
      <c r="F9" s="6"/>
    </row>
    <row r="10" spans="1:6" ht="12.75" customHeight="1">
      <c r="A10" s="17"/>
      <c r="B10" s="111" t="s">
        <v>155</v>
      </c>
      <c r="C10" s="112" t="s">
        <v>192</v>
      </c>
      <c r="D10" s="113"/>
      <c r="E10" s="114"/>
      <c r="F10" s="6"/>
    </row>
    <row r="11" spans="1:6" ht="12.75" customHeight="1">
      <c r="A11" s="17"/>
      <c r="B11" s="111" t="s">
        <v>164</v>
      </c>
      <c r="C11" s="112" t="s">
        <v>194</v>
      </c>
      <c r="D11" s="113"/>
      <c r="E11" s="114"/>
      <c r="F11" s="6"/>
    </row>
    <row r="12" spans="1:6" ht="12.75" customHeight="1">
      <c r="A12" s="17"/>
      <c r="B12" s="111" t="s">
        <v>97</v>
      </c>
      <c r="C12" s="112" t="s">
        <v>205</v>
      </c>
      <c r="D12" s="113"/>
      <c r="E12" s="114"/>
      <c r="F12" s="6"/>
    </row>
    <row r="13" spans="1:6" ht="7.5" customHeight="1" thickBot="1">
      <c r="A13" s="17"/>
      <c r="B13" s="115"/>
      <c r="C13" s="116"/>
      <c r="D13" s="117"/>
      <c r="E13" s="118"/>
      <c r="F13" s="6"/>
    </row>
    <row r="14" spans="1:6" ht="10.5" customHeight="1">
      <c r="A14" s="17"/>
      <c r="B14" s="119" t="s">
        <v>184</v>
      </c>
      <c r="C14" s="120" t="s">
        <v>39</v>
      </c>
      <c r="D14" s="121"/>
      <c r="E14" s="122"/>
      <c r="F14" s="6"/>
    </row>
    <row r="15" spans="1:6" ht="12.75" customHeight="1">
      <c r="A15" s="17"/>
      <c r="B15" s="111" t="s">
        <v>169</v>
      </c>
      <c r="C15" s="123" t="s">
        <v>240</v>
      </c>
      <c r="D15" s="124"/>
      <c r="E15" s="125"/>
      <c r="F15" s="6"/>
    </row>
    <row r="16" spans="1:6" ht="7.5" customHeight="1" thickBot="1">
      <c r="A16" s="17"/>
      <c r="B16" s="126"/>
      <c r="C16" s="127"/>
      <c r="D16" s="117"/>
      <c r="E16" s="128"/>
      <c r="F16" s="6"/>
    </row>
    <row r="17" spans="1:8" ht="19.5" thickBot="1">
      <c r="A17" s="17"/>
      <c r="B17" s="237" t="s">
        <v>173</v>
      </c>
      <c r="C17" s="238"/>
      <c r="D17" s="238"/>
      <c r="E17" s="239"/>
      <c r="F17" s="6"/>
    </row>
    <row r="18" spans="1:8">
      <c r="A18" s="17"/>
      <c r="B18" s="129" t="s">
        <v>199</v>
      </c>
      <c r="C18" s="108" t="s">
        <v>176</v>
      </c>
      <c r="D18" s="109" t="s">
        <v>202</v>
      </c>
      <c r="E18" s="110" t="s">
        <v>190</v>
      </c>
      <c r="F18" s="6"/>
    </row>
    <row r="19" spans="1:8">
      <c r="A19" s="17"/>
      <c r="B19" s="130" t="s">
        <v>42</v>
      </c>
      <c r="C19" s="131" t="s">
        <v>87</v>
      </c>
      <c r="D19" s="132" t="s">
        <v>49</v>
      </c>
      <c r="E19" s="133" t="s">
        <v>223</v>
      </c>
      <c r="F19" s="6"/>
    </row>
    <row r="20" spans="1:8">
      <c r="A20" s="17"/>
      <c r="B20" s="130" t="s">
        <v>43</v>
      </c>
      <c r="C20" s="131" t="s">
        <v>183</v>
      </c>
      <c r="D20" s="132"/>
      <c r="E20" s="133"/>
      <c r="F20" s="6"/>
    </row>
    <row r="21" spans="1:8" ht="6.75" customHeight="1" thickBot="1">
      <c r="A21" s="17"/>
      <c r="B21" s="134"/>
      <c r="C21" s="135"/>
      <c r="D21" s="136"/>
      <c r="E21" s="118"/>
      <c r="F21" s="6"/>
    </row>
    <row r="22" spans="1:8" ht="15">
      <c r="A22" s="17"/>
      <c r="B22" s="126"/>
      <c r="C22" s="137"/>
      <c r="D22" s="138" t="s">
        <v>188</v>
      </c>
      <c r="E22" s="139">
        <f>SUBTOTAL(9,__CENA__)</f>
        <v>0</v>
      </c>
      <c r="F22" s="6"/>
    </row>
    <row r="23" spans="1:8" ht="15">
      <c r="A23" s="17"/>
      <c r="B23" s="126"/>
      <c r="C23" s="137"/>
      <c r="D23" s="140" t="s">
        <v>17</v>
      </c>
      <c r="E23" s="141">
        <f>E22*0.21</f>
        <v>0</v>
      </c>
      <c r="F23" s="6"/>
    </row>
    <row r="24" spans="1:8" ht="14.25">
      <c r="A24" s="142">
        <f>IF(ISNUMBER(A3),SUMIF(__SAZBA__,A3,__CENA__),0)</f>
        <v>0</v>
      </c>
      <c r="B24" s="126"/>
      <c r="C24" s="137"/>
      <c r="D24" s="143"/>
      <c r="E24" s="144"/>
      <c r="F24" s="6"/>
      <c r="H24" s="1"/>
    </row>
    <row r="25" spans="1:8" ht="14.25">
      <c r="A25" s="142">
        <f>IF(ISNUMBER(A4),SUMIF(__SAZBA__,A4,__CENA__),0)</f>
        <v>0</v>
      </c>
      <c r="B25" s="126"/>
      <c r="C25" s="145"/>
      <c r="D25" s="146" t="str">
        <f>IF(A25=0,"","DPH " &amp; A4 &amp; " % ze základny: " &amp; TEXT(A25,"# ##0"))</f>
        <v/>
      </c>
      <c r="E25" s="147" t="str">
        <f>IF(A25=0,"",A25*A4/100)</f>
        <v/>
      </c>
      <c r="F25" s="6"/>
      <c r="H25" s="1"/>
    </row>
    <row r="26" spans="1:8" s="7" customFormat="1" ht="19.5" thickBot="1">
      <c r="A26" s="148"/>
      <c r="B26" s="149"/>
      <c r="C26" s="150"/>
      <c r="D26" s="151" t="s">
        <v>213</v>
      </c>
      <c r="E26" s="152">
        <f>SUM(E22:E23)</f>
        <v>0</v>
      </c>
      <c r="F26" s="8"/>
    </row>
    <row r="27" spans="1:8" ht="14.25">
      <c r="A27" s="17"/>
      <c r="B27" s="153" t="s">
        <v>180</v>
      </c>
      <c r="C27" s="154"/>
      <c r="D27" s="155" t="s">
        <v>179</v>
      </c>
      <c r="E27" s="156"/>
      <c r="F27" s="6"/>
      <c r="H27" s="1"/>
    </row>
    <row r="28" spans="1:8">
      <c r="A28" s="17"/>
      <c r="B28" s="153" t="s">
        <v>83</v>
      </c>
      <c r="C28" s="157" t="str">
        <f>IF(ISNA(VLOOKUP("Zhotovitel",B10:E13,3,FALSE)),"",VLOOKUP("Zhotovitel",B10:E13,3,FALSE))</f>
        <v/>
      </c>
      <c r="D28" s="155" t="s">
        <v>83</v>
      </c>
      <c r="E28" s="156" t="str">
        <f>IF(ISNA(VLOOKUP("Objednatel",B10:E13,3,FALSE)),"",VLOOKUP("Objednatel",B10:E13,3,FALSE))</f>
        <v/>
      </c>
      <c r="F28" s="6"/>
    </row>
    <row r="29" spans="1:8">
      <c r="A29" s="17"/>
      <c r="B29" s="153" t="s">
        <v>81</v>
      </c>
      <c r="C29" s="154"/>
      <c r="D29" s="155" t="s">
        <v>81</v>
      </c>
      <c r="E29" s="156"/>
      <c r="F29" s="6"/>
    </row>
    <row r="30" spans="1:8">
      <c r="A30" s="17"/>
      <c r="B30" s="153" t="s">
        <v>85</v>
      </c>
      <c r="C30" s="154"/>
      <c r="D30" s="155" t="s">
        <v>98</v>
      </c>
      <c r="E30" s="156"/>
      <c r="F30" s="6"/>
    </row>
    <row r="31" spans="1:8">
      <c r="A31" s="17"/>
      <c r="B31" s="158"/>
      <c r="C31" s="154"/>
      <c r="D31" s="155"/>
      <c r="E31" s="156"/>
      <c r="F31" s="6"/>
    </row>
    <row r="32" spans="1:8">
      <c r="A32" s="17"/>
      <c r="B32" s="159" t="s">
        <v>163</v>
      </c>
      <c r="C32" s="160"/>
      <c r="D32" s="160"/>
      <c r="E32" s="161"/>
      <c r="F32" s="6"/>
    </row>
    <row r="33" spans="1:6">
      <c r="A33" s="17"/>
      <c r="B33" s="162"/>
      <c r="C33" s="163"/>
      <c r="D33" s="163"/>
      <c r="E33" s="164"/>
      <c r="F33" s="6"/>
    </row>
    <row r="34" spans="1:6">
      <c r="A34" s="17"/>
      <c r="B34" s="162"/>
      <c r="C34" s="163"/>
      <c r="D34" s="163"/>
      <c r="E34" s="164"/>
      <c r="F34" s="6"/>
    </row>
    <row r="35" spans="1:6">
      <c r="A35" s="17"/>
      <c r="B35" s="162"/>
      <c r="C35" s="163"/>
      <c r="D35" s="163"/>
      <c r="E35" s="164"/>
      <c r="F35" s="6"/>
    </row>
    <row r="36" spans="1:6" ht="13.5" thickBot="1">
      <c r="A36" s="17"/>
      <c r="B36" s="165"/>
      <c r="C36" s="166"/>
      <c r="D36" s="166"/>
      <c r="E36" s="167"/>
      <c r="F36" s="6"/>
    </row>
  </sheetData>
  <mergeCells count="4">
    <mergeCell ref="C3:E3"/>
    <mergeCell ref="C4:E4"/>
    <mergeCell ref="B1:E1"/>
    <mergeCell ref="B17:E17"/>
  </mergeCells>
  <phoneticPr fontId="0" type="noConversion"/>
  <pageMargins left="0.78740157480314965" right="0.78740157480314965" top="0.78740157480314965" bottom="0.78740157480314965" header="0.39370078740157483" footer="0.3937007874015748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/>
    <pageSetUpPr fitToPage="1"/>
  </sheetPr>
  <dimension ref="A1:G19"/>
  <sheetViews>
    <sheetView workbookViewId="0">
      <pane ySplit="3" topLeftCell="A4" activePane="bottomLeft" state="frozen"/>
      <selection pane="bottomLeft" activeCell="J13" sqref="J13"/>
    </sheetView>
  </sheetViews>
  <sheetFormatPr defaultRowHeight="12.75" outlineLevelRow="1"/>
  <cols>
    <col min="1" max="1" width="12.42578125" style="17" hidden="1" customWidth="1"/>
    <col min="2" max="2" width="80.7109375" style="17" customWidth="1"/>
    <col min="3" max="3" width="15.7109375" style="17" customWidth="1"/>
    <col min="4" max="4" width="15.7109375" style="17" hidden="1" customWidth="1"/>
    <col min="5" max="6" width="15.7109375" style="17" customWidth="1"/>
    <col min="7" max="7" width="11.7109375" style="17" customWidth="1"/>
    <col min="8" max="16384" width="9.140625" style="17"/>
  </cols>
  <sheetData>
    <row r="1" spans="1:7" ht="15.75" customHeight="1">
      <c r="A1" s="168"/>
      <c r="B1" s="17" t="s">
        <v>99</v>
      </c>
      <c r="C1" s="18"/>
      <c r="D1" s="21"/>
      <c r="E1" s="20"/>
      <c r="F1" s="18"/>
    </row>
    <row r="2" spans="1:7" ht="14.25" customHeight="1">
      <c r="A2" s="17">
        <f t="array" ref="A2">INDEX(__SAZBA__,MATCH(0,COUNTIF($A$1:A1,__SAZBA__),0))</f>
        <v>0</v>
      </c>
      <c r="B2" s="23" t="str">
        <f>'Kryci list'!C3</f>
        <v>Vodovod Chrášťany</v>
      </c>
      <c r="C2" s="18"/>
      <c r="D2" s="21"/>
      <c r="E2" s="20"/>
      <c r="F2" s="18"/>
      <c r="G2" s="23"/>
    </row>
    <row r="3" spans="1:7" s="88" customFormat="1" ht="13.5" thickBot="1">
      <c r="A3" s="88">
        <f t="array" ref="A3">INDEX(__SAZBA__,MATCH(0,COUNTIF($A$1:A2,__SAZBA__),0))</f>
        <v>21</v>
      </c>
      <c r="B3" s="89" t="s">
        <v>41</v>
      </c>
      <c r="C3" s="89" t="s">
        <v>26</v>
      </c>
      <c r="D3" s="89" t="s">
        <v>96</v>
      </c>
      <c r="E3" s="89" t="s">
        <v>17</v>
      </c>
      <c r="F3" s="89" t="s">
        <v>161</v>
      </c>
      <c r="G3" s="89" t="s">
        <v>203</v>
      </c>
    </row>
    <row r="4" spans="1:7">
      <c r="A4" s="17" t="str">
        <f t="array" ref="A4">INDEX(__SAZBA__,MATCH(0,COUNTIF($A$1:A3,__SAZBA__),0))</f>
        <v>_</v>
      </c>
      <c r="B4" s="169"/>
      <c r="C4" s="170"/>
      <c r="D4" s="170"/>
      <c r="E4" s="170"/>
      <c r="F4" s="170"/>
      <c r="G4" s="169"/>
    </row>
    <row r="5" spans="1:7" s="171" customFormat="1" ht="15.75" customHeight="1">
      <c r="B5" s="172" t="str">
        <f>IF(Zakazka!$I$5=0,"",Zakazka!$I$5)</f>
        <v>SO_01: Vodovod</v>
      </c>
      <c r="C5" s="173" t="str">
        <f>IF(Zakazka!$O$5=0,"",Zakazka!$O$5)</f>
        <v/>
      </c>
      <c r="D5" s="174">
        <f>IF(Zakazka!$Q$5=0,"",Zakazka!$Q$5)</f>
        <v>5741.2551081199999</v>
      </c>
      <c r="E5" s="173" t="str">
        <f>IF(Zakazka!$U$5=0,"",Zakazka!$U$5)</f>
        <v/>
      </c>
      <c r="F5" s="173" t="str">
        <f>IF(Zakazka!$V$5=0,"",Zakazka!$V$5)</f>
        <v/>
      </c>
      <c r="G5" s="173">
        <f>IF(Zakazka!$Y$5=0,"",Zakazka!$Y$5)</f>
        <v>104</v>
      </c>
    </row>
    <row r="6" spans="1:7" s="175" customFormat="1" ht="15" customHeight="1" outlineLevel="1">
      <c r="B6" s="176" t="str">
        <f>IF(Zakazka!$I$6=0,"",Zakazka!$I$6)</f>
        <v>001: Zemní práce</v>
      </c>
      <c r="C6" s="177" t="str">
        <f>IF(Zakazka!$O$6=0,"",Zakazka!$O$6)</f>
        <v/>
      </c>
      <c r="D6" s="178">
        <f>IF(Zakazka!$Q$6=0,"",Zakazka!$Q$6)</f>
        <v>737.81650112</v>
      </c>
      <c r="E6" s="177" t="str">
        <f>IF(Zakazka!$U$6=0,"",Zakazka!$U$6)</f>
        <v/>
      </c>
      <c r="F6" s="177" t="str">
        <f>IF(Zakazka!$V$6=0,"",Zakazka!$V$6)</f>
        <v/>
      </c>
      <c r="G6" s="177">
        <f>IF(Zakazka!$Y$6=0,"",Zakazka!$Y$6)</f>
        <v>38</v>
      </c>
    </row>
    <row r="7" spans="1:7" s="175" customFormat="1" ht="15" customHeight="1" outlineLevel="1">
      <c r="B7" s="176" t="str">
        <f>IF(Zakazka!$I$147=0,"",Zakazka!$I$147)</f>
        <v>005: Komunikace</v>
      </c>
      <c r="C7" s="177" t="str">
        <f>IF(Zakazka!$O$147=0,"",Zakazka!$O$147)</f>
        <v/>
      </c>
      <c r="D7" s="178">
        <f>IF(Zakazka!$Q$147=0,"",Zakazka!$Q$147)</f>
        <v>2806.0686749999995</v>
      </c>
      <c r="E7" s="177" t="str">
        <f>IF(Zakazka!$U$147=0,"",Zakazka!$U$147)</f>
        <v/>
      </c>
      <c r="F7" s="177" t="str">
        <f>IF(Zakazka!$V$147=0,"",Zakazka!$V$147)</f>
        <v/>
      </c>
      <c r="G7" s="177">
        <f>IF(Zakazka!$Y$147=0,"",Zakazka!$Y$147)</f>
        <v>9</v>
      </c>
    </row>
    <row r="8" spans="1:7" s="175" customFormat="1" ht="15" customHeight="1" outlineLevel="1">
      <c r="B8" s="176" t="str">
        <f>IF(Zakazka!$I$184=0,"",Zakazka!$I$184)</f>
        <v>008: Trubní vedení</v>
      </c>
      <c r="C8" s="177" t="str">
        <f>IF(Zakazka!$O$184=0,"",Zakazka!$O$184)</f>
        <v/>
      </c>
      <c r="D8" s="178">
        <f>IF(Zakazka!$Q$184=0,"",Zakazka!$Q$184)</f>
        <v>2175.9013000000009</v>
      </c>
      <c r="E8" s="177" t="str">
        <f>IF(Zakazka!$U$184=0,"",Zakazka!$U$184)</f>
        <v/>
      </c>
      <c r="F8" s="177" t="str">
        <f>IF(Zakazka!$V$184=0,"",Zakazka!$V$184)</f>
        <v/>
      </c>
      <c r="G8" s="177">
        <f>IF(Zakazka!$Y$184=0,"",Zakazka!$Y$184)</f>
        <v>39</v>
      </c>
    </row>
    <row r="9" spans="1:7" s="175" customFormat="1" ht="15" customHeight="1" outlineLevel="1">
      <c r="B9" s="176" t="str">
        <f>IF(Zakazka!$I$311=0,"",Zakazka!$I$311)</f>
        <v>009: Ostatní konstrukce a práce</v>
      </c>
      <c r="C9" s="177" t="str">
        <f>IF(Zakazka!$O$311=0,"",Zakazka!$O$311)</f>
        <v/>
      </c>
      <c r="D9" s="178">
        <f>IF(Zakazka!$Q$311=0,"",Zakazka!$Q$311)</f>
        <v>21.468631999999999</v>
      </c>
      <c r="E9" s="177" t="str">
        <f>IF(Zakazka!$U$311=0,"",Zakazka!$U$311)</f>
        <v/>
      </c>
      <c r="F9" s="177" t="str">
        <f>IF(Zakazka!$V$311=0,"",Zakazka!$V$311)</f>
        <v/>
      </c>
      <c r="G9" s="177">
        <f>IF(Zakazka!$Y$311=0,"",Zakazka!$Y$311)</f>
        <v>11</v>
      </c>
    </row>
    <row r="10" spans="1:7" s="175" customFormat="1" ht="15" customHeight="1" outlineLevel="1">
      <c r="B10" s="176" t="str">
        <f>IF(Zakazka!$I$354=0,"",Zakazka!$I$354)</f>
        <v>099: Přesun hmot HSV</v>
      </c>
      <c r="C10" s="177" t="str">
        <f>IF(Zakazka!$O$354=0,"",Zakazka!$O$354)</f>
        <v/>
      </c>
      <c r="D10" s="178" t="str">
        <f>IF(Zakazka!$Q$354=0,"",Zakazka!$Q$354)</f>
        <v/>
      </c>
      <c r="E10" s="177" t="str">
        <f>IF(Zakazka!$U$354=0,"",Zakazka!$U$354)</f>
        <v/>
      </c>
      <c r="F10" s="177" t="str">
        <f>IF(Zakazka!$V$354=0,"",Zakazka!$V$354)</f>
        <v/>
      </c>
      <c r="G10" s="177">
        <f>IF(Zakazka!$Y$354=0,"",Zakazka!$Y$354)</f>
        <v>6</v>
      </c>
    </row>
    <row r="11" spans="1:7" s="175" customFormat="1" ht="15" customHeight="1" outlineLevel="1">
      <c r="B11" s="176"/>
      <c r="C11" s="177"/>
      <c r="D11" s="178"/>
      <c r="E11" s="177"/>
      <c r="F11" s="177"/>
      <c r="G11" s="177"/>
    </row>
    <row r="12" spans="1:7" s="171" customFormat="1" ht="15.75" customHeight="1">
      <c r="B12" s="172" t="str">
        <f>IF(Zakazka!$I$380=0,"",Zakazka!$I$380)</f>
        <v>SO_02: Vedlejší a ostatní náklady</v>
      </c>
      <c r="C12" s="173" t="str">
        <f>IF(Zakazka!$O$380=0,"",Zakazka!$O$380)</f>
        <v/>
      </c>
      <c r="D12" s="174" t="str">
        <f>IF(Zakazka!$Q$380=0,"",Zakazka!$Q$380)</f>
        <v/>
      </c>
      <c r="E12" s="173" t="e">
        <f>C12*0.21</f>
        <v>#VALUE!</v>
      </c>
      <c r="F12" s="173" t="e">
        <f>C12+E12</f>
        <v>#VALUE!</v>
      </c>
      <c r="G12" s="173">
        <v>11</v>
      </c>
    </row>
    <row r="13" spans="1:7" s="175" customFormat="1" ht="15" customHeight="1" outlineLevel="1">
      <c r="B13" s="176" t="str">
        <f>IF(Zakazka!$I$381=0,"",Zakazka!$I$381)</f>
        <v>010: Vedlejší a ostatní náklady</v>
      </c>
      <c r="C13" s="177" t="str">
        <f>IF(Zakazka!$O$381=0,"",Zakazka!$O$381)</f>
        <v/>
      </c>
      <c r="D13" s="178" t="str">
        <f>IF(Zakazka!$Q$381=0,"",Zakazka!$Q$381)</f>
        <v/>
      </c>
      <c r="E13" s="214" t="e">
        <f>C13*0.21</f>
        <v>#VALUE!</v>
      </c>
      <c r="F13" s="214" t="e">
        <f>C13+E13</f>
        <v>#VALUE!</v>
      </c>
      <c r="G13" s="177">
        <v>11</v>
      </c>
    </row>
    <row r="14" spans="1:7" ht="13.5" outlineLevel="1" thickBot="1">
      <c r="B14" s="179"/>
      <c r="G14" s="179"/>
    </row>
    <row r="15" spans="1:7" s="180" customFormat="1" ht="15">
      <c r="A15" s="180">
        <f>SUM(A17:A18)</f>
        <v>0</v>
      </c>
      <c r="B15" s="181" t="s">
        <v>188</v>
      </c>
      <c r="C15" s="182">
        <f>SUBTOTAL(9,C5:C14)/2</f>
        <v>0</v>
      </c>
      <c r="D15" s="183"/>
      <c r="E15" s="184"/>
      <c r="F15" s="184"/>
      <c r="G15" s="181"/>
    </row>
    <row r="16" spans="1:7" s="180" customFormat="1" ht="15">
      <c r="B16" s="185" t="s">
        <v>17</v>
      </c>
      <c r="C16" s="186">
        <f>C15*0.21</f>
        <v>0</v>
      </c>
      <c r="G16" s="185"/>
    </row>
    <row r="17" spans="1:7" s="142" customFormat="1">
      <c r="A17" s="142">
        <f>IF(ISNUMBER(A3),SUMIF(__SAZBA__,A3,__CENA__),0)</f>
        <v>0</v>
      </c>
      <c r="B17" s="187"/>
      <c r="C17" s="188"/>
      <c r="G17" s="187"/>
    </row>
    <row r="18" spans="1:7" s="142" customFormat="1" ht="13.5" thickBot="1">
      <c r="A18" s="142">
        <f>IF(ISNUMBER(A4),SUMIF(__SAZBA__,A4,__CENA__),0)</f>
        <v>0</v>
      </c>
      <c r="B18" s="187" t="str">
        <f>IF(A18=0,"","DPH " &amp; A4 &amp; " % ze základny: " &amp; TEXT(A18,"# ##0"))</f>
        <v/>
      </c>
      <c r="C18" s="188" t="str">
        <f>IF(A18=0,"",A18*A4/100)</f>
        <v/>
      </c>
      <c r="G18" s="187"/>
    </row>
    <row r="19" spans="1:7" s="180" customFormat="1" ht="15">
      <c r="B19" s="181" t="s">
        <v>213</v>
      </c>
      <c r="C19" s="182">
        <f>SUM(C15:C16)</f>
        <v>0</v>
      </c>
      <c r="D19" s="181"/>
      <c r="E19" s="184"/>
      <c r="F19" s="184"/>
      <c r="G19" s="181"/>
    </row>
  </sheetData>
  <phoneticPr fontId="0" type="noConversion"/>
  <pageMargins left="0.78740157480314965" right="0.78740157480314965" top="0.78740157480314965" bottom="0.78740157480314965" header="0.39370078740157483" footer="0.39370078740157483"/>
  <pageSetup paperSize="9" fitToHeight="0" orientation="landscape" horizontalDpi="300" verticalDpi="300" r:id="rId1"/>
  <headerFooter>
    <oddFooter>&amp;L&amp;8www.euroCALC.cz&amp;C&amp;8&amp;P z &amp;N&amp;R&amp;8&amp;D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/>
    <pageSetUpPr fitToPage="1"/>
  </sheetPr>
  <dimension ref="A1:Y415"/>
  <sheetViews>
    <sheetView showGridLines="0" tabSelected="1" topLeftCell="F301" zoomScale="115" zoomScaleNormal="115" zoomScaleSheetLayoutView="115" workbookViewId="0">
      <selection activeCell="Z302" sqref="Z302"/>
    </sheetView>
  </sheetViews>
  <sheetFormatPr defaultRowHeight="12.75" outlineLevelRow="3"/>
  <cols>
    <col min="1" max="5" width="9.140625" style="17" hidden="1" customWidth="1"/>
    <col min="6" max="6" width="5.42578125" style="60" customWidth="1"/>
    <col min="7" max="7" width="4.28515625" style="61" customWidth="1"/>
    <col min="8" max="8" width="14.28515625" style="62" customWidth="1"/>
    <col min="9" max="9" width="72.5703125" style="63" customWidth="1"/>
    <col min="10" max="10" width="4.28515625" style="61" customWidth="1"/>
    <col min="11" max="11" width="13.7109375" style="64" hidden="1" customWidth="1"/>
    <col min="12" max="12" width="6.85546875" style="65" hidden="1" customWidth="1"/>
    <col min="13" max="13" width="14.42578125" style="64" customWidth="1"/>
    <col min="14" max="14" width="12.42578125" style="65" customWidth="1"/>
    <col min="15" max="15" width="15.7109375" style="66" customWidth="1"/>
    <col min="16" max="16" width="11.42578125" style="67" hidden="1" customWidth="1"/>
    <col min="17" max="17" width="14.28515625" style="65" hidden="1" customWidth="1"/>
    <col min="18" max="18" width="11.42578125" style="65" hidden="1" customWidth="1"/>
    <col min="19" max="19" width="14.28515625" style="65" hidden="1" customWidth="1"/>
    <col min="20" max="20" width="9.7109375" style="65" hidden="1" customWidth="1"/>
    <col min="21" max="21" width="14.5703125" style="65" hidden="1" customWidth="1"/>
    <col min="22" max="22" width="15.7109375" style="65" hidden="1" customWidth="1"/>
    <col min="23" max="23" width="25.7109375" style="65" hidden="1" customWidth="1"/>
    <col min="24" max="24" width="11.85546875" style="17" customWidth="1"/>
    <col min="25" max="25" width="9.140625" style="17" hidden="1" customWidth="1"/>
    <col min="26" max="16384" width="9.140625" style="17"/>
  </cols>
  <sheetData>
    <row r="1" spans="1:25" ht="21.6" customHeight="1">
      <c r="F1" s="17" t="s">
        <v>99</v>
      </c>
      <c r="G1" s="18"/>
      <c r="H1" s="18"/>
      <c r="I1" s="18"/>
      <c r="J1" s="18"/>
      <c r="K1" s="19"/>
      <c r="L1" s="20"/>
      <c r="M1" s="19"/>
      <c r="N1" s="20"/>
      <c r="O1" s="21"/>
      <c r="P1" s="22"/>
      <c r="Q1" s="20"/>
      <c r="R1" s="20"/>
      <c r="S1" s="20"/>
      <c r="T1" s="20"/>
      <c r="U1" s="20"/>
      <c r="V1" s="20"/>
      <c r="W1" s="20"/>
    </row>
    <row r="2" spans="1:25" ht="21.6" customHeight="1">
      <c r="F2" s="23" t="str">
        <f>'Kryci list'!C3</f>
        <v>Vodovod Chrášťany</v>
      </c>
      <c r="G2" s="18"/>
      <c r="H2" s="18"/>
      <c r="I2" s="18"/>
      <c r="J2" s="18"/>
      <c r="K2" s="19"/>
      <c r="L2" s="20"/>
      <c r="M2" s="19"/>
      <c r="N2" s="20"/>
      <c r="O2" s="21"/>
      <c r="P2" s="22"/>
      <c r="Q2" s="20"/>
      <c r="R2" s="20"/>
      <c r="S2" s="20"/>
      <c r="T2" s="20"/>
      <c r="U2" s="20"/>
      <c r="V2" s="20"/>
      <c r="W2" s="20"/>
    </row>
    <row r="3" spans="1:25" s="88" customFormat="1" ht="13.5" thickBot="1">
      <c r="F3" s="89" t="s">
        <v>90</v>
      </c>
      <c r="G3" s="89" t="s">
        <v>20</v>
      </c>
      <c r="H3" s="89" t="s">
        <v>18</v>
      </c>
      <c r="I3" s="90" t="s">
        <v>41</v>
      </c>
      <c r="J3" s="89" t="s">
        <v>5</v>
      </c>
      <c r="K3" s="89" t="s">
        <v>208</v>
      </c>
      <c r="L3" s="89" t="s">
        <v>89</v>
      </c>
      <c r="M3" s="89" t="s">
        <v>170</v>
      </c>
      <c r="N3" s="89" t="s">
        <v>162</v>
      </c>
      <c r="O3" s="89" t="s">
        <v>26</v>
      </c>
      <c r="P3" s="89" t="s">
        <v>172</v>
      </c>
      <c r="Q3" s="89" t="s">
        <v>96</v>
      </c>
      <c r="R3" s="89" t="s">
        <v>189</v>
      </c>
      <c r="S3" s="89" t="s">
        <v>45</v>
      </c>
      <c r="T3" s="89" t="s">
        <v>156</v>
      </c>
      <c r="U3" s="89" t="s">
        <v>17</v>
      </c>
      <c r="V3" s="89" t="s">
        <v>161</v>
      </c>
      <c r="W3" s="89" t="s">
        <v>185</v>
      </c>
      <c r="X3" s="89" t="s">
        <v>174</v>
      </c>
      <c r="Y3" s="88" t="s">
        <v>158</v>
      </c>
    </row>
    <row r="4" spans="1:25" ht="11.25" customHeight="1">
      <c r="F4" s="24"/>
      <c r="G4" s="25"/>
      <c r="H4" s="26"/>
      <c r="I4" s="27"/>
      <c r="J4" s="25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8"/>
    </row>
    <row r="5" spans="1:25" s="78" customFormat="1" ht="18.75" customHeight="1">
      <c r="F5" s="79"/>
      <c r="G5" s="80"/>
      <c r="H5" s="81"/>
      <c r="I5" s="81" t="s">
        <v>178</v>
      </c>
      <c r="J5" s="80"/>
      <c r="K5" s="82"/>
      <c r="L5" s="83"/>
      <c r="M5" s="82"/>
      <c r="N5" s="83"/>
      <c r="O5" s="84">
        <f>SUBTOTAL(9,O6:O379)</f>
        <v>0</v>
      </c>
      <c r="P5" s="85"/>
      <c r="Q5" s="84">
        <f>SUBTOTAL(9,Q6:Q379)</f>
        <v>5741.2551081199999</v>
      </c>
      <c r="R5" s="83"/>
      <c r="S5" s="84">
        <f>SUBTOTAL(9,S6:S379)</f>
        <v>1962.44</v>
      </c>
      <c r="T5" s="86"/>
      <c r="U5" s="84">
        <f>SUBTOTAL(9,U6:U379)</f>
        <v>0</v>
      </c>
      <c r="V5" s="84">
        <f>SUBTOTAL(9,V6:V379)</f>
        <v>0</v>
      </c>
      <c r="W5" s="87"/>
      <c r="Y5" s="84">
        <f>SUBTOTAL(9,Y6:Y382)</f>
        <v>104</v>
      </c>
    </row>
    <row r="6" spans="1:25" s="68" customFormat="1" ht="16.5" customHeight="1" outlineLevel="1">
      <c r="F6" s="69"/>
      <c r="G6" s="70"/>
      <c r="H6" s="71"/>
      <c r="I6" s="71" t="s">
        <v>186</v>
      </c>
      <c r="J6" s="70"/>
      <c r="K6" s="72"/>
      <c r="L6" s="73"/>
      <c r="M6" s="72"/>
      <c r="N6" s="73"/>
      <c r="O6" s="74">
        <f>SUBTOTAL(9,O7:O146)</f>
        <v>0</v>
      </c>
      <c r="P6" s="75"/>
      <c r="Q6" s="74">
        <f>SUBTOTAL(9,Q7:Q146)</f>
        <v>737.81650112</v>
      </c>
      <c r="R6" s="73"/>
      <c r="S6" s="74">
        <f>SUBTOTAL(9,S7:S146)</f>
        <v>0</v>
      </c>
      <c r="T6" s="76"/>
      <c r="U6" s="74">
        <f>SUBTOTAL(9,U7:U146)</f>
        <v>0</v>
      </c>
      <c r="V6" s="74">
        <f>SUBTOTAL(9,V7:V146)</f>
        <v>0</v>
      </c>
      <c r="W6" s="77"/>
      <c r="Y6" s="74">
        <f>SUBTOTAL(9,Y7:Y146)</f>
        <v>38</v>
      </c>
    </row>
    <row r="7" spans="1:25" s="37" customFormat="1" ht="12" outlineLevel="2">
      <c r="A7" s="29" t="s">
        <v>200</v>
      </c>
      <c r="B7" s="29" t="s">
        <v>193</v>
      </c>
      <c r="C7" s="29" t="s">
        <v>196</v>
      </c>
      <c r="D7" s="29" t="s">
        <v>197</v>
      </c>
      <c r="E7" s="29" t="s">
        <v>198</v>
      </c>
      <c r="F7" s="30">
        <v>1</v>
      </c>
      <c r="G7" s="31" t="s">
        <v>1</v>
      </c>
      <c r="H7" s="32" t="s">
        <v>91</v>
      </c>
      <c r="I7" s="33" t="s">
        <v>237</v>
      </c>
      <c r="J7" s="31" t="s">
        <v>13</v>
      </c>
      <c r="K7" s="34">
        <v>53.58</v>
      </c>
      <c r="L7" s="35">
        <v>0</v>
      </c>
      <c r="M7" s="206">
        <v>54.03</v>
      </c>
      <c r="N7" s="36"/>
      <c r="O7" s="36">
        <f>M7*N7</f>
        <v>0</v>
      </c>
      <c r="P7" s="36">
        <v>1E-3</v>
      </c>
      <c r="Q7" s="36">
        <f>M7*P7</f>
        <v>5.4030000000000002E-2</v>
      </c>
      <c r="R7" s="36"/>
      <c r="S7" s="36">
        <f>M7*R7</f>
        <v>0</v>
      </c>
      <c r="T7" s="36">
        <v>21</v>
      </c>
      <c r="U7" s="36">
        <f>O7*T7/100</f>
        <v>0</v>
      </c>
      <c r="V7" s="36">
        <f>U7+O7</f>
        <v>0</v>
      </c>
      <c r="W7" s="36"/>
      <c r="X7" s="36"/>
      <c r="Y7" s="36">
        <v>1</v>
      </c>
    </row>
    <row r="8" spans="1:25" s="37" customFormat="1" ht="12" outlineLevel="2">
      <c r="F8" s="38"/>
      <c r="G8" s="39"/>
      <c r="H8" s="190" t="s">
        <v>167</v>
      </c>
      <c r="I8" s="240"/>
      <c r="J8" s="240"/>
      <c r="K8" s="240"/>
      <c r="L8" s="240"/>
      <c r="M8" s="240"/>
      <c r="N8" s="240"/>
      <c r="O8" s="240"/>
      <c r="P8" s="41"/>
      <c r="Q8" s="42"/>
      <c r="R8" s="41"/>
      <c r="S8" s="42"/>
      <c r="T8" s="43"/>
      <c r="U8" s="43"/>
      <c r="V8" s="43"/>
      <c r="W8" s="44"/>
    </row>
    <row r="9" spans="1:25" s="37" customFormat="1" ht="6" customHeight="1" outlineLevel="2">
      <c r="F9" s="38"/>
      <c r="G9" s="39"/>
      <c r="H9" s="40"/>
      <c r="I9" s="45"/>
      <c r="J9" s="45"/>
      <c r="K9" s="45"/>
      <c r="L9" s="45"/>
      <c r="M9" s="45"/>
      <c r="N9" s="45"/>
      <c r="O9" s="45"/>
      <c r="P9" s="41"/>
      <c r="Q9" s="42"/>
      <c r="R9" s="41"/>
      <c r="S9" s="42"/>
      <c r="T9" s="43"/>
      <c r="U9" s="43"/>
      <c r="V9" s="43"/>
      <c r="W9" s="44"/>
    </row>
    <row r="10" spans="1:25" s="46" customFormat="1" ht="11.25" outlineLevel="3">
      <c r="F10" s="47"/>
      <c r="G10" s="48"/>
      <c r="H10" s="49" t="str">
        <f>IF(AND(H9&lt;&gt;"Výkaz výměr:",I9=""),"Výkaz výměr:","")</f>
        <v>Výkaz výměr:</v>
      </c>
      <c r="I10" s="207" t="s">
        <v>404</v>
      </c>
      <c r="J10" s="51"/>
      <c r="K10" s="52"/>
      <c r="L10" s="53"/>
      <c r="M10" s="54">
        <v>54.03</v>
      </c>
      <c r="N10" s="55"/>
      <c r="O10" s="56"/>
      <c r="P10" s="57"/>
      <c r="Q10" s="55"/>
      <c r="R10" s="55"/>
      <c r="S10" s="55"/>
      <c r="T10" s="58" t="s">
        <v>2</v>
      </c>
      <c r="U10" s="55"/>
      <c r="V10" s="55"/>
      <c r="W10" s="59"/>
    </row>
    <row r="11" spans="1:25" s="37" customFormat="1" ht="12" outlineLevel="2">
      <c r="F11" s="30">
        <v>2</v>
      </c>
      <c r="G11" s="31" t="s">
        <v>6</v>
      </c>
      <c r="H11" s="32" t="s">
        <v>100</v>
      </c>
      <c r="I11" s="33" t="s">
        <v>271</v>
      </c>
      <c r="J11" s="31" t="s">
        <v>14</v>
      </c>
      <c r="K11" s="34">
        <v>1</v>
      </c>
      <c r="L11" s="35">
        <v>0</v>
      </c>
      <c r="M11" s="34">
        <v>1</v>
      </c>
      <c r="N11" s="36"/>
      <c r="O11" s="36">
        <f>M11*N11</f>
        <v>0</v>
      </c>
      <c r="P11" s="36"/>
      <c r="Q11" s="36">
        <f>M11*P11</f>
        <v>0</v>
      </c>
      <c r="R11" s="36"/>
      <c r="S11" s="36">
        <f>M11*R11</f>
        <v>0</v>
      </c>
      <c r="T11" s="36">
        <v>21</v>
      </c>
      <c r="U11" s="36">
        <f>O11*T11/100</f>
        <v>0</v>
      </c>
      <c r="V11" s="36">
        <f>U11+O11</f>
        <v>0</v>
      </c>
      <c r="W11" s="36"/>
      <c r="X11" s="36"/>
      <c r="Y11" s="36">
        <v>1</v>
      </c>
    </row>
    <row r="12" spans="1:25" s="37" customFormat="1" ht="12" outlineLevel="2">
      <c r="F12" s="38"/>
      <c r="G12" s="39"/>
      <c r="H12" s="190" t="s">
        <v>167</v>
      </c>
      <c r="I12" s="240" t="s">
        <v>328</v>
      </c>
      <c r="J12" s="240"/>
      <c r="K12" s="240"/>
      <c r="L12" s="240"/>
      <c r="M12" s="240"/>
      <c r="N12" s="240"/>
      <c r="O12" s="240"/>
      <c r="P12" s="41"/>
      <c r="Q12" s="42"/>
      <c r="R12" s="41"/>
      <c r="S12" s="42"/>
      <c r="T12" s="43"/>
      <c r="U12" s="43"/>
      <c r="V12" s="43"/>
      <c r="W12" s="44"/>
    </row>
    <row r="13" spans="1:25" s="37" customFormat="1" ht="6" customHeight="1" outlineLevel="2">
      <c r="F13" s="38"/>
      <c r="G13" s="39"/>
      <c r="H13" s="40"/>
      <c r="I13" s="45"/>
      <c r="J13" s="45"/>
      <c r="K13" s="45"/>
      <c r="L13" s="45"/>
      <c r="M13" s="45"/>
      <c r="N13" s="45"/>
      <c r="O13" s="45"/>
      <c r="P13" s="41"/>
      <c r="Q13" s="42"/>
      <c r="R13" s="41"/>
      <c r="S13" s="42"/>
      <c r="T13" s="43"/>
      <c r="U13" s="43"/>
      <c r="V13" s="43"/>
      <c r="W13" s="44"/>
    </row>
    <row r="14" spans="1:25" s="37" customFormat="1" ht="12" outlineLevel="2">
      <c r="F14" s="30">
        <v>3</v>
      </c>
      <c r="G14" s="31" t="s">
        <v>6</v>
      </c>
      <c r="H14" s="32" t="s">
        <v>101</v>
      </c>
      <c r="I14" s="33" t="s">
        <v>262</v>
      </c>
      <c r="J14" s="31" t="s">
        <v>14</v>
      </c>
      <c r="K14" s="34">
        <v>1</v>
      </c>
      <c r="L14" s="35">
        <v>0</v>
      </c>
      <c r="M14" s="34">
        <v>1</v>
      </c>
      <c r="N14" s="36"/>
      <c r="O14" s="36">
        <f>M14*N14</f>
        <v>0</v>
      </c>
      <c r="P14" s="36"/>
      <c r="Q14" s="36">
        <f>M14*P14</f>
        <v>0</v>
      </c>
      <c r="R14" s="36"/>
      <c r="S14" s="36">
        <f>M14*R14</f>
        <v>0</v>
      </c>
      <c r="T14" s="36">
        <v>21</v>
      </c>
      <c r="U14" s="36">
        <f>O14*T14/100</f>
        <v>0</v>
      </c>
      <c r="V14" s="36">
        <f>U14+O14</f>
        <v>0</v>
      </c>
      <c r="W14" s="36"/>
      <c r="X14" s="36"/>
      <c r="Y14" s="36">
        <v>1</v>
      </c>
    </row>
    <row r="15" spans="1:25" s="37" customFormat="1" ht="12" outlineLevel="2">
      <c r="F15" s="38"/>
      <c r="G15" s="39"/>
      <c r="H15" s="190" t="s">
        <v>167</v>
      </c>
      <c r="I15" s="240" t="s">
        <v>315</v>
      </c>
      <c r="J15" s="240"/>
      <c r="K15" s="240"/>
      <c r="L15" s="240"/>
      <c r="M15" s="240"/>
      <c r="N15" s="240"/>
      <c r="O15" s="240"/>
      <c r="P15" s="41"/>
      <c r="Q15" s="42"/>
      <c r="R15" s="41"/>
      <c r="S15" s="42"/>
      <c r="T15" s="43"/>
      <c r="U15" s="43"/>
      <c r="V15" s="43"/>
      <c r="W15" s="44"/>
    </row>
    <row r="16" spans="1:25" s="37" customFormat="1" ht="6" customHeight="1" outlineLevel="2">
      <c r="F16" s="38"/>
      <c r="G16" s="39"/>
      <c r="H16" s="40"/>
      <c r="I16" s="45"/>
      <c r="J16" s="45"/>
      <c r="K16" s="45"/>
      <c r="L16" s="45"/>
      <c r="M16" s="45"/>
      <c r="N16" s="45"/>
      <c r="O16" s="45"/>
      <c r="P16" s="41"/>
      <c r="Q16" s="42"/>
      <c r="R16" s="41"/>
      <c r="S16" s="42"/>
      <c r="T16" s="43"/>
      <c r="U16" s="43"/>
      <c r="V16" s="43"/>
      <c r="W16" s="44"/>
    </row>
    <row r="17" spans="6:25" s="37" customFormat="1" ht="12" outlineLevel="2">
      <c r="F17" s="30">
        <v>4</v>
      </c>
      <c r="G17" s="31" t="s">
        <v>6</v>
      </c>
      <c r="H17" s="32" t="s">
        <v>102</v>
      </c>
      <c r="I17" s="33" t="s">
        <v>257</v>
      </c>
      <c r="J17" s="31" t="s">
        <v>14</v>
      </c>
      <c r="K17" s="34">
        <v>1</v>
      </c>
      <c r="L17" s="35">
        <v>0</v>
      </c>
      <c r="M17" s="34">
        <v>1</v>
      </c>
      <c r="N17" s="36"/>
      <c r="O17" s="36">
        <f>M17*N17</f>
        <v>0</v>
      </c>
      <c r="P17" s="36">
        <v>8.0000000000000007E-5</v>
      </c>
      <c r="Q17" s="36">
        <f>M17*P17</f>
        <v>8.0000000000000007E-5</v>
      </c>
      <c r="R17" s="36"/>
      <c r="S17" s="36">
        <f>M17*R17</f>
        <v>0</v>
      </c>
      <c r="T17" s="36">
        <v>21</v>
      </c>
      <c r="U17" s="36">
        <f>O17*T17/100</f>
        <v>0</v>
      </c>
      <c r="V17" s="36">
        <f>U17+O17</f>
        <v>0</v>
      </c>
      <c r="W17" s="36"/>
      <c r="X17" s="36"/>
      <c r="Y17" s="36">
        <v>1</v>
      </c>
    </row>
    <row r="18" spans="6:25" s="37" customFormat="1" ht="12" outlineLevel="2">
      <c r="F18" s="38"/>
      <c r="G18" s="39"/>
      <c r="H18" s="190" t="s">
        <v>167</v>
      </c>
      <c r="I18" s="240" t="s">
        <v>339</v>
      </c>
      <c r="J18" s="240"/>
      <c r="K18" s="240"/>
      <c r="L18" s="240"/>
      <c r="M18" s="240"/>
      <c r="N18" s="240"/>
      <c r="O18" s="240"/>
      <c r="P18" s="41"/>
      <c r="Q18" s="42"/>
      <c r="R18" s="41"/>
      <c r="S18" s="42"/>
      <c r="T18" s="43"/>
      <c r="U18" s="43"/>
      <c r="V18" s="43"/>
      <c r="W18" s="44"/>
    </row>
    <row r="19" spans="6:25" s="37" customFormat="1" ht="6" customHeight="1" outlineLevel="2">
      <c r="F19" s="38"/>
      <c r="G19" s="39"/>
      <c r="H19" s="40"/>
      <c r="I19" s="45"/>
      <c r="J19" s="45"/>
      <c r="K19" s="45"/>
      <c r="L19" s="45"/>
      <c r="M19" s="45"/>
      <c r="N19" s="45"/>
      <c r="O19" s="45"/>
      <c r="P19" s="41"/>
      <c r="Q19" s="42"/>
      <c r="R19" s="41"/>
      <c r="S19" s="42"/>
      <c r="T19" s="43"/>
      <c r="U19" s="43"/>
      <c r="V19" s="43"/>
      <c r="W19" s="44"/>
    </row>
    <row r="20" spans="6:25" s="37" customFormat="1" ht="12" outlineLevel="2">
      <c r="F20" s="30">
        <v>5</v>
      </c>
      <c r="G20" s="31" t="s">
        <v>6</v>
      </c>
      <c r="H20" s="32" t="s">
        <v>109</v>
      </c>
      <c r="I20" s="33" t="s">
        <v>316</v>
      </c>
      <c r="J20" s="31" t="s">
        <v>22</v>
      </c>
      <c r="K20" s="34">
        <v>180</v>
      </c>
      <c r="L20" s="35">
        <v>0</v>
      </c>
      <c r="M20" s="34">
        <v>180</v>
      </c>
      <c r="N20" s="36"/>
      <c r="O20" s="36">
        <f>M20*N20</f>
        <v>0</v>
      </c>
      <c r="P20" s="36"/>
      <c r="Q20" s="36">
        <f>M20*P20</f>
        <v>0</v>
      </c>
      <c r="R20" s="36"/>
      <c r="S20" s="36">
        <f>M20*R20</f>
        <v>0</v>
      </c>
      <c r="T20" s="36">
        <v>21</v>
      </c>
      <c r="U20" s="36">
        <f>O20*T20/100</f>
        <v>0</v>
      </c>
      <c r="V20" s="36">
        <f>U20+O20</f>
        <v>0</v>
      </c>
      <c r="W20" s="36"/>
      <c r="X20" s="36"/>
      <c r="Y20" s="36">
        <v>1</v>
      </c>
    </row>
    <row r="21" spans="6:25" s="37" customFormat="1" ht="12" outlineLevel="2">
      <c r="F21" s="38"/>
      <c r="G21" s="39"/>
      <c r="H21" s="190" t="s">
        <v>167</v>
      </c>
      <c r="I21" s="240" t="s">
        <v>323</v>
      </c>
      <c r="J21" s="240"/>
      <c r="K21" s="240"/>
      <c r="L21" s="240"/>
      <c r="M21" s="240"/>
      <c r="N21" s="240"/>
      <c r="O21" s="240"/>
      <c r="P21" s="41"/>
      <c r="Q21" s="42"/>
      <c r="R21" s="41"/>
      <c r="S21" s="42"/>
      <c r="T21" s="43"/>
      <c r="U21" s="43"/>
      <c r="V21" s="43"/>
      <c r="W21" s="44"/>
    </row>
    <row r="22" spans="6:25" s="37" customFormat="1" ht="6" customHeight="1" outlineLevel="2">
      <c r="F22" s="38"/>
      <c r="G22" s="39"/>
      <c r="H22" s="40"/>
      <c r="I22" s="45"/>
      <c r="J22" s="45"/>
      <c r="K22" s="45"/>
      <c r="L22" s="45"/>
      <c r="M22" s="45"/>
      <c r="N22" s="45"/>
      <c r="O22" s="45"/>
      <c r="P22" s="41"/>
      <c r="Q22" s="42"/>
      <c r="R22" s="41"/>
      <c r="S22" s="42"/>
      <c r="T22" s="43"/>
      <c r="U22" s="43"/>
      <c r="V22" s="43"/>
      <c r="W22" s="44"/>
    </row>
    <row r="23" spans="6:25" s="46" customFormat="1" ht="11.25" outlineLevel="3">
      <c r="F23" s="47"/>
      <c r="G23" s="48"/>
      <c r="H23" s="49" t="str">
        <f>IF(AND(H22&lt;&gt;"Výkaz výměr:",I22=""),"Výkaz výměr:","")</f>
        <v>Výkaz výměr:</v>
      </c>
      <c r="I23" s="50" t="s">
        <v>25</v>
      </c>
      <c r="J23" s="51"/>
      <c r="K23" s="52"/>
      <c r="L23" s="53"/>
      <c r="M23" s="54">
        <v>180</v>
      </c>
      <c r="N23" s="55"/>
      <c r="O23" s="56"/>
      <c r="P23" s="57"/>
      <c r="Q23" s="55"/>
      <c r="R23" s="55"/>
      <c r="S23" s="55"/>
      <c r="T23" s="58" t="s">
        <v>2</v>
      </c>
      <c r="U23" s="55"/>
      <c r="V23" s="55"/>
      <c r="W23" s="59"/>
    </row>
    <row r="24" spans="6:25" s="37" customFormat="1" ht="12" outlineLevel="2">
      <c r="F24" s="30">
        <v>6</v>
      </c>
      <c r="G24" s="31" t="s">
        <v>6</v>
      </c>
      <c r="H24" s="32" t="s">
        <v>110</v>
      </c>
      <c r="I24" s="33" t="s">
        <v>294</v>
      </c>
      <c r="J24" s="31" t="s">
        <v>21</v>
      </c>
      <c r="K24" s="34">
        <v>20</v>
      </c>
      <c r="L24" s="35">
        <v>0</v>
      </c>
      <c r="M24" s="34">
        <v>20</v>
      </c>
      <c r="N24" s="36"/>
      <c r="O24" s="36">
        <f>M24*N24</f>
        <v>0</v>
      </c>
      <c r="P24" s="36"/>
      <c r="Q24" s="36">
        <f>M24*P24</f>
        <v>0</v>
      </c>
      <c r="R24" s="36"/>
      <c r="S24" s="36">
        <f>M24*R24</f>
        <v>0</v>
      </c>
      <c r="T24" s="36">
        <v>21</v>
      </c>
      <c r="U24" s="36">
        <f>O24*T24/100</f>
        <v>0</v>
      </c>
      <c r="V24" s="36">
        <f>U24+O24</f>
        <v>0</v>
      </c>
      <c r="W24" s="36"/>
      <c r="X24" s="36"/>
      <c r="Y24" s="36">
        <v>1</v>
      </c>
    </row>
    <row r="25" spans="6:25" s="37" customFormat="1" ht="12" outlineLevel="2">
      <c r="F25" s="38"/>
      <c r="G25" s="39"/>
      <c r="H25" s="190" t="s">
        <v>167</v>
      </c>
      <c r="I25" s="240" t="s">
        <v>337</v>
      </c>
      <c r="J25" s="240"/>
      <c r="K25" s="240"/>
      <c r="L25" s="240"/>
      <c r="M25" s="240"/>
      <c r="N25" s="240"/>
      <c r="O25" s="240"/>
      <c r="P25" s="41"/>
      <c r="Q25" s="42"/>
      <c r="R25" s="41"/>
      <c r="S25" s="42"/>
      <c r="T25" s="43"/>
      <c r="U25" s="43"/>
      <c r="V25" s="43"/>
      <c r="W25" s="44"/>
    </row>
    <row r="26" spans="6:25" s="37" customFormat="1" ht="6" customHeight="1" outlineLevel="2">
      <c r="F26" s="38"/>
      <c r="G26" s="39"/>
      <c r="H26" s="40"/>
      <c r="I26" s="45"/>
      <c r="J26" s="45"/>
      <c r="K26" s="45"/>
      <c r="L26" s="45"/>
      <c r="M26" s="45"/>
      <c r="N26" s="45"/>
      <c r="O26" s="45"/>
      <c r="P26" s="41"/>
      <c r="Q26" s="42"/>
      <c r="R26" s="41"/>
      <c r="S26" s="42"/>
      <c r="T26" s="43"/>
      <c r="U26" s="43"/>
      <c r="V26" s="43"/>
      <c r="W26" s="44"/>
    </row>
    <row r="27" spans="6:25" s="37" customFormat="1" ht="24" outlineLevel="2">
      <c r="F27" s="30">
        <v>7</v>
      </c>
      <c r="G27" s="31" t="s">
        <v>6</v>
      </c>
      <c r="H27" s="32" t="s">
        <v>111</v>
      </c>
      <c r="I27" s="33" t="s">
        <v>317</v>
      </c>
      <c r="J27" s="31" t="s">
        <v>3</v>
      </c>
      <c r="K27" s="34">
        <v>29.7</v>
      </c>
      <c r="L27" s="35">
        <v>0</v>
      </c>
      <c r="M27" s="34">
        <v>29.7</v>
      </c>
      <c r="N27" s="36"/>
      <c r="O27" s="36">
        <f>M27*N27</f>
        <v>0</v>
      </c>
      <c r="P27" s="36">
        <v>0.01</v>
      </c>
      <c r="Q27" s="36">
        <f>M27*P27</f>
        <v>0.29699999999999999</v>
      </c>
      <c r="R27" s="36"/>
      <c r="S27" s="36">
        <f>M27*R27</f>
        <v>0</v>
      </c>
      <c r="T27" s="36">
        <v>21</v>
      </c>
      <c r="U27" s="36">
        <f>O27*T27/100</f>
        <v>0</v>
      </c>
      <c r="V27" s="36">
        <f>U27+O27</f>
        <v>0</v>
      </c>
      <c r="W27" s="36"/>
      <c r="X27" s="36"/>
      <c r="Y27" s="36">
        <v>1</v>
      </c>
    </row>
    <row r="28" spans="6:25" s="37" customFormat="1" ht="12" outlineLevel="2">
      <c r="F28" s="38"/>
      <c r="G28" s="39"/>
      <c r="H28" s="190" t="s">
        <v>167</v>
      </c>
      <c r="I28" s="240" t="s">
        <v>374</v>
      </c>
      <c r="J28" s="240"/>
      <c r="K28" s="240"/>
      <c r="L28" s="240"/>
      <c r="M28" s="240"/>
      <c r="N28" s="240"/>
      <c r="O28" s="240"/>
      <c r="P28" s="41"/>
      <c r="Q28" s="42"/>
      <c r="R28" s="41"/>
      <c r="S28" s="42"/>
      <c r="T28" s="43"/>
      <c r="U28" s="43"/>
      <c r="V28" s="43"/>
      <c r="W28" s="44"/>
    </row>
    <row r="29" spans="6:25" s="37" customFormat="1" ht="6" customHeight="1" outlineLevel="2">
      <c r="F29" s="38"/>
      <c r="G29" s="39"/>
      <c r="H29" s="40"/>
      <c r="I29" s="45"/>
      <c r="J29" s="45"/>
      <c r="K29" s="45"/>
      <c r="L29" s="45"/>
      <c r="M29" s="45"/>
      <c r="N29" s="45"/>
      <c r="O29" s="45"/>
      <c r="P29" s="41"/>
      <c r="Q29" s="42"/>
      <c r="R29" s="41"/>
      <c r="S29" s="42"/>
      <c r="T29" s="43"/>
      <c r="U29" s="43"/>
      <c r="V29" s="43"/>
      <c r="W29" s="44"/>
    </row>
    <row r="30" spans="6:25" s="46" customFormat="1" ht="11.25" outlineLevel="3">
      <c r="F30" s="47"/>
      <c r="G30" s="48"/>
      <c r="H30" s="49" t="str">
        <f>IF(AND(H29&lt;&gt;"Výkaz výměr:",I29=""),"Výkaz výměr:","")</f>
        <v>Výkaz výměr:</v>
      </c>
      <c r="I30" s="50" t="s">
        <v>48</v>
      </c>
      <c r="J30" s="51"/>
      <c r="K30" s="52"/>
      <c r="L30" s="53"/>
      <c r="M30" s="54">
        <v>29.7</v>
      </c>
      <c r="N30" s="55"/>
      <c r="O30" s="56"/>
      <c r="P30" s="57"/>
      <c r="Q30" s="55"/>
      <c r="R30" s="55"/>
      <c r="S30" s="55"/>
      <c r="T30" s="58" t="s">
        <v>2</v>
      </c>
      <c r="U30" s="55"/>
      <c r="V30" s="55"/>
      <c r="W30" s="59"/>
    </row>
    <row r="31" spans="6:25" s="37" customFormat="1" ht="12" outlineLevel="2">
      <c r="F31" s="30">
        <v>8</v>
      </c>
      <c r="G31" s="31" t="s">
        <v>6</v>
      </c>
      <c r="H31" s="32" t="s">
        <v>112</v>
      </c>
      <c r="I31" s="33" t="s">
        <v>318</v>
      </c>
      <c r="J31" s="31" t="s">
        <v>3</v>
      </c>
      <c r="K31" s="34">
        <v>54</v>
      </c>
      <c r="L31" s="35">
        <v>0</v>
      </c>
      <c r="M31" s="34">
        <v>54</v>
      </c>
      <c r="N31" s="36"/>
      <c r="O31" s="36">
        <f>M31*N31</f>
        <v>0</v>
      </c>
      <c r="P31" s="36">
        <v>0.03</v>
      </c>
      <c r="Q31" s="36">
        <f>M31*P31</f>
        <v>1.6199999999999999</v>
      </c>
      <c r="R31" s="36"/>
      <c r="S31" s="36">
        <f>M31*R31</f>
        <v>0</v>
      </c>
      <c r="T31" s="36">
        <v>21</v>
      </c>
      <c r="U31" s="36">
        <f>O31*T31/100</f>
        <v>0</v>
      </c>
      <c r="V31" s="36">
        <f>U31+O31</f>
        <v>0</v>
      </c>
      <c r="W31" s="36"/>
      <c r="X31" s="36"/>
      <c r="Y31" s="36">
        <v>1</v>
      </c>
    </row>
    <row r="32" spans="6:25" s="37" customFormat="1" ht="12" outlineLevel="2">
      <c r="F32" s="38"/>
      <c r="G32" s="39"/>
      <c r="H32" s="190" t="s">
        <v>167</v>
      </c>
      <c r="I32" s="240" t="s">
        <v>373</v>
      </c>
      <c r="J32" s="240"/>
      <c r="K32" s="240"/>
      <c r="L32" s="240"/>
      <c r="M32" s="240"/>
      <c r="N32" s="240"/>
      <c r="O32" s="240"/>
      <c r="P32" s="41"/>
      <c r="Q32" s="42"/>
      <c r="R32" s="41"/>
      <c r="S32" s="42"/>
      <c r="T32" s="43"/>
      <c r="U32" s="43"/>
      <c r="V32" s="43"/>
      <c r="W32" s="44"/>
    </row>
    <row r="33" spans="6:25" s="37" customFormat="1" ht="6" customHeight="1" outlineLevel="2">
      <c r="F33" s="38"/>
      <c r="G33" s="39"/>
      <c r="H33" s="40"/>
      <c r="I33" s="45"/>
      <c r="J33" s="45"/>
      <c r="K33" s="45"/>
      <c r="L33" s="45"/>
      <c r="M33" s="45"/>
      <c r="N33" s="45"/>
      <c r="O33" s="45"/>
      <c r="P33" s="41"/>
      <c r="Q33" s="42"/>
      <c r="R33" s="41"/>
      <c r="S33" s="42"/>
      <c r="T33" s="43"/>
      <c r="U33" s="43"/>
      <c r="V33" s="43"/>
      <c r="W33" s="44"/>
    </row>
    <row r="34" spans="6:25" s="46" customFormat="1" ht="11.25" outlineLevel="3">
      <c r="F34" s="47"/>
      <c r="G34" s="48"/>
      <c r="H34" s="49" t="str">
        <f>IF(AND(H33&lt;&gt;"Výkaz výměr:",I33=""),"Výkaz výměr:","")</f>
        <v>Výkaz výměr:</v>
      </c>
      <c r="I34" s="50" t="s">
        <v>165</v>
      </c>
      <c r="J34" s="51"/>
      <c r="K34" s="52"/>
      <c r="L34" s="53"/>
      <c r="M34" s="54">
        <v>54</v>
      </c>
      <c r="N34" s="55"/>
      <c r="O34" s="56"/>
      <c r="P34" s="57"/>
      <c r="Q34" s="55"/>
      <c r="R34" s="55"/>
      <c r="S34" s="55"/>
      <c r="T34" s="58" t="s">
        <v>2</v>
      </c>
      <c r="U34" s="55"/>
      <c r="V34" s="55"/>
      <c r="W34" s="59"/>
    </row>
    <row r="35" spans="6:25" s="37" customFormat="1" ht="12" outlineLevel="2">
      <c r="F35" s="30">
        <v>9</v>
      </c>
      <c r="G35" s="31" t="s">
        <v>6</v>
      </c>
      <c r="H35" s="32" t="s">
        <v>113</v>
      </c>
      <c r="I35" s="33" t="s">
        <v>292</v>
      </c>
      <c r="J35" s="31" t="s">
        <v>16</v>
      </c>
      <c r="K35" s="34">
        <v>535.80000000000007</v>
      </c>
      <c r="L35" s="35">
        <v>0</v>
      </c>
      <c r="M35" s="34">
        <v>540.29999999999995</v>
      </c>
      <c r="N35" s="36"/>
      <c r="O35" s="36">
        <f>M35*N35</f>
        <v>0</v>
      </c>
      <c r="P35" s="36"/>
      <c r="Q35" s="36">
        <f>M35*P35</f>
        <v>0</v>
      </c>
      <c r="R35" s="36"/>
      <c r="S35" s="36">
        <f>M35*R35</f>
        <v>0</v>
      </c>
      <c r="T35" s="36">
        <v>21</v>
      </c>
      <c r="U35" s="36">
        <f>O35*T35/100</f>
        <v>0</v>
      </c>
      <c r="V35" s="36">
        <f>U35+O35</f>
        <v>0</v>
      </c>
      <c r="W35" s="36"/>
      <c r="X35" s="36"/>
      <c r="Y35" s="36">
        <v>1</v>
      </c>
    </row>
    <row r="36" spans="6:25" s="37" customFormat="1" ht="12" outlineLevel="2">
      <c r="F36" s="38"/>
      <c r="G36" s="39"/>
      <c r="H36" s="190" t="s">
        <v>167</v>
      </c>
      <c r="I36" s="240" t="s">
        <v>350</v>
      </c>
      <c r="J36" s="240"/>
      <c r="K36" s="240"/>
      <c r="L36" s="240"/>
      <c r="M36" s="240"/>
      <c r="N36" s="240"/>
      <c r="O36" s="240"/>
      <c r="P36" s="41"/>
      <c r="Q36" s="42"/>
      <c r="R36" s="41"/>
      <c r="S36" s="42"/>
      <c r="T36" s="43"/>
      <c r="U36" s="43"/>
      <c r="V36" s="43"/>
      <c r="W36" s="44"/>
    </row>
    <row r="37" spans="6:25" s="37" customFormat="1" ht="6" customHeight="1" outlineLevel="2">
      <c r="F37" s="38"/>
      <c r="G37" s="39"/>
      <c r="H37" s="40"/>
      <c r="I37" s="45"/>
      <c r="J37" s="45"/>
      <c r="K37" s="45"/>
      <c r="L37" s="45"/>
      <c r="M37" s="45"/>
      <c r="N37" s="45"/>
      <c r="O37" s="45"/>
      <c r="P37" s="41"/>
      <c r="Q37" s="42"/>
      <c r="R37" s="41"/>
      <c r="S37" s="42"/>
      <c r="T37" s="43"/>
      <c r="U37" s="43"/>
      <c r="V37" s="43"/>
      <c r="W37" s="44"/>
    </row>
    <row r="38" spans="6:25" s="46" customFormat="1" ht="11.25" outlineLevel="3">
      <c r="F38" s="47"/>
      <c r="G38" s="48"/>
      <c r="H38" s="49" t="str">
        <f>IF(AND(H37&lt;&gt;"Výkaz výměr:",I37=""),"Výkaz výměr:","")</f>
        <v>Výkaz výměr:</v>
      </c>
      <c r="I38" s="50" t="s">
        <v>392</v>
      </c>
      <c r="J38" s="51"/>
      <c r="K38" s="52"/>
      <c r="L38" s="53"/>
      <c r="M38" s="54">
        <v>540.29999999999995</v>
      </c>
      <c r="N38" s="55"/>
      <c r="O38" s="56"/>
      <c r="P38" s="57"/>
      <c r="Q38" s="55"/>
      <c r="R38" s="55"/>
      <c r="S38" s="55"/>
      <c r="T38" s="58" t="s">
        <v>2</v>
      </c>
      <c r="U38" s="55"/>
      <c r="V38" s="55"/>
      <c r="W38" s="59"/>
    </row>
    <row r="39" spans="6:25" s="37" customFormat="1" ht="12" outlineLevel="2">
      <c r="F39" s="30">
        <v>10</v>
      </c>
      <c r="G39" s="31" t="s">
        <v>6</v>
      </c>
      <c r="H39" s="32" t="s">
        <v>114</v>
      </c>
      <c r="I39" s="33" t="s">
        <v>301</v>
      </c>
      <c r="J39" s="31" t="s">
        <v>16</v>
      </c>
      <c r="K39" s="34">
        <v>99.75</v>
      </c>
      <c r="L39" s="35">
        <v>0</v>
      </c>
      <c r="M39" s="34">
        <v>95.76</v>
      </c>
      <c r="N39" s="36"/>
      <c r="O39" s="36">
        <f>M39*N39</f>
        <v>0</v>
      </c>
      <c r="P39" s="36"/>
      <c r="Q39" s="36">
        <f>M39*P39</f>
        <v>0</v>
      </c>
      <c r="R39" s="36"/>
      <c r="S39" s="36">
        <f>M39*R39</f>
        <v>0</v>
      </c>
      <c r="T39" s="36">
        <v>21</v>
      </c>
      <c r="U39" s="36">
        <f>O39*T39/100</f>
        <v>0</v>
      </c>
      <c r="V39" s="36">
        <f>U39+O39</f>
        <v>0</v>
      </c>
      <c r="W39" s="36"/>
      <c r="X39" s="36"/>
      <c r="Y39" s="36">
        <v>1</v>
      </c>
    </row>
    <row r="40" spans="6:25" s="37" customFormat="1" ht="12" outlineLevel="2">
      <c r="F40" s="38"/>
      <c r="G40" s="39"/>
      <c r="H40" s="190" t="s">
        <v>167</v>
      </c>
      <c r="I40" s="240" t="s">
        <v>355</v>
      </c>
      <c r="J40" s="240"/>
      <c r="K40" s="240"/>
      <c r="L40" s="240"/>
      <c r="M40" s="240"/>
      <c r="N40" s="240"/>
      <c r="O40" s="240"/>
      <c r="P40" s="41"/>
      <c r="Q40" s="42"/>
      <c r="R40" s="41"/>
      <c r="S40" s="42"/>
      <c r="T40" s="43"/>
      <c r="U40" s="43"/>
      <c r="V40" s="43"/>
      <c r="W40" s="44"/>
    </row>
    <row r="41" spans="6:25" s="37" customFormat="1" ht="6" customHeight="1" outlineLevel="2">
      <c r="F41" s="38"/>
      <c r="G41" s="39"/>
      <c r="H41" s="40"/>
      <c r="I41" s="45"/>
      <c r="J41" s="45"/>
      <c r="K41" s="45"/>
      <c r="L41" s="45"/>
      <c r="M41" s="45"/>
      <c r="N41" s="45"/>
      <c r="O41" s="45"/>
      <c r="P41" s="41"/>
      <c r="Q41" s="42"/>
      <c r="R41" s="41"/>
      <c r="S41" s="42"/>
      <c r="T41" s="43"/>
      <c r="U41" s="43"/>
      <c r="V41" s="43"/>
      <c r="W41" s="44"/>
    </row>
    <row r="42" spans="6:25" s="46" customFormat="1" ht="11.25" outlineLevel="3">
      <c r="F42" s="47"/>
      <c r="G42" s="48"/>
      <c r="H42" s="49" t="str">
        <f>IF(AND(H41&lt;&gt;"Výkaz výměr:",I41=""),"Výkaz výměr:","")</f>
        <v>Výkaz výměr:</v>
      </c>
      <c r="I42" s="50" t="s">
        <v>393</v>
      </c>
      <c r="J42" s="51"/>
      <c r="K42" s="52"/>
      <c r="L42" s="53"/>
      <c r="M42" s="54">
        <v>95.76</v>
      </c>
      <c r="N42" s="55"/>
      <c r="O42" s="56"/>
      <c r="P42" s="57"/>
      <c r="Q42" s="55"/>
      <c r="R42" s="55"/>
      <c r="S42" s="55"/>
      <c r="T42" s="58" t="s">
        <v>2</v>
      </c>
      <c r="U42" s="55"/>
      <c r="V42" s="55"/>
      <c r="W42" s="59"/>
    </row>
    <row r="43" spans="6:25" s="37" customFormat="1" ht="12" outlineLevel="2">
      <c r="F43" s="30">
        <v>11</v>
      </c>
      <c r="G43" s="31" t="s">
        <v>6</v>
      </c>
      <c r="H43" s="32" t="s">
        <v>115</v>
      </c>
      <c r="I43" s="33" t="s">
        <v>282</v>
      </c>
      <c r="J43" s="31" t="s">
        <v>16</v>
      </c>
      <c r="K43" s="34">
        <v>49.875</v>
      </c>
      <c r="L43" s="35">
        <v>0</v>
      </c>
      <c r="M43" s="34">
        <v>47.88</v>
      </c>
      <c r="N43" s="36"/>
      <c r="O43" s="36">
        <f>M43*N43</f>
        <v>0</v>
      </c>
      <c r="P43" s="36"/>
      <c r="Q43" s="36">
        <f>M43*P43</f>
        <v>0</v>
      </c>
      <c r="R43" s="36"/>
      <c r="S43" s="36">
        <f>M43*R43</f>
        <v>0</v>
      </c>
      <c r="T43" s="36">
        <v>21</v>
      </c>
      <c r="U43" s="36">
        <f>O43*T43/100</f>
        <v>0</v>
      </c>
      <c r="V43" s="36">
        <f>U43+O43</f>
        <v>0</v>
      </c>
      <c r="W43" s="36"/>
      <c r="X43" s="36"/>
      <c r="Y43" s="36">
        <v>1</v>
      </c>
    </row>
    <row r="44" spans="6:25" s="37" customFormat="1" ht="12" outlineLevel="2">
      <c r="F44" s="38"/>
      <c r="G44" s="39"/>
      <c r="H44" s="190" t="s">
        <v>167</v>
      </c>
      <c r="I44" s="240" t="s">
        <v>360</v>
      </c>
      <c r="J44" s="240"/>
      <c r="K44" s="240"/>
      <c r="L44" s="240"/>
      <c r="M44" s="240"/>
      <c r="N44" s="240"/>
      <c r="O44" s="240"/>
      <c r="P44" s="41"/>
      <c r="Q44" s="42"/>
      <c r="R44" s="41"/>
      <c r="S44" s="42"/>
      <c r="T44" s="43"/>
      <c r="U44" s="43"/>
      <c r="V44" s="43"/>
      <c r="W44" s="44"/>
    </row>
    <row r="45" spans="6:25" s="37" customFormat="1" ht="6" customHeight="1" outlineLevel="2">
      <c r="F45" s="38"/>
      <c r="G45" s="39"/>
      <c r="H45" s="40"/>
      <c r="I45" s="45"/>
      <c r="J45" s="45"/>
      <c r="K45" s="45"/>
      <c r="L45" s="45"/>
      <c r="M45" s="45"/>
      <c r="N45" s="45"/>
      <c r="O45" s="45"/>
      <c r="P45" s="41"/>
      <c r="Q45" s="42"/>
      <c r="R45" s="41"/>
      <c r="S45" s="42"/>
      <c r="T45" s="43"/>
      <c r="U45" s="43"/>
      <c r="V45" s="43"/>
      <c r="W45" s="44"/>
    </row>
    <row r="46" spans="6:25" s="46" customFormat="1" ht="11.25" outlineLevel="3">
      <c r="F46" s="47"/>
      <c r="G46" s="48"/>
      <c r="H46" s="49" t="str">
        <f>IF(AND(H45&lt;&gt;"Výkaz výměr:",I45=""),"Výkaz výměr:","")</f>
        <v>Výkaz výměr:</v>
      </c>
      <c r="I46" s="50" t="s">
        <v>394</v>
      </c>
      <c r="J46" s="51"/>
      <c r="K46" s="52"/>
      <c r="L46" s="53"/>
      <c r="M46" s="54">
        <v>47.88</v>
      </c>
      <c r="N46" s="55"/>
      <c r="O46" s="56"/>
      <c r="P46" s="57"/>
      <c r="Q46" s="55"/>
      <c r="R46" s="55"/>
      <c r="S46" s="55"/>
      <c r="T46" s="58" t="s">
        <v>2</v>
      </c>
      <c r="U46" s="55"/>
      <c r="V46" s="55"/>
      <c r="W46" s="59"/>
    </row>
    <row r="47" spans="6:25" s="37" customFormat="1" ht="12" outlineLevel="2">
      <c r="F47" s="30">
        <v>12</v>
      </c>
      <c r="G47" s="31" t="s">
        <v>6</v>
      </c>
      <c r="H47" s="32" t="s">
        <v>116</v>
      </c>
      <c r="I47" s="33" t="s">
        <v>313</v>
      </c>
      <c r="J47" s="31" t="s">
        <v>16</v>
      </c>
      <c r="K47" s="34">
        <v>162.93</v>
      </c>
      <c r="L47" s="35">
        <v>0</v>
      </c>
      <c r="M47" s="34">
        <v>223.44</v>
      </c>
      <c r="N47" s="36"/>
      <c r="O47" s="36">
        <f>M47*N47</f>
        <v>0</v>
      </c>
      <c r="P47" s="36"/>
      <c r="Q47" s="36">
        <f>M47*P47</f>
        <v>0</v>
      </c>
      <c r="R47" s="36"/>
      <c r="S47" s="36">
        <f>M47*R47</f>
        <v>0</v>
      </c>
      <c r="T47" s="36">
        <v>21</v>
      </c>
      <c r="U47" s="36">
        <f>O47*T47/100</f>
        <v>0</v>
      </c>
      <c r="V47" s="36">
        <f>U47+O47</f>
        <v>0</v>
      </c>
      <c r="W47" s="36"/>
      <c r="X47" s="36"/>
      <c r="Y47" s="36">
        <v>1</v>
      </c>
    </row>
    <row r="48" spans="6:25" s="37" customFormat="1" ht="12" outlineLevel="2">
      <c r="F48" s="38"/>
      <c r="G48" s="39"/>
      <c r="H48" s="190" t="s">
        <v>167</v>
      </c>
      <c r="I48" s="240" t="s">
        <v>356</v>
      </c>
      <c r="J48" s="240"/>
      <c r="K48" s="240"/>
      <c r="L48" s="240"/>
      <c r="M48" s="240"/>
      <c r="N48" s="240"/>
      <c r="O48" s="240"/>
      <c r="P48" s="41"/>
      <c r="Q48" s="42"/>
      <c r="R48" s="41"/>
      <c r="S48" s="42"/>
      <c r="T48" s="43"/>
      <c r="U48" s="43"/>
      <c r="V48" s="43"/>
      <c r="W48" s="44"/>
    </row>
    <row r="49" spans="6:25" s="37" customFormat="1" ht="6" customHeight="1" outlineLevel="2">
      <c r="F49" s="38"/>
      <c r="G49" s="39"/>
      <c r="H49" s="40"/>
      <c r="I49" s="45"/>
      <c r="J49" s="45"/>
      <c r="K49" s="45"/>
      <c r="L49" s="45"/>
      <c r="M49" s="45"/>
      <c r="N49" s="45"/>
      <c r="O49" s="45"/>
      <c r="P49" s="41"/>
      <c r="Q49" s="42"/>
      <c r="R49" s="41"/>
      <c r="S49" s="42"/>
      <c r="T49" s="43"/>
      <c r="U49" s="43"/>
      <c r="V49" s="43"/>
      <c r="W49" s="44"/>
    </row>
    <row r="50" spans="6:25" s="46" customFormat="1" ht="11.25" outlineLevel="3">
      <c r="F50" s="47"/>
      <c r="G50" s="48"/>
      <c r="H50" s="49" t="str">
        <f>IF(AND(H49&lt;&gt;"Výkaz výměr:",I49=""),"Výkaz výměr:","")</f>
        <v>Výkaz výměr:</v>
      </c>
      <c r="I50" s="50" t="s">
        <v>395</v>
      </c>
      <c r="J50" s="51"/>
      <c r="K50" s="52"/>
      <c r="L50" s="53"/>
      <c r="M50" s="54">
        <v>223.44</v>
      </c>
      <c r="N50" s="55"/>
      <c r="O50" s="56"/>
      <c r="P50" s="57"/>
      <c r="Q50" s="55"/>
      <c r="R50" s="55"/>
      <c r="S50" s="55"/>
      <c r="T50" s="58" t="s">
        <v>2</v>
      </c>
      <c r="U50" s="55"/>
      <c r="V50" s="55"/>
      <c r="W50" s="59"/>
    </row>
    <row r="51" spans="6:25" s="46" customFormat="1" ht="11.25" outlineLevel="3">
      <c r="F51" s="47"/>
      <c r="G51" s="48"/>
      <c r="H51" s="49" t="str">
        <f>IF(AND(H50&lt;&gt;"Výkaz výměr:",I50=""),"Výkaz výměr:","")</f>
        <v/>
      </c>
      <c r="I51" s="50"/>
      <c r="J51" s="51"/>
      <c r="K51" s="52"/>
      <c r="L51" s="53"/>
      <c r="M51" s="54"/>
      <c r="N51" s="55"/>
      <c r="O51" s="56"/>
      <c r="P51" s="57"/>
      <c r="Q51" s="55"/>
      <c r="R51" s="55"/>
      <c r="S51" s="55"/>
      <c r="T51" s="58" t="s">
        <v>2</v>
      </c>
      <c r="U51" s="55"/>
      <c r="V51" s="55"/>
      <c r="W51" s="59"/>
    </row>
    <row r="52" spans="6:25" s="37" customFormat="1" ht="12" outlineLevel="2">
      <c r="F52" s="30">
        <v>13</v>
      </c>
      <c r="G52" s="31" t="s">
        <v>6</v>
      </c>
      <c r="H52" s="32" t="s">
        <v>117</v>
      </c>
      <c r="I52" s="33" t="s">
        <v>283</v>
      </c>
      <c r="J52" s="31" t="s">
        <v>16</v>
      </c>
      <c r="K52" s="34">
        <v>81.465000000000003</v>
      </c>
      <c r="L52" s="35">
        <v>0</v>
      </c>
      <c r="M52" s="34">
        <v>111.72</v>
      </c>
      <c r="N52" s="36"/>
      <c r="O52" s="36">
        <f>M52*N52</f>
        <v>0</v>
      </c>
      <c r="P52" s="36"/>
      <c r="Q52" s="36">
        <f>M52*P52</f>
        <v>0</v>
      </c>
      <c r="R52" s="36"/>
      <c r="S52" s="36">
        <f>M52*R52</f>
        <v>0</v>
      </c>
      <c r="T52" s="36">
        <v>21</v>
      </c>
      <c r="U52" s="36">
        <f>O52*T52/100</f>
        <v>0</v>
      </c>
      <c r="V52" s="36">
        <f>U52+O52</f>
        <v>0</v>
      </c>
      <c r="W52" s="36"/>
      <c r="X52" s="36"/>
      <c r="Y52" s="36">
        <v>1</v>
      </c>
    </row>
    <row r="53" spans="6:25" s="37" customFormat="1" ht="12" outlineLevel="2">
      <c r="F53" s="38"/>
      <c r="G53" s="39"/>
      <c r="H53" s="190" t="s">
        <v>167</v>
      </c>
      <c r="I53" s="240" t="s">
        <v>361</v>
      </c>
      <c r="J53" s="240"/>
      <c r="K53" s="240"/>
      <c r="L53" s="240"/>
      <c r="M53" s="240"/>
      <c r="N53" s="240"/>
      <c r="O53" s="240"/>
      <c r="P53" s="41"/>
      <c r="Q53" s="42"/>
      <c r="R53" s="41"/>
      <c r="S53" s="42"/>
      <c r="T53" s="43"/>
      <c r="U53" s="43"/>
      <c r="V53" s="43"/>
      <c r="W53" s="44"/>
    </row>
    <row r="54" spans="6:25" s="37" customFormat="1" ht="6" customHeight="1" outlineLevel="2">
      <c r="F54" s="38"/>
      <c r="G54" s="39"/>
      <c r="H54" s="40"/>
      <c r="I54" s="45"/>
      <c r="J54" s="45"/>
      <c r="K54" s="45"/>
      <c r="L54" s="45"/>
      <c r="M54" s="45"/>
      <c r="N54" s="45"/>
      <c r="O54" s="45"/>
      <c r="P54" s="41"/>
      <c r="Q54" s="42"/>
      <c r="R54" s="41"/>
      <c r="S54" s="42"/>
      <c r="T54" s="43"/>
      <c r="U54" s="43"/>
      <c r="V54" s="43"/>
      <c r="W54" s="44"/>
    </row>
    <row r="55" spans="6:25" s="46" customFormat="1" ht="11.25" outlineLevel="3">
      <c r="F55" s="47"/>
      <c r="G55" s="48"/>
      <c r="H55" s="49" t="str">
        <f>IF(AND(H54&lt;&gt;"Výkaz výměr:",I54=""),"Výkaz výměr:","")</f>
        <v>Výkaz výměr:</v>
      </c>
      <c r="I55" s="50" t="s">
        <v>396</v>
      </c>
      <c r="J55" s="51"/>
      <c r="K55" s="52"/>
      <c r="L55" s="53"/>
      <c r="M55" s="54">
        <v>111.72</v>
      </c>
      <c r="N55" s="55"/>
      <c r="O55" s="56"/>
      <c r="P55" s="57"/>
      <c r="Q55" s="55"/>
      <c r="R55" s="55"/>
      <c r="S55" s="55"/>
      <c r="T55" s="58" t="s">
        <v>2</v>
      </c>
      <c r="U55" s="55"/>
      <c r="V55" s="55"/>
      <c r="W55" s="59"/>
    </row>
    <row r="56" spans="6:25" s="37" customFormat="1" ht="12" outlineLevel="2">
      <c r="F56" s="30">
        <v>14</v>
      </c>
      <c r="G56" s="31" t="s">
        <v>6</v>
      </c>
      <c r="H56" s="32" t="s">
        <v>118</v>
      </c>
      <c r="I56" s="33" t="s">
        <v>305</v>
      </c>
      <c r="J56" s="31" t="s">
        <v>16</v>
      </c>
      <c r="K56" s="34">
        <v>2436.3350000000005</v>
      </c>
      <c r="L56" s="35">
        <v>0</v>
      </c>
      <c r="M56" s="34">
        <v>1325.9</v>
      </c>
      <c r="N56" s="36"/>
      <c r="O56" s="36">
        <f>M56*N56</f>
        <v>0</v>
      </c>
      <c r="P56" s="36"/>
      <c r="Q56" s="36">
        <f>M56*P56</f>
        <v>0</v>
      </c>
      <c r="R56" s="36"/>
      <c r="S56" s="36">
        <f>M56*R56</f>
        <v>0</v>
      </c>
      <c r="T56" s="36">
        <v>21</v>
      </c>
      <c r="U56" s="36">
        <f>O56*T56/100</f>
        <v>0</v>
      </c>
      <c r="V56" s="36">
        <f>U56+O56</f>
        <v>0</v>
      </c>
      <c r="W56" s="36"/>
      <c r="X56" s="36"/>
      <c r="Y56" s="36">
        <v>1</v>
      </c>
    </row>
    <row r="57" spans="6:25" s="37" customFormat="1" ht="12" outlineLevel="2">
      <c r="F57" s="38"/>
      <c r="G57" s="39"/>
      <c r="H57" s="190" t="s">
        <v>167</v>
      </c>
      <c r="I57" s="240" t="s">
        <v>351</v>
      </c>
      <c r="J57" s="240"/>
      <c r="K57" s="240"/>
      <c r="L57" s="240"/>
      <c r="M57" s="240"/>
      <c r="N57" s="240"/>
      <c r="O57" s="240"/>
      <c r="P57" s="41"/>
      <c r="Q57" s="42"/>
      <c r="R57" s="41"/>
      <c r="S57" s="42"/>
      <c r="T57" s="43"/>
      <c r="U57" s="43"/>
      <c r="V57" s="43"/>
      <c r="W57" s="44"/>
    </row>
    <row r="58" spans="6:25" s="37" customFormat="1" ht="6" customHeight="1" outlineLevel="2">
      <c r="F58" s="38"/>
      <c r="G58" s="39"/>
      <c r="H58" s="40"/>
      <c r="I58" s="45"/>
      <c r="J58" s="45"/>
      <c r="K58" s="45"/>
      <c r="L58" s="45"/>
      <c r="M58" s="45"/>
      <c r="N58" s="45"/>
      <c r="O58" s="45"/>
      <c r="P58" s="41"/>
      <c r="Q58" s="42"/>
      <c r="R58" s="41"/>
      <c r="S58" s="42"/>
      <c r="T58" s="43"/>
      <c r="U58" s="43"/>
      <c r="V58" s="43"/>
      <c r="W58" s="44"/>
    </row>
    <row r="59" spans="6:25" s="46" customFormat="1" ht="11.25" outlineLevel="3">
      <c r="F59" s="47"/>
      <c r="G59" s="48"/>
      <c r="H59" s="49" t="str">
        <f>IF(AND(H58&lt;&gt;"Výkaz výměr:",I58=""),"Výkaz výměr:","")</f>
        <v>Výkaz výměr:</v>
      </c>
      <c r="I59" s="50" t="s">
        <v>397</v>
      </c>
      <c r="J59" s="51"/>
      <c r="K59" s="52"/>
      <c r="L59" s="53"/>
      <c r="M59" s="54">
        <v>1325.9</v>
      </c>
      <c r="N59" s="55"/>
      <c r="O59" s="56"/>
      <c r="P59" s="57"/>
      <c r="Q59" s="55"/>
      <c r="R59" s="55"/>
      <c r="S59" s="55"/>
      <c r="T59" s="58" t="s">
        <v>2</v>
      </c>
      <c r="U59" s="55"/>
      <c r="V59" s="55"/>
      <c r="W59" s="59"/>
    </row>
    <row r="60" spans="6:25" s="37" customFormat="1" ht="12" outlineLevel="2">
      <c r="F60" s="30">
        <v>15</v>
      </c>
      <c r="G60" s="31" t="s">
        <v>6</v>
      </c>
      <c r="H60" s="32" t="s">
        <v>119</v>
      </c>
      <c r="I60" s="33" t="s">
        <v>280</v>
      </c>
      <c r="J60" s="31" t="s">
        <v>16</v>
      </c>
      <c r="K60" s="34">
        <v>1218.1675</v>
      </c>
      <c r="L60" s="35">
        <v>0</v>
      </c>
      <c r="M60" s="34">
        <v>662.95</v>
      </c>
      <c r="N60" s="36"/>
      <c r="O60" s="36">
        <f>M60*N60</f>
        <v>0</v>
      </c>
      <c r="P60" s="36"/>
      <c r="Q60" s="36">
        <f>M60*P60</f>
        <v>0</v>
      </c>
      <c r="R60" s="36"/>
      <c r="S60" s="36">
        <f>M60*R60</f>
        <v>0</v>
      </c>
      <c r="T60" s="36">
        <v>21</v>
      </c>
      <c r="U60" s="36">
        <f>O60*T60/100</f>
        <v>0</v>
      </c>
      <c r="V60" s="36">
        <f>U60+O60</f>
        <v>0</v>
      </c>
      <c r="W60" s="36"/>
      <c r="X60" s="36"/>
      <c r="Y60" s="36">
        <v>1</v>
      </c>
    </row>
    <row r="61" spans="6:25" s="37" customFormat="1" ht="12" outlineLevel="2">
      <c r="F61" s="38"/>
      <c r="G61" s="39"/>
      <c r="H61" s="190" t="s">
        <v>167</v>
      </c>
      <c r="I61" s="240" t="s">
        <v>358</v>
      </c>
      <c r="J61" s="240"/>
      <c r="K61" s="240"/>
      <c r="L61" s="240"/>
      <c r="M61" s="240"/>
      <c r="N61" s="240"/>
      <c r="O61" s="240"/>
      <c r="P61" s="41"/>
      <c r="Q61" s="42"/>
      <c r="R61" s="41"/>
      <c r="S61" s="42"/>
      <c r="T61" s="43"/>
      <c r="U61" s="43"/>
      <c r="V61" s="43"/>
      <c r="W61" s="44"/>
    </row>
    <row r="62" spans="6:25" s="37" customFormat="1" ht="6" customHeight="1" outlineLevel="2">
      <c r="F62" s="38"/>
      <c r="G62" s="39"/>
      <c r="H62" s="40"/>
      <c r="I62" s="45"/>
      <c r="J62" s="45"/>
      <c r="K62" s="45"/>
      <c r="L62" s="45"/>
      <c r="M62" s="45"/>
      <c r="N62" s="45"/>
      <c r="O62" s="45"/>
      <c r="P62" s="41"/>
      <c r="Q62" s="42"/>
      <c r="R62" s="41"/>
      <c r="S62" s="42"/>
      <c r="T62" s="43"/>
      <c r="U62" s="43"/>
      <c r="V62" s="43"/>
      <c r="W62" s="44"/>
    </row>
    <row r="63" spans="6:25" s="46" customFormat="1" ht="11.25" outlineLevel="3">
      <c r="F63" s="47"/>
      <c r="G63" s="48"/>
      <c r="H63" s="49" t="str">
        <f>IF(AND(H62&lt;&gt;"Výkaz výměr:",I62=""),"Výkaz výměr:","")</f>
        <v>Výkaz výměr:</v>
      </c>
      <c r="I63" s="50" t="s">
        <v>398</v>
      </c>
      <c r="J63" s="51"/>
      <c r="K63" s="52"/>
      <c r="L63" s="53"/>
      <c r="M63" s="54">
        <v>662.95</v>
      </c>
      <c r="N63" s="55"/>
      <c r="O63" s="56"/>
      <c r="P63" s="57"/>
      <c r="Q63" s="55"/>
      <c r="R63" s="55"/>
      <c r="S63" s="55"/>
      <c r="T63" s="58" t="s">
        <v>2</v>
      </c>
      <c r="U63" s="55"/>
      <c r="V63" s="55"/>
      <c r="W63" s="59"/>
    </row>
    <row r="64" spans="6:25" s="37" customFormat="1" ht="12" outlineLevel="2">
      <c r="F64" s="30">
        <v>16</v>
      </c>
      <c r="G64" s="31" t="s">
        <v>6</v>
      </c>
      <c r="H64" s="32" t="s">
        <v>120</v>
      </c>
      <c r="I64" s="33" t="s">
        <v>306</v>
      </c>
      <c r="J64" s="31" t="s">
        <v>16</v>
      </c>
      <c r="K64" s="34">
        <v>1949.0680000000004</v>
      </c>
      <c r="L64" s="35">
        <v>0</v>
      </c>
      <c r="M64" s="34">
        <v>1767.87</v>
      </c>
      <c r="N64" s="36"/>
      <c r="O64" s="36">
        <f>M64*N64</f>
        <v>0</v>
      </c>
      <c r="P64" s="36"/>
      <c r="Q64" s="36">
        <f>M64*P64</f>
        <v>0</v>
      </c>
      <c r="R64" s="36"/>
      <c r="S64" s="36">
        <f>M64*R64</f>
        <v>0</v>
      </c>
      <c r="T64" s="36">
        <v>21</v>
      </c>
      <c r="U64" s="36">
        <f>O64*T64/100</f>
        <v>0</v>
      </c>
      <c r="V64" s="36">
        <f>U64+O64</f>
        <v>0</v>
      </c>
      <c r="W64" s="36"/>
      <c r="X64" s="36"/>
      <c r="Y64" s="36">
        <v>1</v>
      </c>
    </row>
    <row r="65" spans="6:25" s="37" customFormat="1" ht="12" outlineLevel="2">
      <c r="F65" s="38"/>
      <c r="G65" s="39"/>
      <c r="H65" s="190" t="s">
        <v>167</v>
      </c>
      <c r="I65" s="240" t="s">
        <v>352</v>
      </c>
      <c r="J65" s="240"/>
      <c r="K65" s="240"/>
      <c r="L65" s="240"/>
      <c r="M65" s="240"/>
      <c r="N65" s="240"/>
      <c r="O65" s="240"/>
      <c r="P65" s="41"/>
      <c r="Q65" s="42"/>
      <c r="R65" s="41"/>
      <c r="S65" s="42"/>
      <c r="T65" s="43"/>
      <c r="U65" s="43"/>
      <c r="V65" s="43"/>
      <c r="W65" s="44"/>
    </row>
    <row r="66" spans="6:25" s="37" customFormat="1" ht="6" customHeight="1" outlineLevel="2">
      <c r="F66" s="38"/>
      <c r="G66" s="39"/>
      <c r="H66" s="40"/>
      <c r="I66" s="45"/>
      <c r="J66" s="45"/>
      <c r="K66" s="45"/>
      <c r="L66" s="45"/>
      <c r="M66" s="45"/>
      <c r="N66" s="45"/>
      <c r="O66" s="45"/>
      <c r="P66" s="41"/>
      <c r="Q66" s="42"/>
      <c r="R66" s="41"/>
      <c r="S66" s="42"/>
      <c r="T66" s="43"/>
      <c r="U66" s="43"/>
      <c r="V66" s="43"/>
      <c r="W66" s="44"/>
    </row>
    <row r="67" spans="6:25" s="46" customFormat="1" ht="11.25" outlineLevel="3">
      <c r="F67" s="47"/>
      <c r="G67" s="48"/>
      <c r="H67" s="49" t="str">
        <f>IF(AND(H66&lt;&gt;"Výkaz výměr:",I66=""),"Výkaz výměr:","")</f>
        <v>Výkaz výměr:</v>
      </c>
      <c r="I67" s="50" t="s">
        <v>399</v>
      </c>
      <c r="J67" s="51"/>
      <c r="K67" s="52"/>
      <c r="L67" s="53"/>
      <c r="M67" s="54">
        <v>1767.87</v>
      </c>
      <c r="N67" s="55"/>
      <c r="O67" s="56"/>
      <c r="P67" s="57"/>
      <c r="Q67" s="55"/>
      <c r="R67" s="55"/>
      <c r="S67" s="55"/>
      <c r="T67" s="58" t="s">
        <v>2</v>
      </c>
      <c r="U67" s="55"/>
      <c r="V67" s="55"/>
      <c r="W67" s="59"/>
    </row>
    <row r="68" spans="6:25" s="37" customFormat="1" ht="12" outlineLevel="2">
      <c r="F68" s="30">
        <v>17</v>
      </c>
      <c r="G68" s="31" t="s">
        <v>6</v>
      </c>
      <c r="H68" s="32" t="s">
        <v>121</v>
      </c>
      <c r="I68" s="33" t="s">
        <v>281</v>
      </c>
      <c r="J68" s="31" t="s">
        <v>16</v>
      </c>
      <c r="K68" s="34">
        <v>974.53399999999999</v>
      </c>
      <c r="L68" s="35">
        <v>0</v>
      </c>
      <c r="M68" s="34">
        <v>883.93499999999995</v>
      </c>
      <c r="N68" s="36"/>
      <c r="O68" s="36">
        <f>M68*N68</f>
        <v>0</v>
      </c>
      <c r="P68" s="36"/>
      <c r="Q68" s="36">
        <f>M68*P68</f>
        <v>0</v>
      </c>
      <c r="R68" s="36"/>
      <c r="S68" s="36">
        <f>M68*R68</f>
        <v>0</v>
      </c>
      <c r="T68" s="36">
        <v>21</v>
      </c>
      <c r="U68" s="36">
        <f>O68*T68/100</f>
        <v>0</v>
      </c>
      <c r="V68" s="36">
        <f>U68+O68</f>
        <v>0</v>
      </c>
      <c r="W68" s="36"/>
      <c r="X68" s="36"/>
      <c r="Y68" s="36">
        <v>1</v>
      </c>
    </row>
    <row r="69" spans="6:25" s="37" customFormat="1" ht="12" outlineLevel="2">
      <c r="F69" s="38"/>
      <c r="G69" s="39"/>
      <c r="H69" s="190" t="s">
        <v>167</v>
      </c>
      <c r="I69" s="240" t="s">
        <v>359</v>
      </c>
      <c r="J69" s="240"/>
      <c r="K69" s="240"/>
      <c r="L69" s="240"/>
      <c r="M69" s="240"/>
      <c r="N69" s="240"/>
      <c r="O69" s="240"/>
      <c r="P69" s="41"/>
      <c r="Q69" s="42"/>
      <c r="R69" s="41"/>
      <c r="S69" s="42"/>
      <c r="T69" s="43"/>
      <c r="U69" s="43"/>
      <c r="V69" s="43"/>
      <c r="W69" s="44"/>
    </row>
    <row r="70" spans="6:25" s="37" customFormat="1" ht="6" customHeight="1" outlineLevel="2">
      <c r="F70" s="38"/>
      <c r="G70" s="39"/>
      <c r="H70" s="40"/>
      <c r="I70" s="45"/>
      <c r="J70" s="45"/>
      <c r="K70" s="45"/>
      <c r="L70" s="45"/>
      <c r="M70" s="45"/>
      <c r="N70" s="45"/>
      <c r="O70" s="45"/>
      <c r="P70" s="41"/>
      <c r="Q70" s="42"/>
      <c r="R70" s="41"/>
      <c r="S70" s="42"/>
      <c r="T70" s="43"/>
      <c r="U70" s="43"/>
      <c r="V70" s="43"/>
      <c r="W70" s="44"/>
    </row>
    <row r="71" spans="6:25" s="46" customFormat="1" ht="11.25" outlineLevel="3">
      <c r="F71" s="47"/>
      <c r="G71" s="48"/>
      <c r="H71" s="49" t="str">
        <f>IF(AND(H70&lt;&gt;"Výkaz výměr:",I70=""),"Výkaz výměr:","")</f>
        <v>Výkaz výměr:</v>
      </c>
      <c r="I71" s="50" t="s">
        <v>400</v>
      </c>
      <c r="J71" s="51"/>
      <c r="K71" s="52"/>
      <c r="L71" s="53"/>
      <c r="M71" s="54">
        <v>883.93499999999995</v>
      </c>
      <c r="N71" s="55"/>
      <c r="O71" s="56"/>
      <c r="P71" s="57"/>
      <c r="Q71" s="55"/>
      <c r="R71" s="55"/>
      <c r="S71" s="55"/>
      <c r="T71" s="58" t="s">
        <v>2</v>
      </c>
      <c r="U71" s="55"/>
      <c r="V71" s="55"/>
      <c r="W71" s="59"/>
    </row>
    <row r="72" spans="6:25" s="37" customFormat="1" ht="12" outlineLevel="2">
      <c r="F72" s="30">
        <v>18</v>
      </c>
      <c r="G72" s="31" t="s">
        <v>6</v>
      </c>
      <c r="H72" s="32" t="s">
        <v>122</v>
      </c>
      <c r="I72" s="33" t="s">
        <v>276</v>
      </c>
      <c r="J72" s="31" t="s">
        <v>16</v>
      </c>
      <c r="K72" s="34">
        <v>487.26700000000005</v>
      </c>
      <c r="L72" s="35">
        <v>0</v>
      </c>
      <c r="M72" s="34">
        <v>1325.9</v>
      </c>
      <c r="N72" s="36"/>
      <c r="O72" s="36">
        <f>M72*N72</f>
        <v>0</v>
      </c>
      <c r="P72" s="36">
        <v>0.01</v>
      </c>
      <c r="Q72" s="36">
        <f>M72*P72</f>
        <v>13.259</v>
      </c>
      <c r="R72" s="36"/>
      <c r="S72" s="36">
        <f>M72*R72</f>
        <v>0</v>
      </c>
      <c r="T72" s="36">
        <v>21</v>
      </c>
      <c r="U72" s="36">
        <f>O72*T72/100</f>
        <v>0</v>
      </c>
      <c r="V72" s="36">
        <f>U72+O72</f>
        <v>0</v>
      </c>
      <c r="W72" s="36"/>
      <c r="X72" s="36"/>
      <c r="Y72" s="36">
        <v>1</v>
      </c>
    </row>
    <row r="73" spans="6:25" s="37" customFormat="1" ht="12" outlineLevel="2">
      <c r="F73" s="38"/>
      <c r="G73" s="39"/>
      <c r="H73" s="190" t="s">
        <v>167</v>
      </c>
      <c r="I73" s="240" t="s">
        <v>353</v>
      </c>
      <c r="J73" s="240"/>
      <c r="K73" s="240"/>
      <c r="L73" s="240"/>
      <c r="M73" s="240"/>
      <c r="N73" s="240"/>
      <c r="O73" s="240"/>
      <c r="P73" s="41"/>
      <c r="Q73" s="42"/>
      <c r="R73" s="41"/>
      <c r="S73" s="42"/>
      <c r="T73" s="43"/>
      <c r="U73" s="43"/>
      <c r="V73" s="43"/>
      <c r="W73" s="44"/>
    </row>
    <row r="74" spans="6:25" s="37" customFormat="1" ht="6" customHeight="1" outlineLevel="2">
      <c r="F74" s="38"/>
      <c r="G74" s="39"/>
      <c r="H74" s="40"/>
      <c r="I74" s="45"/>
      <c r="J74" s="45"/>
      <c r="K74" s="45"/>
      <c r="L74" s="45"/>
      <c r="M74" s="45"/>
      <c r="N74" s="45"/>
      <c r="O74" s="45"/>
      <c r="P74" s="41"/>
      <c r="Q74" s="42"/>
      <c r="R74" s="41"/>
      <c r="S74" s="42"/>
      <c r="T74" s="43"/>
      <c r="U74" s="43"/>
      <c r="V74" s="43"/>
      <c r="W74" s="44"/>
    </row>
    <row r="75" spans="6:25" s="46" customFormat="1" ht="11.25" outlineLevel="3">
      <c r="F75" s="47"/>
      <c r="G75" s="48"/>
      <c r="H75" s="49" t="str">
        <f>IF(AND(H74&lt;&gt;"Výkaz výměr:",I74=""),"Výkaz výměr:","")</f>
        <v>Výkaz výměr:</v>
      </c>
      <c r="I75" s="50" t="s">
        <v>397</v>
      </c>
      <c r="J75" s="51"/>
      <c r="K75" s="52"/>
      <c r="L75" s="53"/>
      <c r="M75" s="54">
        <v>1325.9</v>
      </c>
      <c r="N75" s="55"/>
      <c r="O75" s="56"/>
      <c r="P75" s="57"/>
      <c r="Q75" s="55"/>
      <c r="R75" s="55"/>
      <c r="S75" s="55"/>
      <c r="T75" s="58" t="s">
        <v>2</v>
      </c>
      <c r="U75" s="55"/>
      <c r="V75" s="55"/>
      <c r="W75" s="59"/>
    </row>
    <row r="76" spans="6:25" s="37" customFormat="1" ht="12" outlineLevel="2">
      <c r="F76" s="30">
        <v>19</v>
      </c>
      <c r="G76" s="31" t="s">
        <v>6</v>
      </c>
      <c r="H76" s="32" t="s">
        <v>27</v>
      </c>
      <c r="I76" s="33" t="s">
        <v>264</v>
      </c>
      <c r="J76" s="31" t="s">
        <v>3</v>
      </c>
      <c r="K76" s="34">
        <v>180</v>
      </c>
      <c r="L76" s="35">
        <v>0</v>
      </c>
      <c r="M76" s="34">
        <v>194</v>
      </c>
      <c r="N76" s="36"/>
      <c r="O76" s="36">
        <f>M76*N76</f>
        <v>0</v>
      </c>
      <c r="P76" s="36"/>
      <c r="Q76" s="36">
        <f>M76*P76</f>
        <v>0</v>
      </c>
      <c r="R76" s="36"/>
      <c r="S76" s="36">
        <f>M76*R76</f>
        <v>0</v>
      </c>
      <c r="T76" s="36">
        <v>21</v>
      </c>
      <c r="U76" s="36">
        <f>O76*T76/100</f>
        <v>0</v>
      </c>
      <c r="V76" s="36">
        <f>U76+O76</f>
        <v>0</v>
      </c>
      <c r="W76" s="36"/>
      <c r="X76" s="36"/>
      <c r="Y76" s="36">
        <v>1</v>
      </c>
    </row>
    <row r="77" spans="6:25" s="37" customFormat="1" ht="12" outlineLevel="2">
      <c r="F77" s="38"/>
      <c r="G77" s="39"/>
      <c r="H77" s="190" t="s">
        <v>167</v>
      </c>
      <c r="I77" s="240"/>
      <c r="J77" s="240"/>
      <c r="K77" s="240"/>
      <c r="L77" s="240"/>
      <c r="M77" s="240"/>
      <c r="N77" s="240"/>
      <c r="O77" s="240"/>
      <c r="P77" s="41"/>
      <c r="Q77" s="42"/>
      <c r="R77" s="41"/>
      <c r="S77" s="42"/>
      <c r="T77" s="43"/>
      <c r="U77" s="43"/>
      <c r="V77" s="43"/>
      <c r="W77" s="44"/>
    </row>
    <row r="78" spans="6:25" s="37" customFormat="1" ht="6" customHeight="1" outlineLevel="2">
      <c r="F78" s="38"/>
      <c r="G78" s="39"/>
      <c r="H78" s="40"/>
      <c r="I78" s="45"/>
      <c r="J78" s="45"/>
      <c r="K78" s="45"/>
      <c r="L78" s="45"/>
      <c r="M78" s="45"/>
      <c r="N78" s="45"/>
      <c r="O78" s="45"/>
      <c r="P78" s="41"/>
      <c r="Q78" s="42"/>
      <c r="R78" s="41"/>
      <c r="S78" s="42"/>
      <c r="T78" s="43"/>
      <c r="U78" s="43"/>
      <c r="V78" s="43"/>
      <c r="W78" s="44"/>
    </row>
    <row r="79" spans="6:25" s="37" customFormat="1" ht="12" outlineLevel="2">
      <c r="F79" s="30">
        <v>20</v>
      </c>
      <c r="G79" s="31" t="s">
        <v>6</v>
      </c>
      <c r="H79" s="32" t="s">
        <v>28</v>
      </c>
      <c r="I79" s="33" t="s">
        <v>260</v>
      </c>
      <c r="J79" s="31" t="s">
        <v>3</v>
      </c>
      <c r="K79" s="34">
        <v>185</v>
      </c>
      <c r="L79" s="35">
        <v>0</v>
      </c>
      <c r="M79" s="34">
        <v>526</v>
      </c>
      <c r="N79" s="36"/>
      <c r="O79" s="36">
        <f>M79*N79</f>
        <v>0</v>
      </c>
      <c r="P79" s="36"/>
      <c r="Q79" s="36">
        <f>M79*P79</f>
        <v>0</v>
      </c>
      <c r="R79" s="36"/>
      <c r="S79" s="36">
        <f>M79*R79</f>
        <v>0</v>
      </c>
      <c r="T79" s="36">
        <v>21</v>
      </c>
      <c r="U79" s="36">
        <f>O79*T79/100</f>
        <v>0</v>
      </c>
      <c r="V79" s="36">
        <f>U79+O79</f>
        <v>0</v>
      </c>
      <c r="W79" s="36"/>
      <c r="X79" s="36"/>
      <c r="Y79" s="36">
        <v>1</v>
      </c>
    </row>
    <row r="80" spans="6:25" s="37" customFormat="1" ht="12" outlineLevel="2">
      <c r="F80" s="38"/>
      <c r="G80" s="39"/>
      <c r="H80" s="190" t="s">
        <v>167</v>
      </c>
      <c r="I80" s="240"/>
      <c r="J80" s="240"/>
      <c r="K80" s="240"/>
      <c r="L80" s="240"/>
      <c r="M80" s="240"/>
      <c r="N80" s="240"/>
      <c r="O80" s="240"/>
      <c r="P80" s="41"/>
      <c r="Q80" s="42"/>
      <c r="R80" s="41"/>
      <c r="S80" s="42"/>
      <c r="T80" s="43"/>
      <c r="U80" s="43"/>
      <c r="V80" s="43"/>
      <c r="W80" s="44"/>
    </row>
    <row r="81" spans="6:25" s="37" customFormat="1" ht="6" customHeight="1" outlineLevel="2">
      <c r="F81" s="38"/>
      <c r="G81" s="39"/>
      <c r="H81" s="40"/>
      <c r="I81" s="45"/>
      <c r="J81" s="45"/>
      <c r="K81" s="45"/>
      <c r="L81" s="45"/>
      <c r="M81" s="45"/>
      <c r="N81" s="45"/>
      <c r="O81" s="45"/>
      <c r="P81" s="41"/>
      <c r="Q81" s="42"/>
      <c r="R81" s="41"/>
      <c r="S81" s="42"/>
      <c r="T81" s="43"/>
      <c r="U81" s="43"/>
      <c r="V81" s="43"/>
      <c r="W81" s="44"/>
    </row>
    <row r="82" spans="6:25" s="37" customFormat="1" ht="12" outlineLevel="2">
      <c r="F82" s="30">
        <v>21</v>
      </c>
      <c r="G82" s="31" t="s">
        <v>6</v>
      </c>
      <c r="H82" s="32" t="s">
        <v>123</v>
      </c>
      <c r="I82" s="33" t="s">
        <v>298</v>
      </c>
      <c r="J82" s="31" t="s">
        <v>15</v>
      </c>
      <c r="K82" s="34">
        <v>13790.733333333334</v>
      </c>
      <c r="L82" s="35">
        <v>0</v>
      </c>
      <c r="M82" s="34">
        <v>12458.487999999999</v>
      </c>
      <c r="N82" s="36"/>
      <c r="O82" s="36">
        <f>M82*N82</f>
        <v>0</v>
      </c>
      <c r="P82" s="36">
        <v>1.99E-3</v>
      </c>
      <c r="Q82" s="36">
        <f>M82*P82</f>
        <v>24.792391119999998</v>
      </c>
      <c r="R82" s="36"/>
      <c r="S82" s="36">
        <f>M82*R82</f>
        <v>0</v>
      </c>
      <c r="T82" s="36">
        <v>21</v>
      </c>
      <c r="U82" s="36">
        <f>O82*T82/100</f>
        <v>0</v>
      </c>
      <c r="V82" s="36">
        <f>U82+O82</f>
        <v>0</v>
      </c>
      <c r="W82" s="36"/>
      <c r="X82" s="36"/>
      <c r="Y82" s="36">
        <v>1</v>
      </c>
    </row>
    <row r="83" spans="6:25" s="37" customFormat="1" ht="12" outlineLevel="2">
      <c r="F83" s="38"/>
      <c r="G83" s="39"/>
      <c r="H83" s="190" t="s">
        <v>167</v>
      </c>
      <c r="I83" s="240" t="s">
        <v>331</v>
      </c>
      <c r="J83" s="240"/>
      <c r="K83" s="240"/>
      <c r="L83" s="240"/>
      <c r="M83" s="240"/>
      <c r="N83" s="240"/>
      <c r="O83" s="240"/>
      <c r="P83" s="41"/>
      <c r="Q83" s="42"/>
      <c r="R83" s="41"/>
      <c r="S83" s="42"/>
      <c r="T83" s="43"/>
      <c r="U83" s="43"/>
      <c r="V83" s="43"/>
      <c r="W83" s="44"/>
    </row>
    <row r="84" spans="6:25" s="37" customFormat="1" ht="6" customHeight="1" outlineLevel="2">
      <c r="F84" s="38"/>
      <c r="G84" s="39"/>
      <c r="H84" s="40"/>
      <c r="I84" s="45"/>
      <c r="J84" s="45"/>
      <c r="K84" s="45"/>
      <c r="L84" s="45"/>
      <c r="M84" s="45"/>
      <c r="N84" s="45"/>
      <c r="O84" s="45"/>
      <c r="P84" s="41"/>
      <c r="Q84" s="42"/>
      <c r="R84" s="41"/>
      <c r="S84" s="42"/>
      <c r="T84" s="43"/>
      <c r="U84" s="43"/>
      <c r="V84" s="43"/>
      <c r="W84" s="44"/>
    </row>
    <row r="85" spans="6:25" s="46" customFormat="1" ht="11.25" outlineLevel="3">
      <c r="F85" s="47"/>
      <c r="G85" s="48"/>
      <c r="H85" s="49" t="str">
        <f>IF(AND(H84&lt;&gt;"Výkaz výměr:",I84=""),"Výkaz výměr:","")</f>
        <v>Výkaz výměr:</v>
      </c>
      <c r="I85" s="50" t="s">
        <v>401</v>
      </c>
      <c r="J85" s="51"/>
      <c r="K85" s="52"/>
      <c r="L85" s="53"/>
      <c r="M85" s="54">
        <v>12458.487999999999</v>
      </c>
      <c r="N85" s="55"/>
      <c r="O85" s="56"/>
      <c r="P85" s="57"/>
      <c r="Q85" s="55"/>
      <c r="R85" s="55"/>
      <c r="S85" s="55"/>
      <c r="T85" s="58" t="s">
        <v>2</v>
      </c>
      <c r="U85" s="55"/>
      <c r="V85" s="55"/>
      <c r="W85" s="59"/>
    </row>
    <row r="86" spans="6:25" s="37" customFormat="1" ht="12" outlineLevel="2">
      <c r="F86" s="30">
        <v>22</v>
      </c>
      <c r="G86" s="31" t="s">
        <v>6</v>
      </c>
      <c r="H86" s="32" t="s">
        <v>124</v>
      </c>
      <c r="I86" s="33" t="s">
        <v>267</v>
      </c>
      <c r="J86" s="31" t="s">
        <v>15</v>
      </c>
      <c r="K86" s="34">
        <v>13790.733</v>
      </c>
      <c r="L86" s="35">
        <v>0</v>
      </c>
      <c r="M86" s="34">
        <v>12458.487999999999</v>
      </c>
      <c r="N86" s="36"/>
      <c r="O86" s="36">
        <f>M86*N86</f>
        <v>0</v>
      </c>
      <c r="P86" s="36"/>
      <c r="Q86" s="36">
        <f>M86*P86</f>
        <v>0</v>
      </c>
      <c r="R86" s="36"/>
      <c r="S86" s="36">
        <f>M86*R86</f>
        <v>0</v>
      </c>
      <c r="T86" s="36">
        <v>21</v>
      </c>
      <c r="U86" s="36">
        <f>O86*T86/100</f>
        <v>0</v>
      </c>
      <c r="V86" s="36">
        <f>U86+O86</f>
        <v>0</v>
      </c>
      <c r="W86" s="36"/>
      <c r="X86" s="36"/>
      <c r="Y86" s="36">
        <v>1</v>
      </c>
    </row>
    <row r="87" spans="6:25" s="37" customFormat="1" ht="12" outlineLevel="2">
      <c r="F87" s="38"/>
      <c r="G87" s="39"/>
      <c r="H87" s="190" t="s">
        <v>167</v>
      </c>
      <c r="I87" s="240" t="s">
        <v>346</v>
      </c>
      <c r="J87" s="240"/>
      <c r="K87" s="240"/>
      <c r="L87" s="240"/>
      <c r="M87" s="240"/>
      <c r="N87" s="240"/>
      <c r="O87" s="240"/>
      <c r="P87" s="41"/>
      <c r="Q87" s="42"/>
      <c r="R87" s="41"/>
      <c r="S87" s="42"/>
      <c r="T87" s="43"/>
      <c r="U87" s="43"/>
      <c r="V87" s="43"/>
      <c r="W87" s="44"/>
    </row>
    <row r="88" spans="6:25" s="37" customFormat="1" ht="6" customHeight="1" outlineLevel="2">
      <c r="F88" s="38"/>
      <c r="G88" s="39"/>
      <c r="H88" s="40"/>
      <c r="I88" s="45"/>
      <c r="J88" s="45"/>
      <c r="K88" s="45"/>
      <c r="L88" s="45"/>
      <c r="M88" s="45"/>
      <c r="N88" s="45"/>
      <c r="O88" s="45"/>
      <c r="P88" s="41"/>
      <c r="Q88" s="42"/>
      <c r="R88" s="41"/>
      <c r="S88" s="42"/>
      <c r="T88" s="43"/>
      <c r="U88" s="43"/>
      <c r="V88" s="43"/>
      <c r="W88" s="44"/>
    </row>
    <row r="89" spans="6:25" s="37" customFormat="1" ht="12" outlineLevel="2">
      <c r="F89" s="30">
        <v>23</v>
      </c>
      <c r="G89" s="31" t="s">
        <v>6</v>
      </c>
      <c r="H89" s="32" t="s">
        <v>125</v>
      </c>
      <c r="I89" s="33" t="s">
        <v>290</v>
      </c>
      <c r="J89" s="31" t="s">
        <v>14</v>
      </c>
      <c r="K89" s="34">
        <v>1</v>
      </c>
      <c r="L89" s="35">
        <v>0</v>
      </c>
      <c r="M89" s="34">
        <v>1</v>
      </c>
      <c r="N89" s="36"/>
      <c r="O89" s="36">
        <f>M89*N89</f>
        <v>0</v>
      </c>
      <c r="P89" s="36"/>
      <c r="Q89" s="36">
        <f>M89*P89</f>
        <v>0</v>
      </c>
      <c r="R89" s="36"/>
      <c r="S89" s="36">
        <f>M89*R89</f>
        <v>0</v>
      </c>
      <c r="T89" s="36">
        <v>21</v>
      </c>
      <c r="U89" s="36">
        <f>O89*T89/100</f>
        <v>0</v>
      </c>
      <c r="V89" s="36">
        <f>U89+O89</f>
        <v>0</v>
      </c>
      <c r="W89" s="36"/>
      <c r="X89" s="36"/>
      <c r="Y89" s="36">
        <v>1</v>
      </c>
    </row>
    <row r="90" spans="6:25" s="37" customFormat="1" ht="12" outlineLevel="2">
      <c r="F90" s="38"/>
      <c r="G90" s="39"/>
      <c r="H90" s="190" t="s">
        <v>167</v>
      </c>
      <c r="I90" s="240" t="s">
        <v>349</v>
      </c>
      <c r="J90" s="240"/>
      <c r="K90" s="240"/>
      <c r="L90" s="240"/>
      <c r="M90" s="240"/>
      <c r="N90" s="240"/>
      <c r="O90" s="240"/>
      <c r="P90" s="41"/>
      <c r="Q90" s="42"/>
      <c r="R90" s="41"/>
      <c r="S90" s="42"/>
      <c r="T90" s="43"/>
      <c r="U90" s="43"/>
      <c r="V90" s="43"/>
      <c r="W90" s="44"/>
    </row>
    <row r="91" spans="6:25" s="37" customFormat="1" ht="6" customHeight="1" outlineLevel="2">
      <c r="F91" s="38"/>
      <c r="G91" s="39"/>
      <c r="H91" s="40"/>
      <c r="I91" s="45"/>
      <c r="J91" s="45"/>
      <c r="K91" s="45"/>
      <c r="L91" s="45"/>
      <c r="M91" s="45"/>
      <c r="N91" s="45"/>
      <c r="O91" s="45"/>
      <c r="P91" s="41"/>
      <c r="Q91" s="42"/>
      <c r="R91" s="41"/>
      <c r="S91" s="42"/>
      <c r="T91" s="43"/>
      <c r="U91" s="43"/>
      <c r="V91" s="43"/>
      <c r="W91" s="44"/>
    </row>
    <row r="92" spans="6:25" s="37" customFormat="1" ht="12" outlineLevel="2">
      <c r="F92" s="30">
        <v>24</v>
      </c>
      <c r="G92" s="31" t="s">
        <v>6</v>
      </c>
      <c r="H92" s="32" t="s">
        <v>126</v>
      </c>
      <c r="I92" s="33" t="s">
        <v>254</v>
      </c>
      <c r="J92" s="31" t="s">
        <v>14</v>
      </c>
      <c r="K92" s="34">
        <v>1</v>
      </c>
      <c r="L92" s="35">
        <v>0</v>
      </c>
      <c r="M92" s="34">
        <v>1</v>
      </c>
      <c r="N92" s="36"/>
      <c r="O92" s="36">
        <f>M92*N92</f>
        <v>0</v>
      </c>
      <c r="P92" s="36"/>
      <c r="Q92" s="36">
        <f>M92*P92</f>
        <v>0</v>
      </c>
      <c r="R92" s="36"/>
      <c r="S92" s="36">
        <f>M92*R92</f>
        <v>0</v>
      </c>
      <c r="T92" s="36">
        <v>21</v>
      </c>
      <c r="U92" s="36">
        <f>O92*T92/100</f>
        <v>0</v>
      </c>
      <c r="V92" s="36">
        <f>U92+O92</f>
        <v>0</v>
      </c>
      <c r="W92" s="36"/>
      <c r="X92" s="36"/>
      <c r="Y92" s="36">
        <v>1</v>
      </c>
    </row>
    <row r="93" spans="6:25" s="37" customFormat="1" ht="12" outlineLevel="2">
      <c r="F93" s="38"/>
      <c r="G93" s="39"/>
      <c r="H93" s="190" t="s">
        <v>167</v>
      </c>
      <c r="I93" s="240" t="s">
        <v>344</v>
      </c>
      <c r="J93" s="240"/>
      <c r="K93" s="240"/>
      <c r="L93" s="240"/>
      <c r="M93" s="240"/>
      <c r="N93" s="240"/>
      <c r="O93" s="240"/>
      <c r="P93" s="41"/>
      <c r="Q93" s="42"/>
      <c r="R93" s="41"/>
      <c r="S93" s="42"/>
      <c r="T93" s="43"/>
      <c r="U93" s="43"/>
      <c r="V93" s="43"/>
      <c r="W93" s="44"/>
    </row>
    <row r="94" spans="6:25" s="37" customFormat="1" ht="6" customHeight="1" outlineLevel="2">
      <c r="F94" s="38"/>
      <c r="G94" s="39"/>
      <c r="H94" s="40"/>
      <c r="I94" s="45"/>
      <c r="J94" s="45"/>
      <c r="K94" s="45"/>
      <c r="L94" s="45"/>
      <c r="M94" s="45"/>
      <c r="N94" s="45"/>
      <c r="O94" s="45"/>
      <c r="P94" s="41"/>
      <c r="Q94" s="42"/>
      <c r="R94" s="41"/>
      <c r="S94" s="42"/>
      <c r="T94" s="43"/>
      <c r="U94" s="43"/>
      <c r="V94" s="43"/>
      <c r="W94" s="44"/>
    </row>
    <row r="95" spans="6:25" s="37" customFormat="1" ht="12" outlineLevel="2">
      <c r="F95" s="30">
        <v>25</v>
      </c>
      <c r="G95" s="31" t="s">
        <v>6</v>
      </c>
      <c r="H95" s="32" t="s">
        <v>127</v>
      </c>
      <c r="I95" s="33" t="s">
        <v>287</v>
      </c>
      <c r="J95" s="31" t="s">
        <v>16</v>
      </c>
      <c r="K95" s="34">
        <v>974.58</v>
      </c>
      <c r="L95" s="35">
        <v>0</v>
      </c>
      <c r="M95" s="34">
        <v>974.58</v>
      </c>
      <c r="N95" s="36"/>
      <c r="O95" s="36">
        <f>M95*N95</f>
        <v>0</v>
      </c>
      <c r="P95" s="36"/>
      <c r="Q95" s="36">
        <f>M95*P95</f>
        <v>0</v>
      </c>
      <c r="R95" s="36"/>
      <c r="S95" s="36">
        <f>M95*R95</f>
        <v>0</v>
      </c>
      <c r="T95" s="36">
        <v>21</v>
      </c>
      <c r="U95" s="36">
        <f>O95*T95/100</f>
        <v>0</v>
      </c>
      <c r="V95" s="36">
        <f>U95+O95</f>
        <v>0</v>
      </c>
      <c r="W95" s="36"/>
      <c r="X95" s="36"/>
      <c r="Y95" s="36">
        <v>1</v>
      </c>
    </row>
    <row r="96" spans="6:25" s="37" customFormat="1" ht="12" outlineLevel="2">
      <c r="F96" s="38"/>
      <c r="G96" s="39"/>
      <c r="H96" s="190" t="s">
        <v>167</v>
      </c>
      <c r="I96" s="240" t="s">
        <v>362</v>
      </c>
      <c r="J96" s="240"/>
      <c r="K96" s="240"/>
      <c r="L96" s="240"/>
      <c r="M96" s="240"/>
      <c r="N96" s="240"/>
      <c r="O96" s="240"/>
      <c r="P96" s="41"/>
      <c r="Q96" s="42"/>
      <c r="R96" s="41"/>
      <c r="S96" s="42"/>
      <c r="T96" s="43"/>
      <c r="U96" s="43"/>
      <c r="V96" s="43"/>
      <c r="W96" s="44"/>
    </row>
    <row r="97" spans="6:25" s="37" customFormat="1" ht="6" customHeight="1" outlineLevel="2">
      <c r="F97" s="38"/>
      <c r="G97" s="39"/>
      <c r="H97" s="40"/>
      <c r="I97" s="45"/>
      <c r="J97" s="45"/>
      <c r="K97" s="45"/>
      <c r="L97" s="45"/>
      <c r="M97" s="45"/>
      <c r="N97" s="45"/>
      <c r="O97" s="45"/>
      <c r="P97" s="41"/>
      <c r="Q97" s="42"/>
      <c r="R97" s="41"/>
      <c r="S97" s="42"/>
      <c r="T97" s="43"/>
      <c r="U97" s="43"/>
      <c r="V97" s="43"/>
      <c r="W97" s="44"/>
    </row>
    <row r="98" spans="6:25" s="37" customFormat="1" ht="12" outlineLevel="2">
      <c r="F98" s="30">
        <v>26</v>
      </c>
      <c r="G98" s="31" t="s">
        <v>6</v>
      </c>
      <c r="H98" s="32" t="s">
        <v>159</v>
      </c>
      <c r="I98" s="33" t="s">
        <v>285</v>
      </c>
      <c r="J98" s="31" t="s">
        <v>16</v>
      </c>
      <c r="K98" s="34">
        <v>974.58</v>
      </c>
      <c r="L98" s="35">
        <v>0</v>
      </c>
      <c r="M98" s="34">
        <v>974.58</v>
      </c>
      <c r="N98" s="36"/>
      <c r="O98" s="36">
        <f>M98*N98</f>
        <v>0</v>
      </c>
      <c r="P98" s="36"/>
      <c r="Q98" s="36">
        <f>M98*P98</f>
        <v>0</v>
      </c>
      <c r="R98" s="36"/>
      <c r="S98" s="36">
        <f>M98*R98</f>
        <v>0</v>
      </c>
      <c r="T98" s="36">
        <v>21</v>
      </c>
      <c r="U98" s="36">
        <f>O98*T98/100</f>
        <v>0</v>
      </c>
      <c r="V98" s="36">
        <f>U98+O98</f>
        <v>0</v>
      </c>
      <c r="W98" s="36"/>
      <c r="X98" s="36"/>
      <c r="Y98" s="36">
        <v>1</v>
      </c>
    </row>
    <row r="99" spans="6:25" s="37" customFormat="1" ht="12" outlineLevel="2">
      <c r="F99" s="38"/>
      <c r="G99" s="39"/>
      <c r="H99" s="190" t="s">
        <v>167</v>
      </c>
      <c r="I99" s="240" t="s">
        <v>362</v>
      </c>
      <c r="J99" s="240"/>
      <c r="K99" s="240"/>
      <c r="L99" s="240"/>
      <c r="M99" s="240"/>
      <c r="N99" s="240"/>
      <c r="O99" s="240"/>
      <c r="P99" s="41"/>
      <c r="Q99" s="42"/>
      <c r="R99" s="41"/>
      <c r="S99" s="42"/>
      <c r="T99" s="43"/>
      <c r="U99" s="43"/>
      <c r="V99" s="43"/>
      <c r="W99" s="44"/>
    </row>
    <row r="100" spans="6:25" s="37" customFormat="1" ht="6" customHeight="1" outlineLevel="2">
      <c r="F100" s="38"/>
      <c r="G100" s="39"/>
      <c r="H100" s="40"/>
      <c r="I100" s="45"/>
      <c r="J100" s="45"/>
      <c r="K100" s="45"/>
      <c r="L100" s="45"/>
      <c r="M100" s="45"/>
      <c r="N100" s="45"/>
      <c r="O100" s="45"/>
      <c r="P100" s="41"/>
      <c r="Q100" s="42"/>
      <c r="R100" s="41"/>
      <c r="S100" s="42"/>
      <c r="T100" s="43"/>
      <c r="U100" s="43"/>
      <c r="V100" s="43"/>
      <c r="W100" s="44"/>
    </row>
    <row r="101" spans="6:25" s="37" customFormat="1" ht="12" outlineLevel="2">
      <c r="F101" s="30">
        <v>27</v>
      </c>
      <c r="G101" s="31" t="s">
        <v>6</v>
      </c>
      <c r="H101" s="32" t="s">
        <v>128</v>
      </c>
      <c r="I101" s="33" t="s">
        <v>288</v>
      </c>
      <c r="J101" s="31" t="s">
        <v>16</v>
      </c>
      <c r="K101" s="34">
        <v>632.16000000000008</v>
      </c>
      <c r="L101" s="35">
        <v>0</v>
      </c>
      <c r="M101" s="206">
        <v>1489.17</v>
      </c>
      <c r="N101" s="36"/>
      <c r="O101" s="36">
        <f>M101*N101</f>
        <v>0</v>
      </c>
      <c r="P101" s="36"/>
      <c r="Q101" s="36">
        <f>M101*P101</f>
        <v>0</v>
      </c>
      <c r="R101" s="36"/>
      <c r="S101" s="36">
        <f>M101*R101</f>
        <v>0</v>
      </c>
      <c r="T101" s="36">
        <v>21</v>
      </c>
      <c r="U101" s="36">
        <f>O101*T101/100</f>
        <v>0</v>
      </c>
      <c r="V101" s="36">
        <f>U101+O101</f>
        <v>0</v>
      </c>
      <c r="W101" s="36"/>
      <c r="X101" s="36"/>
      <c r="Y101" s="36">
        <v>1</v>
      </c>
    </row>
    <row r="102" spans="6:25" s="37" customFormat="1" ht="12" outlineLevel="2">
      <c r="F102" s="38"/>
      <c r="G102" s="39"/>
      <c r="H102" s="190" t="s">
        <v>167</v>
      </c>
      <c r="I102" s="240" t="s">
        <v>363</v>
      </c>
      <c r="J102" s="240"/>
      <c r="K102" s="240"/>
      <c r="L102" s="240"/>
      <c r="M102" s="240"/>
      <c r="N102" s="240"/>
      <c r="O102" s="240"/>
      <c r="P102" s="41"/>
      <c r="Q102" s="42"/>
      <c r="R102" s="41"/>
      <c r="S102" s="42"/>
      <c r="T102" s="43"/>
      <c r="U102" s="43"/>
      <c r="V102" s="43"/>
      <c r="W102" s="44"/>
    </row>
    <row r="103" spans="6:25" s="37" customFormat="1" ht="6" customHeight="1" outlineLevel="2">
      <c r="F103" s="38"/>
      <c r="G103" s="39"/>
      <c r="H103" s="40"/>
      <c r="I103" s="45"/>
      <c r="J103" s="45"/>
      <c r="K103" s="45"/>
      <c r="L103" s="45"/>
      <c r="M103" s="45"/>
      <c r="N103" s="45"/>
      <c r="O103" s="45"/>
      <c r="P103" s="41"/>
      <c r="Q103" s="42"/>
      <c r="R103" s="41"/>
      <c r="S103" s="42"/>
      <c r="T103" s="43"/>
      <c r="U103" s="43"/>
      <c r="V103" s="43"/>
      <c r="W103" s="44"/>
    </row>
    <row r="104" spans="6:25" s="46" customFormat="1" ht="11.25" outlineLevel="3">
      <c r="F104" s="47"/>
      <c r="G104" s="48"/>
      <c r="H104" s="49" t="str">
        <f>IF(AND(H103&lt;&gt;"Výkaz výměr:",I103=""),"Výkaz výměr:","")</f>
        <v>Výkaz výměr:</v>
      </c>
      <c r="I104" s="215" t="s">
        <v>422</v>
      </c>
      <c r="J104" s="216"/>
      <c r="K104" s="217"/>
      <c r="L104" s="218"/>
      <c r="M104" s="219">
        <v>1489.17</v>
      </c>
      <c r="N104" s="220"/>
      <c r="O104" s="56"/>
      <c r="P104" s="57"/>
      <c r="Q104" s="55"/>
      <c r="R104" s="55"/>
      <c r="S104" s="55"/>
      <c r="T104" s="58" t="s">
        <v>2</v>
      </c>
      <c r="U104" s="55"/>
      <c r="V104" s="55"/>
      <c r="W104" s="59"/>
    </row>
    <row r="105" spans="6:25" s="46" customFormat="1" ht="11.25" outlineLevel="3">
      <c r="F105" s="47"/>
      <c r="G105" s="48"/>
      <c r="H105" s="49" t="str">
        <f>IF(AND(H104&lt;&gt;"Výkaz výměr:",I104=""),"Výkaz výměr:","")</f>
        <v/>
      </c>
      <c r="I105" s="50"/>
      <c r="J105" s="51"/>
      <c r="K105" s="52"/>
      <c r="L105" s="53"/>
      <c r="M105" s="54"/>
      <c r="N105" s="55"/>
      <c r="O105" s="56"/>
      <c r="P105" s="57"/>
      <c r="Q105" s="55"/>
      <c r="R105" s="55"/>
      <c r="S105" s="55"/>
      <c r="T105" s="58" t="s">
        <v>2</v>
      </c>
      <c r="U105" s="55"/>
      <c r="V105" s="55"/>
      <c r="W105" s="59"/>
    </row>
    <row r="106" spans="6:25" s="37" customFormat="1" ht="12" outlineLevel="2">
      <c r="F106" s="30">
        <v>28</v>
      </c>
      <c r="G106" s="31" t="s">
        <v>6</v>
      </c>
      <c r="H106" s="32" t="s">
        <v>129</v>
      </c>
      <c r="I106" s="33" t="s">
        <v>279</v>
      </c>
      <c r="J106" s="31" t="s">
        <v>16</v>
      </c>
      <c r="K106" s="34">
        <v>974.58</v>
      </c>
      <c r="L106" s="35">
        <v>0</v>
      </c>
      <c r="M106" s="34">
        <v>974.58</v>
      </c>
      <c r="N106" s="36"/>
      <c r="O106" s="36">
        <f>M106*N106</f>
        <v>0</v>
      </c>
      <c r="P106" s="36"/>
      <c r="Q106" s="36">
        <f>M106*P106</f>
        <v>0</v>
      </c>
      <c r="R106" s="36"/>
      <c r="S106" s="36">
        <f>M106*R106</f>
        <v>0</v>
      </c>
      <c r="T106" s="36">
        <v>21</v>
      </c>
      <c r="U106" s="36">
        <f>O106*T106/100</f>
        <v>0</v>
      </c>
      <c r="V106" s="36">
        <f>U106+O106</f>
        <v>0</v>
      </c>
      <c r="W106" s="36"/>
      <c r="X106" s="36"/>
      <c r="Y106" s="36">
        <v>1</v>
      </c>
    </row>
    <row r="107" spans="6:25" s="37" customFormat="1" ht="12" outlineLevel="2">
      <c r="F107" s="38"/>
      <c r="G107" s="39"/>
      <c r="H107" s="190" t="s">
        <v>167</v>
      </c>
      <c r="I107" s="240" t="s">
        <v>340</v>
      </c>
      <c r="J107" s="240"/>
      <c r="K107" s="240"/>
      <c r="L107" s="240"/>
      <c r="M107" s="240"/>
      <c r="N107" s="240"/>
      <c r="O107" s="240"/>
      <c r="P107" s="41"/>
      <c r="Q107" s="42"/>
      <c r="R107" s="41"/>
      <c r="S107" s="42"/>
      <c r="T107" s="43"/>
      <c r="U107" s="43"/>
      <c r="V107" s="43"/>
      <c r="W107" s="44"/>
    </row>
    <row r="108" spans="6:25" s="37" customFormat="1" ht="6" customHeight="1" outlineLevel="2">
      <c r="F108" s="38"/>
      <c r="G108" s="39"/>
      <c r="H108" s="40"/>
      <c r="I108" s="45"/>
      <c r="J108" s="45"/>
      <c r="K108" s="45"/>
      <c r="L108" s="45"/>
      <c r="M108" s="45"/>
      <c r="N108" s="45"/>
      <c r="O108" s="45"/>
      <c r="P108" s="41"/>
      <c r="Q108" s="42"/>
      <c r="R108" s="41"/>
      <c r="S108" s="42"/>
      <c r="T108" s="43"/>
      <c r="U108" s="43"/>
      <c r="V108" s="43"/>
      <c r="W108" s="44"/>
    </row>
    <row r="109" spans="6:25" s="37" customFormat="1" ht="12" outlineLevel="2">
      <c r="F109" s="30">
        <v>29</v>
      </c>
      <c r="G109" s="31" t="s">
        <v>6</v>
      </c>
      <c r="H109" s="32" t="s">
        <v>130</v>
      </c>
      <c r="I109" s="222" t="s">
        <v>238</v>
      </c>
      <c r="J109" s="223" t="s">
        <v>16</v>
      </c>
      <c r="K109" s="206">
        <v>632.16</v>
      </c>
      <c r="L109" s="224">
        <v>0</v>
      </c>
      <c r="M109" s="206">
        <v>1489.17</v>
      </c>
      <c r="N109" s="225"/>
      <c r="O109" s="225">
        <f>M109*N109</f>
        <v>0</v>
      </c>
      <c r="P109" s="36"/>
      <c r="Q109" s="36">
        <f>M109*P109</f>
        <v>0</v>
      </c>
      <c r="R109" s="36"/>
      <c r="S109" s="36">
        <f>M109*R109</f>
        <v>0</v>
      </c>
      <c r="T109" s="36">
        <v>21</v>
      </c>
      <c r="U109" s="36">
        <f>O109*T109/100</f>
        <v>0</v>
      </c>
      <c r="V109" s="36">
        <f>U109+O109</f>
        <v>0</v>
      </c>
      <c r="W109" s="36"/>
      <c r="X109" s="36"/>
      <c r="Y109" s="36">
        <v>1</v>
      </c>
    </row>
    <row r="110" spans="6:25" s="37" customFormat="1" ht="12" outlineLevel="2">
      <c r="F110" s="38"/>
      <c r="G110" s="39"/>
      <c r="H110" s="190" t="s">
        <v>167</v>
      </c>
      <c r="I110" s="241" t="s">
        <v>243</v>
      </c>
      <c r="J110" s="241"/>
      <c r="K110" s="241"/>
      <c r="L110" s="241"/>
      <c r="M110" s="241"/>
      <c r="N110" s="241"/>
      <c r="O110" s="241"/>
      <c r="P110" s="41"/>
      <c r="Q110" s="42"/>
      <c r="R110" s="41"/>
      <c r="S110" s="42"/>
      <c r="T110" s="43"/>
      <c r="U110" s="43"/>
      <c r="V110" s="43"/>
      <c r="W110" s="44"/>
    </row>
    <row r="111" spans="6:25" s="37" customFormat="1" ht="6" customHeight="1" outlineLevel="2">
      <c r="F111" s="38"/>
      <c r="G111" s="39"/>
      <c r="H111" s="40"/>
      <c r="I111" s="226"/>
      <c r="J111" s="226"/>
      <c r="K111" s="226"/>
      <c r="L111" s="226"/>
      <c r="M111" s="226"/>
      <c r="N111" s="226"/>
      <c r="O111" s="226"/>
      <c r="P111" s="41"/>
      <c r="Q111" s="42"/>
      <c r="R111" s="41"/>
      <c r="S111" s="42"/>
      <c r="T111" s="43"/>
      <c r="U111" s="43"/>
      <c r="V111" s="43"/>
      <c r="W111" s="44"/>
    </row>
    <row r="112" spans="6:25" s="37" customFormat="1" ht="12" outlineLevel="2">
      <c r="F112" s="30">
        <v>30</v>
      </c>
      <c r="G112" s="31" t="s">
        <v>6</v>
      </c>
      <c r="H112" s="32" t="s">
        <v>160</v>
      </c>
      <c r="I112" s="222" t="s">
        <v>245</v>
      </c>
      <c r="J112" s="223" t="s">
        <v>16</v>
      </c>
      <c r="K112" s="206">
        <v>974.58</v>
      </c>
      <c r="L112" s="224">
        <v>0</v>
      </c>
      <c r="M112" s="206">
        <v>974.58</v>
      </c>
      <c r="N112" s="225"/>
      <c r="O112" s="225">
        <f>M112*N112</f>
        <v>0</v>
      </c>
      <c r="P112" s="36"/>
      <c r="Q112" s="36">
        <f>M112*P112</f>
        <v>0</v>
      </c>
      <c r="R112" s="36"/>
      <c r="S112" s="36">
        <f>M112*R112</f>
        <v>0</v>
      </c>
      <c r="T112" s="36">
        <v>21</v>
      </c>
      <c r="U112" s="36">
        <f>O112*T112/100</f>
        <v>0</v>
      </c>
      <c r="V112" s="36">
        <f>U112+O112</f>
        <v>0</v>
      </c>
      <c r="W112" s="36"/>
      <c r="X112" s="36"/>
      <c r="Y112" s="36">
        <v>1</v>
      </c>
    </row>
    <row r="113" spans="6:25" s="37" customFormat="1" ht="12" outlineLevel="2">
      <c r="F113" s="38"/>
      <c r="G113" s="39"/>
      <c r="H113" s="190" t="s">
        <v>167</v>
      </c>
      <c r="I113" s="241" t="s">
        <v>243</v>
      </c>
      <c r="J113" s="241"/>
      <c r="K113" s="241"/>
      <c r="L113" s="241"/>
      <c r="M113" s="241"/>
      <c r="N113" s="241"/>
      <c r="O113" s="241"/>
      <c r="P113" s="41"/>
      <c r="Q113" s="42"/>
      <c r="R113" s="41"/>
      <c r="S113" s="42"/>
      <c r="T113" s="43"/>
      <c r="U113" s="43"/>
      <c r="V113" s="43"/>
      <c r="W113" s="44"/>
    </row>
    <row r="114" spans="6:25" s="37" customFormat="1" ht="6" customHeight="1" outlineLevel="2">
      <c r="F114" s="38"/>
      <c r="G114" s="39"/>
      <c r="H114" s="40"/>
      <c r="I114" s="226"/>
      <c r="J114" s="226"/>
      <c r="K114" s="226"/>
      <c r="L114" s="226"/>
      <c r="M114" s="226"/>
      <c r="N114" s="226"/>
      <c r="O114" s="226"/>
      <c r="P114" s="41"/>
      <c r="Q114" s="42"/>
      <c r="R114" s="41"/>
      <c r="S114" s="42"/>
      <c r="T114" s="43"/>
      <c r="U114" s="43"/>
      <c r="V114" s="43"/>
      <c r="W114" s="44"/>
    </row>
    <row r="115" spans="6:25" s="37" customFormat="1" ht="12" outlineLevel="2">
      <c r="F115" s="30">
        <v>31</v>
      </c>
      <c r="G115" s="31" t="s">
        <v>6</v>
      </c>
      <c r="H115" s="32" t="s">
        <v>131</v>
      </c>
      <c r="I115" s="222" t="s">
        <v>273</v>
      </c>
      <c r="J115" s="223" t="s">
        <v>4</v>
      </c>
      <c r="K115" s="206">
        <v>1011.456</v>
      </c>
      <c r="L115" s="224">
        <v>0</v>
      </c>
      <c r="M115" s="206">
        <v>2382.672</v>
      </c>
      <c r="N115" s="225"/>
      <c r="O115" s="225">
        <f>M115*N115</f>
        <v>0</v>
      </c>
      <c r="P115" s="36"/>
      <c r="Q115" s="36">
        <f>M115*P115</f>
        <v>0</v>
      </c>
      <c r="R115" s="36"/>
      <c r="S115" s="36">
        <f>M115*R115</f>
        <v>0</v>
      </c>
      <c r="T115" s="36">
        <v>21</v>
      </c>
      <c r="U115" s="36">
        <f>O115*T115/100</f>
        <v>0</v>
      </c>
      <c r="V115" s="36">
        <f>U115+O115</f>
        <v>0</v>
      </c>
      <c r="W115" s="36"/>
      <c r="X115" s="36"/>
      <c r="Y115" s="36">
        <v>1</v>
      </c>
    </row>
    <row r="116" spans="6:25" s="37" customFormat="1" ht="12" outlineLevel="2">
      <c r="F116" s="38"/>
      <c r="G116" s="39"/>
      <c r="H116" s="190" t="s">
        <v>167</v>
      </c>
      <c r="I116" s="240" t="s">
        <v>295</v>
      </c>
      <c r="J116" s="240"/>
      <c r="K116" s="240"/>
      <c r="L116" s="240"/>
      <c r="M116" s="240"/>
      <c r="N116" s="240"/>
      <c r="O116" s="240"/>
      <c r="P116" s="41"/>
      <c r="Q116" s="42"/>
      <c r="R116" s="41"/>
      <c r="S116" s="42"/>
      <c r="T116" s="43"/>
      <c r="U116" s="43"/>
      <c r="V116" s="43"/>
      <c r="W116" s="44"/>
    </row>
    <row r="117" spans="6:25" s="37" customFormat="1" ht="6" customHeight="1" outlineLevel="2">
      <c r="F117" s="38"/>
      <c r="G117" s="39"/>
      <c r="H117" s="40"/>
      <c r="I117" s="45"/>
      <c r="J117" s="45"/>
      <c r="K117" s="45"/>
      <c r="L117" s="45"/>
      <c r="M117" s="45"/>
      <c r="N117" s="45"/>
      <c r="O117" s="45"/>
      <c r="P117" s="41"/>
      <c r="Q117" s="42"/>
      <c r="R117" s="41"/>
      <c r="S117" s="42"/>
      <c r="T117" s="43"/>
      <c r="U117" s="43"/>
      <c r="V117" s="43"/>
      <c r="W117" s="44"/>
    </row>
    <row r="118" spans="6:25" s="46" customFormat="1" ht="11.25" outlineLevel="3">
      <c r="F118" s="47"/>
      <c r="G118" s="48"/>
      <c r="H118" s="221" t="str">
        <f>IF(AND(H117&lt;&gt;"Výkaz výměr:",I117=""),"Výkaz výměr:","")</f>
        <v>Výkaz výměr:</v>
      </c>
      <c r="I118" s="215" t="s">
        <v>423</v>
      </c>
      <c r="J118" s="216"/>
      <c r="K118" s="217"/>
      <c r="L118" s="218"/>
      <c r="M118" s="219">
        <v>2382.672</v>
      </c>
      <c r="N118" s="55"/>
      <c r="O118" s="56"/>
      <c r="P118" s="57"/>
      <c r="Q118" s="55"/>
      <c r="R118" s="55"/>
      <c r="S118" s="55"/>
      <c r="T118" s="58" t="s">
        <v>2</v>
      </c>
      <c r="U118" s="55"/>
      <c r="V118" s="55"/>
      <c r="W118" s="59"/>
    </row>
    <row r="119" spans="6:25" s="37" customFormat="1" ht="24" outlineLevel="2">
      <c r="F119" s="30">
        <v>32</v>
      </c>
      <c r="G119" s="31" t="s">
        <v>6</v>
      </c>
      <c r="H119" s="32" t="s">
        <v>132</v>
      </c>
      <c r="I119" s="33" t="s">
        <v>321</v>
      </c>
      <c r="J119" s="31" t="s">
        <v>16</v>
      </c>
      <c r="K119" s="34">
        <v>2989.04</v>
      </c>
      <c r="L119" s="35">
        <v>0</v>
      </c>
      <c r="M119" s="206">
        <v>2739.56</v>
      </c>
      <c r="N119" s="36"/>
      <c r="O119" s="36">
        <f>M119*N119</f>
        <v>0</v>
      </c>
      <c r="P119" s="36"/>
      <c r="Q119" s="36">
        <f>M119*P119</f>
        <v>0</v>
      </c>
      <c r="R119" s="36"/>
      <c r="S119" s="36">
        <f>M119*R119</f>
        <v>0</v>
      </c>
      <c r="T119" s="36">
        <v>21</v>
      </c>
      <c r="U119" s="36">
        <f>O119*T119/100</f>
        <v>0</v>
      </c>
      <c r="V119" s="36">
        <f>U119+O119</f>
        <v>0</v>
      </c>
      <c r="W119" s="36"/>
      <c r="X119" s="36"/>
      <c r="Y119" s="36">
        <v>1</v>
      </c>
    </row>
    <row r="120" spans="6:25" s="37" customFormat="1" ht="12" outlineLevel="2">
      <c r="F120" s="38"/>
      <c r="G120" s="39"/>
      <c r="H120" s="190" t="s">
        <v>167</v>
      </c>
      <c r="I120" s="240" t="s">
        <v>345</v>
      </c>
      <c r="J120" s="240"/>
      <c r="K120" s="240"/>
      <c r="L120" s="240"/>
      <c r="M120" s="240"/>
      <c r="N120" s="240"/>
      <c r="O120" s="240"/>
      <c r="P120" s="41"/>
      <c r="Q120" s="42"/>
      <c r="R120" s="41"/>
      <c r="S120" s="42"/>
      <c r="T120" s="43"/>
      <c r="U120" s="43"/>
      <c r="V120" s="43"/>
      <c r="W120" s="44"/>
    </row>
    <row r="121" spans="6:25" s="37" customFormat="1" ht="6" customHeight="1" outlineLevel="2">
      <c r="F121" s="38"/>
      <c r="G121" s="39"/>
      <c r="H121" s="40"/>
      <c r="I121" s="45"/>
      <c r="J121" s="45"/>
      <c r="K121" s="45"/>
      <c r="L121" s="45"/>
      <c r="M121" s="45"/>
      <c r="N121" s="45"/>
      <c r="O121" s="45"/>
      <c r="P121" s="41"/>
      <c r="Q121" s="42"/>
      <c r="R121" s="41"/>
      <c r="S121" s="42"/>
      <c r="T121" s="43"/>
      <c r="U121" s="43"/>
      <c r="V121" s="43"/>
      <c r="W121" s="44"/>
    </row>
    <row r="122" spans="6:25" s="46" customFormat="1" ht="11.25" outlineLevel="3">
      <c r="F122" s="47"/>
      <c r="G122" s="48"/>
      <c r="H122" s="221" t="str">
        <f>IF(AND(H121&lt;&gt;"Výkaz výměr:",I121=""),"Výkaz výměr:","")</f>
        <v>Výkaz výměr:</v>
      </c>
      <c r="I122" s="215" t="s">
        <v>424</v>
      </c>
      <c r="J122" s="216"/>
      <c r="K122" s="217"/>
      <c r="L122" s="218"/>
      <c r="M122" s="219">
        <v>2739.56</v>
      </c>
      <c r="N122" s="55"/>
      <c r="O122" s="56"/>
      <c r="P122" s="57"/>
      <c r="Q122" s="55"/>
      <c r="R122" s="55"/>
      <c r="S122" s="55"/>
      <c r="T122" s="58" t="s">
        <v>2</v>
      </c>
      <c r="U122" s="55"/>
      <c r="V122" s="55"/>
      <c r="W122" s="59"/>
    </row>
    <row r="123" spans="6:25" s="46" customFormat="1" ht="11.25" outlineLevel="3">
      <c r="F123" s="47"/>
      <c r="G123" s="48"/>
      <c r="H123" s="49"/>
      <c r="I123" s="50"/>
      <c r="J123" s="51"/>
      <c r="K123" s="52"/>
      <c r="L123" s="53"/>
      <c r="M123" s="54"/>
      <c r="N123" s="55"/>
      <c r="O123" s="56"/>
      <c r="P123" s="57"/>
      <c r="Q123" s="55"/>
      <c r="R123" s="55"/>
      <c r="S123" s="55"/>
      <c r="T123" s="58" t="s">
        <v>2</v>
      </c>
      <c r="U123" s="55"/>
      <c r="V123" s="55"/>
      <c r="W123" s="59"/>
    </row>
    <row r="124" spans="6:25" s="37" customFormat="1" ht="12" outlineLevel="2">
      <c r="F124" s="30">
        <v>33</v>
      </c>
      <c r="G124" s="31" t="s">
        <v>6</v>
      </c>
      <c r="H124" s="32" t="s">
        <v>92</v>
      </c>
      <c r="I124" s="33" t="s">
        <v>266</v>
      </c>
      <c r="J124" s="31" t="s">
        <v>16</v>
      </c>
      <c r="K124" s="34">
        <v>185.49</v>
      </c>
      <c r="L124" s="35">
        <v>0</v>
      </c>
      <c r="M124" s="34">
        <v>367.26</v>
      </c>
      <c r="N124" s="36"/>
      <c r="O124" s="36">
        <f>M124*N124</f>
        <v>0</v>
      </c>
      <c r="P124" s="36"/>
      <c r="Q124" s="36">
        <f>M124*P124</f>
        <v>0</v>
      </c>
      <c r="R124" s="36"/>
      <c r="S124" s="36">
        <f>M124*R124</f>
        <v>0</v>
      </c>
      <c r="T124" s="36">
        <v>21</v>
      </c>
      <c r="U124" s="36">
        <f>O124*T124/100</f>
        <v>0</v>
      </c>
      <c r="V124" s="36">
        <f>U124+O124</f>
        <v>0</v>
      </c>
      <c r="W124" s="36"/>
      <c r="X124" s="36"/>
      <c r="Y124" s="36">
        <v>1</v>
      </c>
    </row>
    <row r="125" spans="6:25" s="37" customFormat="1" ht="12" outlineLevel="2">
      <c r="F125" s="38"/>
      <c r="G125" s="39"/>
      <c r="H125" s="190" t="s">
        <v>167</v>
      </c>
      <c r="I125" s="240" t="s">
        <v>345</v>
      </c>
      <c r="J125" s="240"/>
      <c r="K125" s="240"/>
      <c r="L125" s="240"/>
      <c r="M125" s="240"/>
      <c r="N125" s="240"/>
      <c r="O125" s="240"/>
      <c r="P125" s="41"/>
      <c r="Q125" s="42"/>
      <c r="R125" s="41"/>
      <c r="S125" s="42"/>
      <c r="T125" s="43"/>
      <c r="U125" s="43"/>
      <c r="V125" s="43"/>
      <c r="W125" s="44"/>
    </row>
    <row r="126" spans="6:25" s="37" customFormat="1" ht="6" customHeight="1" outlineLevel="2">
      <c r="F126" s="38"/>
      <c r="G126" s="39"/>
      <c r="H126" s="40"/>
      <c r="I126" s="45"/>
      <c r="J126" s="45"/>
      <c r="K126" s="45"/>
      <c r="L126" s="45"/>
      <c r="M126" s="45"/>
      <c r="N126" s="45"/>
      <c r="O126" s="45"/>
      <c r="P126" s="41"/>
      <c r="Q126" s="42"/>
      <c r="R126" s="41"/>
      <c r="S126" s="42"/>
      <c r="T126" s="43"/>
      <c r="U126" s="43"/>
      <c r="V126" s="43"/>
      <c r="W126" s="44"/>
    </row>
    <row r="127" spans="6:25" s="46" customFormat="1" ht="11.25" outlineLevel="3">
      <c r="F127" s="47"/>
      <c r="G127" s="48"/>
      <c r="H127" s="49" t="str">
        <f>IF(AND(H126&lt;&gt;"Výkaz výměr:",I126=""),"Výkaz výměr:","")</f>
        <v>Výkaz výměr:</v>
      </c>
      <c r="I127" s="50" t="s">
        <v>421</v>
      </c>
      <c r="J127" s="51"/>
      <c r="K127" s="52"/>
      <c r="L127" s="53"/>
      <c r="M127" s="54">
        <v>367.26</v>
      </c>
      <c r="N127" s="55"/>
      <c r="O127" s="56"/>
      <c r="P127" s="57"/>
      <c r="Q127" s="55"/>
      <c r="R127" s="55"/>
      <c r="S127" s="55"/>
      <c r="T127" s="58" t="s">
        <v>2</v>
      </c>
      <c r="U127" s="55"/>
      <c r="V127" s="55"/>
      <c r="W127" s="59"/>
    </row>
    <row r="128" spans="6:25" s="37" customFormat="1" ht="24" outlineLevel="2">
      <c r="F128" s="30">
        <v>34</v>
      </c>
      <c r="G128" s="31" t="s">
        <v>6</v>
      </c>
      <c r="H128" s="32" t="s">
        <v>133</v>
      </c>
      <c r="I128" s="33" t="s">
        <v>334</v>
      </c>
      <c r="J128" s="31" t="s">
        <v>16</v>
      </c>
      <c r="K128" s="34">
        <v>1295.6400000000001</v>
      </c>
      <c r="L128" s="35">
        <v>0</v>
      </c>
      <c r="M128" s="34">
        <v>510.84</v>
      </c>
      <c r="N128" s="36"/>
      <c r="O128" s="36">
        <f>M128*N128</f>
        <v>0</v>
      </c>
      <c r="P128" s="36"/>
      <c r="Q128" s="36">
        <f>M128*P128</f>
        <v>0</v>
      </c>
      <c r="R128" s="36"/>
      <c r="S128" s="36">
        <f>M128*R128</f>
        <v>0</v>
      </c>
      <c r="T128" s="36">
        <v>21</v>
      </c>
      <c r="U128" s="36">
        <f>O128*T128/100</f>
        <v>0</v>
      </c>
      <c r="V128" s="36">
        <f>U128+O128</f>
        <v>0</v>
      </c>
      <c r="W128" s="36"/>
      <c r="X128" s="36"/>
      <c r="Y128" s="36">
        <v>1</v>
      </c>
    </row>
    <row r="129" spans="6:25" s="37" customFormat="1" ht="12" outlineLevel="2">
      <c r="F129" s="38"/>
      <c r="G129" s="39"/>
      <c r="H129" s="190" t="s">
        <v>167</v>
      </c>
      <c r="I129" s="240" t="s">
        <v>366</v>
      </c>
      <c r="J129" s="240"/>
      <c r="K129" s="240"/>
      <c r="L129" s="240"/>
      <c r="M129" s="240"/>
      <c r="N129" s="240"/>
      <c r="O129" s="240"/>
      <c r="P129" s="41"/>
      <c r="Q129" s="42"/>
      <c r="R129" s="41"/>
      <c r="S129" s="42"/>
      <c r="T129" s="43"/>
      <c r="U129" s="43"/>
      <c r="V129" s="43"/>
      <c r="W129" s="44"/>
    </row>
    <row r="130" spans="6:25" s="37" customFormat="1" ht="6" customHeight="1" outlineLevel="2">
      <c r="F130" s="38"/>
      <c r="G130" s="39"/>
      <c r="H130" s="40"/>
      <c r="I130" s="45"/>
      <c r="J130" s="45"/>
      <c r="K130" s="45"/>
      <c r="L130" s="45"/>
      <c r="M130" s="45"/>
      <c r="N130" s="45"/>
      <c r="O130" s="45"/>
      <c r="P130" s="41"/>
      <c r="Q130" s="42"/>
      <c r="R130" s="41"/>
      <c r="S130" s="42"/>
      <c r="T130" s="43"/>
      <c r="U130" s="43"/>
      <c r="V130" s="43"/>
      <c r="W130" s="44"/>
    </row>
    <row r="131" spans="6:25" s="46" customFormat="1" ht="11.25" outlineLevel="3">
      <c r="F131" s="47"/>
      <c r="G131" s="48"/>
      <c r="H131" s="49" t="str">
        <f>IF(AND(H130&lt;&gt;"Výkaz výměr:",I130=""),"Výkaz výměr:","")</f>
        <v>Výkaz výměr:</v>
      </c>
      <c r="I131" s="50" t="s">
        <v>402</v>
      </c>
      <c r="J131" s="51"/>
      <c r="K131" s="52"/>
      <c r="L131" s="53"/>
      <c r="M131" s="54">
        <v>510.84</v>
      </c>
      <c r="N131" s="55"/>
      <c r="O131" s="56"/>
      <c r="P131" s="57"/>
      <c r="Q131" s="55"/>
      <c r="R131" s="55"/>
      <c r="S131" s="55"/>
      <c r="T131" s="58" t="s">
        <v>2</v>
      </c>
      <c r="U131" s="55"/>
      <c r="V131" s="55"/>
      <c r="W131" s="59"/>
    </row>
    <row r="132" spans="6:25" s="37" customFormat="1" ht="24" outlineLevel="2">
      <c r="F132" s="30">
        <v>35</v>
      </c>
      <c r="G132" s="31" t="s">
        <v>6</v>
      </c>
      <c r="H132" s="32" t="s">
        <v>134</v>
      </c>
      <c r="I132" s="33" t="s">
        <v>319</v>
      </c>
      <c r="J132" s="31" t="s">
        <v>16</v>
      </c>
      <c r="K132" s="34">
        <v>1295.6400000000001</v>
      </c>
      <c r="L132" s="35">
        <v>0</v>
      </c>
      <c r="M132" s="34">
        <v>510.84</v>
      </c>
      <c r="N132" s="36"/>
      <c r="O132" s="36">
        <f>M132*N132</f>
        <v>0</v>
      </c>
      <c r="P132" s="36"/>
      <c r="Q132" s="36">
        <f>M132*P132</f>
        <v>0</v>
      </c>
      <c r="R132" s="36"/>
      <c r="S132" s="36">
        <f>M132*R132</f>
        <v>0</v>
      </c>
      <c r="T132" s="36">
        <v>21</v>
      </c>
      <c r="U132" s="36">
        <f>O132*T132/100</f>
        <v>0</v>
      </c>
      <c r="V132" s="36">
        <f>U132+O132</f>
        <v>0</v>
      </c>
      <c r="W132" s="36"/>
      <c r="X132" s="36"/>
      <c r="Y132" s="36">
        <v>1</v>
      </c>
    </row>
    <row r="133" spans="6:25" s="37" customFormat="1" ht="12" outlineLevel="2">
      <c r="F133" s="38"/>
      <c r="G133" s="39"/>
      <c r="H133" s="190" t="s">
        <v>167</v>
      </c>
      <c r="I133" s="240" t="s">
        <v>369</v>
      </c>
      <c r="J133" s="240"/>
      <c r="K133" s="240"/>
      <c r="L133" s="240"/>
      <c r="M133" s="240"/>
      <c r="N133" s="240"/>
      <c r="O133" s="240"/>
      <c r="P133" s="41"/>
      <c r="Q133" s="42"/>
      <c r="R133" s="41"/>
      <c r="S133" s="42"/>
      <c r="T133" s="43"/>
      <c r="U133" s="43"/>
      <c r="V133" s="43"/>
      <c r="W133" s="44"/>
    </row>
    <row r="134" spans="6:25" s="37" customFormat="1" ht="6" customHeight="1" outlineLevel="2">
      <c r="F134" s="38"/>
      <c r="G134" s="39"/>
      <c r="H134" s="40"/>
      <c r="I134" s="45"/>
      <c r="J134" s="45"/>
      <c r="K134" s="45"/>
      <c r="L134" s="45"/>
      <c r="M134" s="45"/>
      <c r="N134" s="45"/>
      <c r="O134" s="45"/>
      <c r="P134" s="41"/>
      <c r="Q134" s="42"/>
      <c r="R134" s="41"/>
      <c r="S134" s="42"/>
      <c r="T134" s="43"/>
      <c r="U134" s="43"/>
      <c r="V134" s="43"/>
      <c r="W134" s="44"/>
    </row>
    <row r="135" spans="6:25" s="37" customFormat="1" ht="24" outlineLevel="2">
      <c r="F135" s="30">
        <v>36</v>
      </c>
      <c r="G135" s="31" t="s">
        <v>6</v>
      </c>
      <c r="H135" s="32" t="s">
        <v>136</v>
      </c>
      <c r="I135" s="33" t="s">
        <v>329</v>
      </c>
      <c r="J135" s="31" t="s">
        <v>15</v>
      </c>
      <c r="K135" s="34">
        <v>2679</v>
      </c>
      <c r="L135" s="35">
        <v>0</v>
      </c>
      <c r="M135" s="34">
        <v>2701.5</v>
      </c>
      <c r="N135" s="36"/>
      <c r="O135" s="36">
        <f>M135*N135</f>
        <v>0</v>
      </c>
      <c r="P135" s="36"/>
      <c r="Q135" s="36">
        <f>M135*P135</f>
        <v>0</v>
      </c>
      <c r="R135" s="36"/>
      <c r="S135" s="36">
        <f>M135*R135</f>
        <v>0</v>
      </c>
      <c r="T135" s="36">
        <v>21</v>
      </c>
      <c r="U135" s="36">
        <f>O135*T135/100</f>
        <v>0</v>
      </c>
      <c r="V135" s="36">
        <f>U135+O135</f>
        <v>0</v>
      </c>
      <c r="W135" s="36"/>
      <c r="X135" s="36"/>
      <c r="Y135" s="36">
        <v>1</v>
      </c>
    </row>
    <row r="136" spans="6:25" s="37" customFormat="1" ht="12" outlineLevel="2">
      <c r="F136" s="38"/>
      <c r="G136" s="39"/>
      <c r="H136" s="190" t="s">
        <v>167</v>
      </c>
      <c r="I136" s="240" t="s">
        <v>341</v>
      </c>
      <c r="J136" s="240"/>
      <c r="K136" s="240"/>
      <c r="L136" s="240"/>
      <c r="M136" s="240"/>
      <c r="N136" s="240"/>
      <c r="O136" s="240"/>
      <c r="P136" s="41"/>
      <c r="Q136" s="42"/>
      <c r="R136" s="41"/>
      <c r="S136" s="42"/>
      <c r="T136" s="43"/>
      <c r="U136" s="43"/>
      <c r="V136" s="43"/>
      <c r="W136" s="44"/>
    </row>
    <row r="137" spans="6:25" s="37" customFormat="1" ht="6" customHeight="1" outlineLevel="2">
      <c r="F137" s="38"/>
      <c r="G137" s="39"/>
      <c r="H137" s="40"/>
      <c r="I137" s="45"/>
      <c r="J137" s="45"/>
      <c r="K137" s="45"/>
      <c r="L137" s="45"/>
      <c r="M137" s="45"/>
      <c r="N137" s="45"/>
      <c r="O137" s="45"/>
      <c r="P137" s="41"/>
      <c r="Q137" s="42"/>
      <c r="R137" s="41"/>
      <c r="S137" s="42"/>
      <c r="T137" s="43"/>
      <c r="U137" s="43"/>
      <c r="V137" s="43"/>
      <c r="W137" s="44"/>
    </row>
    <row r="138" spans="6:25" s="46" customFormat="1" ht="11.25" outlineLevel="3">
      <c r="F138" s="47"/>
      <c r="G138" s="48"/>
      <c r="H138" s="49" t="str">
        <f>IF(AND(H137&lt;&gt;"Výkaz výměr:",I137=""),"Výkaz výměr:","")</f>
        <v>Výkaz výměr:</v>
      </c>
      <c r="I138" s="50" t="s">
        <v>403</v>
      </c>
      <c r="J138" s="51"/>
      <c r="K138" s="52"/>
      <c r="L138" s="53"/>
      <c r="M138" s="54">
        <v>2701.5</v>
      </c>
      <c r="N138" s="55"/>
      <c r="O138" s="56"/>
      <c r="P138" s="57"/>
      <c r="Q138" s="55"/>
      <c r="R138" s="55"/>
      <c r="S138" s="55"/>
      <c r="T138" s="58" t="s">
        <v>2</v>
      </c>
      <c r="U138" s="55"/>
      <c r="V138" s="55"/>
      <c r="W138" s="59"/>
    </row>
    <row r="139" spans="6:25" s="37" customFormat="1" ht="24" outlineLevel="2">
      <c r="F139" s="30">
        <v>37</v>
      </c>
      <c r="G139" s="31" t="s">
        <v>6</v>
      </c>
      <c r="H139" s="32" t="s">
        <v>137</v>
      </c>
      <c r="I139" s="33" t="s">
        <v>327</v>
      </c>
      <c r="J139" s="31" t="s">
        <v>15</v>
      </c>
      <c r="K139" s="34">
        <v>2679</v>
      </c>
      <c r="L139" s="35">
        <v>0</v>
      </c>
      <c r="M139" s="34">
        <v>2701.5</v>
      </c>
      <c r="N139" s="36"/>
      <c r="O139" s="36">
        <f>M139*N139</f>
        <v>0</v>
      </c>
      <c r="P139" s="36"/>
      <c r="Q139" s="36">
        <f>M139*P139</f>
        <v>0</v>
      </c>
      <c r="R139" s="36"/>
      <c r="S139" s="36">
        <f>M139*R139</f>
        <v>0</v>
      </c>
      <c r="T139" s="36">
        <v>21</v>
      </c>
      <c r="U139" s="36">
        <f>O139*T139/100</f>
        <v>0</v>
      </c>
      <c r="V139" s="36">
        <f>U139+O139</f>
        <v>0</v>
      </c>
      <c r="W139" s="36"/>
      <c r="X139" s="36"/>
      <c r="Y139" s="36">
        <v>1</v>
      </c>
    </row>
    <row r="140" spans="6:25" s="37" customFormat="1" ht="12" outlineLevel="2">
      <c r="F140" s="38"/>
      <c r="G140" s="39"/>
      <c r="H140" s="190" t="s">
        <v>167</v>
      </c>
      <c r="I140" s="240" t="s">
        <v>343</v>
      </c>
      <c r="J140" s="240"/>
      <c r="K140" s="240"/>
      <c r="L140" s="240"/>
      <c r="M140" s="240"/>
      <c r="N140" s="240"/>
      <c r="O140" s="240"/>
      <c r="P140" s="41"/>
      <c r="Q140" s="42"/>
      <c r="R140" s="41"/>
      <c r="S140" s="42"/>
      <c r="T140" s="43"/>
      <c r="U140" s="43"/>
      <c r="V140" s="43"/>
      <c r="W140" s="44"/>
    </row>
    <row r="141" spans="6:25" s="37" customFormat="1" ht="6" customHeight="1" outlineLevel="2">
      <c r="F141" s="38"/>
      <c r="G141" s="39"/>
      <c r="H141" s="40"/>
      <c r="I141" s="45"/>
      <c r="J141" s="45"/>
      <c r="K141" s="45"/>
      <c r="L141" s="45"/>
      <c r="M141" s="45"/>
      <c r="N141" s="45"/>
      <c r="O141" s="45"/>
      <c r="P141" s="41"/>
      <c r="Q141" s="42"/>
      <c r="R141" s="41"/>
      <c r="S141" s="42"/>
      <c r="T141" s="43"/>
      <c r="U141" s="43"/>
      <c r="V141" s="43"/>
      <c r="W141" s="44"/>
    </row>
    <row r="142" spans="6:25" s="37" customFormat="1" ht="12" outlineLevel="2">
      <c r="F142" s="30">
        <v>38</v>
      </c>
      <c r="G142" s="31" t="s">
        <v>1</v>
      </c>
      <c r="H142" s="32" t="s">
        <v>93</v>
      </c>
      <c r="I142" s="33" t="s">
        <v>224</v>
      </c>
      <c r="J142" s="31" t="s">
        <v>4</v>
      </c>
      <c r="K142" s="34">
        <v>352.43099999999998</v>
      </c>
      <c r="L142" s="35">
        <v>0</v>
      </c>
      <c r="M142" s="206">
        <v>697.79399999999998</v>
      </c>
      <c r="N142" s="36"/>
      <c r="O142" s="36">
        <f>M142*N142</f>
        <v>0</v>
      </c>
      <c r="P142" s="36">
        <v>1</v>
      </c>
      <c r="Q142" s="36">
        <f>M142*P142</f>
        <v>697.79399999999998</v>
      </c>
      <c r="R142" s="36"/>
      <c r="S142" s="36">
        <f>M142*R142</f>
        <v>0</v>
      </c>
      <c r="T142" s="36">
        <v>21</v>
      </c>
      <c r="U142" s="36">
        <f>O142*T142/100</f>
        <v>0</v>
      </c>
      <c r="V142" s="36">
        <f>U142+O142</f>
        <v>0</v>
      </c>
      <c r="W142" s="36"/>
      <c r="X142" s="36"/>
      <c r="Y142" s="36">
        <v>1</v>
      </c>
    </row>
    <row r="143" spans="6:25" s="37" customFormat="1" ht="12" outlineLevel="2">
      <c r="F143" s="38"/>
      <c r="G143" s="39"/>
      <c r="H143" s="190" t="s">
        <v>167</v>
      </c>
      <c r="I143" s="240"/>
      <c r="J143" s="240"/>
      <c r="K143" s="240"/>
      <c r="L143" s="240"/>
      <c r="M143" s="240"/>
      <c r="N143" s="240"/>
      <c r="O143" s="240"/>
      <c r="P143" s="41"/>
      <c r="Q143" s="42"/>
      <c r="R143" s="41"/>
      <c r="S143" s="42"/>
      <c r="T143" s="43"/>
      <c r="U143" s="43"/>
      <c r="V143" s="43"/>
      <c r="W143" s="44"/>
    </row>
    <row r="144" spans="6:25" s="37" customFormat="1" ht="6" customHeight="1" outlineLevel="2">
      <c r="F144" s="38"/>
      <c r="G144" s="39"/>
      <c r="H144" s="40"/>
      <c r="I144" s="45"/>
      <c r="J144" s="45"/>
      <c r="K144" s="45"/>
      <c r="L144" s="45"/>
      <c r="M144" s="45"/>
      <c r="N144" s="45"/>
      <c r="O144" s="45"/>
      <c r="P144" s="41"/>
      <c r="Q144" s="42"/>
      <c r="R144" s="41"/>
      <c r="S144" s="42"/>
      <c r="T144" s="43"/>
      <c r="U144" s="43"/>
      <c r="V144" s="43"/>
      <c r="W144" s="44"/>
    </row>
    <row r="145" spans="6:25" s="46" customFormat="1" ht="11.25" outlineLevel="3">
      <c r="F145" s="47"/>
      <c r="G145" s="48"/>
      <c r="H145" s="221" t="str">
        <f>IF(AND(H144&lt;&gt;"Výkaz výměr:",I144=""),"Výkaz výměr:","")</f>
        <v>Výkaz výměr:</v>
      </c>
      <c r="I145" s="215" t="s">
        <v>426</v>
      </c>
      <c r="J145" s="216"/>
      <c r="K145" s="217"/>
      <c r="L145" s="218"/>
      <c r="M145" s="219">
        <v>697.79399999999998</v>
      </c>
      <c r="N145" s="55"/>
      <c r="O145" s="56"/>
      <c r="P145" s="57"/>
      <c r="Q145" s="55"/>
      <c r="R145" s="55"/>
      <c r="S145" s="55"/>
      <c r="T145" s="58" t="s">
        <v>2</v>
      </c>
      <c r="U145" s="55"/>
      <c r="V145" s="55"/>
      <c r="W145" s="59"/>
    </row>
    <row r="146" spans="6:25" s="3" customFormat="1" ht="12.75" customHeight="1" outlineLevel="2">
      <c r="F146" s="9"/>
      <c r="G146" s="10"/>
      <c r="H146" s="10"/>
      <c r="I146" s="11"/>
      <c r="J146" s="10"/>
      <c r="K146" s="12"/>
      <c r="L146" s="13"/>
      <c r="M146" s="12"/>
      <c r="N146" s="13"/>
      <c r="O146" s="14"/>
      <c r="P146" s="15"/>
      <c r="Q146" s="13"/>
      <c r="R146" s="13"/>
      <c r="S146" s="13"/>
      <c r="T146" s="16" t="s">
        <v>2</v>
      </c>
      <c r="U146" s="13"/>
      <c r="V146" s="13"/>
      <c r="W146" s="13"/>
    </row>
    <row r="147" spans="6:25" s="68" customFormat="1" ht="16.5" customHeight="1" outlineLevel="1">
      <c r="F147" s="69"/>
      <c r="G147" s="70"/>
      <c r="H147" s="71"/>
      <c r="I147" s="71" t="s">
        <v>181</v>
      </c>
      <c r="J147" s="70"/>
      <c r="K147" s="72"/>
      <c r="L147" s="73"/>
      <c r="M147" s="72"/>
      <c r="N147" s="73"/>
      <c r="O147" s="74">
        <f>SUBTOTAL(9,O148:O183)</f>
        <v>0</v>
      </c>
      <c r="P147" s="75"/>
      <c r="Q147" s="74">
        <f>SUBTOTAL(9,Q148:Q183)</f>
        <v>2806.0686749999995</v>
      </c>
      <c r="R147" s="73"/>
      <c r="S147" s="74">
        <f>SUBTOTAL(9,S148:S183)</f>
        <v>0</v>
      </c>
      <c r="T147" s="76"/>
      <c r="U147" s="74">
        <f>SUBTOTAL(9,U148:U183)</f>
        <v>0</v>
      </c>
      <c r="V147" s="74">
        <f>SUBTOTAL(9,V148:V183)</f>
        <v>0</v>
      </c>
      <c r="W147" s="77"/>
      <c r="Y147" s="74">
        <f>SUBTOTAL(9,Y148:Y183)</f>
        <v>9</v>
      </c>
    </row>
    <row r="148" spans="6:25" s="37" customFormat="1" ht="12" outlineLevel="2">
      <c r="F148" s="30">
        <v>1</v>
      </c>
      <c r="G148" s="31" t="s">
        <v>6</v>
      </c>
      <c r="H148" s="32" t="s">
        <v>141</v>
      </c>
      <c r="I148" s="33" t="s">
        <v>250</v>
      </c>
      <c r="J148" s="31" t="s">
        <v>15</v>
      </c>
      <c r="K148" s="34">
        <v>466.65</v>
      </c>
      <c r="L148" s="35">
        <v>0</v>
      </c>
      <c r="M148" s="34">
        <v>466.65</v>
      </c>
      <c r="N148" s="36"/>
      <c r="O148" s="36">
        <f>M148*N148</f>
        <v>0</v>
      </c>
      <c r="P148" s="36">
        <v>0.28999999999999998</v>
      </c>
      <c r="Q148" s="36">
        <f>M148*P148</f>
        <v>135.32849999999999</v>
      </c>
      <c r="R148" s="36"/>
      <c r="S148" s="36">
        <f>M148*R148</f>
        <v>0</v>
      </c>
      <c r="T148" s="36">
        <v>21</v>
      </c>
      <c r="U148" s="36">
        <f>O148*T148/100</f>
        <v>0</v>
      </c>
      <c r="V148" s="36">
        <f>U148+O148</f>
        <v>0</v>
      </c>
      <c r="W148" s="36"/>
      <c r="X148" s="36"/>
      <c r="Y148" s="36">
        <v>1</v>
      </c>
    </row>
    <row r="149" spans="6:25" s="37" customFormat="1" ht="12" outlineLevel="2">
      <c r="F149" s="38"/>
      <c r="G149" s="39"/>
      <c r="H149" s="190" t="s">
        <v>167</v>
      </c>
      <c r="I149" s="240" t="s">
        <v>336</v>
      </c>
      <c r="J149" s="240"/>
      <c r="K149" s="240"/>
      <c r="L149" s="240"/>
      <c r="M149" s="240"/>
      <c r="N149" s="240"/>
      <c r="O149" s="240"/>
      <c r="P149" s="41"/>
      <c r="Q149" s="42"/>
      <c r="R149" s="41"/>
      <c r="S149" s="42"/>
      <c r="T149" s="43"/>
      <c r="U149" s="43"/>
      <c r="V149" s="43"/>
      <c r="W149" s="44"/>
    </row>
    <row r="150" spans="6:25" s="37" customFormat="1" ht="6" customHeight="1" outlineLevel="2">
      <c r="F150" s="38"/>
      <c r="G150" s="39"/>
      <c r="H150" s="40"/>
      <c r="I150" s="45"/>
      <c r="J150" s="45"/>
      <c r="K150" s="45"/>
      <c r="L150" s="45"/>
      <c r="M150" s="45"/>
      <c r="N150" s="45"/>
      <c r="O150" s="45"/>
      <c r="P150" s="41"/>
      <c r="Q150" s="42"/>
      <c r="R150" s="41"/>
      <c r="S150" s="42"/>
      <c r="T150" s="43"/>
      <c r="U150" s="43"/>
      <c r="V150" s="43"/>
      <c r="W150" s="44"/>
    </row>
    <row r="151" spans="6:25" s="46" customFormat="1" ht="11.25" outlineLevel="3">
      <c r="F151" s="47"/>
      <c r="G151" s="48"/>
      <c r="H151" s="49" t="str">
        <f>IF(AND(H150&lt;&gt;"Výkaz výměr:",I150=""),"Výkaz výměr:","")</f>
        <v>Výkaz výměr:</v>
      </c>
      <c r="I151" s="50" t="s">
        <v>187</v>
      </c>
      <c r="J151" s="51"/>
      <c r="K151" s="52"/>
      <c r="L151" s="53"/>
      <c r="M151" s="54">
        <v>466.65</v>
      </c>
      <c r="N151" s="55"/>
      <c r="O151" s="56"/>
      <c r="P151" s="57"/>
      <c r="Q151" s="55"/>
      <c r="R151" s="55"/>
      <c r="S151" s="55"/>
      <c r="T151" s="58" t="s">
        <v>2</v>
      </c>
      <c r="U151" s="55"/>
      <c r="V151" s="55"/>
      <c r="W151" s="59"/>
    </row>
    <row r="152" spans="6:25" s="37" customFormat="1" ht="12" outlineLevel="2">
      <c r="F152" s="30">
        <v>2</v>
      </c>
      <c r="G152" s="31" t="s">
        <v>6</v>
      </c>
      <c r="H152" s="32" t="s">
        <v>142</v>
      </c>
      <c r="I152" s="33" t="s">
        <v>272</v>
      </c>
      <c r="J152" s="31" t="s">
        <v>15</v>
      </c>
      <c r="K152" s="34">
        <v>2193.4499999999998</v>
      </c>
      <c r="L152" s="35">
        <v>0</v>
      </c>
      <c r="M152" s="34">
        <v>2228.1</v>
      </c>
      <c r="N152" s="36"/>
      <c r="O152" s="36">
        <f>M152*N152</f>
        <v>0</v>
      </c>
      <c r="P152" s="36">
        <v>0.48</v>
      </c>
      <c r="Q152" s="36">
        <f>M152*P152</f>
        <v>1069.4879999999998</v>
      </c>
      <c r="R152" s="36"/>
      <c r="S152" s="36">
        <f>M152*R152</f>
        <v>0</v>
      </c>
      <c r="T152" s="36">
        <v>21</v>
      </c>
      <c r="U152" s="36">
        <f>O152*T152/100</f>
        <v>0</v>
      </c>
      <c r="V152" s="36">
        <f>U152+O152</f>
        <v>0</v>
      </c>
      <c r="W152" s="36"/>
      <c r="X152" s="36"/>
      <c r="Y152" s="36">
        <v>1</v>
      </c>
    </row>
    <row r="153" spans="6:25" s="37" customFormat="1" ht="12" outlineLevel="2">
      <c r="F153" s="38"/>
      <c r="G153" s="39"/>
      <c r="H153" s="190" t="s">
        <v>167</v>
      </c>
      <c r="I153" s="240" t="s">
        <v>333</v>
      </c>
      <c r="J153" s="240"/>
      <c r="K153" s="240"/>
      <c r="L153" s="240"/>
      <c r="M153" s="240"/>
      <c r="N153" s="240"/>
      <c r="O153" s="240"/>
      <c r="P153" s="41"/>
      <c r="Q153" s="42"/>
      <c r="R153" s="41"/>
      <c r="S153" s="42"/>
      <c r="T153" s="43"/>
      <c r="U153" s="43"/>
      <c r="V153" s="43"/>
      <c r="W153" s="44"/>
    </row>
    <row r="154" spans="6:25" s="37" customFormat="1" ht="6" customHeight="1" outlineLevel="2">
      <c r="F154" s="38"/>
      <c r="G154" s="39"/>
      <c r="H154" s="40"/>
      <c r="I154" s="45"/>
      <c r="J154" s="45"/>
      <c r="K154" s="45"/>
      <c r="L154" s="45"/>
      <c r="M154" s="45"/>
      <c r="N154" s="45"/>
      <c r="O154" s="45"/>
      <c r="P154" s="41"/>
      <c r="Q154" s="42"/>
      <c r="R154" s="41"/>
      <c r="S154" s="42"/>
      <c r="T154" s="43"/>
      <c r="U154" s="43"/>
      <c r="V154" s="43"/>
      <c r="W154" s="44"/>
    </row>
    <row r="155" spans="6:25" s="46" customFormat="1" ht="11.25" outlineLevel="3">
      <c r="F155" s="47"/>
      <c r="G155" s="48"/>
      <c r="H155" s="49" t="str">
        <f>IF(AND(H154&lt;&gt;"Výkaz výměr:",I154=""),"Výkaz výměr:","")</f>
        <v>Výkaz výměr:</v>
      </c>
      <c r="I155" s="50" t="s">
        <v>405</v>
      </c>
      <c r="J155" s="51"/>
      <c r="K155" s="52"/>
      <c r="L155" s="53"/>
      <c r="M155" s="54">
        <v>2228.1</v>
      </c>
      <c r="N155" s="55"/>
      <c r="O155" s="56"/>
      <c r="P155" s="57"/>
      <c r="Q155" s="55"/>
      <c r="R155" s="55"/>
      <c r="S155" s="55"/>
      <c r="T155" s="58" t="s">
        <v>2</v>
      </c>
      <c r="U155" s="55"/>
      <c r="V155" s="55"/>
      <c r="W155" s="59"/>
    </row>
    <row r="156" spans="6:25" s="37" customFormat="1" ht="12" outlineLevel="2">
      <c r="F156" s="30">
        <v>3</v>
      </c>
      <c r="G156" s="31" t="s">
        <v>6</v>
      </c>
      <c r="H156" s="32" t="s">
        <v>143</v>
      </c>
      <c r="I156" s="33" t="s">
        <v>268</v>
      </c>
      <c r="J156" s="31" t="s">
        <v>15</v>
      </c>
      <c r="K156" s="34">
        <v>1882.35</v>
      </c>
      <c r="L156" s="35">
        <v>0</v>
      </c>
      <c r="M156" s="34">
        <v>1838.7</v>
      </c>
      <c r="N156" s="36"/>
      <c r="O156" s="36">
        <f>M156*N156</f>
        <v>0</v>
      </c>
      <c r="P156" s="36">
        <v>0.37</v>
      </c>
      <c r="Q156" s="36">
        <f>M156*P156</f>
        <v>680.31899999999996</v>
      </c>
      <c r="R156" s="36"/>
      <c r="S156" s="36">
        <f>M156*R156</f>
        <v>0</v>
      </c>
      <c r="T156" s="36">
        <v>21</v>
      </c>
      <c r="U156" s="36">
        <f>O156*T156/100</f>
        <v>0</v>
      </c>
      <c r="V156" s="36">
        <f>U156+O156</f>
        <v>0</v>
      </c>
      <c r="W156" s="36"/>
      <c r="X156" s="36"/>
      <c r="Y156" s="36">
        <v>1</v>
      </c>
    </row>
    <row r="157" spans="6:25" s="37" customFormat="1" ht="12" outlineLevel="2">
      <c r="F157" s="38"/>
      <c r="G157" s="39"/>
      <c r="H157" s="190" t="s">
        <v>167</v>
      </c>
      <c r="I157" s="240" t="s">
        <v>307</v>
      </c>
      <c r="J157" s="240"/>
      <c r="K157" s="240"/>
      <c r="L157" s="240"/>
      <c r="M157" s="240"/>
      <c r="N157" s="240"/>
      <c r="O157" s="240"/>
      <c r="P157" s="41"/>
      <c r="Q157" s="42"/>
      <c r="R157" s="41"/>
      <c r="S157" s="42"/>
      <c r="T157" s="43"/>
      <c r="U157" s="43"/>
      <c r="V157" s="43"/>
      <c r="W157" s="44"/>
    </row>
    <row r="158" spans="6:25" s="37" customFormat="1" ht="12" customHeight="1" outlineLevel="2">
      <c r="F158" s="38"/>
      <c r="G158" s="39"/>
      <c r="H158" s="49" t="str">
        <f>IF(AND(H157&lt;&gt;"Výkaz výměr:",I157=""),"Výkaz výměr:","")</f>
        <v/>
      </c>
      <c r="I158" s="50" t="s">
        <v>406</v>
      </c>
      <c r="J158" s="51"/>
      <c r="K158" s="52"/>
      <c r="L158" s="53"/>
      <c r="M158" s="54">
        <v>1838.7</v>
      </c>
      <c r="N158" s="45"/>
      <c r="O158" s="45"/>
      <c r="P158" s="41"/>
      <c r="Q158" s="42"/>
      <c r="R158" s="41"/>
      <c r="S158" s="42"/>
      <c r="T158" s="43"/>
      <c r="U158" s="43"/>
      <c r="V158" s="43"/>
      <c r="W158" s="44"/>
    </row>
    <row r="159" spans="6:25" s="37" customFormat="1" ht="12" outlineLevel="2">
      <c r="F159" s="30">
        <v>4</v>
      </c>
      <c r="G159" s="31" t="s">
        <v>6</v>
      </c>
      <c r="H159" s="32" t="s">
        <v>144</v>
      </c>
      <c r="I159" s="33" t="s">
        <v>269</v>
      </c>
      <c r="J159" s="31" t="s">
        <v>15</v>
      </c>
      <c r="K159" s="34">
        <v>311.10000000000002</v>
      </c>
      <c r="L159" s="35">
        <v>0</v>
      </c>
      <c r="M159" s="34">
        <v>389.4</v>
      </c>
      <c r="N159" s="36"/>
      <c r="O159" s="36">
        <f>M159*N159</f>
        <v>0</v>
      </c>
      <c r="P159" s="36">
        <v>0.47</v>
      </c>
      <c r="Q159" s="36">
        <f>M159*P159</f>
        <v>183.01799999999997</v>
      </c>
      <c r="R159" s="36"/>
      <c r="S159" s="36">
        <f>M159*R159</f>
        <v>0</v>
      </c>
      <c r="T159" s="36">
        <v>21</v>
      </c>
      <c r="U159" s="36">
        <f>O159*T159/100</f>
        <v>0</v>
      </c>
      <c r="V159" s="36">
        <f>U159+O159</f>
        <v>0</v>
      </c>
      <c r="W159" s="36"/>
      <c r="X159" s="36"/>
      <c r="Y159" s="36">
        <v>1</v>
      </c>
    </row>
    <row r="160" spans="6:25" s="37" customFormat="1" ht="12" outlineLevel="2">
      <c r="F160" s="38"/>
      <c r="G160" s="39"/>
      <c r="H160" s="190" t="s">
        <v>167</v>
      </c>
      <c r="I160" s="240" t="s">
        <v>308</v>
      </c>
      <c r="J160" s="240"/>
      <c r="K160" s="240"/>
      <c r="L160" s="240"/>
      <c r="M160" s="240"/>
      <c r="N160" s="240"/>
      <c r="O160" s="240"/>
      <c r="P160" s="41"/>
      <c r="Q160" s="42"/>
      <c r="R160" s="41"/>
      <c r="S160" s="42"/>
      <c r="T160" s="43"/>
      <c r="U160" s="43"/>
      <c r="V160" s="43"/>
      <c r="W160" s="44"/>
    </row>
    <row r="161" spans="6:25" s="37" customFormat="1" ht="6" customHeight="1" outlineLevel="2">
      <c r="F161" s="38"/>
      <c r="G161" s="39"/>
      <c r="H161" s="40"/>
      <c r="I161" s="45"/>
      <c r="J161" s="45"/>
      <c r="K161" s="45"/>
      <c r="L161" s="45"/>
      <c r="M161" s="45"/>
      <c r="N161" s="45"/>
      <c r="O161" s="45"/>
      <c r="P161" s="41"/>
      <c r="Q161" s="42"/>
      <c r="R161" s="41"/>
      <c r="S161" s="42"/>
      <c r="T161" s="43"/>
      <c r="U161" s="43"/>
      <c r="V161" s="43"/>
      <c r="W161" s="44"/>
    </row>
    <row r="162" spans="6:25" s="46" customFormat="1" ht="11.25" outlineLevel="3">
      <c r="F162" s="47"/>
      <c r="G162" s="48"/>
      <c r="H162" s="49" t="str">
        <f>IF(AND(H161&lt;&gt;"Výkaz výměr:",I161=""),"Výkaz výměr:","")</f>
        <v>Výkaz výměr:</v>
      </c>
      <c r="I162" s="50" t="s">
        <v>407</v>
      </c>
      <c r="J162" s="51"/>
      <c r="K162" s="52"/>
      <c r="L162" s="53"/>
      <c r="M162" s="54">
        <v>389.4</v>
      </c>
      <c r="N162" s="55"/>
      <c r="O162" s="56"/>
      <c r="P162" s="57"/>
      <c r="Q162" s="55"/>
      <c r="R162" s="55"/>
      <c r="S162" s="55"/>
      <c r="T162" s="58" t="s">
        <v>2</v>
      </c>
      <c r="U162" s="55"/>
      <c r="V162" s="55"/>
      <c r="W162" s="59"/>
    </row>
    <row r="163" spans="6:25" s="37" customFormat="1" ht="24" outlineLevel="2">
      <c r="F163" s="30" t="s">
        <v>377</v>
      </c>
      <c r="G163" s="31" t="s">
        <v>6</v>
      </c>
      <c r="H163" s="32" t="s">
        <v>145</v>
      </c>
      <c r="I163" s="199" t="s">
        <v>335</v>
      </c>
      <c r="J163" s="200" t="s">
        <v>15</v>
      </c>
      <c r="K163" s="201">
        <v>2943.45</v>
      </c>
      <c r="L163" s="202">
        <v>0</v>
      </c>
      <c r="M163" s="201">
        <v>2535</v>
      </c>
      <c r="N163" s="203"/>
      <c r="O163" s="203">
        <f>M163*N163</f>
        <v>0</v>
      </c>
      <c r="P163" s="36">
        <v>0.12</v>
      </c>
      <c r="Q163" s="36">
        <f>M163*P163</f>
        <v>304.2</v>
      </c>
      <c r="R163" s="36"/>
      <c r="S163" s="36">
        <f>M163*R163</f>
        <v>0</v>
      </c>
      <c r="T163" s="36">
        <v>21</v>
      </c>
      <c r="U163" s="36">
        <f>O163*T163/100</f>
        <v>0</v>
      </c>
      <c r="V163" s="36">
        <f>U163+O163</f>
        <v>0</v>
      </c>
      <c r="W163" s="36"/>
      <c r="X163" s="36"/>
      <c r="Y163" s="36">
        <v>1</v>
      </c>
    </row>
    <row r="164" spans="6:25" s="37" customFormat="1" ht="12" outlineLevel="2">
      <c r="F164" s="38"/>
      <c r="G164" s="39"/>
      <c r="H164" s="190" t="s">
        <v>167</v>
      </c>
      <c r="I164" s="242" t="s">
        <v>378</v>
      </c>
      <c r="J164" s="240"/>
      <c r="K164" s="240"/>
      <c r="L164" s="240"/>
      <c r="M164" s="240"/>
      <c r="N164" s="240"/>
      <c r="O164" s="240"/>
      <c r="P164" s="41"/>
      <c r="Q164" s="42"/>
      <c r="R164" s="41"/>
      <c r="S164" s="42"/>
      <c r="T164" s="43"/>
      <c r="U164" s="43"/>
      <c r="V164" s="43"/>
      <c r="W164" s="44"/>
    </row>
    <row r="165" spans="6:25" s="37" customFormat="1" ht="12" customHeight="1" outlineLevel="2">
      <c r="F165" s="191"/>
      <c r="G165" s="192"/>
      <c r="H165" s="198"/>
      <c r="I165" s="50">
        <v>2535</v>
      </c>
      <c r="J165" s="51"/>
      <c r="K165" s="52"/>
      <c r="L165" s="53"/>
      <c r="M165" s="54">
        <v>2535</v>
      </c>
      <c r="N165" s="204"/>
      <c r="O165" s="204"/>
      <c r="P165" s="41"/>
      <c r="Q165" s="42"/>
      <c r="R165" s="41"/>
      <c r="S165" s="42"/>
      <c r="T165" s="43"/>
      <c r="U165" s="43"/>
      <c r="V165" s="43"/>
      <c r="W165" s="44"/>
    </row>
    <row r="166" spans="6:25" s="37" customFormat="1" ht="22.5" customHeight="1" outlineLevel="2">
      <c r="F166" s="30" t="s">
        <v>379</v>
      </c>
      <c r="G166" s="31" t="s">
        <v>6</v>
      </c>
      <c r="H166" s="32" t="s">
        <v>145</v>
      </c>
      <c r="I166" s="33" t="s">
        <v>335</v>
      </c>
      <c r="J166" s="31" t="s">
        <v>15</v>
      </c>
      <c r="K166" s="34">
        <v>2943.45</v>
      </c>
      <c r="L166" s="35">
        <v>0</v>
      </c>
      <c r="M166" s="34">
        <v>798</v>
      </c>
      <c r="N166" s="36"/>
      <c r="O166" s="36">
        <f>M166*N166</f>
        <v>0</v>
      </c>
      <c r="P166" s="36">
        <v>0.12</v>
      </c>
      <c r="Q166" s="36">
        <f>M166*P166</f>
        <v>95.759999999999991</v>
      </c>
      <c r="R166" s="36"/>
      <c r="S166" s="36">
        <f>M166*R166</f>
        <v>0</v>
      </c>
      <c r="T166" s="36">
        <v>21</v>
      </c>
      <c r="U166" s="36">
        <f>O166*T166/100</f>
        <v>0</v>
      </c>
      <c r="V166" s="36">
        <f>U166+O166</f>
        <v>0</v>
      </c>
      <c r="W166" s="36"/>
      <c r="X166" s="36"/>
    </row>
    <row r="167" spans="6:25" s="37" customFormat="1" ht="8.25" customHeight="1" outlineLevel="2">
      <c r="F167" s="191"/>
      <c r="G167" s="192"/>
      <c r="H167" s="193"/>
      <c r="I167" s="194"/>
      <c r="J167" s="192"/>
      <c r="K167" s="195"/>
      <c r="L167" s="196"/>
      <c r="M167" s="195"/>
      <c r="N167" s="197"/>
      <c r="O167" s="197"/>
      <c r="P167" s="197"/>
      <c r="Q167" s="197"/>
      <c r="R167" s="197"/>
      <c r="S167" s="197"/>
      <c r="T167" s="197"/>
      <c r="U167" s="197"/>
      <c r="V167" s="197"/>
      <c r="W167" s="197"/>
      <c r="X167" s="197"/>
    </row>
    <row r="168" spans="6:25" s="46" customFormat="1" ht="11.25" outlineLevel="3">
      <c r="F168" s="47"/>
      <c r="G168" s="48"/>
      <c r="H168" s="49" t="str">
        <f>IF(AND(H166&lt;&gt;"Výkaz výměr:",I166=""),"Výkaz výměr:","")</f>
        <v/>
      </c>
      <c r="I168" s="50" t="s">
        <v>408</v>
      </c>
      <c r="J168" s="51"/>
      <c r="K168" s="52"/>
      <c r="L168" s="53"/>
      <c r="M168" s="54">
        <v>798</v>
      </c>
      <c r="N168" s="55"/>
      <c r="O168" s="56"/>
      <c r="P168" s="57"/>
      <c r="Q168" s="55"/>
      <c r="R168" s="55"/>
      <c r="S168" s="55"/>
      <c r="T168" s="58" t="s">
        <v>2</v>
      </c>
      <c r="U168" s="55"/>
      <c r="V168" s="55"/>
      <c r="W168" s="59"/>
    </row>
    <row r="169" spans="6:25" s="37" customFormat="1" ht="24" outlineLevel="2">
      <c r="F169" s="30">
        <v>6</v>
      </c>
      <c r="G169" s="31" t="s">
        <v>6</v>
      </c>
      <c r="H169" s="32" t="s">
        <v>146</v>
      </c>
      <c r="I169" s="33" t="s">
        <v>330</v>
      </c>
      <c r="J169" s="31" t="s">
        <v>15</v>
      </c>
      <c r="K169" s="34">
        <v>2151.4499999999998</v>
      </c>
      <c r="L169" s="35">
        <v>0</v>
      </c>
      <c r="M169" s="34">
        <v>2535</v>
      </c>
      <c r="N169" s="36"/>
      <c r="O169" s="36">
        <f>M169*N169</f>
        <v>0</v>
      </c>
      <c r="P169" s="36">
        <v>0.12</v>
      </c>
      <c r="Q169" s="36">
        <f>M169*P169</f>
        <v>304.2</v>
      </c>
      <c r="R169" s="36"/>
      <c r="S169" s="36">
        <f>M169*R169</f>
        <v>0</v>
      </c>
      <c r="T169" s="36">
        <v>21</v>
      </c>
      <c r="U169" s="36">
        <f>O169*T169/100</f>
        <v>0</v>
      </c>
      <c r="V169" s="36">
        <f>U169+O169</f>
        <v>0</v>
      </c>
      <c r="W169" s="36"/>
      <c r="X169" s="36"/>
      <c r="Y169" s="36">
        <v>1</v>
      </c>
    </row>
    <row r="170" spans="6:25" s="37" customFormat="1" ht="12" outlineLevel="2">
      <c r="F170" s="38"/>
      <c r="G170" s="39"/>
      <c r="H170" s="190" t="s">
        <v>167</v>
      </c>
      <c r="I170" s="240" t="s">
        <v>347</v>
      </c>
      <c r="J170" s="240"/>
      <c r="K170" s="240"/>
      <c r="L170" s="240"/>
      <c r="M170" s="240"/>
      <c r="N170" s="240"/>
      <c r="O170" s="240"/>
      <c r="P170" s="41"/>
      <c r="Q170" s="42"/>
      <c r="R170" s="41"/>
      <c r="S170" s="42"/>
      <c r="T170" s="43"/>
      <c r="U170" s="43"/>
      <c r="V170" s="43"/>
      <c r="W170" s="44"/>
    </row>
    <row r="171" spans="6:25" s="37" customFormat="1" ht="6" customHeight="1" outlineLevel="2">
      <c r="F171" s="38"/>
      <c r="G171" s="39"/>
      <c r="H171" s="40"/>
      <c r="I171" s="45"/>
      <c r="J171" s="45"/>
      <c r="K171" s="45"/>
      <c r="L171" s="45"/>
      <c r="M171" s="45"/>
      <c r="N171" s="45"/>
      <c r="O171" s="45"/>
      <c r="P171" s="41"/>
      <c r="Q171" s="42"/>
      <c r="R171" s="41"/>
      <c r="S171" s="42"/>
      <c r="T171" s="43"/>
      <c r="U171" s="43"/>
      <c r="V171" s="43"/>
      <c r="W171" s="44"/>
    </row>
    <row r="172" spans="6:25" s="37" customFormat="1" ht="12" outlineLevel="2">
      <c r="F172" s="30">
        <v>7</v>
      </c>
      <c r="G172" s="31" t="s">
        <v>6</v>
      </c>
      <c r="H172" s="32" t="s">
        <v>29</v>
      </c>
      <c r="I172" s="33" t="s">
        <v>277</v>
      </c>
      <c r="J172" s="31" t="s">
        <v>3</v>
      </c>
      <c r="K172" s="34">
        <v>647</v>
      </c>
      <c r="L172" s="35">
        <v>0</v>
      </c>
      <c r="M172" s="34">
        <v>812</v>
      </c>
      <c r="N172" s="36"/>
      <c r="O172" s="36">
        <f>M172*N172</f>
        <v>0</v>
      </c>
      <c r="P172" s="36"/>
      <c r="Q172" s="36">
        <f>M172*P172</f>
        <v>0</v>
      </c>
      <c r="R172" s="36"/>
      <c r="S172" s="36">
        <f>M172*R172</f>
        <v>0</v>
      </c>
      <c r="T172" s="36">
        <v>21</v>
      </c>
      <c r="U172" s="36">
        <f>O172*T172/100</f>
        <v>0</v>
      </c>
      <c r="V172" s="36">
        <f>U172+O172</f>
        <v>0</v>
      </c>
      <c r="W172" s="36"/>
      <c r="X172" s="36"/>
      <c r="Y172" s="36">
        <v>1</v>
      </c>
    </row>
    <row r="173" spans="6:25" s="37" customFormat="1" ht="12" outlineLevel="2">
      <c r="F173" s="38"/>
      <c r="G173" s="39"/>
      <c r="H173" s="190" t="s">
        <v>167</v>
      </c>
      <c r="I173" s="240"/>
      <c r="J173" s="240"/>
      <c r="K173" s="240"/>
      <c r="L173" s="240"/>
      <c r="M173" s="240"/>
      <c r="N173" s="240"/>
      <c r="O173" s="240"/>
      <c r="P173" s="41"/>
      <c r="Q173" s="42"/>
      <c r="R173" s="41"/>
      <c r="S173" s="42"/>
      <c r="T173" s="43"/>
      <c r="U173" s="43"/>
      <c r="V173" s="43"/>
      <c r="W173" s="44"/>
    </row>
    <row r="174" spans="6:25" s="37" customFormat="1" ht="6" customHeight="1" outlineLevel="2">
      <c r="F174" s="38"/>
      <c r="G174" s="39"/>
      <c r="H174" s="40"/>
      <c r="I174" s="45"/>
      <c r="J174" s="45"/>
      <c r="K174" s="45"/>
      <c r="L174" s="45"/>
      <c r="M174" s="45"/>
      <c r="N174" s="45"/>
      <c r="O174" s="45"/>
      <c r="P174" s="41"/>
      <c r="Q174" s="42"/>
      <c r="R174" s="41"/>
      <c r="S174" s="42"/>
      <c r="T174" s="43"/>
      <c r="U174" s="43"/>
      <c r="V174" s="43"/>
      <c r="W174" s="44"/>
    </row>
    <row r="175" spans="6:25" s="46" customFormat="1" ht="11.25" outlineLevel="3">
      <c r="F175" s="47"/>
      <c r="G175" s="48"/>
      <c r="H175" s="49" t="str">
        <f>IF(AND(H174&lt;&gt;"Výkaz výměr:",I174=""),"Výkaz výměr:","")</f>
        <v>Výkaz výměr:</v>
      </c>
      <c r="I175" s="50" t="s">
        <v>409</v>
      </c>
      <c r="J175" s="51"/>
      <c r="K175" s="52"/>
      <c r="L175" s="53"/>
      <c r="M175" s="54">
        <v>812</v>
      </c>
      <c r="N175" s="55"/>
      <c r="O175" s="56"/>
      <c r="P175" s="57"/>
      <c r="Q175" s="55"/>
      <c r="R175" s="55"/>
      <c r="S175" s="55"/>
      <c r="T175" s="58" t="s">
        <v>2</v>
      </c>
      <c r="U175" s="55"/>
      <c r="V175" s="55"/>
      <c r="W175" s="59"/>
    </row>
    <row r="176" spans="6:25" s="37" customFormat="1" ht="12" outlineLevel="2">
      <c r="F176" s="30">
        <v>8</v>
      </c>
      <c r="G176" s="31" t="s">
        <v>1</v>
      </c>
      <c r="H176" s="32" t="s">
        <v>95</v>
      </c>
      <c r="I176" s="33" t="s">
        <v>251</v>
      </c>
      <c r="J176" s="31" t="s">
        <v>15</v>
      </c>
      <c r="K176" s="34">
        <v>159.75</v>
      </c>
      <c r="L176" s="35">
        <v>1</v>
      </c>
      <c r="M176" s="34">
        <v>161.3475</v>
      </c>
      <c r="N176" s="36"/>
      <c r="O176" s="36">
        <f>M176*N176</f>
        <v>0</v>
      </c>
      <c r="P176" s="36">
        <v>0.13</v>
      </c>
      <c r="Q176" s="36">
        <f>M176*P176</f>
        <v>20.975175</v>
      </c>
      <c r="R176" s="36"/>
      <c r="S176" s="36">
        <f>M176*R176</f>
        <v>0</v>
      </c>
      <c r="T176" s="36">
        <v>21</v>
      </c>
      <c r="U176" s="36">
        <f>O176*T176/100</f>
        <v>0</v>
      </c>
      <c r="V176" s="36">
        <f>U176+O176</f>
        <v>0</v>
      </c>
      <c r="W176" s="36"/>
      <c r="X176" s="36"/>
      <c r="Y176" s="36">
        <v>1</v>
      </c>
    </row>
    <row r="177" spans="6:25" s="37" customFormat="1" ht="12" outlineLevel="2">
      <c r="F177" s="38"/>
      <c r="G177" s="39"/>
      <c r="H177" s="190" t="s">
        <v>167</v>
      </c>
      <c r="I177" s="240"/>
      <c r="J177" s="240"/>
      <c r="K177" s="240"/>
      <c r="L177" s="240"/>
      <c r="M177" s="240"/>
      <c r="N177" s="240"/>
      <c r="O177" s="240"/>
      <c r="P177" s="41"/>
      <c r="Q177" s="42"/>
      <c r="R177" s="41"/>
      <c r="S177" s="42"/>
      <c r="T177" s="43"/>
      <c r="U177" s="43"/>
      <c r="V177" s="43"/>
      <c r="W177" s="44"/>
    </row>
    <row r="178" spans="6:25" s="37" customFormat="1" ht="6" customHeight="1" outlineLevel="2">
      <c r="F178" s="38"/>
      <c r="G178" s="39"/>
      <c r="H178" s="40"/>
      <c r="I178" s="45"/>
      <c r="J178" s="45"/>
      <c r="K178" s="45"/>
      <c r="L178" s="45"/>
      <c r="M178" s="45"/>
      <c r="N178" s="45"/>
      <c r="O178" s="45"/>
      <c r="P178" s="41"/>
      <c r="Q178" s="42"/>
      <c r="R178" s="41"/>
      <c r="S178" s="42"/>
      <c r="T178" s="43"/>
      <c r="U178" s="43"/>
      <c r="V178" s="43"/>
      <c r="W178" s="44"/>
    </row>
    <row r="179" spans="6:25" s="37" customFormat="1" ht="24" outlineLevel="2">
      <c r="F179" s="30">
        <v>9</v>
      </c>
      <c r="G179" s="31" t="s">
        <v>6</v>
      </c>
      <c r="H179" s="32" t="s">
        <v>147</v>
      </c>
      <c r="I179" s="33" t="s">
        <v>325</v>
      </c>
      <c r="J179" s="31" t="s">
        <v>15</v>
      </c>
      <c r="K179" s="34">
        <v>159.75</v>
      </c>
      <c r="L179" s="35">
        <v>0</v>
      </c>
      <c r="M179" s="34">
        <v>159.75</v>
      </c>
      <c r="N179" s="36"/>
      <c r="O179" s="36">
        <f>M179*N179</f>
        <v>0</v>
      </c>
      <c r="P179" s="36">
        <v>0.08</v>
      </c>
      <c r="Q179" s="36">
        <f>M179*P179</f>
        <v>12.780000000000001</v>
      </c>
      <c r="R179" s="36"/>
      <c r="S179" s="36">
        <f>M179*R179</f>
        <v>0</v>
      </c>
      <c r="T179" s="36">
        <v>21</v>
      </c>
      <c r="U179" s="36">
        <f>O179*T179/100</f>
        <v>0</v>
      </c>
      <c r="V179" s="36">
        <f>U179+O179</f>
        <v>0</v>
      </c>
      <c r="W179" s="36"/>
      <c r="X179" s="36"/>
      <c r="Y179" s="36">
        <v>1</v>
      </c>
    </row>
    <row r="180" spans="6:25" s="37" customFormat="1" ht="12" outlineLevel="2">
      <c r="F180" s="38"/>
      <c r="G180" s="39"/>
      <c r="H180" s="190" t="s">
        <v>167</v>
      </c>
      <c r="I180" s="240" t="s">
        <v>372</v>
      </c>
      <c r="J180" s="240"/>
      <c r="K180" s="240"/>
      <c r="L180" s="240"/>
      <c r="M180" s="240"/>
      <c r="N180" s="240"/>
      <c r="O180" s="240"/>
      <c r="P180" s="41"/>
      <c r="Q180" s="42"/>
      <c r="R180" s="41"/>
      <c r="S180" s="42"/>
      <c r="T180" s="43"/>
      <c r="U180" s="43"/>
      <c r="V180" s="43"/>
      <c r="W180" s="44"/>
    </row>
    <row r="181" spans="6:25" s="37" customFormat="1" ht="6" customHeight="1" outlineLevel="2">
      <c r="F181" s="38"/>
      <c r="G181" s="39"/>
      <c r="H181" s="40"/>
      <c r="I181" s="45"/>
      <c r="J181" s="45"/>
      <c r="K181" s="45"/>
      <c r="L181" s="45"/>
      <c r="M181" s="45"/>
      <c r="N181" s="45"/>
      <c r="O181" s="45"/>
      <c r="P181" s="41"/>
      <c r="Q181" s="42"/>
      <c r="R181" s="41"/>
      <c r="S181" s="42"/>
      <c r="T181" s="43"/>
      <c r="U181" s="43"/>
      <c r="V181" s="43"/>
      <c r="W181" s="44"/>
    </row>
    <row r="182" spans="6:25" s="46" customFormat="1" ht="11.25" outlineLevel="3">
      <c r="F182" s="47"/>
      <c r="G182" s="48"/>
      <c r="H182" s="49" t="str">
        <f>IF(AND(H181&lt;&gt;"Výkaz výměr:",I181=""),"Výkaz výměr:","")</f>
        <v>Výkaz výměr:</v>
      </c>
      <c r="I182" s="50" t="s">
        <v>135</v>
      </c>
      <c r="J182" s="51"/>
      <c r="K182" s="52"/>
      <c r="L182" s="53"/>
      <c r="M182" s="54">
        <v>159.75</v>
      </c>
      <c r="N182" s="55"/>
      <c r="O182" s="56"/>
      <c r="P182" s="57"/>
      <c r="Q182" s="55"/>
      <c r="R182" s="55"/>
      <c r="S182" s="55"/>
      <c r="T182" s="58" t="s">
        <v>2</v>
      </c>
      <c r="U182" s="55"/>
      <c r="V182" s="55"/>
      <c r="W182" s="59"/>
    </row>
    <row r="183" spans="6:25" s="3" customFormat="1" ht="12.75" customHeight="1" outlineLevel="2">
      <c r="F183" s="9"/>
      <c r="G183" s="10"/>
      <c r="H183" s="10"/>
      <c r="I183" s="11"/>
      <c r="J183" s="10"/>
      <c r="K183" s="12"/>
      <c r="L183" s="13"/>
      <c r="M183" s="12"/>
      <c r="N183" s="13"/>
      <c r="O183" s="14"/>
      <c r="P183" s="15"/>
      <c r="Q183" s="13"/>
      <c r="R183" s="13"/>
      <c r="S183" s="13"/>
      <c r="T183" s="16" t="s">
        <v>2</v>
      </c>
      <c r="U183" s="13"/>
      <c r="V183" s="13"/>
      <c r="W183" s="13"/>
    </row>
    <row r="184" spans="6:25" s="68" customFormat="1" ht="16.5" customHeight="1" outlineLevel="1">
      <c r="F184" s="69"/>
      <c r="G184" s="70"/>
      <c r="H184" s="71"/>
      <c r="I184" s="71" t="s">
        <v>191</v>
      </c>
      <c r="J184" s="70"/>
      <c r="K184" s="72"/>
      <c r="L184" s="73"/>
      <c r="M184" s="72"/>
      <c r="N184" s="73"/>
      <c r="O184" s="74">
        <f>SUBTOTAL(9,O185:O310)</f>
        <v>0</v>
      </c>
      <c r="P184" s="75"/>
      <c r="Q184" s="74">
        <f>SUBTOTAL(9,Q185:Q310)</f>
        <v>2175.9013000000009</v>
      </c>
      <c r="R184" s="73"/>
      <c r="S184" s="74">
        <f>SUBTOTAL(9,S185:S310)</f>
        <v>0</v>
      </c>
      <c r="T184" s="76"/>
      <c r="U184" s="74">
        <f>SUBTOTAL(9,U185:U310)</f>
        <v>0</v>
      </c>
      <c r="V184" s="74">
        <f>SUBTOTAL(9,V185:V310)</f>
        <v>0</v>
      </c>
      <c r="W184" s="77"/>
      <c r="Y184" s="74">
        <f>SUBTOTAL(9,Y185:Y310)</f>
        <v>39</v>
      </c>
    </row>
    <row r="185" spans="6:25" s="37" customFormat="1" ht="12" outlineLevel="2">
      <c r="F185" s="30">
        <v>1</v>
      </c>
      <c r="G185" s="31" t="s">
        <v>6</v>
      </c>
      <c r="H185" s="32" t="s">
        <v>46</v>
      </c>
      <c r="I185" s="33" t="s">
        <v>258</v>
      </c>
      <c r="J185" s="31" t="s">
        <v>3</v>
      </c>
      <c r="K185" s="34">
        <v>4167</v>
      </c>
      <c r="L185" s="35">
        <v>0</v>
      </c>
      <c r="M185" s="34">
        <v>4236.5</v>
      </c>
      <c r="N185" s="36"/>
      <c r="O185" s="36">
        <f>M185*N185</f>
        <v>0</v>
      </c>
      <c r="P185" s="36"/>
      <c r="Q185" s="36">
        <f>M185*P185</f>
        <v>0</v>
      </c>
      <c r="R185" s="36"/>
      <c r="S185" s="36">
        <f>M185*R185</f>
        <v>0</v>
      </c>
      <c r="T185" s="36">
        <v>21</v>
      </c>
      <c r="U185" s="36">
        <f>O185*T185/100</f>
        <v>0</v>
      </c>
      <c r="V185" s="36">
        <f>U185+O185</f>
        <v>0</v>
      </c>
      <c r="W185" s="36"/>
      <c r="X185" s="36"/>
      <c r="Y185" s="36">
        <v>1</v>
      </c>
    </row>
    <row r="186" spans="6:25" s="37" customFormat="1" ht="12" outlineLevel="2">
      <c r="F186" s="38"/>
      <c r="G186" s="39"/>
      <c r="H186" s="190" t="s">
        <v>167</v>
      </c>
      <c r="I186" s="240"/>
      <c r="J186" s="240"/>
      <c r="K186" s="240"/>
      <c r="L186" s="240"/>
      <c r="M186" s="240"/>
      <c r="N186" s="240"/>
      <c r="O186" s="240"/>
      <c r="P186" s="41"/>
      <c r="Q186" s="42"/>
      <c r="R186" s="41"/>
      <c r="S186" s="42"/>
      <c r="T186" s="43"/>
      <c r="U186" s="43"/>
      <c r="V186" s="43"/>
      <c r="W186" s="44"/>
    </row>
    <row r="187" spans="6:25" s="37" customFormat="1" ht="6" customHeight="1" outlineLevel="2">
      <c r="F187" s="38"/>
      <c r="G187" s="39"/>
      <c r="H187" s="40"/>
      <c r="I187" s="45"/>
      <c r="J187" s="45"/>
      <c r="K187" s="45"/>
      <c r="L187" s="45"/>
      <c r="M187" s="45"/>
      <c r="N187" s="45"/>
      <c r="O187" s="45"/>
      <c r="P187" s="41"/>
      <c r="Q187" s="42"/>
      <c r="R187" s="41"/>
      <c r="S187" s="42"/>
      <c r="T187" s="43"/>
      <c r="U187" s="43"/>
      <c r="V187" s="43"/>
      <c r="W187" s="44"/>
    </row>
    <row r="188" spans="6:25" s="37" customFormat="1" ht="12" outlineLevel="2">
      <c r="F188" s="30">
        <v>2</v>
      </c>
      <c r="G188" s="31" t="s">
        <v>6</v>
      </c>
      <c r="H188" s="32" t="s">
        <v>47</v>
      </c>
      <c r="I188" s="33" t="s">
        <v>252</v>
      </c>
      <c r="J188" s="31" t="s">
        <v>3</v>
      </c>
      <c r="K188" s="34">
        <v>4167</v>
      </c>
      <c r="L188" s="35">
        <v>0</v>
      </c>
      <c r="M188" s="34">
        <v>3479</v>
      </c>
      <c r="N188" s="36"/>
      <c r="O188" s="36">
        <f>M188*N188</f>
        <v>0</v>
      </c>
      <c r="P188" s="36"/>
      <c r="Q188" s="36">
        <f>M188*P188</f>
        <v>0</v>
      </c>
      <c r="R188" s="36"/>
      <c r="S188" s="36">
        <f>M188*R188</f>
        <v>0</v>
      </c>
      <c r="T188" s="36">
        <v>21</v>
      </c>
      <c r="U188" s="36">
        <f>O188*T188/100</f>
        <v>0</v>
      </c>
      <c r="V188" s="36">
        <f>U188+O188</f>
        <v>0</v>
      </c>
      <c r="W188" s="36"/>
      <c r="X188" s="36"/>
      <c r="Y188" s="36">
        <v>1</v>
      </c>
    </row>
    <row r="189" spans="6:25" s="37" customFormat="1" ht="12" outlineLevel="2">
      <c r="F189" s="38"/>
      <c r="G189" s="39"/>
      <c r="H189" s="190" t="s">
        <v>167</v>
      </c>
      <c r="I189" s="240"/>
      <c r="J189" s="240"/>
      <c r="K189" s="240"/>
      <c r="L189" s="240"/>
      <c r="M189" s="240"/>
      <c r="N189" s="240"/>
      <c r="O189" s="240"/>
      <c r="P189" s="41"/>
      <c r="Q189" s="42"/>
      <c r="R189" s="41"/>
      <c r="S189" s="42"/>
      <c r="T189" s="43"/>
      <c r="U189" s="43"/>
      <c r="V189" s="43"/>
      <c r="W189" s="44"/>
    </row>
    <row r="190" spans="6:25" s="37" customFormat="1" ht="6" customHeight="1" outlineLevel="2">
      <c r="F190" s="38"/>
      <c r="G190" s="39"/>
      <c r="H190" s="40"/>
      <c r="I190" s="45"/>
      <c r="J190" s="45"/>
      <c r="K190" s="45"/>
      <c r="L190" s="45"/>
      <c r="M190" s="45"/>
      <c r="N190" s="45"/>
      <c r="O190" s="45"/>
      <c r="P190" s="41"/>
      <c r="Q190" s="42"/>
      <c r="R190" s="41"/>
      <c r="S190" s="42"/>
      <c r="T190" s="43"/>
      <c r="U190" s="43"/>
      <c r="V190" s="43"/>
      <c r="W190" s="44"/>
    </row>
    <row r="191" spans="6:25" s="37" customFormat="1" ht="12" outlineLevel="2">
      <c r="F191" s="30">
        <v>3</v>
      </c>
      <c r="G191" s="31" t="s">
        <v>6</v>
      </c>
      <c r="H191" s="32" t="s">
        <v>138</v>
      </c>
      <c r="I191" s="33" t="s">
        <v>253</v>
      </c>
      <c r="J191" s="31" t="s">
        <v>16</v>
      </c>
      <c r="K191" s="34">
        <v>82.440000000000012</v>
      </c>
      <c r="L191" s="35">
        <v>0</v>
      </c>
      <c r="M191" s="206">
        <v>808.8</v>
      </c>
      <c r="N191" s="36"/>
      <c r="O191" s="36">
        <f>M191*N191</f>
        <v>0</v>
      </c>
      <c r="P191" s="36">
        <v>1.9205000000000001</v>
      </c>
      <c r="Q191" s="36">
        <f>M191*P191</f>
        <v>1553.3004000000001</v>
      </c>
      <c r="R191" s="36"/>
      <c r="S191" s="36">
        <f>M191*R191</f>
        <v>0</v>
      </c>
      <c r="T191" s="36">
        <v>21</v>
      </c>
      <c r="U191" s="36">
        <f>O191*T191/100</f>
        <v>0</v>
      </c>
      <c r="V191" s="36">
        <f>U191+O191</f>
        <v>0</v>
      </c>
      <c r="W191" s="36"/>
      <c r="X191" s="36"/>
      <c r="Y191" s="36">
        <v>1</v>
      </c>
    </row>
    <row r="192" spans="6:25" s="37" customFormat="1" ht="12" outlineLevel="2">
      <c r="F192" s="38"/>
      <c r="G192" s="39"/>
      <c r="H192" s="190" t="s">
        <v>167</v>
      </c>
      <c r="I192" s="240"/>
      <c r="J192" s="240"/>
      <c r="K192" s="240"/>
      <c r="L192" s="240"/>
      <c r="M192" s="240"/>
      <c r="N192" s="240"/>
      <c r="O192" s="240"/>
      <c r="P192" s="41"/>
      <c r="Q192" s="42"/>
      <c r="R192" s="41"/>
      <c r="S192" s="42"/>
      <c r="T192" s="43"/>
      <c r="U192" s="43"/>
      <c r="V192" s="43"/>
      <c r="W192" s="44"/>
    </row>
    <row r="193" spans="6:25" s="37" customFormat="1" ht="6" customHeight="1" outlineLevel="2">
      <c r="F193" s="38"/>
      <c r="G193" s="39"/>
      <c r="H193" s="40"/>
      <c r="I193" s="45"/>
      <c r="J193" s="45"/>
      <c r="K193" s="45"/>
      <c r="L193" s="45"/>
      <c r="M193" s="45"/>
      <c r="N193" s="45"/>
      <c r="O193" s="45"/>
      <c r="P193" s="41"/>
      <c r="Q193" s="42"/>
      <c r="R193" s="41"/>
      <c r="S193" s="42"/>
      <c r="T193" s="43"/>
      <c r="U193" s="43"/>
      <c r="V193" s="43"/>
      <c r="W193" s="44"/>
    </row>
    <row r="194" spans="6:25" s="46" customFormat="1" ht="11.25" outlineLevel="3">
      <c r="F194" s="47"/>
      <c r="G194" s="48"/>
      <c r="H194" s="221" t="str">
        <f>IF(AND(H193&lt;&gt;"Výkaz výměr:",I193=""),"Výkaz výměr:","")</f>
        <v>Výkaz výměr:</v>
      </c>
      <c r="I194" s="215" t="s">
        <v>425</v>
      </c>
      <c r="J194" s="216"/>
      <c r="K194" s="217"/>
      <c r="L194" s="218"/>
      <c r="M194" s="219">
        <v>808.8</v>
      </c>
      <c r="N194" s="55"/>
      <c r="O194" s="56"/>
      <c r="P194" s="57"/>
      <c r="Q194" s="55"/>
      <c r="R194" s="55"/>
      <c r="S194" s="55"/>
      <c r="T194" s="58" t="s">
        <v>2</v>
      </c>
      <c r="U194" s="55"/>
      <c r="V194" s="55"/>
      <c r="W194" s="59"/>
    </row>
    <row r="195" spans="6:25" s="37" customFormat="1" ht="12" outlineLevel="2">
      <c r="F195" s="30">
        <v>4</v>
      </c>
      <c r="G195" s="31" t="s">
        <v>6</v>
      </c>
      <c r="H195" s="32" t="s">
        <v>139</v>
      </c>
      <c r="I195" s="33" t="s">
        <v>286</v>
      </c>
      <c r="J195" s="31" t="s">
        <v>16</v>
      </c>
      <c r="K195" s="34">
        <v>344.52000000000004</v>
      </c>
      <c r="L195" s="35">
        <v>0</v>
      </c>
      <c r="M195" s="34">
        <v>313.11</v>
      </c>
      <c r="N195" s="36"/>
      <c r="O195" s="36">
        <f>M195*N195</f>
        <v>0</v>
      </c>
      <c r="P195" s="36">
        <v>1.89</v>
      </c>
      <c r="Q195" s="36">
        <f>M195*P195</f>
        <v>591.77790000000005</v>
      </c>
      <c r="R195" s="36"/>
      <c r="S195" s="36">
        <f>M195*R195</f>
        <v>0</v>
      </c>
      <c r="T195" s="36">
        <v>21</v>
      </c>
      <c r="U195" s="36">
        <f>O195*T195/100</f>
        <v>0</v>
      </c>
      <c r="V195" s="36">
        <f>U195+O195</f>
        <v>0</v>
      </c>
      <c r="W195" s="36"/>
      <c r="X195" s="36"/>
      <c r="Y195" s="36">
        <v>1</v>
      </c>
    </row>
    <row r="196" spans="6:25" s="37" customFormat="1" ht="12" outlineLevel="2">
      <c r="F196" s="38"/>
      <c r="G196" s="39"/>
      <c r="H196" s="190" t="s">
        <v>167</v>
      </c>
      <c r="I196" s="240" t="s">
        <v>324</v>
      </c>
      <c r="J196" s="240"/>
      <c r="K196" s="240"/>
      <c r="L196" s="240"/>
      <c r="M196" s="240"/>
      <c r="N196" s="240"/>
      <c r="O196" s="240"/>
      <c r="P196" s="41"/>
      <c r="Q196" s="42"/>
      <c r="R196" s="41"/>
      <c r="S196" s="42"/>
      <c r="T196" s="43"/>
      <c r="U196" s="43"/>
      <c r="V196" s="43"/>
      <c r="W196" s="44"/>
    </row>
    <row r="197" spans="6:25" s="37" customFormat="1" ht="6" customHeight="1" outlineLevel="2">
      <c r="F197" s="38"/>
      <c r="G197" s="39"/>
      <c r="H197" s="40"/>
      <c r="I197" s="45"/>
      <c r="J197" s="45"/>
      <c r="K197" s="45"/>
      <c r="L197" s="45"/>
      <c r="M197" s="45"/>
      <c r="N197" s="45"/>
      <c r="O197" s="45"/>
      <c r="P197" s="41"/>
      <c r="Q197" s="42"/>
      <c r="R197" s="41"/>
      <c r="S197" s="42"/>
      <c r="T197" s="43"/>
      <c r="U197" s="43"/>
      <c r="V197" s="43"/>
      <c r="W197" s="44"/>
    </row>
    <row r="198" spans="6:25" s="46" customFormat="1" ht="11.25" outlineLevel="3">
      <c r="F198" s="47"/>
      <c r="G198" s="48"/>
      <c r="H198" s="49" t="str">
        <f>IF(AND(H197&lt;&gt;"Výkaz výměr:",I197=""),"Výkaz výměr:","")</f>
        <v>Výkaz výměr:</v>
      </c>
      <c r="I198" s="50" t="s">
        <v>410</v>
      </c>
      <c r="J198" s="51"/>
      <c r="K198" s="52"/>
      <c r="L198" s="53"/>
      <c r="M198" s="54">
        <v>313.11</v>
      </c>
      <c r="N198" s="55"/>
      <c r="O198" s="56"/>
      <c r="P198" s="57"/>
      <c r="Q198" s="55"/>
      <c r="R198" s="55"/>
      <c r="S198" s="55"/>
      <c r="T198" s="58" t="s">
        <v>2</v>
      </c>
      <c r="U198" s="55"/>
      <c r="V198" s="55"/>
      <c r="W198" s="59"/>
    </row>
    <row r="199" spans="6:25" s="37" customFormat="1" ht="12" outlineLevel="2">
      <c r="F199" s="227">
        <v>5</v>
      </c>
      <c r="G199" s="223" t="s">
        <v>6</v>
      </c>
      <c r="H199" s="228" t="s">
        <v>140</v>
      </c>
      <c r="I199" s="222" t="s">
        <v>293</v>
      </c>
      <c r="J199" s="223" t="s">
        <v>15</v>
      </c>
      <c r="K199" s="206">
        <v>50.5</v>
      </c>
      <c r="L199" s="224">
        <v>0</v>
      </c>
      <c r="M199" s="206">
        <v>50.5</v>
      </c>
      <c r="N199" s="225"/>
      <c r="O199" s="225">
        <f>M199*N199</f>
        <v>0</v>
      </c>
      <c r="P199" s="225">
        <v>0.4</v>
      </c>
      <c r="Q199" s="225">
        <f>M199*P199</f>
        <v>20.200000000000003</v>
      </c>
      <c r="R199" s="225"/>
      <c r="S199" s="225">
        <f>M199*R199</f>
        <v>0</v>
      </c>
      <c r="T199" s="225">
        <v>21</v>
      </c>
      <c r="U199" s="225">
        <f>O199*T199/100</f>
        <v>0</v>
      </c>
      <c r="V199" s="225">
        <f>U199+O199</f>
        <v>0</v>
      </c>
      <c r="W199" s="225"/>
      <c r="X199" s="225"/>
      <c r="Y199" s="36">
        <v>1</v>
      </c>
    </row>
    <row r="200" spans="6:25" s="37" customFormat="1" ht="12" outlineLevel="2">
      <c r="F200" s="38"/>
      <c r="G200" s="39"/>
      <c r="H200" s="190" t="s">
        <v>167</v>
      </c>
      <c r="I200" s="240" t="s">
        <v>302</v>
      </c>
      <c r="J200" s="240"/>
      <c r="K200" s="240"/>
      <c r="L200" s="240"/>
      <c r="M200" s="240"/>
      <c r="N200" s="240"/>
      <c r="O200" s="240"/>
      <c r="P200" s="41"/>
      <c r="Q200" s="42"/>
      <c r="R200" s="41"/>
      <c r="S200" s="42"/>
      <c r="T200" s="43"/>
      <c r="U200" s="43"/>
      <c r="V200" s="43"/>
      <c r="W200" s="44"/>
    </row>
    <row r="201" spans="6:25" s="37" customFormat="1" ht="6" customHeight="1" outlineLevel="2">
      <c r="F201" s="38"/>
      <c r="G201" s="39"/>
      <c r="H201" s="40"/>
      <c r="I201" s="45"/>
      <c r="J201" s="45"/>
      <c r="K201" s="45"/>
      <c r="L201" s="45"/>
      <c r="M201" s="45"/>
      <c r="N201" s="45"/>
      <c r="O201" s="45"/>
      <c r="P201" s="41"/>
      <c r="Q201" s="42"/>
      <c r="R201" s="41"/>
      <c r="S201" s="42"/>
      <c r="T201" s="43"/>
      <c r="U201" s="43"/>
      <c r="V201" s="43"/>
      <c r="W201" s="44"/>
    </row>
    <row r="202" spans="6:25" s="37" customFormat="1" ht="12" outlineLevel="2">
      <c r="F202" s="30">
        <v>6</v>
      </c>
      <c r="G202" s="31" t="s">
        <v>6</v>
      </c>
      <c r="H202" s="32" t="s">
        <v>50</v>
      </c>
      <c r="I202" s="33" t="s">
        <v>239</v>
      </c>
      <c r="J202" s="31" t="s">
        <v>24</v>
      </c>
      <c r="K202" s="34">
        <v>2</v>
      </c>
      <c r="L202" s="35">
        <v>0</v>
      </c>
      <c r="M202" s="34">
        <v>2</v>
      </c>
      <c r="N202" s="36"/>
      <c r="O202" s="36">
        <f>M202*N202</f>
        <v>0</v>
      </c>
      <c r="P202" s="36">
        <v>0.02</v>
      </c>
      <c r="Q202" s="36">
        <f>M202*P202</f>
        <v>0.04</v>
      </c>
      <c r="R202" s="36"/>
      <c r="S202" s="36">
        <f>M202*R202</f>
        <v>0</v>
      </c>
      <c r="T202" s="36">
        <v>21</v>
      </c>
      <c r="U202" s="36">
        <f>O202*T202/100</f>
        <v>0</v>
      </c>
      <c r="V202" s="36">
        <f>U202+O202</f>
        <v>0</v>
      </c>
      <c r="W202" s="36"/>
      <c r="X202" s="36"/>
      <c r="Y202" s="36">
        <v>1</v>
      </c>
    </row>
    <row r="203" spans="6:25" s="37" customFormat="1" ht="12" outlineLevel="2">
      <c r="F203" s="38"/>
      <c r="G203" s="39"/>
      <c r="H203" s="190" t="s">
        <v>167</v>
      </c>
      <c r="I203" s="240"/>
      <c r="J203" s="240"/>
      <c r="K203" s="240"/>
      <c r="L203" s="240"/>
      <c r="M203" s="240"/>
      <c r="N203" s="240"/>
      <c r="O203" s="240"/>
      <c r="P203" s="41"/>
      <c r="Q203" s="42"/>
      <c r="R203" s="41"/>
      <c r="S203" s="42"/>
      <c r="T203" s="43"/>
      <c r="U203" s="43"/>
      <c r="V203" s="43"/>
      <c r="W203" s="44"/>
    </row>
    <row r="204" spans="6:25" s="37" customFormat="1" ht="6" customHeight="1" outlineLevel="2">
      <c r="F204" s="38"/>
      <c r="G204" s="39"/>
      <c r="H204" s="40"/>
      <c r="I204" s="45"/>
      <c r="J204" s="45"/>
      <c r="K204" s="45"/>
      <c r="L204" s="45"/>
      <c r="M204" s="45"/>
      <c r="N204" s="45"/>
      <c r="O204" s="45"/>
      <c r="P204" s="41"/>
      <c r="Q204" s="42"/>
      <c r="R204" s="41"/>
      <c r="S204" s="42"/>
      <c r="T204" s="43"/>
      <c r="U204" s="43"/>
      <c r="V204" s="43"/>
      <c r="W204" s="44"/>
    </row>
    <row r="205" spans="6:25" s="37" customFormat="1" ht="12" outlineLevel="2">
      <c r="F205" s="30">
        <v>7</v>
      </c>
      <c r="G205" s="31" t="s">
        <v>6</v>
      </c>
      <c r="H205" s="32" t="s">
        <v>51</v>
      </c>
      <c r="I205" s="33" t="s">
        <v>235</v>
      </c>
      <c r="J205" s="31" t="s">
        <v>24</v>
      </c>
      <c r="K205" s="34">
        <v>66</v>
      </c>
      <c r="L205" s="35">
        <v>0</v>
      </c>
      <c r="M205" s="34">
        <v>69</v>
      </c>
      <c r="N205" s="36"/>
      <c r="O205" s="36">
        <f>M205*N205</f>
        <v>0</v>
      </c>
      <c r="P205" s="36">
        <v>0.02</v>
      </c>
      <c r="Q205" s="36">
        <f>M205*P205</f>
        <v>1.3800000000000001</v>
      </c>
      <c r="R205" s="36"/>
      <c r="S205" s="36">
        <f>M205*R205</f>
        <v>0</v>
      </c>
      <c r="T205" s="36">
        <v>21</v>
      </c>
      <c r="U205" s="36">
        <f>O205*T205/100</f>
        <v>0</v>
      </c>
      <c r="V205" s="36">
        <f>U205+O205</f>
        <v>0</v>
      </c>
      <c r="W205" s="36"/>
      <c r="X205" s="36"/>
      <c r="Y205" s="36">
        <v>1</v>
      </c>
    </row>
    <row r="206" spans="6:25" s="37" customFormat="1" ht="12" outlineLevel="2">
      <c r="F206" s="38"/>
      <c r="G206" s="39"/>
      <c r="H206" s="190" t="s">
        <v>167</v>
      </c>
      <c r="I206" s="240"/>
      <c r="J206" s="240"/>
      <c r="K206" s="240"/>
      <c r="L206" s="240"/>
      <c r="M206" s="240"/>
      <c r="N206" s="240"/>
      <c r="O206" s="240"/>
      <c r="P206" s="41"/>
      <c r="Q206" s="42"/>
      <c r="R206" s="41"/>
      <c r="S206" s="42"/>
      <c r="T206" s="43"/>
      <c r="U206" s="43"/>
      <c r="V206" s="43"/>
      <c r="W206" s="44"/>
    </row>
    <row r="207" spans="6:25" s="37" customFormat="1" ht="6" customHeight="1" outlineLevel="2">
      <c r="F207" s="38"/>
      <c r="G207" s="39"/>
      <c r="H207" s="40"/>
      <c r="I207" s="45"/>
      <c r="J207" s="45"/>
      <c r="K207" s="45"/>
      <c r="L207" s="45"/>
      <c r="M207" s="45"/>
      <c r="N207" s="45"/>
      <c r="O207" s="45"/>
      <c r="P207" s="41"/>
      <c r="Q207" s="42"/>
      <c r="R207" s="41"/>
      <c r="S207" s="42"/>
      <c r="T207" s="43"/>
      <c r="U207" s="43"/>
      <c r="V207" s="43"/>
      <c r="W207" s="44"/>
    </row>
    <row r="208" spans="6:25" s="37" customFormat="1" ht="12" outlineLevel="2">
      <c r="F208" s="30">
        <v>8</v>
      </c>
      <c r="G208" s="31" t="s">
        <v>6</v>
      </c>
      <c r="H208" s="32" t="s">
        <v>52</v>
      </c>
      <c r="I208" s="33" t="s">
        <v>263</v>
      </c>
      <c r="J208" s="31" t="s">
        <v>24</v>
      </c>
      <c r="K208" s="34">
        <v>65</v>
      </c>
      <c r="L208" s="35">
        <v>0</v>
      </c>
      <c r="M208" s="34">
        <v>15</v>
      </c>
      <c r="N208" s="36"/>
      <c r="O208" s="36">
        <f>M208*N208</f>
        <v>0</v>
      </c>
      <c r="P208" s="36">
        <v>0.02</v>
      </c>
      <c r="Q208" s="36">
        <f>M208*P208</f>
        <v>0.3</v>
      </c>
      <c r="R208" s="36"/>
      <c r="S208" s="36">
        <f>M208*R208</f>
        <v>0</v>
      </c>
      <c r="T208" s="36">
        <v>21</v>
      </c>
      <c r="U208" s="36">
        <f>O208*T208/100</f>
        <v>0</v>
      </c>
      <c r="V208" s="36">
        <f>U208+O208</f>
        <v>0</v>
      </c>
      <c r="W208" s="36"/>
      <c r="X208" s="36"/>
      <c r="Y208" s="36">
        <v>1</v>
      </c>
    </row>
    <row r="209" spans="6:25" s="37" customFormat="1" ht="12" outlineLevel="2">
      <c r="F209" s="38"/>
      <c r="G209" s="39"/>
      <c r="H209" s="190" t="s">
        <v>167</v>
      </c>
      <c r="I209" s="240"/>
      <c r="J209" s="240"/>
      <c r="K209" s="240"/>
      <c r="L209" s="240"/>
      <c r="M209" s="240"/>
      <c r="N209" s="240"/>
      <c r="O209" s="240"/>
      <c r="P209" s="41"/>
      <c r="Q209" s="42"/>
      <c r="R209" s="41"/>
      <c r="S209" s="42"/>
      <c r="T209" s="43"/>
      <c r="U209" s="43"/>
      <c r="V209" s="43"/>
      <c r="W209" s="44"/>
    </row>
    <row r="210" spans="6:25" s="37" customFormat="1" ht="6" customHeight="1" outlineLevel="2">
      <c r="F210" s="38"/>
      <c r="G210" s="39"/>
      <c r="H210" s="40"/>
      <c r="I210" s="45"/>
      <c r="J210" s="45"/>
      <c r="K210" s="45"/>
      <c r="L210" s="45"/>
      <c r="M210" s="45"/>
      <c r="N210" s="45"/>
      <c r="O210" s="45"/>
      <c r="P210" s="41"/>
      <c r="Q210" s="42"/>
      <c r="R210" s="41"/>
      <c r="S210" s="42"/>
      <c r="T210" s="43"/>
      <c r="U210" s="43"/>
      <c r="V210" s="43"/>
      <c r="W210" s="44"/>
    </row>
    <row r="211" spans="6:25" s="37" customFormat="1" ht="12" outlineLevel="2">
      <c r="F211" s="30">
        <v>9</v>
      </c>
      <c r="G211" s="31" t="s">
        <v>6</v>
      </c>
      <c r="H211" s="32" t="s">
        <v>53</v>
      </c>
      <c r="I211" s="33" t="s">
        <v>261</v>
      </c>
      <c r="J211" s="31" t="s">
        <v>24</v>
      </c>
      <c r="K211" s="34">
        <v>65</v>
      </c>
      <c r="L211" s="35">
        <v>0</v>
      </c>
      <c r="M211" s="34">
        <v>54</v>
      </c>
      <c r="N211" s="36"/>
      <c r="O211" s="36">
        <f>M211*N211</f>
        <v>0</v>
      </c>
      <c r="P211" s="36">
        <v>0.02</v>
      </c>
      <c r="Q211" s="36">
        <f>M211*P211</f>
        <v>1.08</v>
      </c>
      <c r="R211" s="36"/>
      <c r="S211" s="36">
        <f>M211*R211</f>
        <v>0</v>
      </c>
      <c r="T211" s="36">
        <v>21</v>
      </c>
      <c r="U211" s="36">
        <f>O211*T211/100</f>
        <v>0</v>
      </c>
      <c r="V211" s="36">
        <f>U211+O211</f>
        <v>0</v>
      </c>
      <c r="W211" s="36"/>
      <c r="X211" s="36"/>
      <c r="Y211" s="36">
        <v>1</v>
      </c>
    </row>
    <row r="212" spans="6:25" s="37" customFormat="1" ht="12" outlineLevel="2">
      <c r="F212" s="38"/>
      <c r="G212" s="39"/>
      <c r="H212" s="190" t="s">
        <v>167</v>
      </c>
      <c r="I212" s="240"/>
      <c r="J212" s="240"/>
      <c r="K212" s="240"/>
      <c r="L212" s="240"/>
      <c r="M212" s="240"/>
      <c r="N212" s="240"/>
      <c r="O212" s="240"/>
      <c r="P212" s="41"/>
      <c r="Q212" s="42"/>
      <c r="R212" s="41"/>
      <c r="S212" s="42"/>
      <c r="T212" s="43"/>
      <c r="U212" s="43"/>
      <c r="V212" s="43"/>
      <c r="W212" s="44"/>
    </row>
    <row r="213" spans="6:25" s="37" customFormat="1" ht="6" customHeight="1" outlineLevel="2">
      <c r="F213" s="38"/>
      <c r="G213" s="39"/>
      <c r="H213" s="40"/>
      <c r="I213" s="45"/>
      <c r="J213" s="45"/>
      <c r="K213" s="45"/>
      <c r="L213" s="45"/>
      <c r="M213" s="45"/>
      <c r="N213" s="45"/>
      <c r="O213" s="45"/>
      <c r="P213" s="41"/>
      <c r="Q213" s="42"/>
      <c r="R213" s="41"/>
      <c r="S213" s="42"/>
      <c r="T213" s="43"/>
      <c r="U213" s="43"/>
      <c r="V213" s="43"/>
      <c r="W213" s="44"/>
    </row>
    <row r="214" spans="6:25" s="37" customFormat="1" ht="12" outlineLevel="2">
      <c r="F214" s="30">
        <v>10</v>
      </c>
      <c r="G214" s="31" t="s">
        <v>6</v>
      </c>
      <c r="H214" s="32" t="s">
        <v>54</v>
      </c>
      <c r="I214" s="33" t="s">
        <v>241</v>
      </c>
      <c r="J214" s="31" t="s">
        <v>24</v>
      </c>
      <c r="K214" s="34">
        <v>19</v>
      </c>
      <c r="L214" s="35">
        <v>0</v>
      </c>
      <c r="M214" s="34">
        <v>21</v>
      </c>
      <c r="N214" s="36"/>
      <c r="O214" s="36">
        <f>M214*N214</f>
        <v>0</v>
      </c>
      <c r="P214" s="36">
        <v>0.03</v>
      </c>
      <c r="Q214" s="36">
        <f>M214*P214</f>
        <v>0.63</v>
      </c>
      <c r="R214" s="36"/>
      <c r="S214" s="36">
        <f>M214*R214</f>
        <v>0</v>
      </c>
      <c r="T214" s="36">
        <v>21</v>
      </c>
      <c r="U214" s="36">
        <f>O214*T214/100</f>
        <v>0</v>
      </c>
      <c r="V214" s="36">
        <f>U214+O214</f>
        <v>0</v>
      </c>
      <c r="W214" s="36"/>
      <c r="X214" s="36"/>
      <c r="Y214" s="36">
        <v>1</v>
      </c>
    </row>
    <row r="215" spans="6:25" s="37" customFormat="1" ht="12" outlineLevel="2">
      <c r="F215" s="38"/>
      <c r="G215" s="39"/>
      <c r="H215" s="190" t="s">
        <v>167</v>
      </c>
      <c r="I215" s="240"/>
      <c r="J215" s="240"/>
      <c r="K215" s="240"/>
      <c r="L215" s="240"/>
      <c r="M215" s="240"/>
      <c r="N215" s="240"/>
      <c r="O215" s="240"/>
      <c r="P215" s="41"/>
      <c r="Q215" s="42"/>
      <c r="R215" s="41"/>
      <c r="S215" s="42"/>
      <c r="T215" s="43"/>
      <c r="U215" s="43"/>
      <c r="V215" s="43"/>
      <c r="W215" s="44"/>
    </row>
    <row r="216" spans="6:25" s="37" customFormat="1" ht="6" customHeight="1" outlineLevel="2">
      <c r="F216" s="38"/>
      <c r="G216" s="39"/>
      <c r="H216" s="40"/>
      <c r="I216" s="45"/>
      <c r="J216" s="45"/>
      <c r="K216" s="45"/>
      <c r="L216" s="45"/>
      <c r="M216" s="45"/>
      <c r="N216" s="45"/>
      <c r="O216" s="45"/>
      <c r="P216" s="41"/>
      <c r="Q216" s="42"/>
      <c r="R216" s="41"/>
      <c r="S216" s="42"/>
      <c r="T216" s="43"/>
      <c r="U216" s="43"/>
      <c r="V216" s="43"/>
      <c r="W216" s="44"/>
    </row>
    <row r="217" spans="6:25" s="37" customFormat="1" ht="12" outlineLevel="2">
      <c r="F217" s="30">
        <v>11</v>
      </c>
      <c r="G217" s="31" t="s">
        <v>6</v>
      </c>
      <c r="H217" s="32" t="s">
        <v>55</v>
      </c>
      <c r="I217" s="33" t="s">
        <v>233</v>
      </c>
      <c r="J217" s="31" t="s">
        <v>24</v>
      </c>
      <c r="K217" s="34">
        <v>20</v>
      </c>
      <c r="L217" s="35">
        <v>0</v>
      </c>
      <c r="M217" s="34">
        <v>21</v>
      </c>
      <c r="N217" s="36"/>
      <c r="O217" s="36">
        <f>M217*N217</f>
        <v>0</v>
      </c>
      <c r="P217" s="36">
        <v>8.9999999999999993E-3</v>
      </c>
      <c r="Q217" s="36">
        <f>M217*P217</f>
        <v>0.18899999999999997</v>
      </c>
      <c r="R217" s="36"/>
      <c r="S217" s="36">
        <f>M217*R217</f>
        <v>0</v>
      </c>
      <c r="T217" s="36">
        <v>21</v>
      </c>
      <c r="U217" s="36">
        <f>O217*T217/100</f>
        <v>0</v>
      </c>
      <c r="V217" s="36">
        <f>U217+O217</f>
        <v>0</v>
      </c>
      <c r="W217" s="36"/>
      <c r="X217" s="36"/>
      <c r="Y217" s="36">
        <v>1</v>
      </c>
    </row>
    <row r="218" spans="6:25" s="37" customFormat="1" ht="12" outlineLevel="2">
      <c r="F218" s="38"/>
      <c r="G218" s="39"/>
      <c r="H218" s="190" t="s">
        <v>167</v>
      </c>
      <c r="I218" s="240"/>
      <c r="J218" s="240"/>
      <c r="K218" s="240"/>
      <c r="L218" s="240"/>
      <c r="M218" s="240"/>
      <c r="N218" s="240"/>
      <c r="O218" s="240"/>
      <c r="P218" s="41"/>
      <c r="Q218" s="42"/>
      <c r="R218" s="41"/>
      <c r="S218" s="42"/>
      <c r="T218" s="43"/>
      <c r="U218" s="43"/>
      <c r="V218" s="43"/>
      <c r="W218" s="44"/>
    </row>
    <row r="219" spans="6:25" s="37" customFormat="1" ht="6" customHeight="1" outlineLevel="2">
      <c r="F219" s="38"/>
      <c r="G219" s="39"/>
      <c r="H219" s="40"/>
      <c r="I219" s="45"/>
      <c r="J219" s="45"/>
      <c r="K219" s="45"/>
      <c r="L219" s="45"/>
      <c r="M219" s="45"/>
      <c r="N219" s="45"/>
      <c r="O219" s="45"/>
      <c r="P219" s="41"/>
      <c r="Q219" s="42"/>
      <c r="R219" s="41"/>
      <c r="S219" s="42"/>
      <c r="T219" s="43"/>
      <c r="U219" s="43"/>
      <c r="V219" s="43"/>
      <c r="W219" s="44"/>
    </row>
    <row r="220" spans="6:25" s="37" customFormat="1" ht="12" outlineLevel="2">
      <c r="F220" s="30">
        <v>12</v>
      </c>
      <c r="G220" s="31" t="s">
        <v>6</v>
      </c>
      <c r="H220" s="32" t="s">
        <v>56</v>
      </c>
      <c r="I220" s="33" t="s">
        <v>222</v>
      </c>
      <c r="J220" s="31" t="s">
        <v>24</v>
      </c>
      <c r="K220" s="34">
        <v>19</v>
      </c>
      <c r="L220" s="35">
        <v>0</v>
      </c>
      <c r="M220" s="34">
        <v>21</v>
      </c>
      <c r="N220" s="36"/>
      <c r="O220" s="36">
        <f>M220*N220</f>
        <v>0</v>
      </c>
      <c r="P220" s="36">
        <v>8.9999999999999993E-3</v>
      </c>
      <c r="Q220" s="36">
        <f>M220*P220</f>
        <v>0.18899999999999997</v>
      </c>
      <c r="R220" s="36"/>
      <c r="S220" s="36">
        <f>M220*R220</f>
        <v>0</v>
      </c>
      <c r="T220" s="36">
        <v>21</v>
      </c>
      <c r="U220" s="36">
        <f>O220*T220/100</f>
        <v>0</v>
      </c>
      <c r="V220" s="36">
        <f>U220+O220</f>
        <v>0</v>
      </c>
      <c r="W220" s="36"/>
      <c r="X220" s="36"/>
      <c r="Y220" s="36">
        <v>1</v>
      </c>
    </row>
    <row r="221" spans="6:25" s="37" customFormat="1" ht="12" outlineLevel="2">
      <c r="F221" s="38"/>
      <c r="G221" s="39"/>
      <c r="H221" s="190" t="s">
        <v>167</v>
      </c>
      <c r="I221" s="240"/>
      <c r="J221" s="240"/>
      <c r="K221" s="240"/>
      <c r="L221" s="240"/>
      <c r="M221" s="240"/>
      <c r="N221" s="240"/>
      <c r="O221" s="240"/>
      <c r="P221" s="41"/>
      <c r="Q221" s="42"/>
      <c r="R221" s="41"/>
      <c r="S221" s="42"/>
      <c r="T221" s="43"/>
      <c r="U221" s="43"/>
      <c r="V221" s="43"/>
      <c r="W221" s="44"/>
    </row>
    <row r="222" spans="6:25" s="37" customFormat="1" ht="6" customHeight="1" outlineLevel="2">
      <c r="F222" s="38"/>
      <c r="G222" s="39"/>
      <c r="H222" s="40"/>
      <c r="I222" s="45"/>
      <c r="J222" s="45"/>
      <c r="K222" s="45"/>
      <c r="L222" s="45"/>
      <c r="M222" s="45"/>
      <c r="N222" s="45"/>
      <c r="O222" s="45"/>
      <c r="P222" s="41"/>
      <c r="Q222" s="42"/>
      <c r="R222" s="41"/>
      <c r="S222" s="42"/>
      <c r="T222" s="43"/>
      <c r="U222" s="43"/>
      <c r="V222" s="43"/>
      <c r="W222" s="44"/>
    </row>
    <row r="223" spans="6:25" s="37" customFormat="1" ht="12" outlineLevel="2">
      <c r="F223" s="30">
        <v>13</v>
      </c>
      <c r="G223" s="31" t="s">
        <v>6</v>
      </c>
      <c r="H223" s="32" t="s">
        <v>57</v>
      </c>
      <c r="I223" s="33" t="s">
        <v>246</v>
      </c>
      <c r="J223" s="31" t="s">
        <v>24</v>
      </c>
      <c r="K223" s="34">
        <v>66</v>
      </c>
      <c r="L223" s="35">
        <v>0</v>
      </c>
      <c r="M223" s="34">
        <v>54</v>
      </c>
      <c r="N223" s="36"/>
      <c r="O223" s="36">
        <f>M223*N223</f>
        <v>0</v>
      </c>
      <c r="P223" s="36">
        <v>8.9999999999999993E-3</v>
      </c>
      <c r="Q223" s="36">
        <f>M223*P223</f>
        <v>0.48599999999999999</v>
      </c>
      <c r="R223" s="36"/>
      <c r="S223" s="36">
        <f>M223*R223</f>
        <v>0</v>
      </c>
      <c r="T223" s="36">
        <v>21</v>
      </c>
      <c r="U223" s="36">
        <f>O223*T223/100</f>
        <v>0</v>
      </c>
      <c r="V223" s="36">
        <f>U223+O223</f>
        <v>0</v>
      </c>
      <c r="W223" s="36"/>
      <c r="X223" s="36"/>
      <c r="Y223" s="36">
        <v>1</v>
      </c>
    </row>
    <row r="224" spans="6:25" s="37" customFormat="1" ht="12" outlineLevel="2">
      <c r="F224" s="38"/>
      <c r="G224" s="39"/>
      <c r="H224" s="190" t="s">
        <v>167</v>
      </c>
      <c r="I224" s="240"/>
      <c r="J224" s="240"/>
      <c r="K224" s="240"/>
      <c r="L224" s="240"/>
      <c r="M224" s="240"/>
      <c r="N224" s="240"/>
      <c r="O224" s="240"/>
      <c r="P224" s="41"/>
      <c r="Q224" s="42"/>
      <c r="R224" s="41"/>
      <c r="S224" s="42"/>
      <c r="T224" s="43"/>
      <c r="U224" s="43"/>
      <c r="V224" s="43"/>
      <c r="W224" s="44"/>
    </row>
    <row r="225" spans="6:25" s="37" customFormat="1" ht="6" customHeight="1" outlineLevel="2">
      <c r="F225" s="38"/>
      <c r="G225" s="39"/>
      <c r="H225" s="40"/>
      <c r="I225" s="45"/>
      <c r="J225" s="45"/>
      <c r="K225" s="45"/>
      <c r="L225" s="45"/>
      <c r="M225" s="45"/>
      <c r="N225" s="45"/>
      <c r="O225" s="45"/>
      <c r="P225" s="41"/>
      <c r="Q225" s="42"/>
      <c r="R225" s="41"/>
      <c r="S225" s="42"/>
      <c r="T225" s="43"/>
      <c r="U225" s="43"/>
      <c r="V225" s="43"/>
      <c r="W225" s="44"/>
    </row>
    <row r="226" spans="6:25" s="37" customFormat="1" ht="12" outlineLevel="2">
      <c r="F226" s="30">
        <v>14</v>
      </c>
      <c r="G226" s="31" t="s">
        <v>6</v>
      </c>
      <c r="H226" s="32" t="s">
        <v>79</v>
      </c>
      <c r="I226" s="33" t="s">
        <v>236</v>
      </c>
      <c r="J226" s="31" t="s">
        <v>24</v>
      </c>
      <c r="K226" s="34">
        <v>19</v>
      </c>
      <c r="L226" s="35">
        <v>0</v>
      </c>
      <c r="M226" s="34">
        <v>21</v>
      </c>
      <c r="N226" s="36"/>
      <c r="O226" s="36">
        <f>M226*N226</f>
        <v>0</v>
      </c>
      <c r="P226" s="36">
        <v>1E-3</v>
      </c>
      <c r="Q226" s="36">
        <f>M226*P226</f>
        <v>2.1000000000000001E-2</v>
      </c>
      <c r="R226" s="36"/>
      <c r="S226" s="36">
        <f>M226*R226</f>
        <v>0</v>
      </c>
      <c r="T226" s="36">
        <v>21</v>
      </c>
      <c r="U226" s="36">
        <f>O226*T226/100</f>
        <v>0</v>
      </c>
      <c r="V226" s="36">
        <f>U226+O226</f>
        <v>0</v>
      </c>
      <c r="W226" s="36"/>
      <c r="X226" s="36"/>
      <c r="Y226" s="36">
        <v>1</v>
      </c>
    </row>
    <row r="227" spans="6:25" s="37" customFormat="1" ht="12" outlineLevel="2">
      <c r="F227" s="38"/>
      <c r="G227" s="39"/>
      <c r="H227" s="190" t="s">
        <v>167</v>
      </c>
      <c r="I227" s="240"/>
      <c r="J227" s="240"/>
      <c r="K227" s="240"/>
      <c r="L227" s="240"/>
      <c r="M227" s="240"/>
      <c r="N227" s="240"/>
      <c r="O227" s="240"/>
      <c r="P227" s="41"/>
      <c r="Q227" s="42"/>
      <c r="R227" s="41"/>
      <c r="S227" s="42"/>
      <c r="T227" s="43"/>
      <c r="U227" s="43"/>
      <c r="V227" s="43"/>
      <c r="W227" s="44"/>
    </row>
    <row r="228" spans="6:25" s="37" customFormat="1" ht="6" customHeight="1" outlineLevel="2">
      <c r="F228" s="38"/>
      <c r="G228" s="39"/>
      <c r="H228" s="40"/>
      <c r="I228" s="45"/>
      <c r="J228" s="45"/>
      <c r="K228" s="45"/>
      <c r="L228" s="45"/>
      <c r="M228" s="45"/>
      <c r="N228" s="45"/>
      <c r="O228" s="45"/>
      <c r="P228" s="41"/>
      <c r="Q228" s="42"/>
      <c r="R228" s="41"/>
      <c r="S228" s="42"/>
      <c r="T228" s="43"/>
      <c r="U228" s="43"/>
      <c r="V228" s="43"/>
      <c r="W228" s="44"/>
    </row>
    <row r="229" spans="6:25" s="37" customFormat="1" ht="12" outlineLevel="2">
      <c r="F229" s="30">
        <v>15</v>
      </c>
      <c r="G229" s="31" t="s">
        <v>6</v>
      </c>
      <c r="H229" s="32" t="s">
        <v>58</v>
      </c>
      <c r="I229" s="33" t="s">
        <v>274</v>
      </c>
      <c r="J229" s="31" t="s">
        <v>24</v>
      </c>
      <c r="K229" s="34">
        <v>60</v>
      </c>
      <c r="L229" s="35">
        <v>0</v>
      </c>
      <c r="M229" s="34">
        <v>66</v>
      </c>
      <c r="N229" s="36"/>
      <c r="O229" s="36">
        <f>M229*N229</f>
        <v>0</v>
      </c>
      <c r="P229" s="36">
        <v>1E-3</v>
      </c>
      <c r="Q229" s="36">
        <f>M229*P229</f>
        <v>6.6000000000000003E-2</v>
      </c>
      <c r="R229" s="36"/>
      <c r="S229" s="36">
        <f>M229*R229</f>
        <v>0</v>
      </c>
      <c r="T229" s="36">
        <v>21</v>
      </c>
      <c r="U229" s="36">
        <f>O229*T229/100</f>
        <v>0</v>
      </c>
      <c r="V229" s="36">
        <f>U229+O229</f>
        <v>0</v>
      </c>
      <c r="W229" s="36"/>
      <c r="X229" s="36"/>
      <c r="Y229" s="36">
        <v>1</v>
      </c>
    </row>
    <row r="230" spans="6:25" s="37" customFormat="1" ht="12" outlineLevel="2">
      <c r="F230" s="38"/>
      <c r="G230" s="39"/>
      <c r="H230" s="190" t="s">
        <v>167</v>
      </c>
      <c r="I230" s="240"/>
      <c r="J230" s="240"/>
      <c r="K230" s="240"/>
      <c r="L230" s="240"/>
      <c r="M230" s="240"/>
      <c r="N230" s="240"/>
      <c r="O230" s="240"/>
      <c r="P230" s="41"/>
      <c r="Q230" s="42"/>
      <c r="R230" s="41"/>
      <c r="S230" s="42"/>
      <c r="T230" s="43"/>
      <c r="U230" s="43"/>
      <c r="V230" s="43"/>
      <c r="W230" s="44"/>
    </row>
    <row r="231" spans="6:25" s="37" customFormat="1" ht="6" customHeight="1" outlineLevel="2">
      <c r="F231" s="38"/>
      <c r="G231" s="39"/>
      <c r="H231" s="40"/>
      <c r="I231" s="45"/>
      <c r="J231" s="45"/>
      <c r="K231" s="45"/>
      <c r="L231" s="45"/>
      <c r="M231" s="45"/>
      <c r="N231" s="45"/>
      <c r="O231" s="45"/>
      <c r="P231" s="41"/>
      <c r="Q231" s="42"/>
      <c r="R231" s="41"/>
      <c r="S231" s="42"/>
      <c r="T231" s="43"/>
      <c r="U231" s="43"/>
      <c r="V231" s="43"/>
      <c r="W231" s="44"/>
    </row>
    <row r="232" spans="6:25" s="37" customFormat="1" ht="12" outlineLevel="2">
      <c r="F232" s="30">
        <v>16</v>
      </c>
      <c r="G232" s="31" t="s">
        <v>6</v>
      </c>
      <c r="H232" s="32" t="s">
        <v>59</v>
      </c>
      <c r="I232" s="33" t="s">
        <v>278</v>
      </c>
      <c r="J232" s="31" t="s">
        <v>24</v>
      </c>
      <c r="K232" s="34">
        <v>20</v>
      </c>
      <c r="L232" s="35">
        <v>0</v>
      </c>
      <c r="M232" s="34">
        <v>18</v>
      </c>
      <c r="N232" s="36"/>
      <c r="O232" s="36">
        <f>M232*N232</f>
        <v>0</v>
      </c>
      <c r="P232" s="36">
        <v>1E-3</v>
      </c>
      <c r="Q232" s="36">
        <f>M232*P232</f>
        <v>1.8000000000000002E-2</v>
      </c>
      <c r="R232" s="36"/>
      <c r="S232" s="36">
        <f>M232*R232</f>
        <v>0</v>
      </c>
      <c r="T232" s="36">
        <v>21</v>
      </c>
      <c r="U232" s="36">
        <f>O232*T232/100</f>
        <v>0</v>
      </c>
      <c r="V232" s="36">
        <f>U232+O232</f>
        <v>0</v>
      </c>
      <c r="W232" s="36"/>
      <c r="X232" s="36"/>
      <c r="Y232" s="36">
        <v>1</v>
      </c>
    </row>
    <row r="233" spans="6:25" s="37" customFormat="1" ht="12" outlineLevel="2">
      <c r="F233" s="38"/>
      <c r="G233" s="39"/>
      <c r="H233" s="190" t="s">
        <v>167</v>
      </c>
      <c r="I233" s="240"/>
      <c r="J233" s="240"/>
      <c r="K233" s="240"/>
      <c r="L233" s="240"/>
      <c r="M233" s="240"/>
      <c r="N233" s="240"/>
      <c r="O233" s="240"/>
      <c r="P233" s="41"/>
      <c r="Q233" s="42"/>
      <c r="R233" s="41"/>
      <c r="S233" s="42"/>
      <c r="T233" s="43"/>
      <c r="U233" s="43"/>
      <c r="V233" s="43"/>
      <c r="W233" s="44"/>
    </row>
    <row r="234" spans="6:25" s="37" customFormat="1" ht="6" customHeight="1" outlineLevel="2">
      <c r="F234" s="38"/>
      <c r="G234" s="39"/>
      <c r="H234" s="40"/>
      <c r="I234" s="45"/>
      <c r="J234" s="45"/>
      <c r="K234" s="45"/>
      <c r="L234" s="45"/>
      <c r="M234" s="45"/>
      <c r="N234" s="45"/>
      <c r="O234" s="45"/>
      <c r="P234" s="41"/>
      <c r="Q234" s="42"/>
      <c r="R234" s="41"/>
      <c r="S234" s="42"/>
      <c r="T234" s="43"/>
      <c r="U234" s="43"/>
      <c r="V234" s="43"/>
      <c r="W234" s="44"/>
    </row>
    <row r="235" spans="6:25" s="37" customFormat="1" ht="12" outlineLevel="2">
      <c r="F235" s="30">
        <v>17</v>
      </c>
      <c r="G235" s="31" t="s">
        <v>6</v>
      </c>
      <c r="H235" s="32" t="s">
        <v>60</v>
      </c>
      <c r="I235" s="33" t="s">
        <v>229</v>
      </c>
      <c r="J235" s="31" t="s">
        <v>24</v>
      </c>
      <c r="K235" s="34">
        <v>9</v>
      </c>
      <c r="L235" s="35">
        <v>0</v>
      </c>
      <c r="M235" s="34">
        <v>7</v>
      </c>
      <c r="N235" s="36"/>
      <c r="O235" s="36">
        <f>M235*N235</f>
        <v>0</v>
      </c>
      <c r="P235" s="36">
        <v>1E-3</v>
      </c>
      <c r="Q235" s="36">
        <f>M235*P235</f>
        <v>7.0000000000000001E-3</v>
      </c>
      <c r="R235" s="36"/>
      <c r="S235" s="36">
        <f>M235*R235</f>
        <v>0</v>
      </c>
      <c r="T235" s="36">
        <v>21</v>
      </c>
      <c r="U235" s="36">
        <f>O235*T235/100</f>
        <v>0</v>
      </c>
      <c r="V235" s="36">
        <f>U235+O235</f>
        <v>0</v>
      </c>
      <c r="W235" s="36"/>
      <c r="X235" s="36"/>
      <c r="Y235" s="36">
        <v>1</v>
      </c>
    </row>
    <row r="236" spans="6:25" s="37" customFormat="1" ht="12" outlineLevel="2">
      <c r="F236" s="38"/>
      <c r="G236" s="39"/>
      <c r="H236" s="190" t="s">
        <v>167</v>
      </c>
      <c r="I236" s="240"/>
      <c r="J236" s="240"/>
      <c r="K236" s="240"/>
      <c r="L236" s="240"/>
      <c r="M236" s="240"/>
      <c r="N236" s="240"/>
      <c r="O236" s="240"/>
      <c r="P236" s="41"/>
      <c r="Q236" s="42"/>
      <c r="R236" s="41"/>
      <c r="S236" s="42"/>
      <c r="T236" s="43"/>
      <c r="U236" s="43"/>
      <c r="V236" s="43"/>
      <c r="W236" s="44"/>
    </row>
    <row r="237" spans="6:25" s="37" customFormat="1" ht="6" customHeight="1" outlineLevel="2">
      <c r="F237" s="38"/>
      <c r="G237" s="39"/>
      <c r="H237" s="40"/>
      <c r="I237" s="45"/>
      <c r="J237" s="45"/>
      <c r="K237" s="45"/>
      <c r="L237" s="45"/>
      <c r="M237" s="45"/>
      <c r="N237" s="45"/>
      <c r="O237" s="45"/>
      <c r="P237" s="41"/>
      <c r="Q237" s="42"/>
      <c r="R237" s="41"/>
      <c r="S237" s="42"/>
      <c r="T237" s="43"/>
      <c r="U237" s="43"/>
      <c r="V237" s="43"/>
      <c r="W237" s="44"/>
    </row>
    <row r="238" spans="6:25" s="37" customFormat="1" ht="12" outlineLevel="2">
      <c r="F238" s="30">
        <v>18</v>
      </c>
      <c r="G238" s="31" t="s">
        <v>6</v>
      </c>
      <c r="H238" s="32" t="s">
        <v>61</v>
      </c>
      <c r="I238" s="33" t="s">
        <v>231</v>
      </c>
      <c r="J238" s="31" t="s">
        <v>24</v>
      </c>
      <c r="K238" s="34">
        <v>2</v>
      </c>
      <c r="L238" s="35">
        <v>0</v>
      </c>
      <c r="M238" s="34">
        <v>2</v>
      </c>
      <c r="N238" s="36"/>
      <c r="O238" s="36">
        <f>M238*N238</f>
        <v>0</v>
      </c>
      <c r="P238" s="36">
        <v>1E-3</v>
      </c>
      <c r="Q238" s="36">
        <f>M238*P238</f>
        <v>2E-3</v>
      </c>
      <c r="R238" s="36"/>
      <c r="S238" s="36">
        <f>M238*R238</f>
        <v>0</v>
      </c>
      <c r="T238" s="36">
        <v>21</v>
      </c>
      <c r="U238" s="36">
        <f>O238*T238/100</f>
        <v>0</v>
      </c>
      <c r="V238" s="36">
        <f>U238+O238</f>
        <v>0</v>
      </c>
      <c r="W238" s="36"/>
      <c r="X238" s="36"/>
      <c r="Y238" s="36">
        <v>1</v>
      </c>
    </row>
    <row r="239" spans="6:25" s="37" customFormat="1" ht="12" outlineLevel="2">
      <c r="F239" s="38"/>
      <c r="G239" s="39"/>
      <c r="H239" s="190" t="s">
        <v>167</v>
      </c>
      <c r="I239" s="240"/>
      <c r="J239" s="240"/>
      <c r="K239" s="240"/>
      <c r="L239" s="240"/>
      <c r="M239" s="240"/>
      <c r="N239" s="240"/>
      <c r="O239" s="240"/>
      <c r="P239" s="41"/>
      <c r="Q239" s="42"/>
      <c r="R239" s="41"/>
      <c r="S239" s="42"/>
      <c r="T239" s="43"/>
      <c r="U239" s="43"/>
      <c r="V239" s="43"/>
      <c r="W239" s="44"/>
    </row>
    <row r="240" spans="6:25" s="37" customFormat="1" ht="6" customHeight="1" outlineLevel="2">
      <c r="F240" s="38"/>
      <c r="G240" s="39"/>
      <c r="H240" s="40"/>
      <c r="I240" s="45"/>
      <c r="J240" s="45"/>
      <c r="K240" s="45"/>
      <c r="L240" s="45"/>
      <c r="M240" s="45"/>
      <c r="N240" s="45"/>
      <c r="O240" s="45"/>
      <c r="P240" s="41"/>
      <c r="Q240" s="42"/>
      <c r="R240" s="41"/>
      <c r="S240" s="42"/>
      <c r="T240" s="43"/>
      <c r="U240" s="43"/>
      <c r="V240" s="43"/>
      <c r="W240" s="44"/>
    </row>
    <row r="241" spans="6:25" s="37" customFormat="1" ht="12" outlineLevel="2">
      <c r="F241" s="30">
        <v>19</v>
      </c>
      <c r="G241" s="31" t="s">
        <v>6</v>
      </c>
      <c r="H241" s="32" t="s">
        <v>62</v>
      </c>
      <c r="I241" s="33" t="s">
        <v>225</v>
      </c>
      <c r="J241" s="31" t="s">
        <v>24</v>
      </c>
      <c r="K241" s="34">
        <v>4</v>
      </c>
      <c r="L241" s="35">
        <v>0</v>
      </c>
      <c r="M241" s="34">
        <v>5</v>
      </c>
      <c r="N241" s="36"/>
      <c r="O241" s="36">
        <f>M241*N241</f>
        <v>0</v>
      </c>
      <c r="P241" s="36">
        <v>1E-3</v>
      </c>
      <c r="Q241" s="36">
        <f>M241*P241</f>
        <v>5.0000000000000001E-3</v>
      </c>
      <c r="R241" s="36"/>
      <c r="S241" s="36">
        <f>M241*R241</f>
        <v>0</v>
      </c>
      <c r="T241" s="36">
        <v>21</v>
      </c>
      <c r="U241" s="36">
        <f>O241*T241/100</f>
        <v>0</v>
      </c>
      <c r="V241" s="36">
        <f>U241+O241</f>
        <v>0</v>
      </c>
      <c r="W241" s="36"/>
      <c r="X241" s="36"/>
      <c r="Y241" s="36">
        <v>1</v>
      </c>
    </row>
    <row r="242" spans="6:25" s="37" customFormat="1" ht="12" outlineLevel="2">
      <c r="F242" s="38"/>
      <c r="G242" s="39"/>
      <c r="H242" s="190" t="s">
        <v>167</v>
      </c>
      <c r="I242" s="240"/>
      <c r="J242" s="240"/>
      <c r="K242" s="240"/>
      <c r="L242" s="240"/>
      <c r="M242" s="240"/>
      <c r="N242" s="240"/>
      <c r="O242" s="240"/>
      <c r="P242" s="41"/>
      <c r="Q242" s="42"/>
      <c r="R242" s="41"/>
      <c r="S242" s="42"/>
      <c r="T242" s="43"/>
      <c r="U242" s="43"/>
      <c r="V242" s="43"/>
      <c r="W242" s="44"/>
    </row>
    <row r="243" spans="6:25" s="37" customFormat="1" ht="6" customHeight="1" outlineLevel="2">
      <c r="F243" s="38"/>
      <c r="G243" s="39"/>
      <c r="H243" s="40"/>
      <c r="I243" s="45"/>
      <c r="J243" s="45"/>
      <c r="K243" s="45"/>
      <c r="L243" s="45"/>
      <c r="M243" s="45"/>
      <c r="N243" s="45"/>
      <c r="O243" s="45"/>
      <c r="P243" s="41"/>
      <c r="Q243" s="42"/>
      <c r="R243" s="41"/>
      <c r="S243" s="42"/>
      <c r="T243" s="43"/>
      <c r="U243" s="43"/>
      <c r="V243" s="43"/>
      <c r="W243" s="44"/>
    </row>
    <row r="244" spans="6:25" s="37" customFormat="1" ht="12" outlineLevel="2">
      <c r="F244" s="30">
        <v>20</v>
      </c>
      <c r="G244" s="31" t="s">
        <v>6</v>
      </c>
      <c r="H244" s="32" t="s">
        <v>63</v>
      </c>
      <c r="I244" s="33" t="s">
        <v>226</v>
      </c>
      <c r="J244" s="31" t="s">
        <v>24</v>
      </c>
      <c r="K244" s="34">
        <v>1</v>
      </c>
      <c r="L244" s="35">
        <v>0</v>
      </c>
      <c r="M244" s="34">
        <v>1</v>
      </c>
      <c r="N244" s="36"/>
      <c r="O244" s="36">
        <f>M244*N244</f>
        <v>0</v>
      </c>
      <c r="P244" s="36">
        <v>1E-3</v>
      </c>
      <c r="Q244" s="36">
        <f>M244*P244</f>
        <v>1E-3</v>
      </c>
      <c r="R244" s="36"/>
      <c r="S244" s="36">
        <f>M244*R244</f>
        <v>0</v>
      </c>
      <c r="T244" s="36">
        <v>21</v>
      </c>
      <c r="U244" s="36">
        <f>O244*T244/100</f>
        <v>0</v>
      </c>
      <c r="V244" s="36">
        <f>U244+O244</f>
        <v>0</v>
      </c>
      <c r="W244" s="36"/>
      <c r="X244" s="36"/>
      <c r="Y244" s="36">
        <v>1</v>
      </c>
    </row>
    <row r="245" spans="6:25" s="37" customFormat="1" ht="12" outlineLevel="2">
      <c r="F245" s="38"/>
      <c r="G245" s="39"/>
      <c r="H245" s="190" t="s">
        <v>167</v>
      </c>
      <c r="I245" s="240"/>
      <c r="J245" s="240"/>
      <c r="K245" s="240"/>
      <c r="L245" s="240"/>
      <c r="M245" s="240"/>
      <c r="N245" s="240"/>
      <c r="O245" s="240"/>
      <c r="P245" s="41"/>
      <c r="Q245" s="42"/>
      <c r="R245" s="41"/>
      <c r="S245" s="42"/>
      <c r="T245" s="43"/>
      <c r="U245" s="43"/>
      <c r="V245" s="43"/>
      <c r="W245" s="44"/>
    </row>
    <row r="246" spans="6:25" s="37" customFormat="1" ht="6" customHeight="1" outlineLevel="2">
      <c r="F246" s="38"/>
      <c r="G246" s="39"/>
      <c r="H246" s="40"/>
      <c r="I246" s="45"/>
      <c r="J246" s="45"/>
      <c r="K246" s="45"/>
      <c r="L246" s="45"/>
      <c r="M246" s="45"/>
      <c r="N246" s="45"/>
      <c r="O246" s="45"/>
      <c r="P246" s="41"/>
      <c r="Q246" s="42"/>
      <c r="R246" s="41"/>
      <c r="S246" s="42"/>
      <c r="T246" s="43"/>
      <c r="U246" s="43"/>
      <c r="V246" s="43"/>
      <c r="W246" s="44"/>
    </row>
    <row r="247" spans="6:25" s="37" customFormat="1" ht="12" outlineLevel="2">
      <c r="F247" s="30">
        <v>21</v>
      </c>
      <c r="G247" s="31" t="s">
        <v>6</v>
      </c>
      <c r="H247" s="32" t="s">
        <v>64</v>
      </c>
      <c r="I247" s="33" t="s">
        <v>227</v>
      </c>
      <c r="J247" s="31" t="s">
        <v>24</v>
      </c>
      <c r="K247" s="34">
        <v>2</v>
      </c>
      <c r="L247" s="35">
        <v>0</v>
      </c>
      <c r="M247" s="34">
        <v>2</v>
      </c>
      <c r="N247" s="36"/>
      <c r="O247" s="36">
        <f>M247*N247</f>
        <v>0</v>
      </c>
      <c r="P247" s="36">
        <v>1E-3</v>
      </c>
      <c r="Q247" s="36">
        <f>M247*P247</f>
        <v>2E-3</v>
      </c>
      <c r="R247" s="36"/>
      <c r="S247" s="36">
        <f>M247*R247</f>
        <v>0</v>
      </c>
      <c r="T247" s="36">
        <v>21</v>
      </c>
      <c r="U247" s="36">
        <f>O247*T247/100</f>
        <v>0</v>
      </c>
      <c r="V247" s="36">
        <f>U247+O247</f>
        <v>0</v>
      </c>
      <c r="W247" s="36"/>
      <c r="X247" s="36"/>
      <c r="Y247" s="36">
        <v>1</v>
      </c>
    </row>
    <row r="248" spans="6:25" s="37" customFormat="1" ht="12" outlineLevel="2">
      <c r="F248" s="38"/>
      <c r="G248" s="39"/>
      <c r="H248" s="190" t="s">
        <v>167</v>
      </c>
      <c r="I248" s="240"/>
      <c r="J248" s="240"/>
      <c r="K248" s="240"/>
      <c r="L248" s="240"/>
      <c r="M248" s="240"/>
      <c r="N248" s="240"/>
      <c r="O248" s="240"/>
      <c r="P248" s="41"/>
      <c r="Q248" s="42"/>
      <c r="R248" s="41"/>
      <c r="S248" s="42"/>
      <c r="T248" s="43"/>
      <c r="U248" s="43"/>
      <c r="V248" s="43"/>
      <c r="W248" s="44"/>
    </row>
    <row r="249" spans="6:25" s="37" customFormat="1" ht="6" customHeight="1" outlineLevel="2">
      <c r="F249" s="38"/>
      <c r="G249" s="39"/>
      <c r="H249" s="40"/>
      <c r="I249" s="45"/>
      <c r="J249" s="45"/>
      <c r="K249" s="45"/>
      <c r="L249" s="45"/>
      <c r="M249" s="45"/>
      <c r="N249" s="45"/>
      <c r="O249" s="45"/>
      <c r="P249" s="41"/>
      <c r="Q249" s="42"/>
      <c r="R249" s="41"/>
      <c r="S249" s="42"/>
      <c r="T249" s="43"/>
      <c r="U249" s="43"/>
      <c r="V249" s="43"/>
      <c r="W249" s="44"/>
    </row>
    <row r="250" spans="6:25" s="37" customFormat="1" ht="12" outlineLevel="2">
      <c r="F250" s="30">
        <v>22</v>
      </c>
      <c r="G250" s="31" t="s">
        <v>6</v>
      </c>
      <c r="H250" s="32" t="s">
        <v>65</v>
      </c>
      <c r="I250" s="33" t="s">
        <v>228</v>
      </c>
      <c r="J250" s="31" t="s">
        <v>24</v>
      </c>
      <c r="K250" s="34">
        <v>4</v>
      </c>
      <c r="L250" s="35">
        <v>0</v>
      </c>
      <c r="M250" s="34">
        <v>3</v>
      </c>
      <c r="N250" s="36"/>
      <c r="O250" s="36">
        <f>M250*N250</f>
        <v>0</v>
      </c>
      <c r="P250" s="36">
        <v>1E-3</v>
      </c>
      <c r="Q250" s="36">
        <f>M250*P250</f>
        <v>3.0000000000000001E-3</v>
      </c>
      <c r="R250" s="36"/>
      <c r="S250" s="36">
        <f>M250*R250</f>
        <v>0</v>
      </c>
      <c r="T250" s="36">
        <v>21</v>
      </c>
      <c r="U250" s="36">
        <f>O250*T250/100</f>
        <v>0</v>
      </c>
      <c r="V250" s="36">
        <f>U250+O250</f>
        <v>0</v>
      </c>
      <c r="W250" s="36"/>
      <c r="X250" s="36"/>
      <c r="Y250" s="36">
        <v>1</v>
      </c>
    </row>
    <row r="251" spans="6:25" s="37" customFormat="1" ht="12" outlineLevel="2">
      <c r="F251" s="38"/>
      <c r="G251" s="39"/>
      <c r="H251" s="190" t="s">
        <v>167</v>
      </c>
      <c r="I251" s="240"/>
      <c r="J251" s="240"/>
      <c r="K251" s="240"/>
      <c r="L251" s="240"/>
      <c r="M251" s="240"/>
      <c r="N251" s="240"/>
      <c r="O251" s="240"/>
      <c r="P251" s="41"/>
      <c r="Q251" s="42"/>
      <c r="R251" s="41"/>
      <c r="S251" s="42"/>
      <c r="T251" s="43"/>
      <c r="U251" s="43"/>
      <c r="V251" s="43"/>
      <c r="W251" s="44"/>
    </row>
    <row r="252" spans="6:25" s="37" customFormat="1" ht="6" customHeight="1" outlineLevel="2">
      <c r="F252" s="38"/>
      <c r="G252" s="39"/>
      <c r="H252" s="40"/>
      <c r="I252" s="45"/>
      <c r="J252" s="45"/>
      <c r="K252" s="45"/>
      <c r="L252" s="45"/>
      <c r="M252" s="45"/>
      <c r="N252" s="45"/>
      <c r="O252" s="45"/>
      <c r="P252" s="41"/>
      <c r="Q252" s="42"/>
      <c r="R252" s="41"/>
      <c r="S252" s="42"/>
      <c r="T252" s="43"/>
      <c r="U252" s="43"/>
      <c r="V252" s="43"/>
      <c r="W252" s="44"/>
    </row>
    <row r="253" spans="6:25" s="37" customFormat="1" ht="12" outlineLevel="2">
      <c r="F253" s="30">
        <v>40</v>
      </c>
      <c r="G253" s="31" t="s">
        <v>6</v>
      </c>
      <c r="H253" s="32" t="s">
        <v>385</v>
      </c>
      <c r="I253" s="33" t="s">
        <v>386</v>
      </c>
      <c r="J253" s="31" t="s">
        <v>14</v>
      </c>
      <c r="K253" s="34">
        <v>4167</v>
      </c>
      <c r="L253" s="35">
        <v>0</v>
      </c>
      <c r="M253" s="34">
        <v>15</v>
      </c>
      <c r="N253" s="36"/>
      <c r="O253" s="36">
        <f>M253*N253</f>
        <v>0</v>
      </c>
      <c r="P253" s="36"/>
      <c r="Q253" s="36">
        <f>M253*P253</f>
        <v>0</v>
      </c>
      <c r="R253" s="36"/>
      <c r="S253" s="36">
        <f>M253*R253</f>
        <v>0</v>
      </c>
      <c r="T253" s="36">
        <v>21</v>
      </c>
      <c r="U253" s="36">
        <f>O253*T253/100</f>
        <v>0</v>
      </c>
      <c r="V253" s="36">
        <f>U253+O253</f>
        <v>0</v>
      </c>
      <c r="W253" s="36"/>
      <c r="X253" s="36"/>
      <c r="Y253" s="36">
        <v>1</v>
      </c>
    </row>
    <row r="254" spans="6:25" s="37" customFormat="1" ht="12" outlineLevel="2">
      <c r="F254" s="38"/>
      <c r="G254" s="39"/>
      <c r="H254" s="190" t="s">
        <v>167</v>
      </c>
      <c r="I254" s="240"/>
      <c r="J254" s="240"/>
      <c r="K254" s="240"/>
      <c r="L254" s="240"/>
      <c r="M254" s="240"/>
      <c r="N254" s="240"/>
      <c r="O254" s="240"/>
      <c r="P254" s="41"/>
      <c r="Q254" s="42"/>
      <c r="R254" s="41"/>
      <c r="S254" s="42"/>
      <c r="T254" s="43"/>
      <c r="U254" s="43"/>
      <c r="V254" s="43"/>
      <c r="W254" s="44"/>
    </row>
    <row r="255" spans="6:25" s="37" customFormat="1" ht="6" customHeight="1" outlineLevel="2">
      <c r="F255" s="38"/>
      <c r="G255" s="39"/>
      <c r="H255" s="40"/>
      <c r="I255" s="45"/>
      <c r="J255" s="45"/>
      <c r="K255" s="45"/>
      <c r="L255" s="45"/>
      <c r="M255" s="45"/>
      <c r="N255" s="45"/>
      <c r="O255" s="45"/>
      <c r="P255" s="41"/>
      <c r="Q255" s="42"/>
      <c r="R255" s="41"/>
      <c r="S255" s="42"/>
      <c r="T255" s="43"/>
      <c r="U255" s="43"/>
      <c r="V255" s="43"/>
      <c r="W255" s="44"/>
    </row>
    <row r="256" spans="6:25" s="37" customFormat="1" ht="12" outlineLevel="2">
      <c r="F256" s="30">
        <v>24</v>
      </c>
      <c r="G256" s="31" t="s">
        <v>6</v>
      </c>
      <c r="H256" s="32" t="s">
        <v>66</v>
      </c>
      <c r="I256" s="33" t="s">
        <v>219</v>
      </c>
      <c r="J256" s="31" t="s">
        <v>24</v>
      </c>
      <c r="K256" s="34">
        <v>12</v>
      </c>
      <c r="L256" s="35">
        <v>0</v>
      </c>
      <c r="M256" s="34">
        <v>12</v>
      </c>
      <c r="N256" s="36"/>
      <c r="O256" s="36">
        <f>M256*N256</f>
        <v>0</v>
      </c>
      <c r="P256" s="36">
        <v>1E-3</v>
      </c>
      <c r="Q256" s="36">
        <f>M256*P256</f>
        <v>1.2E-2</v>
      </c>
      <c r="R256" s="36"/>
      <c r="S256" s="36">
        <f>M256*R256</f>
        <v>0</v>
      </c>
      <c r="T256" s="36">
        <v>21</v>
      </c>
      <c r="U256" s="36">
        <f>O256*T256/100</f>
        <v>0</v>
      </c>
      <c r="V256" s="36">
        <f>U256+O256</f>
        <v>0</v>
      </c>
      <c r="W256" s="36"/>
      <c r="X256" s="36"/>
      <c r="Y256" s="36">
        <v>1</v>
      </c>
    </row>
    <row r="257" spans="6:25" s="37" customFormat="1" ht="12" outlineLevel="2">
      <c r="F257" s="38"/>
      <c r="G257" s="39"/>
      <c r="H257" s="190" t="s">
        <v>167</v>
      </c>
      <c r="I257" s="240"/>
      <c r="J257" s="240"/>
      <c r="K257" s="240"/>
      <c r="L257" s="240"/>
      <c r="M257" s="240"/>
      <c r="N257" s="240"/>
      <c r="O257" s="240"/>
      <c r="P257" s="41"/>
      <c r="Q257" s="42"/>
      <c r="R257" s="41"/>
      <c r="S257" s="42"/>
      <c r="T257" s="43"/>
      <c r="U257" s="43"/>
      <c r="V257" s="43"/>
      <c r="W257" s="44"/>
    </row>
    <row r="258" spans="6:25" s="37" customFormat="1" ht="6" customHeight="1" outlineLevel="2">
      <c r="F258" s="38"/>
      <c r="G258" s="39"/>
      <c r="H258" s="40"/>
      <c r="I258" s="45"/>
      <c r="J258" s="45"/>
      <c r="K258" s="45"/>
      <c r="L258" s="45"/>
      <c r="M258" s="45"/>
      <c r="N258" s="45"/>
      <c r="O258" s="45"/>
      <c r="P258" s="41"/>
      <c r="Q258" s="42"/>
      <c r="R258" s="41"/>
      <c r="S258" s="42"/>
      <c r="T258" s="43"/>
      <c r="U258" s="43"/>
      <c r="V258" s="43"/>
      <c r="W258" s="44"/>
    </row>
    <row r="259" spans="6:25" s="37" customFormat="1" ht="12" outlineLevel="2">
      <c r="F259" s="30">
        <v>25</v>
      </c>
      <c r="G259" s="31" t="s">
        <v>6</v>
      </c>
      <c r="H259" s="32" t="s">
        <v>67</v>
      </c>
      <c r="I259" s="33" t="s">
        <v>221</v>
      </c>
      <c r="J259" s="31" t="s">
        <v>24</v>
      </c>
      <c r="K259" s="34">
        <v>4</v>
      </c>
      <c r="L259" s="35">
        <v>0</v>
      </c>
      <c r="M259" s="34">
        <v>6</v>
      </c>
      <c r="N259" s="36"/>
      <c r="O259" s="36">
        <f>M259*N259</f>
        <v>0</v>
      </c>
      <c r="P259" s="36">
        <v>1E-3</v>
      </c>
      <c r="Q259" s="36">
        <f>M259*P259</f>
        <v>6.0000000000000001E-3</v>
      </c>
      <c r="R259" s="36"/>
      <c r="S259" s="36">
        <f>M259*R259</f>
        <v>0</v>
      </c>
      <c r="T259" s="36">
        <v>21</v>
      </c>
      <c r="U259" s="36">
        <f>O259*T259/100</f>
        <v>0</v>
      </c>
      <c r="V259" s="36">
        <f>U259+O259</f>
        <v>0</v>
      </c>
      <c r="W259" s="36"/>
      <c r="X259" s="36"/>
      <c r="Y259" s="36">
        <v>1</v>
      </c>
    </row>
    <row r="260" spans="6:25" s="37" customFormat="1" ht="12" outlineLevel="2">
      <c r="F260" s="38"/>
      <c r="G260" s="39"/>
      <c r="H260" s="190" t="s">
        <v>167</v>
      </c>
      <c r="I260" s="240"/>
      <c r="J260" s="240"/>
      <c r="K260" s="240"/>
      <c r="L260" s="240"/>
      <c r="M260" s="240"/>
      <c r="N260" s="240"/>
      <c r="O260" s="240"/>
      <c r="P260" s="41"/>
      <c r="Q260" s="42"/>
      <c r="R260" s="41"/>
      <c r="S260" s="42"/>
      <c r="T260" s="43"/>
      <c r="U260" s="43"/>
      <c r="V260" s="43"/>
      <c r="W260" s="44"/>
    </row>
    <row r="261" spans="6:25" s="37" customFormat="1" ht="6" customHeight="1" outlineLevel="2">
      <c r="F261" s="38"/>
      <c r="G261" s="39"/>
      <c r="H261" s="40"/>
      <c r="I261" s="45"/>
      <c r="J261" s="45"/>
      <c r="K261" s="45"/>
      <c r="L261" s="45"/>
      <c r="M261" s="45"/>
      <c r="N261" s="45"/>
      <c r="O261" s="45"/>
      <c r="P261" s="41"/>
      <c r="Q261" s="42"/>
      <c r="R261" s="41"/>
      <c r="S261" s="42"/>
      <c r="T261" s="43"/>
      <c r="U261" s="43"/>
      <c r="V261" s="43"/>
      <c r="W261" s="44"/>
    </row>
    <row r="262" spans="6:25" s="37" customFormat="1" ht="12" outlineLevel="2">
      <c r="F262" s="30">
        <v>26</v>
      </c>
      <c r="G262" s="31" t="s">
        <v>6</v>
      </c>
      <c r="H262" s="32" t="s">
        <v>68</v>
      </c>
      <c r="I262" s="33" t="s">
        <v>220</v>
      </c>
      <c r="J262" s="31" t="s">
        <v>24</v>
      </c>
      <c r="K262" s="34">
        <v>16</v>
      </c>
      <c r="L262" s="35">
        <v>0</v>
      </c>
      <c r="M262" s="34">
        <v>16</v>
      </c>
      <c r="N262" s="36"/>
      <c r="O262" s="36">
        <f>M262*N262</f>
        <v>0</v>
      </c>
      <c r="P262" s="36">
        <v>1E-3</v>
      </c>
      <c r="Q262" s="36">
        <f>M262*P262</f>
        <v>1.6E-2</v>
      </c>
      <c r="R262" s="36"/>
      <c r="S262" s="36">
        <f>M262*R262</f>
        <v>0</v>
      </c>
      <c r="T262" s="36">
        <v>21</v>
      </c>
      <c r="U262" s="36">
        <f>O262*T262/100</f>
        <v>0</v>
      </c>
      <c r="V262" s="36">
        <f>U262+O262</f>
        <v>0</v>
      </c>
      <c r="W262" s="36"/>
      <c r="X262" s="36"/>
      <c r="Y262" s="36">
        <v>1</v>
      </c>
    </row>
    <row r="263" spans="6:25" s="37" customFormat="1" ht="12" outlineLevel="2">
      <c r="F263" s="38"/>
      <c r="G263" s="39"/>
      <c r="H263" s="190" t="s">
        <v>167</v>
      </c>
      <c r="I263" s="240"/>
      <c r="J263" s="240"/>
      <c r="K263" s="240"/>
      <c r="L263" s="240"/>
      <c r="M263" s="240"/>
      <c r="N263" s="240"/>
      <c r="O263" s="240"/>
      <c r="P263" s="41"/>
      <c r="Q263" s="42"/>
      <c r="R263" s="41"/>
      <c r="S263" s="42"/>
      <c r="T263" s="43"/>
      <c r="U263" s="43"/>
      <c r="V263" s="43"/>
      <c r="W263" s="44"/>
    </row>
    <row r="264" spans="6:25" s="37" customFormat="1" ht="6" customHeight="1" outlineLevel="2">
      <c r="F264" s="38"/>
      <c r="G264" s="39"/>
      <c r="H264" s="40"/>
      <c r="I264" s="45"/>
      <c r="J264" s="45"/>
      <c r="K264" s="45"/>
      <c r="L264" s="45"/>
      <c r="M264" s="45"/>
      <c r="N264" s="45"/>
      <c r="O264" s="45"/>
      <c r="P264" s="41"/>
      <c r="Q264" s="42"/>
      <c r="R264" s="41"/>
      <c r="S264" s="42"/>
      <c r="T264" s="43"/>
      <c r="U264" s="43"/>
      <c r="V264" s="43"/>
      <c r="W264" s="44"/>
    </row>
    <row r="265" spans="6:25" s="37" customFormat="1" ht="12" outlineLevel="2">
      <c r="F265" s="30">
        <v>27</v>
      </c>
      <c r="G265" s="31" t="s">
        <v>6</v>
      </c>
      <c r="H265" s="32" t="s">
        <v>69</v>
      </c>
      <c r="I265" s="33" t="s">
        <v>216</v>
      </c>
      <c r="J265" s="31" t="s">
        <v>24</v>
      </c>
      <c r="K265" s="34">
        <v>24</v>
      </c>
      <c r="L265" s="35">
        <v>0</v>
      </c>
      <c r="M265" s="34">
        <v>27</v>
      </c>
      <c r="N265" s="36"/>
      <c r="O265" s="36">
        <f>M265*N265</f>
        <v>0</v>
      </c>
      <c r="P265" s="36">
        <v>1E-3</v>
      </c>
      <c r="Q265" s="36">
        <f>M265*P265</f>
        <v>2.7E-2</v>
      </c>
      <c r="R265" s="36"/>
      <c r="S265" s="36">
        <f>M265*R265</f>
        <v>0</v>
      </c>
      <c r="T265" s="36">
        <v>21</v>
      </c>
      <c r="U265" s="36">
        <f>O265*T265/100</f>
        <v>0</v>
      </c>
      <c r="V265" s="36">
        <f>U265+O265</f>
        <v>0</v>
      </c>
      <c r="W265" s="36"/>
      <c r="X265" s="36"/>
      <c r="Y265" s="36">
        <v>1</v>
      </c>
    </row>
    <row r="266" spans="6:25" s="37" customFormat="1" ht="12" outlineLevel="2">
      <c r="F266" s="38"/>
      <c r="G266" s="39"/>
      <c r="H266" s="190" t="s">
        <v>167</v>
      </c>
      <c r="I266" s="240"/>
      <c r="J266" s="240"/>
      <c r="K266" s="240"/>
      <c r="L266" s="240"/>
      <c r="M266" s="240"/>
      <c r="N266" s="240"/>
      <c r="O266" s="240"/>
      <c r="P266" s="41"/>
      <c r="Q266" s="42"/>
      <c r="R266" s="41"/>
      <c r="S266" s="42"/>
      <c r="T266" s="43"/>
      <c r="U266" s="43"/>
      <c r="V266" s="43"/>
      <c r="W266" s="44"/>
    </row>
    <row r="267" spans="6:25" s="37" customFormat="1" ht="6" customHeight="1" outlineLevel="2">
      <c r="F267" s="38"/>
      <c r="G267" s="39"/>
      <c r="H267" s="40"/>
      <c r="I267" s="45"/>
      <c r="J267" s="45"/>
      <c r="K267" s="45"/>
      <c r="L267" s="45"/>
      <c r="M267" s="45"/>
      <c r="N267" s="45"/>
      <c r="O267" s="45"/>
      <c r="P267" s="41"/>
      <c r="Q267" s="42"/>
      <c r="R267" s="41"/>
      <c r="S267" s="42"/>
      <c r="T267" s="43"/>
      <c r="U267" s="43"/>
      <c r="V267" s="43"/>
      <c r="W267" s="44"/>
    </row>
    <row r="268" spans="6:25" s="37" customFormat="1" ht="12" outlineLevel="2">
      <c r="F268" s="30">
        <v>28</v>
      </c>
      <c r="G268" s="31" t="s">
        <v>6</v>
      </c>
      <c r="H268" s="32" t="s">
        <v>70</v>
      </c>
      <c r="I268" s="33" t="s">
        <v>218</v>
      </c>
      <c r="J268" s="31" t="s">
        <v>24</v>
      </c>
      <c r="K268" s="34">
        <v>2</v>
      </c>
      <c r="L268" s="35">
        <v>0</v>
      </c>
      <c r="M268" s="34">
        <v>3</v>
      </c>
      <c r="N268" s="36"/>
      <c r="O268" s="36">
        <f>M268*N268</f>
        <v>0</v>
      </c>
      <c r="P268" s="36">
        <v>1E-3</v>
      </c>
      <c r="Q268" s="36">
        <f>M268*P268</f>
        <v>3.0000000000000001E-3</v>
      </c>
      <c r="R268" s="36"/>
      <c r="S268" s="36">
        <f>M268*R268</f>
        <v>0</v>
      </c>
      <c r="T268" s="36">
        <v>21</v>
      </c>
      <c r="U268" s="36">
        <f>O268*T268/100</f>
        <v>0</v>
      </c>
      <c r="V268" s="36">
        <f>U268+O268</f>
        <v>0</v>
      </c>
      <c r="W268" s="36"/>
      <c r="X268" s="36"/>
      <c r="Y268" s="36">
        <v>1</v>
      </c>
    </row>
    <row r="269" spans="6:25" s="37" customFormat="1" ht="12" outlineLevel="2">
      <c r="F269" s="38"/>
      <c r="G269" s="39"/>
      <c r="H269" s="190" t="s">
        <v>167</v>
      </c>
      <c r="I269" s="240"/>
      <c r="J269" s="240"/>
      <c r="K269" s="240"/>
      <c r="L269" s="240"/>
      <c r="M269" s="240"/>
      <c r="N269" s="240"/>
      <c r="O269" s="240"/>
      <c r="P269" s="41"/>
      <c r="Q269" s="42"/>
      <c r="R269" s="41"/>
      <c r="S269" s="42"/>
      <c r="T269" s="43"/>
      <c r="U269" s="43"/>
      <c r="V269" s="43"/>
      <c r="W269" s="44"/>
    </row>
    <row r="270" spans="6:25" s="37" customFormat="1" ht="6" customHeight="1" outlineLevel="2">
      <c r="F270" s="38"/>
      <c r="G270" s="39"/>
      <c r="H270" s="40"/>
      <c r="I270" s="45"/>
      <c r="J270" s="45"/>
      <c r="K270" s="45"/>
      <c r="L270" s="45"/>
      <c r="M270" s="45"/>
      <c r="N270" s="45"/>
      <c r="O270" s="45"/>
      <c r="P270" s="41"/>
      <c r="Q270" s="42"/>
      <c r="R270" s="41"/>
      <c r="S270" s="42"/>
      <c r="T270" s="43"/>
      <c r="U270" s="43"/>
      <c r="V270" s="43"/>
      <c r="W270" s="44"/>
    </row>
    <row r="271" spans="6:25" s="37" customFormat="1" ht="12" outlineLevel="2">
      <c r="F271" s="30">
        <v>29</v>
      </c>
      <c r="G271" s="31" t="s">
        <v>6</v>
      </c>
      <c r="H271" s="32" t="s">
        <v>71</v>
      </c>
      <c r="I271" s="33" t="s">
        <v>217</v>
      </c>
      <c r="J271" s="31" t="s">
        <v>24</v>
      </c>
      <c r="K271" s="34">
        <v>20</v>
      </c>
      <c r="L271" s="35">
        <v>0</v>
      </c>
      <c r="M271" s="34">
        <v>20</v>
      </c>
      <c r="N271" s="36"/>
      <c r="O271" s="36">
        <f>M271*N271</f>
        <v>0</v>
      </c>
      <c r="P271" s="36">
        <v>1E-3</v>
      </c>
      <c r="Q271" s="36">
        <f>M271*P271</f>
        <v>0.02</v>
      </c>
      <c r="R271" s="36"/>
      <c r="S271" s="36">
        <f>M271*R271</f>
        <v>0</v>
      </c>
      <c r="T271" s="36">
        <v>21</v>
      </c>
      <c r="U271" s="36">
        <f>O271*T271/100</f>
        <v>0</v>
      </c>
      <c r="V271" s="36">
        <f>U271+O271</f>
        <v>0</v>
      </c>
      <c r="W271" s="36"/>
      <c r="X271" s="36"/>
      <c r="Y271" s="36">
        <v>1</v>
      </c>
    </row>
    <row r="272" spans="6:25" s="37" customFormat="1" ht="12" outlineLevel="2">
      <c r="F272" s="38"/>
      <c r="G272" s="39"/>
      <c r="H272" s="190" t="s">
        <v>167</v>
      </c>
      <c r="I272" s="240"/>
      <c r="J272" s="240"/>
      <c r="K272" s="240"/>
      <c r="L272" s="240"/>
      <c r="M272" s="240"/>
      <c r="N272" s="240"/>
      <c r="O272" s="240"/>
      <c r="P272" s="41"/>
      <c r="Q272" s="42"/>
      <c r="R272" s="41"/>
      <c r="S272" s="42"/>
      <c r="T272" s="43"/>
      <c r="U272" s="43"/>
      <c r="V272" s="43"/>
      <c r="W272" s="44"/>
    </row>
    <row r="273" spans="6:25" s="37" customFormat="1" ht="6" customHeight="1" outlineLevel="2">
      <c r="F273" s="38"/>
      <c r="G273" s="39"/>
      <c r="H273" s="40"/>
      <c r="I273" s="45"/>
      <c r="J273" s="45"/>
      <c r="K273" s="45"/>
      <c r="L273" s="45"/>
      <c r="M273" s="45"/>
      <c r="N273" s="45"/>
      <c r="O273" s="45"/>
      <c r="P273" s="41"/>
      <c r="Q273" s="42"/>
      <c r="R273" s="41"/>
      <c r="S273" s="42"/>
      <c r="T273" s="43"/>
      <c r="U273" s="43"/>
      <c r="V273" s="43"/>
      <c r="W273" s="44"/>
    </row>
    <row r="274" spans="6:25" s="37" customFormat="1" ht="12" outlineLevel="2">
      <c r="F274" s="30">
        <v>30</v>
      </c>
      <c r="G274" s="31" t="s">
        <v>6</v>
      </c>
      <c r="H274" s="32" t="s">
        <v>72</v>
      </c>
      <c r="I274" s="33" t="s">
        <v>175</v>
      </c>
      <c r="J274" s="31" t="s">
        <v>24</v>
      </c>
      <c r="K274" s="34">
        <v>5</v>
      </c>
      <c r="L274" s="35">
        <v>0</v>
      </c>
      <c r="M274" s="34">
        <v>5</v>
      </c>
      <c r="N274" s="36"/>
      <c r="O274" s="36">
        <f>M274*N274</f>
        <v>0</v>
      </c>
      <c r="P274" s="36"/>
      <c r="Q274" s="36">
        <f>M274*P274</f>
        <v>0</v>
      </c>
      <c r="R274" s="36"/>
      <c r="S274" s="36">
        <f>M274*R274</f>
        <v>0</v>
      </c>
      <c r="T274" s="36">
        <v>21</v>
      </c>
      <c r="U274" s="36">
        <f>O274*T274/100</f>
        <v>0</v>
      </c>
      <c r="V274" s="36">
        <f>U274+O274</f>
        <v>0</v>
      </c>
      <c r="W274" s="36"/>
      <c r="X274" s="36"/>
      <c r="Y274" s="36">
        <v>1</v>
      </c>
    </row>
    <row r="275" spans="6:25" s="37" customFormat="1" ht="12" outlineLevel="2">
      <c r="F275" s="38"/>
      <c r="G275" s="39"/>
      <c r="H275" s="190" t="s">
        <v>167</v>
      </c>
      <c r="I275" s="240"/>
      <c r="J275" s="240"/>
      <c r="K275" s="240"/>
      <c r="L275" s="240"/>
      <c r="M275" s="240"/>
      <c r="N275" s="240"/>
      <c r="O275" s="240"/>
      <c r="P275" s="41"/>
      <c r="Q275" s="42"/>
      <c r="R275" s="41"/>
      <c r="S275" s="42"/>
      <c r="T275" s="43"/>
      <c r="U275" s="43"/>
      <c r="V275" s="43"/>
      <c r="W275" s="44"/>
    </row>
    <row r="276" spans="6:25" s="37" customFormat="1" ht="6" customHeight="1" outlineLevel="2">
      <c r="F276" s="38"/>
      <c r="G276" s="39"/>
      <c r="H276" s="40"/>
      <c r="I276" s="45"/>
      <c r="J276" s="45"/>
      <c r="K276" s="45"/>
      <c r="L276" s="45"/>
      <c r="M276" s="45"/>
      <c r="N276" s="45"/>
      <c r="O276" s="45"/>
      <c r="P276" s="41"/>
      <c r="Q276" s="42"/>
      <c r="R276" s="41"/>
      <c r="S276" s="42"/>
      <c r="T276" s="43"/>
      <c r="U276" s="43"/>
      <c r="V276" s="43"/>
      <c r="W276" s="44"/>
    </row>
    <row r="277" spans="6:25" s="37" customFormat="1" ht="24" outlineLevel="2">
      <c r="F277" s="30" t="s">
        <v>380</v>
      </c>
      <c r="G277" s="31" t="s">
        <v>6</v>
      </c>
      <c r="H277" s="32" t="s">
        <v>73</v>
      </c>
      <c r="I277" s="33" t="s">
        <v>382</v>
      </c>
      <c r="J277" s="31" t="s">
        <v>23</v>
      </c>
      <c r="K277" s="34">
        <v>95</v>
      </c>
      <c r="L277" s="35">
        <v>0</v>
      </c>
      <c r="M277" s="34">
        <v>21</v>
      </c>
      <c r="N277" s="36"/>
      <c r="O277" s="36">
        <f>M277*N277</f>
        <v>0</v>
      </c>
      <c r="P277" s="36">
        <v>0.06</v>
      </c>
      <c r="Q277" s="36">
        <f>M277*P277</f>
        <v>1.26</v>
      </c>
      <c r="R277" s="36"/>
      <c r="S277" s="36">
        <f>M277*R277</f>
        <v>0</v>
      </c>
      <c r="T277" s="36">
        <v>21</v>
      </c>
      <c r="U277" s="36">
        <f>O277*T277/100</f>
        <v>0</v>
      </c>
      <c r="V277" s="36">
        <f>U277+O277</f>
        <v>0</v>
      </c>
      <c r="W277" s="36"/>
      <c r="X277" s="36"/>
      <c r="Y277" s="36">
        <v>1</v>
      </c>
    </row>
    <row r="278" spans="6:25" s="37" customFormat="1" ht="12" outlineLevel="2">
      <c r="F278" s="38"/>
      <c r="G278" s="39"/>
      <c r="H278" s="190" t="s">
        <v>167</v>
      </c>
      <c r="I278" s="240"/>
      <c r="J278" s="240"/>
      <c r="K278" s="240"/>
      <c r="L278" s="240"/>
      <c r="M278" s="240"/>
      <c r="N278" s="240"/>
      <c r="O278" s="240"/>
      <c r="P278" s="41"/>
      <c r="Q278" s="42"/>
      <c r="R278" s="41"/>
      <c r="S278" s="42"/>
      <c r="T278" s="43"/>
      <c r="U278" s="43"/>
      <c r="V278" s="43"/>
      <c r="W278" s="44"/>
    </row>
    <row r="279" spans="6:25" s="37" customFormat="1" ht="6" customHeight="1" outlineLevel="2">
      <c r="F279" s="38"/>
      <c r="G279" s="39"/>
      <c r="H279" s="190"/>
      <c r="I279" s="205"/>
      <c r="J279" s="205"/>
      <c r="K279" s="205"/>
      <c r="L279" s="205"/>
      <c r="M279" s="205"/>
      <c r="N279" s="205"/>
      <c r="O279" s="205"/>
      <c r="P279" s="41"/>
      <c r="Q279" s="42"/>
      <c r="R279" s="41"/>
      <c r="S279" s="42"/>
      <c r="T279" s="43"/>
      <c r="U279" s="43"/>
      <c r="V279" s="43"/>
      <c r="W279" s="44"/>
    </row>
    <row r="280" spans="6:25" s="37" customFormat="1" ht="24" outlineLevel="2">
      <c r="F280" s="30" t="s">
        <v>381</v>
      </c>
      <c r="G280" s="31" t="s">
        <v>6</v>
      </c>
      <c r="H280" s="32" t="s">
        <v>73</v>
      </c>
      <c r="I280" s="33" t="s">
        <v>383</v>
      </c>
      <c r="J280" s="31" t="s">
        <v>23</v>
      </c>
      <c r="K280" s="34">
        <v>95</v>
      </c>
      <c r="L280" s="35">
        <v>0</v>
      </c>
      <c r="M280" s="34">
        <v>81</v>
      </c>
      <c r="N280" s="36"/>
      <c r="O280" s="36">
        <f>M280*N280</f>
        <v>0</v>
      </c>
      <c r="P280" s="36">
        <v>0.06</v>
      </c>
      <c r="Q280" s="36">
        <f>M280*P280</f>
        <v>4.8599999999999994</v>
      </c>
      <c r="R280" s="36"/>
      <c r="S280" s="36">
        <f>M280*R280</f>
        <v>0</v>
      </c>
      <c r="T280" s="36">
        <v>21</v>
      </c>
      <c r="U280" s="36">
        <f>O280*T280/100</f>
        <v>0</v>
      </c>
      <c r="V280" s="36">
        <f>U280+O280</f>
        <v>0</v>
      </c>
      <c r="W280" s="36"/>
      <c r="X280" s="36"/>
    </row>
    <row r="281" spans="6:25" s="37" customFormat="1" ht="13.5" customHeight="1" outlineLevel="2">
      <c r="F281" s="38"/>
      <c r="G281" s="39"/>
      <c r="H281" s="40"/>
      <c r="I281" s="45"/>
      <c r="J281" s="45"/>
      <c r="K281" s="45"/>
      <c r="L281" s="45"/>
      <c r="M281" s="45"/>
      <c r="N281" s="45"/>
      <c r="O281" s="45"/>
      <c r="P281" s="41"/>
      <c r="Q281" s="42"/>
      <c r="R281" s="41"/>
      <c r="S281" s="42"/>
      <c r="T281" s="43"/>
      <c r="U281" s="43"/>
      <c r="V281" s="43"/>
      <c r="W281" s="44"/>
    </row>
    <row r="282" spans="6:25" s="37" customFormat="1" ht="12" outlineLevel="2">
      <c r="F282" s="30">
        <v>32</v>
      </c>
      <c r="G282" s="31" t="s">
        <v>6</v>
      </c>
      <c r="H282" s="32" t="s">
        <v>30</v>
      </c>
      <c r="I282" s="33" t="s">
        <v>244</v>
      </c>
      <c r="J282" s="31" t="s">
        <v>3</v>
      </c>
      <c r="K282" s="34">
        <v>180</v>
      </c>
      <c r="L282" s="35">
        <v>0</v>
      </c>
      <c r="M282" s="34">
        <v>194</v>
      </c>
      <c r="N282" s="36"/>
      <c r="O282" s="36">
        <f>M282*N282</f>
        <v>0</v>
      </c>
      <c r="P282" s="36"/>
      <c r="Q282" s="36">
        <f>M282*P282</f>
        <v>0</v>
      </c>
      <c r="R282" s="36"/>
      <c r="S282" s="36">
        <f>M282*R282</f>
        <v>0</v>
      </c>
      <c r="T282" s="36">
        <v>21</v>
      </c>
      <c r="U282" s="36">
        <f>O282*T282/100</f>
        <v>0</v>
      </c>
      <c r="V282" s="36">
        <f>U282+O282</f>
        <v>0</v>
      </c>
      <c r="W282" s="36"/>
      <c r="X282" s="36"/>
      <c r="Y282" s="36">
        <v>1</v>
      </c>
    </row>
    <row r="283" spans="6:25" s="37" customFormat="1" ht="12" outlineLevel="2">
      <c r="F283" s="38"/>
      <c r="G283" s="39"/>
      <c r="H283" s="190" t="s">
        <v>167</v>
      </c>
      <c r="I283" s="240"/>
      <c r="J283" s="240"/>
      <c r="K283" s="240"/>
      <c r="L283" s="240"/>
      <c r="M283" s="240"/>
      <c r="N283" s="240"/>
      <c r="O283" s="240"/>
      <c r="P283" s="41"/>
      <c r="Q283" s="42"/>
      <c r="R283" s="41"/>
      <c r="S283" s="42"/>
      <c r="T283" s="43"/>
      <c r="U283" s="43"/>
      <c r="V283" s="43"/>
      <c r="W283" s="44"/>
    </row>
    <row r="284" spans="6:25" s="37" customFormat="1" ht="6" customHeight="1" outlineLevel="2">
      <c r="F284" s="38"/>
      <c r="G284" s="39"/>
      <c r="H284" s="40"/>
      <c r="I284" s="45"/>
      <c r="J284" s="45"/>
      <c r="K284" s="45"/>
      <c r="L284" s="45"/>
      <c r="M284" s="45"/>
      <c r="N284" s="45"/>
      <c r="O284" s="45"/>
      <c r="P284" s="41"/>
      <c r="Q284" s="42"/>
      <c r="R284" s="41"/>
      <c r="S284" s="42"/>
      <c r="T284" s="43"/>
      <c r="U284" s="43"/>
      <c r="V284" s="43"/>
      <c r="W284" s="44"/>
    </row>
    <row r="285" spans="6:25" s="37" customFormat="1" ht="12" outlineLevel="2">
      <c r="F285" s="30">
        <v>33</v>
      </c>
      <c r="G285" s="31" t="s">
        <v>6</v>
      </c>
      <c r="H285" s="32" t="s">
        <v>31</v>
      </c>
      <c r="I285" s="33" t="s">
        <v>234</v>
      </c>
      <c r="J285" s="31" t="s">
        <v>3</v>
      </c>
      <c r="K285" s="34">
        <v>958</v>
      </c>
      <c r="L285" s="35">
        <v>0</v>
      </c>
      <c r="M285" s="34">
        <v>963</v>
      </c>
      <c r="N285" s="36"/>
      <c r="O285" s="36">
        <f>M285*N285</f>
        <v>0</v>
      </c>
      <c r="P285" s="36"/>
      <c r="Q285" s="36">
        <f>M285*P285</f>
        <v>0</v>
      </c>
      <c r="R285" s="36"/>
      <c r="S285" s="36">
        <f>M285*R285</f>
        <v>0</v>
      </c>
      <c r="T285" s="36">
        <v>21</v>
      </c>
      <c r="U285" s="36">
        <f>O285*T285/100</f>
        <v>0</v>
      </c>
      <c r="V285" s="36">
        <f>U285+O285</f>
        <v>0</v>
      </c>
      <c r="W285" s="36"/>
      <c r="X285" s="36"/>
      <c r="Y285" s="36">
        <v>1</v>
      </c>
    </row>
    <row r="286" spans="6:25" s="37" customFormat="1" ht="12" outlineLevel="2">
      <c r="F286" s="38"/>
      <c r="G286" s="39"/>
      <c r="H286" s="190" t="s">
        <v>167</v>
      </c>
      <c r="I286" s="240"/>
      <c r="J286" s="240"/>
      <c r="K286" s="240"/>
      <c r="L286" s="240"/>
      <c r="M286" s="240"/>
      <c r="N286" s="240"/>
      <c r="O286" s="240"/>
      <c r="P286" s="41"/>
      <c r="Q286" s="42"/>
      <c r="R286" s="41"/>
      <c r="S286" s="42"/>
      <c r="T286" s="43"/>
      <c r="U286" s="43"/>
      <c r="V286" s="43"/>
      <c r="W286" s="44"/>
    </row>
    <row r="287" spans="6:25" s="37" customFormat="1" ht="6" customHeight="1" outlineLevel="2">
      <c r="F287" s="38"/>
      <c r="G287" s="39"/>
      <c r="H287" s="40"/>
      <c r="I287" s="45"/>
      <c r="J287" s="45"/>
      <c r="K287" s="45"/>
      <c r="L287" s="45"/>
      <c r="M287" s="45"/>
      <c r="N287" s="45"/>
      <c r="O287" s="45"/>
      <c r="P287" s="41"/>
      <c r="Q287" s="42"/>
      <c r="R287" s="41"/>
      <c r="S287" s="42"/>
      <c r="T287" s="43"/>
      <c r="U287" s="43"/>
      <c r="V287" s="43"/>
      <c r="W287" s="44"/>
    </row>
    <row r="288" spans="6:25" s="46" customFormat="1" ht="11.25" outlineLevel="3">
      <c r="F288" s="47"/>
      <c r="G288" s="48"/>
      <c r="H288" s="49" t="str">
        <f>IF(AND(H287&lt;&gt;"Výkaz výměr:",I287=""),"Výkaz výměr:","")</f>
        <v>Výkaz výměr:</v>
      </c>
      <c r="I288" s="50" t="s">
        <v>166</v>
      </c>
      <c r="J288" s="51"/>
      <c r="K288" s="52"/>
      <c r="L288" s="53"/>
      <c r="M288" s="54">
        <v>963</v>
      </c>
      <c r="N288" s="55"/>
      <c r="O288" s="56"/>
      <c r="P288" s="57"/>
      <c r="Q288" s="55"/>
      <c r="R288" s="55"/>
      <c r="S288" s="55"/>
      <c r="T288" s="58" t="s">
        <v>2</v>
      </c>
      <c r="U288" s="55"/>
      <c r="V288" s="55"/>
      <c r="W288" s="59"/>
    </row>
    <row r="289" spans="6:25" s="37" customFormat="1" ht="12" outlineLevel="2">
      <c r="F289" s="30">
        <v>34</v>
      </c>
      <c r="G289" s="31" t="s">
        <v>6</v>
      </c>
      <c r="H289" s="32" t="s">
        <v>32</v>
      </c>
      <c r="I289" s="33" t="s">
        <v>242</v>
      </c>
      <c r="J289" s="31" t="s">
        <v>3</v>
      </c>
      <c r="K289" s="34">
        <v>185</v>
      </c>
      <c r="L289" s="35">
        <v>0</v>
      </c>
      <c r="M289" s="34">
        <v>526</v>
      </c>
      <c r="N289" s="36"/>
      <c r="O289" s="36">
        <f>M289*N289</f>
        <v>0</v>
      </c>
      <c r="P289" s="36"/>
      <c r="Q289" s="36">
        <f>M289*P289</f>
        <v>0</v>
      </c>
      <c r="R289" s="36"/>
      <c r="S289" s="36">
        <f>M289*R289</f>
        <v>0</v>
      </c>
      <c r="T289" s="36">
        <v>21</v>
      </c>
      <c r="U289" s="36">
        <f>O289*T289/100</f>
        <v>0</v>
      </c>
      <c r="V289" s="36">
        <f>U289+O289</f>
        <v>0</v>
      </c>
      <c r="W289" s="36"/>
      <c r="X289" s="36"/>
      <c r="Y289" s="36">
        <v>1</v>
      </c>
    </row>
    <row r="290" spans="6:25" s="37" customFormat="1" ht="12" outlineLevel="2">
      <c r="F290" s="38"/>
      <c r="G290" s="39"/>
      <c r="H290" s="190" t="s">
        <v>167</v>
      </c>
      <c r="I290" s="240"/>
      <c r="J290" s="240"/>
      <c r="K290" s="240"/>
      <c r="L290" s="240"/>
      <c r="M290" s="240"/>
      <c r="N290" s="240"/>
      <c r="O290" s="240"/>
      <c r="P290" s="41"/>
      <c r="Q290" s="42"/>
      <c r="R290" s="41"/>
      <c r="S290" s="42"/>
      <c r="T290" s="43"/>
      <c r="U290" s="43"/>
      <c r="V290" s="43"/>
      <c r="W290" s="44"/>
    </row>
    <row r="291" spans="6:25" s="37" customFormat="1" ht="6" customHeight="1" outlineLevel="2">
      <c r="F291" s="38"/>
      <c r="G291" s="39"/>
      <c r="H291" s="40"/>
      <c r="I291" s="45"/>
      <c r="J291" s="45"/>
      <c r="K291" s="45"/>
      <c r="L291" s="45"/>
      <c r="M291" s="45"/>
      <c r="N291" s="45"/>
      <c r="O291" s="45"/>
      <c r="P291" s="41"/>
      <c r="Q291" s="42"/>
      <c r="R291" s="41"/>
      <c r="S291" s="42"/>
      <c r="T291" s="43"/>
      <c r="U291" s="43"/>
      <c r="V291" s="43"/>
      <c r="W291" s="44"/>
    </row>
    <row r="292" spans="6:25" s="37" customFormat="1" ht="12" outlineLevel="2">
      <c r="F292" s="30">
        <v>35</v>
      </c>
      <c r="G292" s="31" t="s">
        <v>6</v>
      </c>
      <c r="H292" s="32" t="s">
        <v>33</v>
      </c>
      <c r="I292" s="33" t="s">
        <v>232</v>
      </c>
      <c r="J292" s="31" t="s">
        <v>3</v>
      </c>
      <c r="K292" s="34">
        <v>2870</v>
      </c>
      <c r="L292" s="35">
        <v>0</v>
      </c>
      <c r="M292" s="34">
        <v>2516</v>
      </c>
      <c r="N292" s="36"/>
      <c r="O292" s="36">
        <f>M292*N292</f>
        <v>0</v>
      </c>
      <c r="P292" s="36"/>
      <c r="Q292" s="36">
        <f>M292*P292</f>
        <v>0</v>
      </c>
      <c r="R292" s="36"/>
      <c r="S292" s="36">
        <f>M292*R292</f>
        <v>0</v>
      </c>
      <c r="T292" s="36">
        <v>21</v>
      </c>
      <c r="U292" s="36">
        <f>O292*T292/100</f>
        <v>0</v>
      </c>
      <c r="V292" s="36">
        <f>U292+O292</f>
        <v>0</v>
      </c>
      <c r="W292" s="36"/>
      <c r="X292" s="36"/>
      <c r="Y292" s="36">
        <v>1</v>
      </c>
    </row>
    <row r="293" spans="6:25" s="37" customFormat="1" ht="12" outlineLevel="2">
      <c r="F293" s="38"/>
      <c r="G293" s="39"/>
      <c r="H293" s="190" t="s">
        <v>167</v>
      </c>
      <c r="I293" s="240"/>
      <c r="J293" s="240"/>
      <c r="K293" s="240"/>
      <c r="L293" s="240"/>
      <c r="M293" s="240"/>
      <c r="N293" s="240"/>
      <c r="O293" s="240"/>
      <c r="P293" s="41"/>
      <c r="Q293" s="42"/>
      <c r="R293" s="41"/>
      <c r="S293" s="42"/>
      <c r="T293" s="43"/>
      <c r="U293" s="43"/>
      <c r="V293" s="43"/>
      <c r="W293" s="44"/>
    </row>
    <row r="294" spans="6:25" s="37" customFormat="1" ht="6" customHeight="1" outlineLevel="2">
      <c r="F294" s="38"/>
      <c r="G294" s="39"/>
      <c r="H294" s="40"/>
      <c r="I294" s="45"/>
      <c r="J294" s="45"/>
      <c r="K294" s="45"/>
      <c r="L294" s="45"/>
      <c r="M294" s="45"/>
      <c r="N294" s="45"/>
      <c r="O294" s="45"/>
      <c r="P294" s="41"/>
      <c r="Q294" s="42"/>
      <c r="R294" s="41"/>
      <c r="S294" s="42"/>
      <c r="T294" s="43"/>
      <c r="U294" s="43"/>
      <c r="V294" s="43"/>
      <c r="W294" s="44"/>
    </row>
    <row r="295" spans="6:25" s="37" customFormat="1" ht="12" outlineLevel="2">
      <c r="F295" s="30">
        <v>36</v>
      </c>
      <c r="G295" s="31" t="s">
        <v>6</v>
      </c>
      <c r="H295" s="32" t="s">
        <v>34</v>
      </c>
      <c r="I295" s="33" t="s">
        <v>384</v>
      </c>
      <c r="J295" s="31" t="s">
        <v>24</v>
      </c>
      <c r="K295" s="34">
        <v>1</v>
      </c>
      <c r="L295" s="35">
        <v>0</v>
      </c>
      <c r="M295" s="34">
        <v>1</v>
      </c>
      <c r="N295" s="36"/>
      <c r="O295" s="36">
        <f>M295*N295</f>
        <v>0</v>
      </c>
      <c r="P295" s="36"/>
      <c r="Q295" s="36">
        <f>M295*P295</f>
        <v>0</v>
      </c>
      <c r="R295" s="36"/>
      <c r="S295" s="36">
        <f>M295*R295</f>
        <v>0</v>
      </c>
      <c r="T295" s="36">
        <v>21</v>
      </c>
      <c r="U295" s="36">
        <f>O295*T295/100</f>
        <v>0</v>
      </c>
      <c r="V295" s="36">
        <f>U295+O295</f>
        <v>0</v>
      </c>
      <c r="W295" s="36"/>
      <c r="X295" s="36"/>
      <c r="Y295" s="36">
        <v>1</v>
      </c>
    </row>
    <row r="296" spans="6:25" s="37" customFormat="1" ht="12" outlineLevel="2">
      <c r="F296" s="38"/>
      <c r="G296" s="39"/>
      <c r="H296" s="190" t="s">
        <v>167</v>
      </c>
      <c r="I296" s="240"/>
      <c r="J296" s="240"/>
      <c r="K296" s="240"/>
      <c r="L296" s="240"/>
      <c r="M296" s="240"/>
      <c r="N296" s="240"/>
      <c r="O296" s="240"/>
      <c r="P296" s="41"/>
      <c r="Q296" s="42"/>
      <c r="R296" s="41"/>
      <c r="S296" s="42"/>
      <c r="T296" s="43"/>
      <c r="U296" s="43"/>
      <c r="V296" s="43"/>
      <c r="W296" s="44"/>
    </row>
    <row r="297" spans="6:25" s="37" customFormat="1" ht="6" customHeight="1" outlineLevel="2">
      <c r="F297" s="38"/>
      <c r="G297" s="39"/>
      <c r="H297" s="40"/>
      <c r="I297" s="45"/>
      <c r="J297" s="45"/>
      <c r="K297" s="45"/>
      <c r="L297" s="45"/>
      <c r="M297" s="45"/>
      <c r="N297" s="45"/>
      <c r="O297" s="45"/>
      <c r="P297" s="41"/>
      <c r="Q297" s="42"/>
      <c r="R297" s="41"/>
      <c r="S297" s="42"/>
      <c r="T297" s="43"/>
      <c r="U297" s="43"/>
      <c r="V297" s="43"/>
      <c r="W297" s="44"/>
    </row>
    <row r="298" spans="6:25" s="37" customFormat="1" ht="12" outlineLevel="2">
      <c r="F298" s="30">
        <v>37</v>
      </c>
      <c r="G298" s="31" t="s">
        <v>6</v>
      </c>
      <c r="H298" s="32" t="s">
        <v>35</v>
      </c>
      <c r="I298" s="33" t="s">
        <v>212</v>
      </c>
      <c r="J298" s="31" t="s">
        <v>24</v>
      </c>
      <c r="K298" s="34">
        <v>1</v>
      </c>
      <c r="L298" s="35">
        <v>0</v>
      </c>
      <c r="M298" s="34">
        <v>1</v>
      </c>
      <c r="N298" s="36"/>
      <c r="O298" s="36">
        <f>M298*N298</f>
        <v>0</v>
      </c>
      <c r="P298" s="36"/>
      <c r="Q298" s="36">
        <f>M298*P298</f>
        <v>0</v>
      </c>
      <c r="R298" s="36"/>
      <c r="S298" s="36">
        <f>M298*R298</f>
        <v>0</v>
      </c>
      <c r="T298" s="36">
        <v>21</v>
      </c>
      <c r="U298" s="36">
        <f>O298*T298/100</f>
        <v>0</v>
      </c>
      <c r="V298" s="36">
        <f>U298+O298</f>
        <v>0</v>
      </c>
      <c r="W298" s="36"/>
      <c r="X298" s="36"/>
      <c r="Y298" s="36">
        <v>1</v>
      </c>
    </row>
    <row r="299" spans="6:25" s="37" customFormat="1" ht="12" outlineLevel="2">
      <c r="F299" s="38"/>
      <c r="G299" s="39"/>
      <c r="H299" s="190" t="s">
        <v>167</v>
      </c>
      <c r="I299" s="240"/>
      <c r="J299" s="240"/>
      <c r="K299" s="240"/>
      <c r="L299" s="240"/>
      <c r="M299" s="240"/>
      <c r="N299" s="240"/>
      <c r="O299" s="240"/>
      <c r="P299" s="41"/>
      <c r="Q299" s="42"/>
      <c r="R299" s="41"/>
      <c r="S299" s="42"/>
      <c r="T299" s="43"/>
      <c r="U299" s="43"/>
      <c r="V299" s="43"/>
      <c r="W299" s="44"/>
    </row>
    <row r="300" spans="6:25" s="37" customFormat="1" ht="6" customHeight="1" outlineLevel="2">
      <c r="F300" s="38"/>
      <c r="G300" s="39"/>
      <c r="H300" s="40"/>
      <c r="I300" s="45"/>
      <c r="J300" s="45"/>
      <c r="K300" s="45"/>
      <c r="L300" s="45"/>
      <c r="M300" s="45"/>
      <c r="N300" s="45"/>
      <c r="O300" s="45"/>
      <c r="P300" s="41"/>
      <c r="Q300" s="42"/>
      <c r="R300" s="41"/>
      <c r="S300" s="42"/>
      <c r="T300" s="43"/>
      <c r="U300" s="43"/>
      <c r="V300" s="43"/>
      <c r="W300" s="44"/>
    </row>
    <row r="301" spans="6:25" s="37" customFormat="1" ht="12" outlineLevel="2">
      <c r="F301" s="30">
        <v>38</v>
      </c>
      <c r="G301" s="31" t="s">
        <v>6</v>
      </c>
      <c r="H301" s="32" t="s">
        <v>80</v>
      </c>
      <c r="I301" s="33" t="s">
        <v>230</v>
      </c>
      <c r="J301" s="31" t="s">
        <v>3</v>
      </c>
      <c r="K301" s="34">
        <v>4167</v>
      </c>
      <c r="L301" s="35">
        <v>0</v>
      </c>
      <c r="M301" s="34">
        <v>4199</v>
      </c>
      <c r="N301" s="36"/>
      <c r="O301" s="36">
        <f>M301*N301</f>
        <v>0</v>
      </c>
      <c r="P301" s="36"/>
      <c r="Q301" s="36">
        <f>M301*P301</f>
        <v>0</v>
      </c>
      <c r="R301" s="36"/>
      <c r="S301" s="36">
        <f>M301*R301</f>
        <v>0</v>
      </c>
      <c r="T301" s="36">
        <v>21</v>
      </c>
      <c r="U301" s="36">
        <f>O301*T301/100</f>
        <v>0</v>
      </c>
      <c r="V301" s="36">
        <f>U301+O301</f>
        <v>0</v>
      </c>
      <c r="W301" s="36"/>
      <c r="X301" s="36"/>
      <c r="Y301" s="36">
        <v>1</v>
      </c>
    </row>
    <row r="302" spans="6:25" s="37" customFormat="1" ht="12" outlineLevel="2">
      <c r="F302" s="38"/>
      <c r="G302" s="39"/>
      <c r="H302" s="190" t="s">
        <v>167</v>
      </c>
      <c r="I302" s="240" t="s">
        <v>256</v>
      </c>
      <c r="J302" s="240"/>
      <c r="K302" s="240"/>
      <c r="L302" s="240"/>
      <c r="M302" s="240"/>
      <c r="N302" s="240"/>
      <c r="O302" s="240"/>
      <c r="P302" s="41"/>
      <c r="Q302" s="42"/>
      <c r="R302" s="41"/>
      <c r="S302" s="42"/>
      <c r="T302" s="43"/>
      <c r="U302" s="43"/>
      <c r="V302" s="43"/>
      <c r="W302" s="44"/>
    </row>
    <row r="303" spans="6:25" s="37" customFormat="1" ht="6" customHeight="1" outlineLevel="2">
      <c r="F303" s="38"/>
      <c r="G303" s="39"/>
      <c r="H303" s="40"/>
      <c r="I303" s="45"/>
      <c r="J303" s="45"/>
      <c r="K303" s="45"/>
      <c r="L303" s="45"/>
      <c r="M303" s="45"/>
      <c r="N303" s="45"/>
      <c r="O303" s="45"/>
      <c r="P303" s="41"/>
      <c r="Q303" s="42"/>
      <c r="R303" s="41"/>
      <c r="S303" s="42"/>
      <c r="T303" s="43"/>
      <c r="U303" s="43"/>
      <c r="V303" s="43"/>
      <c r="W303" s="44"/>
    </row>
    <row r="304" spans="6:25" s="37" customFormat="1" ht="12" outlineLevel="2">
      <c r="F304" s="30">
        <v>39</v>
      </c>
      <c r="G304" s="31" t="s">
        <v>6</v>
      </c>
      <c r="H304" s="32" t="s">
        <v>74</v>
      </c>
      <c r="I304" s="33" t="s">
        <v>206</v>
      </c>
      <c r="J304" s="31" t="s">
        <v>3</v>
      </c>
      <c r="K304" s="34">
        <v>4167</v>
      </c>
      <c r="L304" s="35">
        <v>0</v>
      </c>
      <c r="M304" s="34">
        <v>4199</v>
      </c>
      <c r="N304" s="36"/>
      <c r="O304" s="36">
        <f>M304*N304</f>
        <v>0</v>
      </c>
      <c r="P304" s="36"/>
      <c r="Q304" s="36">
        <f>M304*P304</f>
        <v>0</v>
      </c>
      <c r="R304" s="36"/>
      <c r="S304" s="36">
        <f>M304*R304</f>
        <v>0</v>
      </c>
      <c r="T304" s="36">
        <v>21</v>
      </c>
      <c r="U304" s="36">
        <f>O304*T304/100</f>
        <v>0</v>
      </c>
      <c r="V304" s="36">
        <f>U304+O304</f>
        <v>0</v>
      </c>
      <c r="W304" s="36"/>
      <c r="X304" s="36"/>
      <c r="Y304" s="36">
        <v>1</v>
      </c>
    </row>
    <row r="305" spans="6:25" s="37" customFormat="1" ht="12" outlineLevel="2">
      <c r="F305" s="38"/>
      <c r="G305" s="39"/>
      <c r="H305" s="190" t="s">
        <v>167</v>
      </c>
      <c r="I305" s="240"/>
      <c r="J305" s="240"/>
      <c r="K305" s="240"/>
      <c r="L305" s="240"/>
      <c r="M305" s="240"/>
      <c r="N305" s="240"/>
      <c r="O305" s="240"/>
      <c r="P305" s="41"/>
      <c r="Q305" s="42"/>
      <c r="R305" s="41"/>
      <c r="S305" s="42"/>
      <c r="T305" s="43"/>
      <c r="U305" s="43"/>
      <c r="V305" s="43"/>
      <c r="W305" s="44"/>
    </row>
    <row r="306" spans="6:25" s="37" customFormat="1" ht="6" customHeight="1" outlineLevel="2">
      <c r="F306" s="38"/>
      <c r="G306" s="39"/>
      <c r="H306" s="40"/>
      <c r="I306" s="45"/>
      <c r="J306" s="45"/>
      <c r="K306" s="45"/>
      <c r="L306" s="45"/>
      <c r="M306" s="45"/>
      <c r="N306" s="45"/>
      <c r="O306" s="45"/>
      <c r="P306" s="41"/>
      <c r="Q306" s="42"/>
      <c r="R306" s="41"/>
      <c r="S306" s="42"/>
      <c r="T306" s="43"/>
      <c r="U306" s="43"/>
      <c r="V306" s="43"/>
      <c r="W306" s="44"/>
    </row>
    <row r="307" spans="6:25" s="37" customFormat="1" ht="12.75" customHeight="1" outlineLevel="2">
      <c r="F307" s="30">
        <v>40</v>
      </c>
      <c r="G307" s="31" t="s">
        <v>6</v>
      </c>
      <c r="H307" s="32"/>
      <c r="I307" s="33" t="s">
        <v>434</v>
      </c>
      <c r="J307" s="31" t="s">
        <v>14</v>
      </c>
      <c r="K307" s="34">
        <v>4167</v>
      </c>
      <c r="L307" s="35">
        <v>0</v>
      </c>
      <c r="M307" s="206">
        <v>21</v>
      </c>
      <c r="N307" s="36"/>
      <c r="O307" s="36">
        <f>M307*N307</f>
        <v>0</v>
      </c>
      <c r="P307" s="36"/>
      <c r="Q307" s="36">
        <f>M307*P307</f>
        <v>0</v>
      </c>
      <c r="R307" s="36"/>
      <c r="S307" s="36">
        <f>M307*R307</f>
        <v>0</v>
      </c>
      <c r="T307" s="36">
        <v>21</v>
      </c>
      <c r="U307" s="36">
        <f>O307*T307/100</f>
        <v>0</v>
      </c>
      <c r="V307" s="36">
        <f>U307+O307</f>
        <v>0</v>
      </c>
      <c r="W307" s="36"/>
      <c r="X307" s="36"/>
    </row>
    <row r="308" spans="6:25" s="37" customFormat="1" ht="15" customHeight="1" outlineLevel="2">
      <c r="F308" s="38"/>
      <c r="G308" s="39"/>
      <c r="H308" s="40"/>
      <c r="I308" s="45"/>
      <c r="J308" s="45"/>
      <c r="K308" s="45"/>
      <c r="L308" s="45"/>
      <c r="M308" s="45"/>
      <c r="N308" s="45"/>
      <c r="O308" s="45"/>
      <c r="P308" s="41"/>
      <c r="Q308" s="42"/>
      <c r="R308" s="41"/>
      <c r="S308" s="42"/>
      <c r="T308" s="43"/>
      <c r="U308" s="43"/>
      <c r="V308" s="43"/>
      <c r="W308" s="44"/>
    </row>
    <row r="309" spans="6:25" s="37" customFormat="1" ht="11.25" customHeight="1" outlineLevel="2">
      <c r="F309" s="30">
        <v>40</v>
      </c>
      <c r="G309" s="31" t="s">
        <v>6</v>
      </c>
      <c r="H309" s="32"/>
      <c r="I309" s="33" t="s">
        <v>435</v>
      </c>
      <c r="J309" s="31" t="s">
        <v>14</v>
      </c>
      <c r="K309" s="34">
        <v>4167</v>
      </c>
      <c r="L309" s="35">
        <v>0</v>
      </c>
      <c r="M309" s="206">
        <v>171</v>
      </c>
      <c r="N309" s="36"/>
      <c r="O309" s="36">
        <f>M309*N309</f>
        <v>0</v>
      </c>
      <c r="P309" s="36"/>
      <c r="Q309" s="36">
        <f>M309*P309</f>
        <v>0</v>
      </c>
      <c r="R309" s="36"/>
      <c r="S309" s="36">
        <f>M309*R309</f>
        <v>0</v>
      </c>
      <c r="T309" s="36">
        <v>21</v>
      </c>
      <c r="U309" s="36">
        <f>O309*T309/100</f>
        <v>0</v>
      </c>
      <c r="V309" s="36">
        <f>U309+O309</f>
        <v>0</v>
      </c>
      <c r="W309" s="36"/>
      <c r="X309" s="36"/>
    </row>
    <row r="310" spans="6:25" s="3" customFormat="1" ht="12.75" customHeight="1" outlineLevel="2">
      <c r="F310" s="9"/>
      <c r="G310" s="10"/>
      <c r="H310" s="10"/>
      <c r="I310" s="11"/>
      <c r="J310" s="10"/>
      <c r="K310" s="12"/>
      <c r="L310" s="13"/>
      <c r="M310" s="12"/>
      <c r="N310" s="13"/>
      <c r="O310" s="14"/>
      <c r="P310" s="15"/>
      <c r="Q310" s="13"/>
      <c r="R310" s="13"/>
      <c r="S310" s="13"/>
      <c r="T310" s="16" t="s">
        <v>2</v>
      </c>
      <c r="U310" s="13"/>
      <c r="V310" s="13"/>
      <c r="W310" s="13"/>
    </row>
    <row r="311" spans="6:25" s="68" customFormat="1" ht="16.5" customHeight="1" outlineLevel="1">
      <c r="F311" s="69"/>
      <c r="G311" s="70"/>
      <c r="H311" s="71"/>
      <c r="I311" s="71" t="s">
        <v>209</v>
      </c>
      <c r="J311" s="70"/>
      <c r="K311" s="72"/>
      <c r="L311" s="73"/>
      <c r="M311" s="72"/>
      <c r="N311" s="73"/>
      <c r="O311" s="74">
        <f>SUBTOTAL(9,O312:O353)</f>
        <v>0</v>
      </c>
      <c r="P311" s="75"/>
      <c r="Q311" s="74">
        <f>SUBTOTAL(9,Q312:Q353)</f>
        <v>21.468631999999999</v>
      </c>
      <c r="R311" s="73"/>
      <c r="S311" s="74">
        <f>SUBTOTAL(9,S312:S353)</f>
        <v>1962.44</v>
      </c>
      <c r="T311" s="76"/>
      <c r="U311" s="74">
        <f>SUBTOTAL(9,U312:U353)</f>
        <v>0</v>
      </c>
      <c r="V311" s="74">
        <f>SUBTOTAL(9,V312:V353)</f>
        <v>0</v>
      </c>
      <c r="W311" s="77"/>
      <c r="Y311" s="74">
        <f>SUBTOTAL(9,Y312:Y353)</f>
        <v>11</v>
      </c>
    </row>
    <row r="312" spans="6:25" s="37" customFormat="1" ht="12" outlineLevel="2">
      <c r="F312" s="30">
        <v>1</v>
      </c>
      <c r="G312" s="31" t="s">
        <v>6</v>
      </c>
      <c r="H312" s="32" t="s">
        <v>103</v>
      </c>
      <c r="I312" s="33" t="s">
        <v>299</v>
      </c>
      <c r="J312" s="31" t="s">
        <v>15</v>
      </c>
      <c r="K312" s="34">
        <v>159.75</v>
      </c>
      <c r="L312" s="35">
        <v>0</v>
      </c>
      <c r="M312" s="34">
        <v>159.75</v>
      </c>
      <c r="N312" s="36"/>
      <c r="O312" s="36">
        <f>M312*N312</f>
        <v>0</v>
      </c>
      <c r="P312" s="36"/>
      <c r="Q312" s="36">
        <f>M312*P312</f>
        <v>0</v>
      </c>
      <c r="R312" s="36">
        <v>0.26</v>
      </c>
      <c r="S312" s="36">
        <f>M312*R312</f>
        <v>41.535000000000004</v>
      </c>
      <c r="T312" s="36">
        <v>21</v>
      </c>
      <c r="U312" s="36">
        <f>O312*T312/100</f>
        <v>0</v>
      </c>
      <c r="V312" s="36">
        <f>U312+O312</f>
        <v>0</v>
      </c>
      <c r="W312" s="36"/>
      <c r="X312" s="36"/>
      <c r="Y312" s="36">
        <v>1</v>
      </c>
    </row>
    <row r="313" spans="6:25" s="37" customFormat="1" ht="12" outlineLevel="2">
      <c r="F313" s="38"/>
      <c r="G313" s="39"/>
      <c r="H313" s="190" t="s">
        <v>167</v>
      </c>
      <c r="I313" s="240" t="s">
        <v>370</v>
      </c>
      <c r="J313" s="240"/>
      <c r="K313" s="240"/>
      <c r="L313" s="240"/>
      <c r="M313" s="240"/>
      <c r="N313" s="240"/>
      <c r="O313" s="240"/>
      <c r="P313" s="41"/>
      <c r="Q313" s="42"/>
      <c r="R313" s="41"/>
      <c r="S313" s="42"/>
      <c r="T313" s="43"/>
      <c r="U313" s="43"/>
      <c r="V313" s="43"/>
      <c r="W313" s="44"/>
    </row>
    <row r="314" spans="6:25" s="37" customFormat="1" ht="6" customHeight="1" outlineLevel="2">
      <c r="F314" s="38"/>
      <c r="G314" s="39"/>
      <c r="H314" s="40"/>
      <c r="I314" s="45"/>
      <c r="J314" s="45"/>
      <c r="K314" s="45"/>
      <c r="L314" s="45"/>
      <c r="M314" s="45"/>
      <c r="N314" s="45"/>
      <c r="O314" s="45"/>
      <c r="P314" s="41"/>
      <c r="Q314" s="42"/>
      <c r="R314" s="41"/>
      <c r="S314" s="42"/>
      <c r="T314" s="43"/>
      <c r="U314" s="43"/>
      <c r="V314" s="43"/>
      <c r="W314" s="44"/>
    </row>
    <row r="315" spans="6:25" s="37" customFormat="1" ht="12" outlineLevel="2">
      <c r="F315" s="30">
        <v>2</v>
      </c>
      <c r="G315" s="31" t="s">
        <v>6</v>
      </c>
      <c r="H315" s="32" t="s">
        <v>104</v>
      </c>
      <c r="I315" s="33" t="s">
        <v>312</v>
      </c>
      <c r="J315" s="31" t="s">
        <v>15</v>
      </c>
      <c r="K315" s="34">
        <v>466.65</v>
      </c>
      <c r="L315" s="35">
        <v>0</v>
      </c>
      <c r="M315" s="34">
        <v>466.65</v>
      </c>
      <c r="N315" s="36"/>
      <c r="O315" s="36">
        <f>M315*N315</f>
        <v>0</v>
      </c>
      <c r="P315" s="36"/>
      <c r="Q315" s="36">
        <f>M315*P315</f>
        <v>0</v>
      </c>
      <c r="R315" s="36">
        <v>0.2</v>
      </c>
      <c r="S315" s="36">
        <f>M315*R315</f>
        <v>93.33</v>
      </c>
      <c r="T315" s="36">
        <v>21</v>
      </c>
      <c r="U315" s="36">
        <f>O315*T315/100</f>
        <v>0</v>
      </c>
      <c r="V315" s="36">
        <f>U315+O315</f>
        <v>0</v>
      </c>
      <c r="W315" s="36"/>
      <c r="X315" s="36"/>
      <c r="Y315" s="36">
        <v>1</v>
      </c>
    </row>
    <row r="316" spans="6:25" s="37" customFormat="1" ht="12" outlineLevel="2">
      <c r="F316" s="38"/>
      <c r="G316" s="39"/>
      <c r="H316" s="190" t="s">
        <v>167</v>
      </c>
      <c r="I316" s="240" t="s">
        <v>367</v>
      </c>
      <c r="J316" s="240"/>
      <c r="K316" s="240"/>
      <c r="L316" s="240"/>
      <c r="M316" s="240"/>
      <c r="N316" s="240"/>
      <c r="O316" s="240"/>
      <c r="P316" s="41"/>
      <c r="Q316" s="42"/>
      <c r="R316" s="41"/>
      <c r="S316" s="42"/>
      <c r="T316" s="43"/>
      <c r="U316" s="43"/>
      <c r="V316" s="43"/>
      <c r="W316" s="44"/>
    </row>
    <row r="317" spans="6:25" s="37" customFormat="1" ht="6" customHeight="1" outlineLevel="2">
      <c r="F317" s="38"/>
      <c r="G317" s="39"/>
      <c r="H317" s="40"/>
      <c r="I317" s="45"/>
      <c r="J317" s="45"/>
      <c r="K317" s="45"/>
      <c r="L317" s="45"/>
      <c r="M317" s="45"/>
      <c r="N317" s="45"/>
      <c r="O317" s="45"/>
      <c r="P317" s="41"/>
      <c r="Q317" s="42"/>
      <c r="R317" s="41"/>
      <c r="S317" s="42"/>
      <c r="T317" s="43"/>
      <c r="U317" s="43"/>
      <c r="V317" s="43"/>
      <c r="W317" s="44"/>
    </row>
    <row r="318" spans="6:25" s="46" customFormat="1" ht="11.25" outlineLevel="3">
      <c r="F318" s="47"/>
      <c r="G318" s="48"/>
      <c r="H318" s="49" t="str">
        <f>IF(AND(H317&lt;&gt;"Výkaz výměr:",I317=""),"Výkaz výměr:","")</f>
        <v>Výkaz výměr:</v>
      </c>
      <c r="I318" s="50" t="s">
        <v>171</v>
      </c>
      <c r="J318" s="51"/>
      <c r="K318" s="52"/>
      <c r="L318" s="53"/>
      <c r="M318" s="54">
        <v>466.65</v>
      </c>
      <c r="N318" s="55"/>
      <c r="O318" s="56"/>
      <c r="P318" s="57"/>
      <c r="Q318" s="55"/>
      <c r="R318" s="55"/>
      <c r="S318" s="55"/>
      <c r="T318" s="58" t="s">
        <v>2</v>
      </c>
      <c r="U318" s="55"/>
      <c r="V318" s="55"/>
      <c r="W318" s="59"/>
    </row>
    <row r="319" spans="6:25" s="37" customFormat="1" ht="12" outlineLevel="2">
      <c r="F319" s="30">
        <v>3</v>
      </c>
      <c r="G319" s="31" t="s">
        <v>6</v>
      </c>
      <c r="H319" s="32" t="s">
        <v>105</v>
      </c>
      <c r="I319" s="33" t="s">
        <v>311</v>
      </c>
      <c r="J319" s="31" t="s">
        <v>15</v>
      </c>
      <c r="K319" s="34">
        <v>2193.4499999999998</v>
      </c>
      <c r="L319" s="35">
        <v>0</v>
      </c>
      <c r="M319" s="34">
        <v>2228.1</v>
      </c>
      <c r="N319" s="36"/>
      <c r="O319" s="36">
        <f>M319*N319</f>
        <v>0</v>
      </c>
      <c r="P319" s="36"/>
      <c r="Q319" s="36">
        <f>M319*P319</f>
        <v>0</v>
      </c>
      <c r="R319" s="36">
        <v>0.56000000000000005</v>
      </c>
      <c r="S319" s="36">
        <f>M319*R319</f>
        <v>1247.7360000000001</v>
      </c>
      <c r="T319" s="36">
        <v>21</v>
      </c>
      <c r="U319" s="36">
        <f>O319*T319/100</f>
        <v>0</v>
      </c>
      <c r="V319" s="36">
        <f>U319+O319</f>
        <v>0</v>
      </c>
      <c r="W319" s="36"/>
      <c r="X319" s="36"/>
      <c r="Y319" s="36">
        <v>1</v>
      </c>
    </row>
    <row r="320" spans="6:25" s="37" customFormat="1" ht="12" outlineLevel="2">
      <c r="F320" s="38"/>
      <c r="G320" s="39"/>
      <c r="H320" s="190" t="s">
        <v>167</v>
      </c>
      <c r="I320" s="240" t="s">
        <v>368</v>
      </c>
      <c r="J320" s="240"/>
      <c r="K320" s="240"/>
      <c r="L320" s="240"/>
      <c r="M320" s="240"/>
      <c r="N320" s="240"/>
      <c r="O320" s="240"/>
      <c r="P320" s="41"/>
      <c r="Q320" s="42"/>
      <c r="R320" s="41"/>
      <c r="S320" s="42"/>
      <c r="T320" s="43"/>
      <c r="U320" s="43"/>
      <c r="V320" s="43"/>
      <c r="W320" s="44"/>
    </row>
    <row r="321" spans="6:25" s="37" customFormat="1" ht="6" customHeight="1" outlineLevel="2">
      <c r="F321" s="38"/>
      <c r="G321" s="39"/>
      <c r="H321" s="40"/>
      <c r="I321" s="45"/>
      <c r="J321" s="45"/>
      <c r="K321" s="45"/>
      <c r="L321" s="45"/>
      <c r="M321" s="45"/>
      <c r="N321" s="45"/>
      <c r="O321" s="45"/>
      <c r="P321" s="41"/>
      <c r="Q321" s="42"/>
      <c r="R321" s="41"/>
      <c r="S321" s="42"/>
      <c r="T321" s="43"/>
      <c r="U321" s="43"/>
      <c r="V321" s="43"/>
      <c r="W321" s="44"/>
    </row>
    <row r="322" spans="6:25" s="46" customFormat="1" ht="11.25" outlineLevel="3">
      <c r="F322" s="47"/>
      <c r="G322" s="48"/>
      <c r="H322" s="49" t="str">
        <f>IF(AND(H321&lt;&gt;"Výkaz výměr:",I321=""),"Výkaz výměr:","")</f>
        <v>Výkaz výměr:</v>
      </c>
      <c r="I322" s="50" t="s">
        <v>411</v>
      </c>
      <c r="J322" s="51"/>
      <c r="K322" s="52"/>
      <c r="L322" s="53"/>
      <c r="M322" s="54">
        <v>2228.1</v>
      </c>
      <c r="N322" s="55"/>
      <c r="O322" s="56"/>
      <c r="P322" s="57"/>
      <c r="Q322" s="55"/>
      <c r="R322" s="55"/>
      <c r="S322" s="55"/>
      <c r="T322" s="58" t="s">
        <v>2</v>
      </c>
      <c r="U322" s="55"/>
      <c r="V322" s="55"/>
      <c r="W322" s="59"/>
    </row>
    <row r="323" spans="6:25" s="37" customFormat="1" ht="12" outlineLevel="2">
      <c r="F323" s="30">
        <v>4</v>
      </c>
      <c r="G323" s="31" t="s">
        <v>6</v>
      </c>
      <c r="H323" s="32" t="s">
        <v>106</v>
      </c>
      <c r="I323" s="33" t="s">
        <v>297</v>
      </c>
      <c r="J323" s="31" t="s">
        <v>15</v>
      </c>
      <c r="K323" s="34">
        <v>2500.35</v>
      </c>
      <c r="L323" s="35">
        <v>0</v>
      </c>
      <c r="M323" s="34">
        <v>2535</v>
      </c>
      <c r="N323" s="36"/>
      <c r="O323" s="36">
        <f>M323*N323</f>
        <v>0</v>
      </c>
      <c r="P323" s="36"/>
      <c r="Q323" s="36">
        <f>M323*P323</f>
        <v>0</v>
      </c>
      <c r="R323" s="36">
        <v>0.18099999999999999</v>
      </c>
      <c r="S323" s="36">
        <f>M323*R323</f>
        <v>458.83499999999998</v>
      </c>
      <c r="T323" s="36">
        <v>21</v>
      </c>
      <c r="U323" s="36">
        <f>O323*T323/100</f>
        <v>0</v>
      </c>
      <c r="V323" s="36">
        <f>U323+O323</f>
        <v>0</v>
      </c>
      <c r="W323" s="36"/>
      <c r="X323" s="36"/>
      <c r="Y323" s="36">
        <v>1</v>
      </c>
    </row>
    <row r="324" spans="6:25" s="37" customFormat="1" ht="12" outlineLevel="2">
      <c r="F324" s="38"/>
      <c r="G324" s="39"/>
      <c r="H324" s="190" t="s">
        <v>167</v>
      </c>
      <c r="I324" s="240" t="s">
        <v>364</v>
      </c>
      <c r="J324" s="240"/>
      <c r="K324" s="240"/>
      <c r="L324" s="240"/>
      <c r="M324" s="240"/>
      <c r="N324" s="240"/>
      <c r="O324" s="240"/>
      <c r="P324" s="41"/>
      <c r="Q324" s="42"/>
      <c r="R324" s="41"/>
      <c r="S324" s="42"/>
      <c r="T324" s="43"/>
      <c r="U324" s="43"/>
      <c r="V324" s="43"/>
      <c r="W324" s="44"/>
    </row>
    <row r="325" spans="6:25" s="37" customFormat="1" ht="6" customHeight="1" outlineLevel="2">
      <c r="F325" s="38"/>
      <c r="G325" s="39"/>
      <c r="H325" s="40"/>
      <c r="I325" s="45"/>
      <c r="J325" s="45"/>
      <c r="K325" s="45"/>
      <c r="L325" s="45"/>
      <c r="M325" s="45"/>
      <c r="N325" s="45"/>
      <c r="O325" s="45"/>
      <c r="P325" s="41"/>
      <c r="Q325" s="42"/>
      <c r="R325" s="41"/>
      <c r="S325" s="42"/>
      <c r="T325" s="43"/>
      <c r="U325" s="43"/>
      <c r="V325" s="43"/>
      <c r="W325" s="44"/>
    </row>
    <row r="326" spans="6:25" s="46" customFormat="1" ht="11.25" outlineLevel="3">
      <c r="F326" s="47"/>
      <c r="G326" s="48"/>
      <c r="H326" s="49" t="str">
        <f>IF(AND(H325&lt;&gt;"Výkaz výměr:",I325=""),"Výkaz výměr:","")</f>
        <v>Výkaz výměr:</v>
      </c>
      <c r="I326" s="50" t="s">
        <v>412</v>
      </c>
      <c r="J326" s="51"/>
      <c r="K326" s="52"/>
      <c r="L326" s="53"/>
      <c r="M326" s="54">
        <v>2535</v>
      </c>
      <c r="N326" s="55"/>
      <c r="O326" s="56"/>
      <c r="P326" s="57"/>
      <c r="Q326" s="55"/>
      <c r="R326" s="55"/>
      <c r="S326" s="55"/>
      <c r="T326" s="58" t="s">
        <v>2</v>
      </c>
      <c r="U326" s="55"/>
      <c r="V326" s="55"/>
      <c r="W326" s="59"/>
    </row>
    <row r="327" spans="6:25" s="37" customFormat="1" ht="12" outlineLevel="2">
      <c r="F327" s="30">
        <v>5</v>
      </c>
      <c r="G327" s="31" t="s">
        <v>6</v>
      </c>
      <c r="H327" s="32" t="s">
        <v>107</v>
      </c>
      <c r="I327" s="33" t="s">
        <v>300</v>
      </c>
      <c r="J327" s="31" t="s">
        <v>15</v>
      </c>
      <c r="K327" s="34">
        <v>792</v>
      </c>
      <c r="L327" s="35">
        <v>0</v>
      </c>
      <c r="M327" s="34">
        <v>798</v>
      </c>
      <c r="N327" s="36"/>
      <c r="O327" s="36">
        <f>M327*N327</f>
        <v>0</v>
      </c>
      <c r="P327" s="36">
        <v>5.0000000000000002E-5</v>
      </c>
      <c r="Q327" s="36">
        <f>M327*P327</f>
        <v>3.9900000000000005E-2</v>
      </c>
      <c r="R327" s="36">
        <v>0.128</v>
      </c>
      <c r="S327" s="36">
        <f>M327*R327</f>
        <v>102.14400000000001</v>
      </c>
      <c r="T327" s="36">
        <v>21</v>
      </c>
      <c r="U327" s="36">
        <f>O327*T327/100</f>
        <v>0</v>
      </c>
      <c r="V327" s="36">
        <f>U327+O327</f>
        <v>0</v>
      </c>
      <c r="W327" s="36"/>
      <c r="X327" s="36"/>
      <c r="Y327" s="36">
        <v>1</v>
      </c>
    </row>
    <row r="328" spans="6:25" s="37" customFormat="1" ht="12" outlineLevel="2">
      <c r="F328" s="38"/>
      <c r="G328" s="39"/>
      <c r="H328" s="190" t="s">
        <v>167</v>
      </c>
      <c r="I328" s="240" t="s">
        <v>357</v>
      </c>
      <c r="J328" s="240"/>
      <c r="K328" s="240"/>
      <c r="L328" s="240"/>
      <c r="M328" s="240"/>
      <c r="N328" s="240"/>
      <c r="O328" s="240"/>
      <c r="P328" s="41"/>
      <c r="Q328" s="42"/>
      <c r="R328" s="41"/>
      <c r="S328" s="42"/>
      <c r="T328" s="43"/>
      <c r="U328" s="43"/>
      <c r="V328" s="43"/>
      <c r="W328" s="44"/>
    </row>
    <row r="329" spans="6:25" s="37" customFormat="1" ht="6" customHeight="1" outlineLevel="2">
      <c r="F329" s="38"/>
      <c r="G329" s="39"/>
      <c r="H329" s="40"/>
      <c r="I329" s="45"/>
      <c r="J329" s="45"/>
      <c r="K329" s="45"/>
      <c r="L329" s="45"/>
      <c r="M329" s="45"/>
      <c r="N329" s="45"/>
      <c r="O329" s="45"/>
      <c r="P329" s="41"/>
      <c r="Q329" s="42"/>
      <c r="R329" s="41"/>
      <c r="S329" s="42"/>
      <c r="T329" s="43"/>
      <c r="U329" s="43"/>
      <c r="V329" s="43"/>
      <c r="W329" s="44"/>
    </row>
    <row r="330" spans="6:25" s="46" customFormat="1" ht="11.25" outlineLevel="3">
      <c r="F330" s="47"/>
      <c r="G330" s="48"/>
      <c r="H330" s="49" t="str">
        <f>IF(AND(H329&lt;&gt;"Výkaz výměr:",I329=""),"Výkaz výměr:","")</f>
        <v>Výkaz výměr:</v>
      </c>
      <c r="I330" s="50" t="s">
        <v>408</v>
      </c>
      <c r="J330" s="51"/>
      <c r="K330" s="52"/>
      <c r="L330" s="53"/>
      <c r="M330" s="54">
        <v>798</v>
      </c>
      <c r="N330" s="55"/>
      <c r="O330" s="56"/>
      <c r="P330" s="57"/>
      <c r="Q330" s="55"/>
      <c r="R330" s="55"/>
      <c r="S330" s="55"/>
      <c r="T330" s="58" t="s">
        <v>2</v>
      </c>
      <c r="U330" s="55"/>
      <c r="V330" s="55"/>
      <c r="W330" s="59"/>
    </row>
    <row r="331" spans="6:25" s="37" customFormat="1" ht="12" outlineLevel="2">
      <c r="F331" s="30">
        <v>6</v>
      </c>
      <c r="G331" s="31" t="s">
        <v>6</v>
      </c>
      <c r="H331" s="32" t="s">
        <v>108</v>
      </c>
      <c r="I331" s="33" t="s">
        <v>275</v>
      </c>
      <c r="J331" s="31" t="s">
        <v>3</v>
      </c>
      <c r="K331" s="34">
        <v>92</v>
      </c>
      <c r="L331" s="35">
        <v>0</v>
      </c>
      <c r="M331" s="34">
        <v>92</v>
      </c>
      <c r="N331" s="36"/>
      <c r="O331" s="36">
        <f>M331*N331</f>
        <v>0</v>
      </c>
      <c r="P331" s="36"/>
      <c r="Q331" s="36">
        <f>M331*P331</f>
        <v>0</v>
      </c>
      <c r="R331" s="36">
        <v>0.20499999999999999</v>
      </c>
      <c r="S331" s="36">
        <f>M331*R331</f>
        <v>18.86</v>
      </c>
      <c r="T331" s="36">
        <v>21</v>
      </c>
      <c r="U331" s="36">
        <f>O331*T331/100</f>
        <v>0</v>
      </c>
      <c r="V331" s="36">
        <f>U331+O331</f>
        <v>0</v>
      </c>
      <c r="W331" s="36"/>
      <c r="X331" s="36"/>
      <c r="Y331" s="36">
        <v>1</v>
      </c>
    </row>
    <row r="332" spans="6:25" s="37" customFormat="1" ht="12" outlineLevel="2">
      <c r="F332" s="38"/>
      <c r="G332" s="39"/>
      <c r="H332" s="190" t="s">
        <v>167</v>
      </c>
      <c r="I332" s="240" t="s">
        <v>354</v>
      </c>
      <c r="J332" s="240"/>
      <c r="K332" s="240"/>
      <c r="L332" s="240"/>
      <c r="M332" s="240"/>
      <c r="N332" s="240"/>
      <c r="O332" s="240"/>
      <c r="P332" s="41"/>
      <c r="Q332" s="42"/>
      <c r="R332" s="41"/>
      <c r="S332" s="42"/>
      <c r="T332" s="43"/>
      <c r="U332" s="43"/>
      <c r="V332" s="43"/>
      <c r="W332" s="44"/>
    </row>
    <row r="333" spans="6:25" s="37" customFormat="1" ht="6" customHeight="1" outlineLevel="2">
      <c r="F333" s="38"/>
      <c r="G333" s="39"/>
      <c r="H333" s="40"/>
      <c r="I333" s="45"/>
      <c r="J333" s="45"/>
      <c r="K333" s="45"/>
      <c r="L333" s="45"/>
      <c r="M333" s="45"/>
      <c r="N333" s="45"/>
      <c r="O333" s="45"/>
      <c r="P333" s="41"/>
      <c r="Q333" s="42"/>
      <c r="R333" s="41"/>
      <c r="S333" s="42"/>
      <c r="T333" s="43"/>
      <c r="U333" s="43"/>
      <c r="V333" s="43"/>
      <c r="W333" s="44"/>
    </row>
    <row r="334" spans="6:25" s="37" customFormat="1" ht="12" outlineLevel="2">
      <c r="F334" s="30">
        <v>7</v>
      </c>
      <c r="G334" s="31" t="s">
        <v>1</v>
      </c>
      <c r="H334" s="32" t="s">
        <v>94</v>
      </c>
      <c r="I334" s="33" t="s">
        <v>255</v>
      </c>
      <c r="J334" s="31" t="s">
        <v>14</v>
      </c>
      <c r="K334" s="34">
        <v>92</v>
      </c>
      <c r="L334" s="35">
        <v>1</v>
      </c>
      <c r="M334" s="34">
        <v>92.92</v>
      </c>
      <c r="N334" s="36"/>
      <c r="O334" s="36">
        <f>M334*N334</f>
        <v>0</v>
      </c>
      <c r="P334" s="36">
        <v>8.2100000000000006E-2</v>
      </c>
      <c r="Q334" s="36">
        <f>M334*P334</f>
        <v>7.6287320000000003</v>
      </c>
      <c r="R334" s="36"/>
      <c r="S334" s="36">
        <f>M334*R334</f>
        <v>0</v>
      </c>
      <c r="T334" s="36">
        <v>21</v>
      </c>
      <c r="U334" s="36">
        <f>O334*T334/100</f>
        <v>0</v>
      </c>
      <c r="V334" s="36">
        <f>U334+O334</f>
        <v>0</v>
      </c>
      <c r="W334" s="36"/>
      <c r="X334" s="36"/>
      <c r="Y334" s="36">
        <v>1</v>
      </c>
    </row>
    <row r="335" spans="6:25" s="37" customFormat="1" ht="12" outlineLevel="2">
      <c r="F335" s="38"/>
      <c r="G335" s="39"/>
      <c r="H335" s="190" t="s">
        <v>167</v>
      </c>
      <c r="I335" s="240"/>
      <c r="J335" s="240"/>
      <c r="K335" s="240"/>
      <c r="L335" s="240"/>
      <c r="M335" s="240"/>
      <c r="N335" s="240"/>
      <c r="O335" s="240"/>
      <c r="P335" s="41"/>
      <c r="Q335" s="42"/>
      <c r="R335" s="41"/>
      <c r="S335" s="42"/>
      <c r="T335" s="43"/>
      <c r="U335" s="43"/>
      <c r="V335" s="43"/>
      <c r="W335" s="44"/>
    </row>
    <row r="336" spans="6:25" s="37" customFormat="1" ht="6" customHeight="1" outlineLevel="2">
      <c r="F336" s="38"/>
      <c r="G336" s="39"/>
      <c r="H336" s="40"/>
      <c r="I336" s="45"/>
      <c r="J336" s="45"/>
      <c r="K336" s="45"/>
      <c r="L336" s="45"/>
      <c r="M336" s="45"/>
      <c r="N336" s="45"/>
      <c r="O336" s="45"/>
      <c r="P336" s="41"/>
      <c r="Q336" s="42"/>
      <c r="R336" s="41"/>
      <c r="S336" s="42"/>
      <c r="T336" s="43"/>
      <c r="U336" s="43"/>
      <c r="V336" s="43"/>
      <c r="W336" s="44"/>
    </row>
    <row r="337" spans="6:25" s="37" customFormat="1" ht="24" outlineLevel="2">
      <c r="F337" s="30">
        <v>8</v>
      </c>
      <c r="G337" s="31" t="s">
        <v>6</v>
      </c>
      <c r="H337" s="32" t="s">
        <v>148</v>
      </c>
      <c r="I337" s="33" t="s">
        <v>332</v>
      </c>
      <c r="J337" s="31" t="s">
        <v>3</v>
      </c>
      <c r="K337" s="34">
        <v>92</v>
      </c>
      <c r="L337" s="35">
        <v>0</v>
      </c>
      <c r="M337" s="34">
        <v>92</v>
      </c>
      <c r="N337" s="36"/>
      <c r="O337" s="36">
        <f>M337*N337</f>
        <v>0</v>
      </c>
      <c r="P337" s="36">
        <v>0.15</v>
      </c>
      <c r="Q337" s="36">
        <f>M337*P337</f>
        <v>13.799999999999999</v>
      </c>
      <c r="R337" s="36"/>
      <c r="S337" s="36">
        <f>M337*R337</f>
        <v>0</v>
      </c>
      <c r="T337" s="36">
        <v>21</v>
      </c>
      <c r="U337" s="36">
        <f>O337*T337/100</f>
        <v>0</v>
      </c>
      <c r="V337" s="36">
        <f>U337+O337</f>
        <v>0</v>
      </c>
      <c r="W337" s="36"/>
      <c r="X337" s="36"/>
      <c r="Y337" s="36">
        <v>1</v>
      </c>
    </row>
    <row r="338" spans="6:25" s="37" customFormat="1" ht="12" outlineLevel="2">
      <c r="F338" s="38"/>
      <c r="G338" s="39"/>
      <c r="H338" s="190" t="s">
        <v>167</v>
      </c>
      <c r="I338" s="240" t="s">
        <v>365</v>
      </c>
      <c r="J338" s="240"/>
      <c r="K338" s="240"/>
      <c r="L338" s="240"/>
      <c r="M338" s="240"/>
      <c r="N338" s="240"/>
      <c r="O338" s="240"/>
      <c r="P338" s="41"/>
      <c r="Q338" s="42"/>
      <c r="R338" s="41"/>
      <c r="S338" s="42"/>
      <c r="T338" s="43"/>
      <c r="U338" s="43"/>
      <c r="V338" s="43"/>
      <c r="W338" s="44"/>
    </row>
    <row r="339" spans="6:25" s="37" customFormat="1" ht="6" customHeight="1" outlineLevel="2">
      <c r="F339" s="38"/>
      <c r="G339" s="39"/>
      <c r="H339" s="40"/>
      <c r="I339" s="45"/>
      <c r="J339" s="45"/>
      <c r="K339" s="45"/>
      <c r="L339" s="45"/>
      <c r="M339" s="45"/>
      <c r="N339" s="45"/>
      <c r="O339" s="45"/>
      <c r="P339" s="41"/>
      <c r="Q339" s="42"/>
      <c r="R339" s="41"/>
      <c r="S339" s="42"/>
      <c r="T339" s="43"/>
      <c r="U339" s="43"/>
      <c r="V339" s="43"/>
      <c r="W339" s="44"/>
    </row>
    <row r="340" spans="6:25" s="37" customFormat="1" ht="12" outlineLevel="2">
      <c r="F340" s="30">
        <v>9</v>
      </c>
      <c r="G340" s="31" t="s">
        <v>6</v>
      </c>
      <c r="H340" s="32" t="s">
        <v>36</v>
      </c>
      <c r="I340" s="33" t="s">
        <v>248</v>
      </c>
      <c r="J340" s="31" t="s">
        <v>24</v>
      </c>
      <c r="K340" s="34">
        <v>15</v>
      </c>
      <c r="L340" s="35">
        <v>0</v>
      </c>
      <c r="M340" s="34">
        <v>15</v>
      </c>
      <c r="N340" s="36"/>
      <c r="O340" s="36">
        <f>M340*N340</f>
        <v>0</v>
      </c>
      <c r="P340" s="36"/>
      <c r="Q340" s="36">
        <f>M340*P340</f>
        <v>0</v>
      </c>
      <c r="R340" s="36"/>
      <c r="S340" s="36">
        <f>M340*R340</f>
        <v>0</v>
      </c>
      <c r="T340" s="36">
        <v>21</v>
      </c>
      <c r="U340" s="36">
        <f>O340*T340/100</f>
        <v>0</v>
      </c>
      <c r="V340" s="36">
        <f>U340+O340</f>
        <v>0</v>
      </c>
      <c r="W340" s="36"/>
      <c r="X340" s="36"/>
      <c r="Y340" s="36">
        <v>1</v>
      </c>
    </row>
    <row r="341" spans="6:25" s="37" customFormat="1" ht="12" outlineLevel="2">
      <c r="F341" s="38"/>
      <c r="G341" s="39"/>
      <c r="H341" s="190" t="s">
        <v>167</v>
      </c>
      <c r="I341" s="240"/>
      <c r="J341" s="240"/>
      <c r="K341" s="240"/>
      <c r="L341" s="240"/>
      <c r="M341" s="240"/>
      <c r="N341" s="240"/>
      <c r="O341" s="240"/>
      <c r="P341" s="41"/>
      <c r="Q341" s="42"/>
      <c r="R341" s="41"/>
      <c r="S341" s="42"/>
      <c r="T341" s="43"/>
      <c r="U341" s="43"/>
      <c r="V341" s="43"/>
      <c r="W341" s="44"/>
    </row>
    <row r="342" spans="6:25" s="37" customFormat="1" ht="6" customHeight="1" outlineLevel="2">
      <c r="F342" s="38"/>
      <c r="G342" s="39"/>
      <c r="H342" s="40"/>
      <c r="I342" s="45"/>
      <c r="J342" s="45"/>
      <c r="K342" s="45"/>
      <c r="L342" s="45"/>
      <c r="M342" s="45"/>
      <c r="N342" s="45"/>
      <c r="O342" s="45"/>
      <c r="P342" s="41"/>
      <c r="Q342" s="42"/>
      <c r="R342" s="41"/>
      <c r="S342" s="42"/>
      <c r="T342" s="43"/>
      <c r="U342" s="43"/>
      <c r="V342" s="43"/>
      <c r="W342" s="44"/>
    </row>
    <row r="343" spans="6:25" s="37" customFormat="1" ht="12" outlineLevel="2">
      <c r="F343" s="30">
        <v>10</v>
      </c>
      <c r="G343" s="31" t="s">
        <v>6</v>
      </c>
      <c r="H343" s="32" t="s">
        <v>37</v>
      </c>
      <c r="I343" s="33" t="s">
        <v>249</v>
      </c>
      <c r="J343" s="31" t="s">
        <v>24</v>
      </c>
      <c r="K343" s="34">
        <v>15</v>
      </c>
      <c r="L343" s="35">
        <v>0</v>
      </c>
      <c r="M343" s="34">
        <v>15</v>
      </c>
      <c r="N343" s="36"/>
      <c r="O343" s="36">
        <f>M343*N343</f>
        <v>0</v>
      </c>
      <c r="P343" s="36"/>
      <c r="Q343" s="36">
        <f>M343*P343</f>
        <v>0</v>
      </c>
      <c r="R343" s="36"/>
      <c r="S343" s="36">
        <f>M343*R343</f>
        <v>0</v>
      </c>
      <c r="T343" s="36">
        <v>21</v>
      </c>
      <c r="U343" s="36">
        <f>O343*T343/100</f>
        <v>0</v>
      </c>
      <c r="V343" s="36">
        <f>U343+O343</f>
        <v>0</v>
      </c>
      <c r="W343" s="36"/>
      <c r="X343" s="36"/>
      <c r="Y343" s="36">
        <v>1</v>
      </c>
    </row>
    <row r="344" spans="6:25" s="37" customFormat="1" ht="12" outlineLevel="2">
      <c r="F344" s="38"/>
      <c r="G344" s="39"/>
      <c r="H344" s="190" t="s">
        <v>167</v>
      </c>
      <c r="I344" s="240"/>
      <c r="J344" s="240"/>
      <c r="K344" s="240"/>
      <c r="L344" s="240"/>
      <c r="M344" s="240"/>
      <c r="N344" s="240"/>
      <c r="O344" s="240"/>
      <c r="P344" s="41"/>
      <c r="Q344" s="42"/>
      <c r="R344" s="41"/>
      <c r="S344" s="42"/>
      <c r="T344" s="43"/>
      <c r="U344" s="43"/>
      <c r="V344" s="43"/>
      <c r="W344" s="44"/>
    </row>
    <row r="345" spans="6:25" s="37" customFormat="1" ht="6" customHeight="1" outlineLevel="2">
      <c r="F345" s="38"/>
      <c r="G345" s="39"/>
      <c r="H345" s="40"/>
      <c r="I345" s="45"/>
      <c r="J345" s="45"/>
      <c r="K345" s="45"/>
      <c r="L345" s="45"/>
      <c r="M345" s="45"/>
      <c r="N345" s="45"/>
      <c r="O345" s="45"/>
      <c r="P345" s="41"/>
      <c r="Q345" s="42"/>
      <c r="R345" s="41"/>
      <c r="S345" s="42"/>
      <c r="T345" s="43"/>
      <c r="U345" s="43"/>
      <c r="V345" s="43"/>
      <c r="W345" s="44"/>
    </row>
    <row r="346" spans="6:25" s="37" customFormat="1" ht="12" outlineLevel="2">
      <c r="F346" s="30">
        <v>11</v>
      </c>
      <c r="G346" s="31" t="s">
        <v>6</v>
      </c>
      <c r="H346" s="32" t="s">
        <v>149</v>
      </c>
      <c r="I346" s="33" t="s">
        <v>289</v>
      </c>
      <c r="J346" s="31" t="s">
        <v>3</v>
      </c>
      <c r="K346" s="34">
        <v>5323</v>
      </c>
      <c r="L346" s="35">
        <v>0</v>
      </c>
      <c r="M346" s="34">
        <v>5082</v>
      </c>
      <c r="N346" s="36"/>
      <c r="O346" s="36">
        <f>M346*N346</f>
        <v>0</v>
      </c>
      <c r="P346" s="36"/>
      <c r="Q346" s="36">
        <f>M346*P346</f>
        <v>0</v>
      </c>
      <c r="R346" s="36"/>
      <c r="S346" s="36">
        <f>M346*R346</f>
        <v>0</v>
      </c>
      <c r="T346" s="36">
        <v>21</v>
      </c>
      <c r="U346" s="36">
        <f>O346*T346/100</f>
        <v>0</v>
      </c>
      <c r="V346" s="36">
        <f>U346+O346</f>
        <v>0</v>
      </c>
      <c r="W346" s="36"/>
      <c r="X346" s="36"/>
      <c r="Y346" s="36">
        <v>1</v>
      </c>
    </row>
    <row r="347" spans="6:25" s="37" customFormat="1" ht="12" outlineLevel="2">
      <c r="F347" s="38"/>
      <c r="G347" s="39"/>
      <c r="H347" s="190" t="s">
        <v>167</v>
      </c>
      <c r="I347" s="240" t="s">
        <v>303</v>
      </c>
      <c r="J347" s="240"/>
      <c r="K347" s="240"/>
      <c r="L347" s="240"/>
      <c r="M347" s="240"/>
      <c r="N347" s="240"/>
      <c r="O347" s="240"/>
      <c r="P347" s="41"/>
      <c r="Q347" s="42"/>
      <c r="R347" s="41"/>
      <c r="S347" s="42"/>
      <c r="T347" s="43"/>
      <c r="U347" s="43"/>
      <c r="V347" s="43"/>
      <c r="W347" s="44"/>
    </row>
    <row r="348" spans="6:25" s="37" customFormat="1" ht="6" customHeight="1" outlineLevel="2">
      <c r="F348" s="38"/>
      <c r="G348" s="39"/>
      <c r="H348" s="40"/>
      <c r="I348" s="45"/>
      <c r="J348" s="45"/>
      <c r="K348" s="45"/>
      <c r="L348" s="45"/>
      <c r="M348" s="45"/>
      <c r="N348" s="45"/>
      <c r="O348" s="45"/>
      <c r="P348" s="41"/>
      <c r="Q348" s="42"/>
      <c r="R348" s="41"/>
      <c r="S348" s="42"/>
      <c r="T348" s="43"/>
      <c r="U348" s="43"/>
      <c r="V348" s="43"/>
      <c r="W348" s="44"/>
    </row>
    <row r="349" spans="6:25" s="46" customFormat="1" ht="11.25" outlineLevel="3">
      <c r="F349" s="47"/>
      <c r="G349" s="48"/>
      <c r="H349" s="49" t="str">
        <f>IF(AND(H348&lt;&gt;"Výkaz výměr:",I348=""),"Výkaz výměr:","")</f>
        <v>Výkaz výměr:</v>
      </c>
      <c r="I349" s="50" t="s">
        <v>413</v>
      </c>
      <c r="J349" s="51"/>
      <c r="K349" s="52"/>
      <c r="L349" s="53"/>
      <c r="M349" s="54">
        <v>5082</v>
      </c>
      <c r="N349" s="55"/>
      <c r="O349" s="56"/>
      <c r="P349" s="57"/>
      <c r="Q349" s="55"/>
      <c r="R349" s="55"/>
      <c r="S349" s="55"/>
      <c r="T349" s="58" t="s">
        <v>2</v>
      </c>
      <c r="U349" s="55"/>
      <c r="V349" s="55"/>
      <c r="W349" s="59"/>
    </row>
    <row r="350" spans="6:25" s="46" customFormat="1" ht="12" outlineLevel="3">
      <c r="F350" s="30">
        <v>12</v>
      </c>
      <c r="G350" s="31" t="s">
        <v>6</v>
      </c>
      <c r="H350" s="32" t="s">
        <v>387</v>
      </c>
      <c r="I350" s="33" t="s">
        <v>391</v>
      </c>
      <c r="J350" s="31" t="s">
        <v>16</v>
      </c>
      <c r="K350" s="34">
        <v>5323</v>
      </c>
      <c r="L350" s="35">
        <v>0</v>
      </c>
      <c r="M350" s="34">
        <v>2.1</v>
      </c>
      <c r="N350" s="36"/>
      <c r="O350" s="36">
        <f>M350*N350</f>
        <v>0</v>
      </c>
      <c r="P350" s="36"/>
      <c r="Q350" s="36">
        <f>M350*P350</f>
        <v>0</v>
      </c>
      <c r="R350" s="36"/>
      <c r="S350" s="36">
        <f>M350*R350</f>
        <v>0</v>
      </c>
      <c r="T350" s="36">
        <v>21</v>
      </c>
      <c r="U350" s="36">
        <f>O350*T350/100</f>
        <v>0</v>
      </c>
      <c r="V350" s="36">
        <f>U350+O350</f>
        <v>0</v>
      </c>
      <c r="W350" s="36"/>
      <c r="X350" s="36"/>
    </row>
    <row r="351" spans="6:25" s="46" customFormat="1" ht="12" outlineLevel="3">
      <c r="F351" s="191"/>
      <c r="G351" s="192"/>
      <c r="H351" s="193"/>
      <c r="I351" s="194"/>
      <c r="J351" s="192"/>
      <c r="K351" s="195"/>
      <c r="L351" s="196"/>
      <c r="M351" s="195"/>
      <c r="N351" s="197"/>
      <c r="O351" s="197"/>
      <c r="P351" s="197"/>
      <c r="Q351" s="197"/>
      <c r="R351" s="197"/>
      <c r="S351" s="197"/>
      <c r="T351" s="197"/>
      <c r="U351" s="197"/>
      <c r="V351" s="197"/>
      <c r="W351" s="197"/>
      <c r="X351" s="197"/>
    </row>
    <row r="352" spans="6:25" s="46" customFormat="1" ht="12" outlineLevel="3">
      <c r="F352" s="30">
        <v>13</v>
      </c>
      <c r="G352" s="31" t="s">
        <v>6</v>
      </c>
      <c r="H352" s="32"/>
      <c r="I352" s="33" t="s">
        <v>388</v>
      </c>
      <c r="J352" s="31" t="s">
        <v>14</v>
      </c>
      <c r="K352" s="34">
        <v>5323</v>
      </c>
      <c r="L352" s="35">
        <v>0</v>
      </c>
      <c r="M352" s="34">
        <v>21</v>
      </c>
      <c r="N352" s="36"/>
      <c r="O352" s="36">
        <f>M352*N352</f>
        <v>0</v>
      </c>
      <c r="P352" s="36"/>
      <c r="Q352" s="36">
        <f>M352*P352</f>
        <v>0</v>
      </c>
      <c r="R352" s="36"/>
      <c r="S352" s="36">
        <f>M352*R352</f>
        <v>0</v>
      </c>
      <c r="T352" s="36">
        <v>21</v>
      </c>
      <c r="U352" s="36">
        <f>O352*T352/100</f>
        <v>0</v>
      </c>
      <c r="V352" s="36">
        <f>U352+O352</f>
        <v>0</v>
      </c>
      <c r="W352" s="36"/>
      <c r="X352" s="36"/>
    </row>
    <row r="353" spans="6:25" s="3" customFormat="1" ht="12.75" customHeight="1" outlineLevel="2">
      <c r="F353" s="9"/>
      <c r="G353" s="10"/>
      <c r="H353" s="10"/>
      <c r="I353" s="11"/>
      <c r="J353" s="10"/>
      <c r="K353" s="12"/>
      <c r="L353" s="13"/>
      <c r="M353" s="12"/>
      <c r="N353" s="13"/>
      <c r="O353" s="14"/>
      <c r="P353" s="15"/>
      <c r="Q353" s="13"/>
      <c r="R353" s="13"/>
      <c r="S353" s="13"/>
      <c r="T353" s="16" t="s">
        <v>2</v>
      </c>
      <c r="U353" s="13"/>
      <c r="V353" s="13"/>
      <c r="W353" s="13"/>
    </row>
    <row r="354" spans="6:25" s="68" customFormat="1" ht="16.5" customHeight="1" outlineLevel="1">
      <c r="F354" s="69"/>
      <c r="G354" s="70"/>
      <c r="H354" s="71"/>
      <c r="I354" s="71" t="s">
        <v>215</v>
      </c>
      <c r="J354" s="70"/>
      <c r="K354" s="72"/>
      <c r="L354" s="73"/>
      <c r="M354" s="72"/>
      <c r="N354" s="73"/>
      <c r="O354" s="74">
        <f>SUBTOTAL(9,O355:O376)</f>
        <v>0</v>
      </c>
      <c r="P354" s="75"/>
      <c r="Q354" s="74">
        <f>SUBTOTAL(9,Q355:Q376)</f>
        <v>0</v>
      </c>
      <c r="R354" s="73"/>
      <c r="S354" s="74">
        <f>SUBTOTAL(9,S355:S376)</f>
        <v>0</v>
      </c>
      <c r="T354" s="76"/>
      <c r="U354" s="74">
        <f>SUBTOTAL(9,U355:U376)</f>
        <v>0</v>
      </c>
      <c r="V354" s="74">
        <f>SUBTOTAL(9,V355:V376)</f>
        <v>0</v>
      </c>
      <c r="W354" s="77"/>
      <c r="Y354" s="74">
        <f>SUBTOTAL(9,Y355:Y376)</f>
        <v>6</v>
      </c>
    </row>
    <row r="355" spans="6:25" s="37" customFormat="1" ht="15.75" customHeight="1" outlineLevel="2">
      <c r="F355" s="30">
        <v>1</v>
      </c>
      <c r="G355" s="31" t="s">
        <v>6</v>
      </c>
      <c r="H355" s="32" t="s">
        <v>150</v>
      </c>
      <c r="I355" s="33" t="s">
        <v>320</v>
      </c>
      <c r="J355" s="31" t="s">
        <v>4</v>
      </c>
      <c r="K355" s="34">
        <v>1935.9960000000001</v>
      </c>
      <c r="L355" s="35">
        <v>0</v>
      </c>
      <c r="M355" s="206">
        <v>2469.77</v>
      </c>
      <c r="N355" s="36"/>
      <c r="O355" s="36">
        <f>M355*N355</f>
        <v>0</v>
      </c>
      <c r="P355" s="36"/>
      <c r="Q355" s="36">
        <f>M355*P355</f>
        <v>0</v>
      </c>
      <c r="R355" s="36"/>
      <c r="S355" s="36">
        <f>M355*R355</f>
        <v>0</v>
      </c>
      <c r="T355" s="36">
        <v>21</v>
      </c>
      <c r="U355" s="36">
        <f>O355*T355/100</f>
        <v>0</v>
      </c>
      <c r="V355" s="36">
        <f>U355+O355</f>
        <v>0</v>
      </c>
      <c r="W355" s="36"/>
      <c r="X355" s="36"/>
      <c r="Y355" s="36">
        <v>1</v>
      </c>
    </row>
    <row r="356" spans="6:25" s="37" customFormat="1" ht="12" outlineLevel="2">
      <c r="F356" s="38"/>
      <c r="G356" s="39"/>
      <c r="H356" s="190" t="s">
        <v>167</v>
      </c>
      <c r="I356" s="240" t="s">
        <v>338</v>
      </c>
      <c r="J356" s="240"/>
      <c r="K356" s="240"/>
      <c r="L356" s="240"/>
      <c r="M356" s="240"/>
      <c r="N356" s="240"/>
      <c r="O356" s="240"/>
      <c r="P356" s="41"/>
      <c r="Q356" s="42"/>
      <c r="R356" s="41"/>
      <c r="S356" s="42"/>
      <c r="T356" s="43"/>
      <c r="U356" s="43"/>
      <c r="V356" s="43"/>
      <c r="W356" s="44"/>
    </row>
    <row r="357" spans="6:25" s="37" customFormat="1" ht="12" customHeight="1" outlineLevel="2">
      <c r="F357" s="38"/>
      <c r="G357" s="39"/>
      <c r="H357" s="40"/>
      <c r="I357" s="50" t="s">
        <v>428</v>
      </c>
      <c r="J357" s="51"/>
      <c r="K357" s="52"/>
      <c r="L357" s="53"/>
      <c r="M357" s="54">
        <v>2469.77</v>
      </c>
      <c r="N357" s="45"/>
      <c r="O357" s="45"/>
      <c r="P357" s="41"/>
      <c r="Q357" s="42"/>
      <c r="R357" s="41"/>
      <c r="S357" s="42"/>
      <c r="T357" s="43"/>
      <c r="U357" s="43"/>
      <c r="V357" s="43"/>
      <c r="W357" s="44"/>
    </row>
    <row r="358" spans="6:25" s="37" customFormat="1" ht="12" outlineLevel="2">
      <c r="F358" s="30">
        <v>2</v>
      </c>
      <c r="G358" s="31" t="s">
        <v>6</v>
      </c>
      <c r="H358" s="32" t="s">
        <v>151</v>
      </c>
      <c r="I358" s="33" t="s">
        <v>265</v>
      </c>
      <c r="J358" s="31" t="s">
        <v>4</v>
      </c>
      <c r="K358" s="34">
        <v>17423.964</v>
      </c>
      <c r="L358" s="35">
        <v>0</v>
      </c>
      <c r="M358" s="34">
        <v>22227.93</v>
      </c>
      <c r="N358" s="36"/>
      <c r="O358" s="36">
        <f>M358*N358</f>
        <v>0</v>
      </c>
      <c r="P358" s="36"/>
      <c r="Q358" s="36">
        <f>M358*P358</f>
        <v>0</v>
      </c>
      <c r="R358" s="36"/>
      <c r="S358" s="36">
        <f>M358*R358</f>
        <v>0</v>
      </c>
      <c r="T358" s="36">
        <v>21</v>
      </c>
      <c r="U358" s="36">
        <f>O358*T358/100</f>
        <v>0</v>
      </c>
      <c r="V358" s="36">
        <f>U358+O358</f>
        <v>0</v>
      </c>
      <c r="W358" s="36"/>
      <c r="X358" s="36"/>
      <c r="Y358" s="36">
        <v>1</v>
      </c>
    </row>
    <row r="359" spans="6:25" s="37" customFormat="1" ht="12" outlineLevel="2">
      <c r="F359" s="38"/>
      <c r="G359" s="39"/>
      <c r="H359" s="190" t="s">
        <v>167</v>
      </c>
      <c r="I359" s="240" t="s">
        <v>348</v>
      </c>
      <c r="J359" s="240"/>
      <c r="K359" s="240"/>
      <c r="L359" s="240"/>
      <c r="M359" s="240"/>
      <c r="N359" s="240"/>
      <c r="O359" s="240"/>
      <c r="P359" s="41"/>
      <c r="Q359" s="42"/>
      <c r="R359" s="41"/>
      <c r="S359" s="42"/>
      <c r="T359" s="43"/>
      <c r="U359" s="43"/>
      <c r="V359" s="43"/>
      <c r="W359" s="44"/>
    </row>
    <row r="360" spans="6:25" s="37" customFormat="1" ht="6" customHeight="1" outlineLevel="2">
      <c r="F360" s="38"/>
      <c r="G360" s="39"/>
      <c r="H360" s="40"/>
      <c r="I360" s="45"/>
      <c r="J360" s="45"/>
      <c r="K360" s="45"/>
      <c r="L360" s="45"/>
      <c r="M360" s="45"/>
      <c r="N360" s="45"/>
      <c r="O360" s="45"/>
      <c r="P360" s="41"/>
      <c r="Q360" s="42"/>
      <c r="R360" s="41"/>
      <c r="S360" s="42"/>
      <c r="T360" s="43"/>
      <c r="U360" s="43"/>
      <c r="V360" s="43"/>
      <c r="W360" s="44"/>
    </row>
    <row r="361" spans="6:25" s="46" customFormat="1" ht="11.25" outlineLevel="3">
      <c r="F361" s="47"/>
      <c r="G361" s="48"/>
      <c r="H361" s="49" t="str">
        <f>IF(AND(H360&lt;&gt;"Výkaz výměr:",I360=""),"Výkaz výměr:","")</f>
        <v>Výkaz výměr:</v>
      </c>
      <c r="I361" s="50" t="s">
        <v>429</v>
      </c>
      <c r="J361" s="51"/>
      <c r="K361" s="52"/>
      <c r="L361" s="53"/>
      <c r="M361" s="54">
        <v>22227.93</v>
      </c>
      <c r="N361" s="55"/>
      <c r="O361" s="56"/>
      <c r="P361" s="57"/>
      <c r="Q361" s="55"/>
      <c r="R361" s="55"/>
      <c r="S361" s="55"/>
      <c r="T361" s="58" t="s">
        <v>2</v>
      </c>
      <c r="U361" s="55"/>
      <c r="V361" s="55"/>
      <c r="W361" s="59"/>
    </row>
    <row r="362" spans="6:25" s="37" customFormat="1" ht="12" outlineLevel="2">
      <c r="F362" s="30">
        <v>3</v>
      </c>
      <c r="G362" s="31" t="s">
        <v>6</v>
      </c>
      <c r="H362" s="32" t="s">
        <v>152</v>
      </c>
      <c r="I362" s="33" t="s">
        <v>210</v>
      </c>
      <c r="J362" s="31" t="s">
        <v>4</v>
      </c>
      <c r="K362" s="34">
        <v>1935.9960000000001</v>
      </c>
      <c r="L362" s="35">
        <v>0</v>
      </c>
      <c r="M362" s="34">
        <v>2469.77</v>
      </c>
      <c r="N362" s="36"/>
      <c r="O362" s="36">
        <f>M362*N362</f>
        <v>0</v>
      </c>
      <c r="P362" s="36"/>
      <c r="Q362" s="36">
        <f>M362*P362</f>
        <v>0</v>
      </c>
      <c r="R362" s="36"/>
      <c r="S362" s="36">
        <f>M362*R362</f>
        <v>0</v>
      </c>
      <c r="T362" s="36">
        <v>21</v>
      </c>
      <c r="U362" s="36">
        <f>O362*T362/100</f>
        <v>0</v>
      </c>
      <c r="V362" s="36">
        <f>U362+O362</f>
        <v>0</v>
      </c>
      <c r="W362" s="36"/>
      <c r="X362" s="36"/>
      <c r="Y362" s="36">
        <v>1</v>
      </c>
    </row>
    <row r="363" spans="6:25" s="37" customFormat="1" ht="12" outlineLevel="2">
      <c r="F363" s="38"/>
      <c r="G363" s="39"/>
      <c r="H363" s="190" t="s">
        <v>167</v>
      </c>
      <c r="I363" s="240" t="s">
        <v>310</v>
      </c>
      <c r="J363" s="240"/>
      <c r="K363" s="240"/>
      <c r="L363" s="240"/>
      <c r="M363" s="240"/>
      <c r="N363" s="240"/>
      <c r="O363" s="240"/>
      <c r="P363" s="41"/>
      <c r="Q363" s="42"/>
      <c r="R363" s="41"/>
      <c r="S363" s="42"/>
      <c r="T363" s="43"/>
      <c r="U363" s="43"/>
      <c r="V363" s="43"/>
      <c r="W363" s="44"/>
    </row>
    <row r="364" spans="6:25" s="37" customFormat="1" ht="6" customHeight="1" outlineLevel="2">
      <c r="F364" s="38"/>
      <c r="G364" s="39"/>
      <c r="H364" s="40"/>
      <c r="I364" s="45"/>
      <c r="J364" s="45"/>
      <c r="K364" s="45"/>
      <c r="L364" s="45"/>
      <c r="M364" s="45"/>
      <c r="N364" s="45"/>
      <c r="O364" s="45"/>
      <c r="P364" s="41"/>
      <c r="Q364" s="42"/>
      <c r="R364" s="41"/>
      <c r="S364" s="42"/>
      <c r="T364" s="43"/>
      <c r="U364" s="43"/>
      <c r="V364" s="43"/>
      <c r="W364" s="44"/>
    </row>
    <row r="365" spans="6:25" s="37" customFormat="1" ht="12" outlineLevel="2">
      <c r="F365" s="30">
        <v>4</v>
      </c>
      <c r="G365" s="31" t="s">
        <v>6</v>
      </c>
      <c r="H365" s="32" t="s">
        <v>153</v>
      </c>
      <c r="I365" s="33" t="s">
        <v>291</v>
      </c>
      <c r="J365" s="31" t="s">
        <v>4</v>
      </c>
      <c r="K365" s="34">
        <v>553.93899999999996</v>
      </c>
      <c r="L365" s="35">
        <v>0</v>
      </c>
      <c r="M365" s="34">
        <v>528.12</v>
      </c>
      <c r="N365" s="36"/>
      <c r="O365" s="36">
        <f>M365*N365</f>
        <v>0</v>
      </c>
      <c r="P365" s="36"/>
      <c r="Q365" s="36">
        <f>M365*P365</f>
        <v>0</v>
      </c>
      <c r="R365" s="36"/>
      <c r="S365" s="36">
        <f>M365*R365</f>
        <v>0</v>
      </c>
      <c r="T365" s="36">
        <v>21</v>
      </c>
      <c r="U365" s="36">
        <f>O365*T365/100</f>
        <v>0</v>
      </c>
      <c r="V365" s="36">
        <f>U365+O365</f>
        <v>0</v>
      </c>
      <c r="W365" s="36"/>
      <c r="X365" s="36"/>
      <c r="Y365" s="36">
        <v>1</v>
      </c>
    </row>
    <row r="366" spans="6:25" s="37" customFormat="1" ht="12" outlineLevel="2">
      <c r="F366" s="38"/>
      <c r="G366" s="39"/>
      <c r="H366" s="190" t="s">
        <v>167</v>
      </c>
      <c r="I366" s="240" t="s">
        <v>314</v>
      </c>
      <c r="J366" s="240"/>
      <c r="K366" s="240"/>
      <c r="L366" s="240"/>
      <c r="M366" s="240"/>
      <c r="N366" s="240"/>
      <c r="O366" s="240"/>
      <c r="P366" s="41"/>
      <c r="Q366" s="42"/>
      <c r="R366" s="41"/>
      <c r="S366" s="42"/>
      <c r="T366" s="43"/>
      <c r="U366" s="43"/>
      <c r="V366" s="43"/>
      <c r="W366" s="44"/>
    </row>
    <row r="367" spans="6:25" s="37" customFormat="1" ht="6" customHeight="1" outlineLevel="2">
      <c r="F367" s="38"/>
      <c r="G367" s="39"/>
      <c r="H367" s="40"/>
      <c r="I367" s="45"/>
      <c r="J367" s="45"/>
      <c r="K367" s="45"/>
      <c r="L367" s="45"/>
      <c r="M367" s="45"/>
      <c r="N367" s="45"/>
      <c r="O367" s="45"/>
      <c r="P367" s="41"/>
      <c r="Q367" s="42"/>
      <c r="R367" s="41"/>
      <c r="S367" s="42"/>
      <c r="T367" s="43"/>
      <c r="U367" s="43"/>
      <c r="V367" s="43"/>
      <c r="W367" s="44"/>
    </row>
    <row r="368" spans="6:25" s="46" customFormat="1" ht="11.25" outlineLevel="3">
      <c r="F368" s="47"/>
      <c r="G368" s="48"/>
      <c r="H368" s="49" t="str">
        <f>IF(AND(H367&lt;&gt;"Výkaz výměr:",I367=""),"Výkaz výměr:","")</f>
        <v>Výkaz výměr:</v>
      </c>
      <c r="I368" s="50" t="s">
        <v>427</v>
      </c>
      <c r="J368" s="51"/>
      <c r="K368" s="52"/>
      <c r="L368" s="53"/>
      <c r="M368" s="54">
        <v>528.12</v>
      </c>
      <c r="N368" s="55"/>
      <c r="O368" s="56"/>
      <c r="P368" s="57"/>
      <c r="Q368" s="55"/>
      <c r="R368" s="55"/>
      <c r="S368" s="55"/>
      <c r="T368" s="58" t="s">
        <v>2</v>
      </c>
      <c r="U368" s="55"/>
      <c r="V368" s="55"/>
      <c r="W368" s="59"/>
    </row>
    <row r="369" spans="6:25" s="37" customFormat="1" ht="12" outlineLevel="2">
      <c r="F369" s="30">
        <v>5</v>
      </c>
      <c r="G369" s="31" t="s">
        <v>6</v>
      </c>
      <c r="H369" s="32" t="s">
        <v>154</v>
      </c>
      <c r="I369" s="33" t="s">
        <v>270</v>
      </c>
      <c r="J369" s="31" t="s">
        <v>4</v>
      </c>
      <c r="K369" s="34">
        <v>1382.057</v>
      </c>
      <c r="L369" s="35">
        <v>0</v>
      </c>
      <c r="M369" s="34">
        <v>1941.65</v>
      </c>
      <c r="N369" s="36"/>
      <c r="O369" s="36">
        <f>M369*N369</f>
        <v>0</v>
      </c>
      <c r="P369" s="36"/>
      <c r="Q369" s="36">
        <f>M369*P369</f>
        <v>0</v>
      </c>
      <c r="R369" s="36"/>
      <c r="S369" s="36">
        <f>M369*R369</f>
        <v>0</v>
      </c>
      <c r="T369" s="36">
        <v>21</v>
      </c>
      <c r="U369" s="36">
        <f>O369*T369/100</f>
        <v>0</v>
      </c>
      <c r="V369" s="36">
        <f>U369+O369</f>
        <v>0</v>
      </c>
      <c r="W369" s="36"/>
      <c r="X369" s="36"/>
      <c r="Y369" s="36">
        <v>1</v>
      </c>
    </row>
    <row r="370" spans="6:25" s="37" customFormat="1" ht="12" outlineLevel="2">
      <c r="F370" s="38"/>
      <c r="G370" s="39"/>
      <c r="H370" s="190" t="s">
        <v>167</v>
      </c>
      <c r="I370" s="240" t="s">
        <v>296</v>
      </c>
      <c r="J370" s="240"/>
      <c r="K370" s="240"/>
      <c r="L370" s="240"/>
      <c r="M370" s="240"/>
      <c r="N370" s="240"/>
      <c r="O370" s="240"/>
      <c r="P370" s="41"/>
      <c r="Q370" s="42"/>
      <c r="R370" s="41"/>
      <c r="S370" s="42"/>
      <c r="T370" s="43"/>
      <c r="U370" s="43"/>
      <c r="V370" s="43"/>
      <c r="W370" s="44"/>
    </row>
    <row r="371" spans="6:25" s="37" customFormat="1" ht="6" customHeight="1" outlineLevel="2">
      <c r="F371" s="38"/>
      <c r="G371" s="39"/>
      <c r="H371" s="40"/>
      <c r="I371" s="45"/>
      <c r="J371" s="45"/>
      <c r="K371" s="45"/>
      <c r="L371" s="45"/>
      <c r="M371" s="45"/>
      <c r="N371" s="45"/>
      <c r="O371" s="45"/>
      <c r="P371" s="41"/>
      <c r="Q371" s="42"/>
      <c r="R371" s="41"/>
      <c r="S371" s="42"/>
      <c r="T371" s="43"/>
      <c r="U371" s="43"/>
      <c r="V371" s="43"/>
      <c r="W371" s="44"/>
    </row>
    <row r="372" spans="6:25" s="46" customFormat="1" ht="11.25" outlineLevel="3">
      <c r="F372" s="47"/>
      <c r="G372" s="48"/>
      <c r="H372" s="49" t="str">
        <f>IF(AND(H371&lt;&gt;"Výkaz výměr:",I371=""),"Výkaz výměr:","")</f>
        <v>Výkaz výměr:</v>
      </c>
      <c r="I372" s="50" t="s">
        <v>414</v>
      </c>
      <c r="J372" s="51"/>
      <c r="K372" s="52"/>
      <c r="L372" s="53"/>
      <c r="M372" s="54">
        <v>1941.65</v>
      </c>
      <c r="N372" s="55"/>
      <c r="O372" s="56"/>
      <c r="P372" s="57"/>
      <c r="Q372" s="55"/>
      <c r="R372" s="55"/>
      <c r="S372" s="55"/>
      <c r="T372" s="58" t="s">
        <v>2</v>
      </c>
      <c r="U372" s="55"/>
      <c r="V372" s="55"/>
      <c r="W372" s="59"/>
    </row>
    <row r="373" spans="6:25" s="37" customFormat="1" ht="12" outlineLevel="2">
      <c r="F373" s="30">
        <v>6</v>
      </c>
      <c r="G373" s="31" t="s">
        <v>6</v>
      </c>
      <c r="H373" s="32" t="s">
        <v>75</v>
      </c>
      <c r="I373" s="33" t="s">
        <v>195</v>
      </c>
      <c r="J373" s="31" t="s">
        <v>4</v>
      </c>
      <c r="K373" s="34">
        <v>3925.2442163333326</v>
      </c>
      <c r="L373" s="35">
        <v>0</v>
      </c>
      <c r="M373" s="206">
        <v>5741.4</v>
      </c>
      <c r="N373" s="36"/>
      <c r="O373" s="36">
        <f>M373*N373</f>
        <v>0</v>
      </c>
      <c r="P373" s="36"/>
      <c r="Q373" s="36">
        <f>M373*P373</f>
        <v>0</v>
      </c>
      <c r="R373" s="36"/>
      <c r="S373" s="36">
        <f>M373*R373</f>
        <v>0</v>
      </c>
      <c r="T373" s="36">
        <v>21</v>
      </c>
      <c r="U373" s="36">
        <f>O373*T373/100</f>
        <v>0</v>
      </c>
      <c r="V373" s="36">
        <f>U373+O373</f>
        <v>0</v>
      </c>
      <c r="W373" s="36"/>
      <c r="X373" s="36"/>
      <c r="Y373" s="36">
        <v>1</v>
      </c>
    </row>
    <row r="374" spans="6:25" s="37" customFormat="1" ht="12" outlineLevel="2">
      <c r="F374" s="38"/>
      <c r="G374" s="39"/>
      <c r="H374" s="190" t="s">
        <v>167</v>
      </c>
      <c r="I374" s="240" t="s">
        <v>342</v>
      </c>
      <c r="J374" s="240"/>
      <c r="K374" s="240"/>
      <c r="L374" s="240"/>
      <c r="M374" s="240"/>
      <c r="N374" s="240"/>
      <c r="O374" s="240"/>
      <c r="P374" s="41"/>
      <c r="Q374" s="42"/>
      <c r="R374" s="41"/>
      <c r="S374" s="42"/>
      <c r="T374" s="43"/>
      <c r="U374" s="43"/>
      <c r="V374" s="43"/>
      <c r="W374" s="44"/>
    </row>
    <row r="375" spans="6:25" s="37" customFormat="1" ht="6" customHeight="1" outlineLevel="2">
      <c r="F375" s="38"/>
      <c r="G375" s="39"/>
      <c r="H375" s="40"/>
      <c r="I375" s="45"/>
      <c r="J375" s="45"/>
      <c r="K375" s="45"/>
      <c r="L375" s="45"/>
      <c r="M375" s="45"/>
      <c r="N375" s="45"/>
      <c r="O375" s="45"/>
      <c r="P375" s="41"/>
      <c r="Q375" s="42"/>
      <c r="R375" s="41"/>
      <c r="S375" s="42"/>
      <c r="T375" s="43"/>
      <c r="U375" s="43"/>
      <c r="V375" s="43"/>
      <c r="W375" s="44"/>
    </row>
    <row r="376" spans="6:25" s="3" customFormat="1" ht="12.75" customHeight="1" outlineLevel="2">
      <c r="F376" s="9"/>
      <c r="G376" s="10"/>
      <c r="H376" s="10"/>
      <c r="I376" s="11"/>
      <c r="J376" s="10"/>
      <c r="K376" s="12"/>
      <c r="L376" s="13"/>
      <c r="M376" s="12"/>
      <c r="N376" s="13"/>
      <c r="O376" s="14"/>
      <c r="P376" s="15"/>
      <c r="Q376" s="13"/>
      <c r="R376" s="13"/>
      <c r="S376" s="13"/>
      <c r="T376" s="16" t="s">
        <v>2</v>
      </c>
      <c r="U376" s="13"/>
      <c r="V376" s="13"/>
      <c r="W376" s="13"/>
    </row>
    <row r="377" spans="6:25" s="68" customFormat="1" ht="16.5" customHeight="1" outlineLevel="1">
      <c r="F377" s="38"/>
      <c r="G377" s="39"/>
      <c r="H377" s="40"/>
      <c r="I377" s="45"/>
      <c r="J377" s="45"/>
      <c r="K377" s="45"/>
      <c r="L377" s="45"/>
      <c r="M377" s="45"/>
      <c r="N377" s="45"/>
      <c r="O377" s="45"/>
      <c r="P377" s="41"/>
      <c r="Q377" s="42"/>
      <c r="R377" s="41"/>
      <c r="S377" s="42"/>
      <c r="T377" s="43"/>
      <c r="U377" s="43"/>
      <c r="V377" s="43"/>
      <c r="W377" s="44"/>
      <c r="X377" s="37"/>
      <c r="Y377" s="74">
        <f>SUBTOTAL(9,Y378:Y381)</f>
        <v>1</v>
      </c>
    </row>
    <row r="378" spans="6:25" s="37" customFormat="1" ht="12" outlineLevel="2">
      <c r="F378" s="9"/>
      <c r="G378" s="10"/>
      <c r="H378" s="10"/>
      <c r="I378" s="11"/>
      <c r="J378" s="10"/>
      <c r="K378" s="12"/>
      <c r="L378" s="13"/>
      <c r="M378" s="12"/>
      <c r="N378" s="13"/>
      <c r="O378" s="14"/>
      <c r="P378" s="15"/>
      <c r="Q378" s="13"/>
      <c r="R378" s="13"/>
      <c r="S378" s="13"/>
      <c r="T378" s="16" t="s">
        <v>2</v>
      </c>
      <c r="U378" s="13"/>
      <c r="V378" s="13"/>
      <c r="W378" s="13"/>
      <c r="X378" s="3"/>
      <c r="Y378" s="36">
        <v>1</v>
      </c>
    </row>
    <row r="379" spans="6:25" s="37" customFormat="1" ht="12" outlineLevel="2">
      <c r="F379" s="9"/>
      <c r="G379" s="10"/>
      <c r="H379" s="10"/>
      <c r="I379" s="11"/>
      <c r="J379" s="10"/>
      <c r="K379" s="12"/>
      <c r="L379" s="13"/>
      <c r="M379" s="12"/>
      <c r="N379" s="13"/>
      <c r="O379" s="14"/>
      <c r="P379" s="15"/>
      <c r="Q379" s="13"/>
      <c r="R379" s="13"/>
      <c r="S379" s="13"/>
      <c r="T379" s="16" t="s">
        <v>2</v>
      </c>
      <c r="U379" s="13"/>
      <c r="V379" s="13"/>
      <c r="W379" s="13"/>
      <c r="X379" s="3"/>
    </row>
    <row r="380" spans="6:25" s="37" customFormat="1" ht="12" customHeight="1" outlineLevel="2">
      <c r="F380" s="79"/>
      <c r="G380" s="80"/>
      <c r="H380" s="81"/>
      <c r="I380" s="81" t="s">
        <v>375</v>
      </c>
      <c r="J380" s="80"/>
      <c r="K380" s="82"/>
      <c r="L380" s="83"/>
      <c r="M380" s="82"/>
      <c r="N380" s="83"/>
      <c r="O380" s="84">
        <f>SUBTOTAL(9,O381:O411)</f>
        <v>0</v>
      </c>
      <c r="P380" s="85"/>
      <c r="Q380" s="84">
        <f>SUBTOTAL(9,Q381:Q411)</f>
        <v>0</v>
      </c>
      <c r="R380" s="83"/>
      <c r="S380" s="84">
        <f>SUBTOTAL(9,S381:S411)</f>
        <v>0</v>
      </c>
      <c r="T380" s="86"/>
      <c r="U380" s="84">
        <f>SUBTOTAL(9,U381:U411)</f>
        <v>0</v>
      </c>
      <c r="V380" s="84">
        <f>SUBTOTAL(9,V381:V411)</f>
        <v>0</v>
      </c>
      <c r="W380" s="87"/>
      <c r="X380" s="78"/>
    </row>
    <row r="381" spans="6:25" s="3" customFormat="1" ht="12.75" customHeight="1" outlineLevel="2">
      <c r="F381" s="69"/>
      <c r="G381" s="70"/>
      <c r="H381" s="71"/>
      <c r="I381" s="71" t="s">
        <v>376</v>
      </c>
      <c r="J381" s="70"/>
      <c r="K381" s="72"/>
      <c r="L381" s="73"/>
      <c r="M381" s="72"/>
      <c r="N381" s="73"/>
      <c r="O381" s="74">
        <f>SUBTOTAL(9,O382:O410)</f>
        <v>0</v>
      </c>
      <c r="P381" s="75"/>
      <c r="Q381" s="74">
        <f>SUBTOTAL(9,Q382:Q410)</f>
        <v>0</v>
      </c>
      <c r="R381" s="73"/>
      <c r="S381" s="74">
        <f>SUBTOTAL(9,S382:S410)</f>
        <v>0</v>
      </c>
      <c r="T381" s="76"/>
      <c r="U381" s="74">
        <f>SUBTOTAL(9,U382:U410)</f>
        <v>0</v>
      </c>
      <c r="V381" s="74">
        <f>SUBTOTAL(9,V382:V410)</f>
        <v>0</v>
      </c>
      <c r="W381" s="77"/>
      <c r="X381" s="68"/>
    </row>
    <row r="382" spans="6:25" s="3" customFormat="1" ht="12.75" customHeight="1" outlineLevel="1">
      <c r="F382" s="30">
        <v>1</v>
      </c>
      <c r="G382" s="31" t="s">
        <v>6</v>
      </c>
      <c r="H382" s="32" t="s">
        <v>7</v>
      </c>
      <c r="I382" s="33" t="s">
        <v>247</v>
      </c>
      <c r="J382" s="31" t="s">
        <v>23</v>
      </c>
      <c r="K382" s="34">
        <v>1</v>
      </c>
      <c r="L382" s="35">
        <v>0</v>
      </c>
      <c r="M382" s="34">
        <v>1</v>
      </c>
      <c r="N382" s="36"/>
      <c r="O382" s="36">
        <f>M382*N382</f>
        <v>0</v>
      </c>
      <c r="P382" s="36"/>
      <c r="Q382" s="36">
        <f>M382*P382</f>
        <v>0</v>
      </c>
      <c r="R382" s="36"/>
      <c r="S382" s="36">
        <f>M382*R382</f>
        <v>0</v>
      </c>
      <c r="T382" s="36">
        <v>21</v>
      </c>
      <c r="U382" s="36">
        <f>O382*T382/100</f>
        <v>0</v>
      </c>
      <c r="V382" s="36">
        <f>U382+O382</f>
        <v>0</v>
      </c>
      <c r="W382" s="36"/>
      <c r="X382" s="36"/>
    </row>
    <row r="383" spans="6:25" s="78" customFormat="1" ht="11.25" customHeight="1">
      <c r="F383" s="38"/>
      <c r="G383" s="39"/>
      <c r="H383" s="190" t="s">
        <v>167</v>
      </c>
      <c r="I383" s="240"/>
      <c r="J383" s="240"/>
      <c r="K383" s="240"/>
      <c r="L383" s="240"/>
      <c r="M383" s="240"/>
      <c r="N383" s="240"/>
      <c r="O383" s="240"/>
      <c r="P383" s="41"/>
      <c r="Q383" s="42"/>
      <c r="R383" s="41"/>
      <c r="S383" s="42"/>
      <c r="T383" s="43"/>
      <c r="U383" s="43"/>
      <c r="V383" s="43"/>
      <c r="W383" s="44"/>
      <c r="X383" s="37"/>
      <c r="Y383" s="84">
        <f>SUBTOTAL(9,Y384:Y414)</f>
        <v>7</v>
      </c>
    </row>
    <row r="384" spans="6:25" s="68" customFormat="1" ht="6" customHeight="1" outlineLevel="1">
      <c r="F384" s="38"/>
      <c r="G384" s="39"/>
      <c r="H384" s="40"/>
      <c r="I384" s="45"/>
      <c r="J384" s="45"/>
      <c r="K384" s="45"/>
      <c r="L384" s="45"/>
      <c r="M384" s="45"/>
      <c r="N384" s="45"/>
      <c r="O384" s="45"/>
      <c r="P384" s="41"/>
      <c r="Q384" s="42"/>
      <c r="R384" s="41"/>
      <c r="S384" s="42"/>
      <c r="T384" s="43"/>
      <c r="U384" s="43"/>
      <c r="V384" s="43"/>
      <c r="W384" s="44"/>
      <c r="X384" s="37"/>
      <c r="Y384" s="74">
        <f>SUBTOTAL(9,Y385:Y413)</f>
        <v>7</v>
      </c>
    </row>
    <row r="385" spans="6:25" s="37" customFormat="1" ht="12" outlineLevel="2">
      <c r="F385" s="30">
        <v>2</v>
      </c>
      <c r="G385" s="31" t="s">
        <v>6</v>
      </c>
      <c r="H385" s="32" t="s">
        <v>8</v>
      </c>
      <c r="I385" s="33" t="s">
        <v>284</v>
      </c>
      <c r="J385" s="31" t="s">
        <v>23</v>
      </c>
      <c r="K385" s="34">
        <v>1</v>
      </c>
      <c r="L385" s="35">
        <v>0</v>
      </c>
      <c r="M385" s="34">
        <v>1</v>
      </c>
      <c r="N385" s="36"/>
      <c r="O385" s="36">
        <f>M385*N385</f>
        <v>0</v>
      </c>
      <c r="P385" s="36"/>
      <c r="Q385" s="36">
        <f>M385*P385</f>
        <v>0</v>
      </c>
      <c r="R385" s="36"/>
      <c r="S385" s="36">
        <f>M385*R385</f>
        <v>0</v>
      </c>
      <c r="T385" s="36">
        <v>21</v>
      </c>
      <c r="U385" s="36">
        <f>O385*T385/100</f>
        <v>0</v>
      </c>
      <c r="V385" s="36">
        <f>U385+O385</f>
        <v>0</v>
      </c>
      <c r="W385" s="36"/>
      <c r="X385" s="36"/>
      <c r="Y385" s="36">
        <v>1</v>
      </c>
    </row>
    <row r="386" spans="6:25" s="37" customFormat="1" ht="12" outlineLevel="2">
      <c r="F386" s="38"/>
      <c r="G386" s="39"/>
      <c r="H386" s="190" t="s">
        <v>167</v>
      </c>
      <c r="I386" s="240"/>
      <c r="J386" s="240"/>
      <c r="K386" s="240"/>
      <c r="L386" s="240"/>
      <c r="M386" s="240"/>
      <c r="N386" s="240"/>
      <c r="O386" s="240"/>
      <c r="P386" s="41"/>
      <c r="Q386" s="42"/>
      <c r="R386" s="41"/>
      <c r="S386" s="42"/>
      <c r="T386" s="43"/>
      <c r="U386" s="43"/>
      <c r="V386" s="43"/>
      <c r="W386" s="44"/>
    </row>
    <row r="387" spans="6:25" s="37" customFormat="1" ht="6" customHeight="1" outlineLevel="2">
      <c r="F387" s="38"/>
      <c r="G387" s="39"/>
      <c r="H387" s="40"/>
      <c r="I387" s="45"/>
      <c r="J387" s="45"/>
      <c r="K387" s="45"/>
      <c r="L387" s="45"/>
      <c r="M387" s="45"/>
      <c r="N387" s="45"/>
      <c r="O387" s="45"/>
      <c r="P387" s="41"/>
      <c r="Q387" s="42"/>
      <c r="R387" s="41"/>
      <c r="S387" s="42"/>
      <c r="T387" s="43"/>
      <c r="U387" s="43"/>
      <c r="V387" s="43"/>
      <c r="W387" s="44"/>
    </row>
    <row r="388" spans="6:25" s="37" customFormat="1" ht="12" outlineLevel="2">
      <c r="F388" s="30">
        <v>3</v>
      </c>
      <c r="G388" s="31" t="s">
        <v>6</v>
      </c>
      <c r="H388" s="32" t="s">
        <v>9</v>
      </c>
      <c r="I388" s="33" t="s">
        <v>309</v>
      </c>
      <c r="J388" s="31" t="s">
        <v>23</v>
      </c>
      <c r="K388" s="34">
        <v>1</v>
      </c>
      <c r="L388" s="35">
        <v>0</v>
      </c>
      <c r="M388" s="34">
        <v>1</v>
      </c>
      <c r="N388" s="36"/>
      <c r="O388" s="36">
        <f>M388*N388</f>
        <v>0</v>
      </c>
      <c r="P388" s="36"/>
      <c r="Q388" s="36">
        <f>M388*P388</f>
        <v>0</v>
      </c>
      <c r="R388" s="36"/>
      <c r="S388" s="36">
        <f>M388*R388</f>
        <v>0</v>
      </c>
      <c r="T388" s="36">
        <v>21</v>
      </c>
      <c r="U388" s="36">
        <f>O388*T388/100</f>
        <v>0</v>
      </c>
      <c r="V388" s="36">
        <f>U388+O388</f>
        <v>0</v>
      </c>
      <c r="W388" s="36"/>
      <c r="X388" s="36"/>
      <c r="Y388" s="36">
        <v>1</v>
      </c>
    </row>
    <row r="389" spans="6:25" s="37" customFormat="1" ht="12" outlineLevel="2">
      <c r="F389" s="38"/>
      <c r="G389" s="39"/>
      <c r="H389" s="190" t="s">
        <v>167</v>
      </c>
      <c r="I389" s="240"/>
      <c r="J389" s="240"/>
      <c r="K389" s="240"/>
      <c r="L389" s="240"/>
      <c r="M389" s="240"/>
      <c r="N389" s="240"/>
      <c r="O389" s="240"/>
      <c r="P389" s="41"/>
      <c r="Q389" s="42"/>
      <c r="R389" s="41"/>
      <c r="S389" s="42"/>
      <c r="T389" s="43"/>
      <c r="U389" s="43"/>
      <c r="V389" s="43"/>
      <c r="W389" s="44"/>
    </row>
    <row r="390" spans="6:25" s="37" customFormat="1" ht="6" customHeight="1" outlineLevel="2">
      <c r="F390" s="38"/>
      <c r="G390" s="39"/>
      <c r="H390" s="40"/>
      <c r="I390" s="45"/>
      <c r="J390" s="45"/>
      <c r="K390" s="45"/>
      <c r="L390" s="45"/>
      <c r="M390" s="45"/>
      <c r="N390" s="45"/>
      <c r="O390" s="45"/>
      <c r="P390" s="41"/>
      <c r="Q390" s="42"/>
      <c r="R390" s="41"/>
      <c r="S390" s="42"/>
      <c r="T390" s="43"/>
      <c r="U390" s="43"/>
      <c r="V390" s="43"/>
      <c r="W390" s="44"/>
    </row>
    <row r="391" spans="6:25" s="37" customFormat="1" ht="13.5" customHeight="1" outlineLevel="2">
      <c r="F391" s="30">
        <v>4</v>
      </c>
      <c r="G391" s="31" t="s">
        <v>6</v>
      </c>
      <c r="H391" s="32" t="s">
        <v>415</v>
      </c>
      <c r="I391" s="33" t="s">
        <v>322</v>
      </c>
      <c r="J391" s="31" t="s">
        <v>23</v>
      </c>
      <c r="K391" s="34">
        <v>1</v>
      </c>
      <c r="L391" s="35">
        <v>0</v>
      </c>
      <c r="M391" s="34">
        <v>1</v>
      </c>
      <c r="N391" s="36"/>
      <c r="O391" s="36">
        <f>M391*N391</f>
        <v>0</v>
      </c>
      <c r="P391" s="36"/>
      <c r="Q391" s="36">
        <f>M391*P391</f>
        <v>0</v>
      </c>
      <c r="R391" s="36"/>
      <c r="S391" s="36">
        <f>M391*R391</f>
        <v>0</v>
      </c>
      <c r="T391" s="36">
        <v>21</v>
      </c>
      <c r="U391" s="36">
        <f>O391*T391/100</f>
        <v>0</v>
      </c>
      <c r="V391" s="36">
        <f>U391+O391</f>
        <v>0</v>
      </c>
      <c r="W391" s="36"/>
      <c r="X391" s="36"/>
      <c r="Y391" s="36">
        <v>1</v>
      </c>
    </row>
    <row r="392" spans="6:25" s="37" customFormat="1" ht="13.5" customHeight="1" outlineLevel="2">
      <c r="F392" s="191"/>
      <c r="G392" s="192"/>
      <c r="H392" s="193"/>
      <c r="I392" s="209"/>
      <c r="J392" s="210"/>
      <c r="K392" s="211"/>
      <c r="L392" s="212"/>
      <c r="M392" s="211"/>
      <c r="N392" s="213"/>
      <c r="O392" s="213"/>
      <c r="P392" s="197"/>
      <c r="Q392" s="197"/>
      <c r="R392" s="197"/>
      <c r="S392" s="197"/>
      <c r="T392" s="197"/>
      <c r="U392" s="197"/>
      <c r="V392" s="197"/>
      <c r="W392" s="197"/>
      <c r="X392" s="197"/>
      <c r="Y392" s="208"/>
    </row>
    <row r="393" spans="6:25" s="37" customFormat="1" ht="13.5" customHeight="1" outlineLevel="2">
      <c r="F393" s="30" t="s">
        <v>417</v>
      </c>
      <c r="G393" s="31" t="s">
        <v>6</v>
      </c>
      <c r="H393" s="32" t="s">
        <v>416</v>
      </c>
      <c r="I393" s="33" t="s">
        <v>432</v>
      </c>
      <c r="J393" s="31" t="s">
        <v>23</v>
      </c>
      <c r="K393" s="34">
        <v>1</v>
      </c>
      <c r="L393" s="35">
        <v>0</v>
      </c>
      <c r="M393" s="34">
        <v>1</v>
      </c>
      <c r="N393" s="36"/>
      <c r="O393" s="36">
        <f>M393*N393</f>
        <v>0</v>
      </c>
      <c r="P393" s="36"/>
      <c r="Q393" s="36">
        <f>M393*P393</f>
        <v>0</v>
      </c>
      <c r="R393" s="36"/>
      <c r="S393" s="36">
        <f>M393*R393</f>
        <v>0</v>
      </c>
      <c r="T393" s="36">
        <v>21</v>
      </c>
      <c r="U393" s="36">
        <f>O393*T393/100</f>
        <v>0</v>
      </c>
      <c r="V393" s="36">
        <f>U393+O393</f>
        <v>0</v>
      </c>
      <c r="W393" s="36"/>
      <c r="X393" s="36"/>
      <c r="Y393" s="208"/>
    </row>
    <row r="394" spans="6:25" s="37" customFormat="1" ht="12" outlineLevel="2">
      <c r="F394" s="38"/>
      <c r="G394" s="39"/>
      <c r="H394" s="190" t="s">
        <v>167</v>
      </c>
      <c r="I394" s="240"/>
      <c r="J394" s="240"/>
      <c r="K394" s="240"/>
      <c r="L394" s="240"/>
      <c r="M394" s="240"/>
      <c r="N394" s="240"/>
      <c r="O394" s="240"/>
      <c r="P394" s="41"/>
      <c r="Q394" s="42"/>
      <c r="R394" s="41"/>
      <c r="S394" s="42"/>
      <c r="T394" s="43"/>
      <c r="U394" s="43"/>
      <c r="V394" s="43"/>
      <c r="W394" s="44"/>
    </row>
    <row r="395" spans="6:25" s="37" customFormat="1" ht="6" customHeight="1" outlineLevel="2">
      <c r="F395" s="38"/>
      <c r="G395" s="39"/>
      <c r="H395" s="40"/>
      <c r="I395" s="45"/>
      <c r="J395" s="45"/>
      <c r="K395" s="45"/>
      <c r="L395" s="45"/>
      <c r="M395" s="45"/>
      <c r="N395" s="45"/>
      <c r="O395" s="45"/>
      <c r="P395" s="41"/>
      <c r="Q395" s="42"/>
      <c r="R395" s="41"/>
      <c r="S395" s="42"/>
      <c r="T395" s="43"/>
      <c r="U395" s="43"/>
      <c r="V395" s="43"/>
      <c r="W395" s="44"/>
    </row>
    <row r="396" spans="6:25" s="37" customFormat="1" ht="12" outlineLevel="2">
      <c r="F396" s="30" t="s">
        <v>418</v>
      </c>
      <c r="G396" s="31" t="s">
        <v>6</v>
      </c>
      <c r="H396" s="32" t="s">
        <v>10</v>
      </c>
      <c r="I396" s="33" t="s">
        <v>259</v>
      </c>
      <c r="J396" s="31" t="s">
        <v>23</v>
      </c>
      <c r="K396" s="34">
        <v>1</v>
      </c>
      <c r="L396" s="35">
        <v>0</v>
      </c>
      <c r="M396" s="34">
        <v>1</v>
      </c>
      <c r="N396" s="36"/>
      <c r="O396" s="36">
        <f>M396*N396</f>
        <v>0</v>
      </c>
      <c r="P396" s="36"/>
      <c r="Q396" s="36">
        <f>M396*P396</f>
        <v>0</v>
      </c>
      <c r="R396" s="36"/>
      <c r="S396" s="36">
        <f>M396*R396</f>
        <v>0</v>
      </c>
      <c r="T396" s="36">
        <v>21</v>
      </c>
      <c r="U396" s="36">
        <f>O396*T396/100</f>
        <v>0</v>
      </c>
      <c r="V396" s="36">
        <f>U396+O396</f>
        <v>0</v>
      </c>
      <c r="W396" s="36"/>
      <c r="X396" s="36"/>
      <c r="Y396" s="36">
        <v>1</v>
      </c>
    </row>
    <row r="397" spans="6:25" s="37" customFormat="1" ht="12" outlineLevel="2">
      <c r="F397" s="38"/>
      <c r="G397" s="39"/>
      <c r="H397" s="190" t="s">
        <v>167</v>
      </c>
      <c r="I397" s="240"/>
      <c r="J397" s="240"/>
      <c r="K397" s="240"/>
      <c r="L397" s="240"/>
      <c r="M397" s="240"/>
      <c r="N397" s="240"/>
      <c r="O397" s="240"/>
      <c r="P397" s="41"/>
      <c r="Q397" s="42"/>
      <c r="R397" s="41"/>
      <c r="S397" s="42"/>
      <c r="T397" s="43"/>
      <c r="U397" s="43"/>
      <c r="V397" s="43"/>
      <c r="W397" s="44"/>
    </row>
    <row r="398" spans="6:25" s="37" customFormat="1" ht="6" customHeight="1" outlineLevel="2">
      <c r="F398" s="38"/>
      <c r="G398" s="39"/>
      <c r="H398" s="40"/>
      <c r="I398" s="45"/>
      <c r="J398" s="45"/>
      <c r="K398" s="45"/>
      <c r="L398" s="45"/>
      <c r="M398" s="45"/>
      <c r="N398" s="45"/>
      <c r="O398" s="45"/>
      <c r="P398" s="41"/>
      <c r="Q398" s="42"/>
      <c r="R398" s="41"/>
      <c r="S398" s="42"/>
      <c r="T398" s="43"/>
      <c r="U398" s="43"/>
      <c r="V398" s="43"/>
      <c r="W398" s="44"/>
    </row>
    <row r="399" spans="6:25" s="37" customFormat="1" ht="12" outlineLevel="2">
      <c r="F399" s="30" t="s">
        <v>419</v>
      </c>
      <c r="G399" s="31" t="s">
        <v>6</v>
      </c>
      <c r="H399" s="32" t="s">
        <v>11</v>
      </c>
      <c r="I399" s="33" t="s">
        <v>304</v>
      </c>
      <c r="J399" s="31" t="s">
        <v>23</v>
      </c>
      <c r="K399" s="34">
        <v>1</v>
      </c>
      <c r="L399" s="35">
        <v>0</v>
      </c>
      <c r="M399" s="34">
        <v>1</v>
      </c>
      <c r="N399" s="36"/>
      <c r="O399" s="36">
        <f>M399*N399</f>
        <v>0</v>
      </c>
      <c r="P399" s="36"/>
      <c r="Q399" s="36">
        <f>M399*P399</f>
        <v>0</v>
      </c>
      <c r="R399" s="36"/>
      <c r="S399" s="36">
        <f>M399*R399</f>
        <v>0</v>
      </c>
      <c r="T399" s="36">
        <v>21</v>
      </c>
      <c r="U399" s="36">
        <f>O399*T399/100</f>
        <v>0</v>
      </c>
      <c r="V399" s="36">
        <f>U399+O399</f>
        <v>0</v>
      </c>
      <c r="W399" s="36"/>
      <c r="X399" s="36"/>
      <c r="Y399" s="36">
        <v>1</v>
      </c>
    </row>
    <row r="400" spans="6:25" s="37" customFormat="1" ht="12" outlineLevel="2">
      <c r="F400" s="38"/>
      <c r="G400" s="39"/>
      <c r="H400" s="190" t="s">
        <v>167</v>
      </c>
      <c r="I400" s="240"/>
      <c r="J400" s="240"/>
      <c r="K400" s="240"/>
      <c r="L400" s="240"/>
      <c r="M400" s="240"/>
      <c r="N400" s="240"/>
      <c r="O400" s="240"/>
      <c r="P400" s="41"/>
      <c r="Q400" s="42"/>
      <c r="R400" s="41"/>
      <c r="S400" s="42"/>
      <c r="T400" s="43"/>
      <c r="U400" s="43"/>
      <c r="V400" s="43"/>
      <c r="W400" s="44"/>
    </row>
    <row r="401" spans="6:25" s="37" customFormat="1" ht="6" customHeight="1" outlineLevel="2">
      <c r="F401" s="38"/>
      <c r="G401" s="39"/>
      <c r="H401" s="40"/>
      <c r="I401" s="45"/>
      <c r="J401" s="45"/>
      <c r="K401" s="45"/>
      <c r="L401" s="45"/>
      <c r="M401" s="45"/>
      <c r="N401" s="45"/>
      <c r="O401" s="45"/>
      <c r="P401" s="41"/>
      <c r="Q401" s="42"/>
      <c r="R401" s="41"/>
      <c r="S401" s="42"/>
      <c r="T401" s="43"/>
      <c r="U401" s="43"/>
      <c r="V401" s="43"/>
      <c r="W401" s="44"/>
    </row>
    <row r="402" spans="6:25" s="37" customFormat="1" ht="24" outlineLevel="2">
      <c r="F402" s="30" t="s">
        <v>420</v>
      </c>
      <c r="G402" s="31" t="s">
        <v>6</v>
      </c>
      <c r="H402" s="32" t="s">
        <v>12</v>
      </c>
      <c r="I402" s="33" t="s">
        <v>326</v>
      </c>
      <c r="J402" s="31" t="s">
        <v>23</v>
      </c>
      <c r="K402" s="34">
        <v>1</v>
      </c>
      <c r="L402" s="35">
        <v>0</v>
      </c>
      <c r="M402" s="34">
        <v>1</v>
      </c>
      <c r="N402" s="36"/>
      <c r="O402" s="36">
        <f>M402*N402</f>
        <v>0</v>
      </c>
      <c r="P402" s="36"/>
      <c r="Q402" s="36">
        <f>M402*P402</f>
        <v>0</v>
      </c>
      <c r="R402" s="36"/>
      <c r="S402" s="36">
        <f>M402*R402</f>
        <v>0</v>
      </c>
      <c r="T402" s="36">
        <v>21</v>
      </c>
      <c r="U402" s="36">
        <f>O402*T402/100</f>
        <v>0</v>
      </c>
      <c r="V402" s="36">
        <f>U402+O402</f>
        <v>0</v>
      </c>
      <c r="W402" s="36"/>
      <c r="X402" s="36"/>
      <c r="Y402" s="36">
        <v>1</v>
      </c>
    </row>
    <row r="403" spans="6:25" s="37" customFormat="1" ht="12" outlineLevel="2">
      <c r="F403" s="38"/>
      <c r="G403" s="39"/>
      <c r="H403" s="190" t="s">
        <v>167</v>
      </c>
      <c r="I403" s="240"/>
      <c r="J403" s="240"/>
      <c r="K403" s="240"/>
      <c r="L403" s="240"/>
      <c r="M403" s="240"/>
      <c r="N403" s="240"/>
      <c r="O403" s="240"/>
      <c r="P403" s="41"/>
      <c r="Q403" s="42"/>
      <c r="R403" s="41"/>
      <c r="S403" s="42"/>
      <c r="T403" s="43"/>
      <c r="U403" s="43"/>
      <c r="V403" s="43"/>
      <c r="W403" s="44"/>
    </row>
    <row r="404" spans="6:25" s="37" customFormat="1" ht="7.5" customHeight="1" outlineLevel="2">
      <c r="F404" s="38"/>
      <c r="G404" s="39"/>
      <c r="H404" s="190"/>
      <c r="I404" s="205"/>
      <c r="J404" s="205"/>
      <c r="K404" s="205"/>
      <c r="L404" s="205"/>
      <c r="M404" s="205"/>
      <c r="N404" s="205"/>
      <c r="O404" s="205"/>
      <c r="P404" s="41"/>
      <c r="Q404" s="42"/>
      <c r="R404" s="41"/>
      <c r="S404" s="42"/>
      <c r="T404" s="43"/>
      <c r="U404" s="43"/>
      <c r="V404" s="43"/>
      <c r="W404" s="44"/>
    </row>
    <row r="405" spans="6:25" s="37" customFormat="1" ht="24" outlineLevel="2">
      <c r="F405" s="30">
        <v>9</v>
      </c>
      <c r="G405" s="31" t="s">
        <v>6</v>
      </c>
      <c r="H405" s="32" t="s">
        <v>390</v>
      </c>
      <c r="I405" s="33" t="s">
        <v>430</v>
      </c>
      <c r="J405" s="31" t="s">
        <v>23</v>
      </c>
      <c r="K405" s="34">
        <v>1.8</v>
      </c>
      <c r="L405" s="35">
        <v>0</v>
      </c>
      <c r="M405" s="34">
        <v>1</v>
      </c>
      <c r="N405" s="36"/>
      <c r="O405" s="36">
        <f>M405*N405</f>
        <v>0</v>
      </c>
      <c r="P405" s="15"/>
      <c r="Q405" s="13"/>
      <c r="R405" s="13"/>
      <c r="S405" s="13"/>
      <c r="T405" s="16" t="s">
        <v>2</v>
      </c>
      <c r="U405" s="13"/>
      <c r="V405" s="13"/>
      <c r="W405" s="13"/>
      <c r="X405" s="36"/>
    </row>
    <row r="406" spans="6:25" s="37" customFormat="1" ht="12" outlineLevel="2">
      <c r="F406" s="38"/>
      <c r="G406" s="39"/>
      <c r="H406" s="190"/>
      <c r="I406" s="205"/>
      <c r="J406" s="205"/>
      <c r="K406" s="205"/>
      <c r="L406" s="205"/>
      <c r="M406" s="205"/>
      <c r="N406" s="205"/>
      <c r="O406" s="205"/>
      <c r="P406" s="41"/>
      <c r="Q406" s="42"/>
      <c r="R406" s="41"/>
      <c r="S406" s="42"/>
      <c r="T406" s="43"/>
      <c r="U406" s="43"/>
      <c r="V406" s="43"/>
      <c r="W406" s="44"/>
    </row>
    <row r="407" spans="6:25" s="37" customFormat="1" ht="24" outlineLevel="2">
      <c r="F407" s="30">
        <v>10</v>
      </c>
      <c r="G407" s="31" t="s">
        <v>6</v>
      </c>
      <c r="H407" s="32" t="s">
        <v>389</v>
      </c>
      <c r="I407" s="33" t="s">
        <v>431</v>
      </c>
      <c r="J407" s="31" t="s">
        <v>23</v>
      </c>
      <c r="K407" s="34">
        <v>1.8</v>
      </c>
      <c r="L407" s="35">
        <v>0</v>
      </c>
      <c r="M407" s="34">
        <v>1</v>
      </c>
      <c r="N407" s="36"/>
      <c r="O407" s="36">
        <f>M407*N407</f>
        <v>0</v>
      </c>
      <c r="P407" s="15"/>
      <c r="Q407" s="13"/>
      <c r="R407" s="13"/>
      <c r="S407" s="13"/>
      <c r="T407" s="16" t="s">
        <v>2</v>
      </c>
      <c r="U407" s="13"/>
      <c r="V407" s="13"/>
      <c r="W407" s="13"/>
      <c r="X407" s="36"/>
    </row>
    <row r="408" spans="6:25" s="37" customFormat="1" ht="11.25" customHeight="1" outlineLevel="2">
      <c r="F408" s="38"/>
      <c r="G408" s="39"/>
      <c r="H408" s="40"/>
      <c r="I408" s="45"/>
      <c r="J408" s="45"/>
      <c r="K408" s="45"/>
      <c r="L408" s="45"/>
      <c r="M408" s="45"/>
      <c r="N408" s="45"/>
      <c r="O408" s="45"/>
      <c r="P408" s="41"/>
      <c r="Q408" s="42"/>
      <c r="R408" s="41"/>
      <c r="S408" s="42"/>
      <c r="T408" s="43"/>
      <c r="U408" s="43"/>
      <c r="V408" s="43"/>
      <c r="W408" s="44"/>
    </row>
    <row r="409" spans="6:25" s="37" customFormat="1" ht="11.25" customHeight="1" outlineLevel="2">
      <c r="F409" s="38"/>
      <c r="G409" s="39"/>
      <c r="H409" s="40"/>
      <c r="I409" s="45"/>
      <c r="J409" s="45"/>
      <c r="K409" s="45"/>
      <c r="L409" s="45"/>
      <c r="M409" s="45"/>
      <c r="N409" s="45"/>
      <c r="O409" s="45"/>
      <c r="P409" s="41"/>
      <c r="Q409" s="42"/>
      <c r="R409" s="41"/>
      <c r="S409" s="42"/>
      <c r="T409" s="43"/>
      <c r="U409" s="43"/>
      <c r="V409" s="43"/>
      <c r="W409" s="44"/>
    </row>
    <row r="410" spans="6:25" s="37" customFormat="1" ht="12" outlineLevel="2">
      <c r="F410" s="30">
        <v>11</v>
      </c>
      <c r="G410" s="31" t="s">
        <v>6</v>
      </c>
      <c r="H410" s="32" t="s">
        <v>38</v>
      </c>
      <c r="I410" s="33" t="s">
        <v>214</v>
      </c>
      <c r="J410" s="31" t="s">
        <v>0</v>
      </c>
      <c r="K410" s="34">
        <v>1.8</v>
      </c>
      <c r="L410" s="35">
        <v>0</v>
      </c>
      <c r="M410" s="34">
        <v>1.8</v>
      </c>
      <c r="N410" s="36"/>
      <c r="O410" s="36">
        <f>M410*N410</f>
        <v>0</v>
      </c>
      <c r="P410" s="15"/>
      <c r="Q410" s="13"/>
      <c r="R410" s="13"/>
      <c r="S410" s="13"/>
      <c r="T410" s="16" t="s">
        <v>2</v>
      </c>
      <c r="U410" s="13"/>
      <c r="V410" s="13"/>
      <c r="W410" s="13"/>
      <c r="X410" s="36"/>
      <c r="Y410" s="36">
        <v>1</v>
      </c>
    </row>
    <row r="411" spans="6:25" s="37" customFormat="1" ht="12" outlineLevel="2">
      <c r="F411" s="9"/>
      <c r="G411" s="10"/>
      <c r="H411" s="10"/>
      <c r="I411" s="11"/>
      <c r="J411" s="10"/>
      <c r="K411" s="12"/>
      <c r="L411" s="13"/>
      <c r="M411" s="12"/>
      <c r="N411" s="13"/>
      <c r="O411" s="14"/>
      <c r="P411" s="15"/>
      <c r="Q411" s="13"/>
      <c r="R411" s="13"/>
      <c r="S411" s="13"/>
      <c r="T411" s="16" t="s">
        <v>2</v>
      </c>
      <c r="U411" s="13"/>
      <c r="V411" s="13"/>
      <c r="W411" s="13"/>
      <c r="X411" s="3"/>
    </row>
    <row r="412" spans="6:25" s="37" customFormat="1" ht="6" customHeight="1" outlineLevel="2">
      <c r="F412" s="9"/>
      <c r="G412" s="10"/>
      <c r="H412" s="10"/>
      <c r="I412" s="11"/>
      <c r="J412" s="10"/>
      <c r="K412" s="12"/>
      <c r="L412" s="13"/>
      <c r="M412" s="12"/>
      <c r="N412" s="13"/>
      <c r="O412" s="14"/>
      <c r="P412" s="15"/>
      <c r="Q412" s="13"/>
      <c r="R412" s="13"/>
      <c r="S412" s="13"/>
      <c r="T412" s="16" t="s">
        <v>2</v>
      </c>
      <c r="U412" s="13"/>
      <c r="V412" s="13"/>
      <c r="W412" s="13"/>
      <c r="X412" s="3"/>
    </row>
    <row r="413" spans="6:25" s="3" customFormat="1" ht="12.75" customHeight="1" outlineLevel="2">
      <c r="F413" s="60"/>
      <c r="G413" s="61"/>
      <c r="H413" s="62"/>
      <c r="I413" s="63"/>
      <c r="J413" s="61"/>
      <c r="K413" s="64"/>
      <c r="L413" s="65"/>
      <c r="M413" s="64"/>
      <c r="N413" s="65"/>
      <c r="O413" s="66"/>
      <c r="P413" s="67"/>
      <c r="Q413" s="65"/>
      <c r="R413" s="65"/>
      <c r="S413" s="65"/>
      <c r="T413" s="65"/>
      <c r="U413" s="65"/>
      <c r="V413" s="65"/>
      <c r="W413" s="65"/>
      <c r="X413" s="17"/>
    </row>
    <row r="414" spans="6:25" s="3" customFormat="1" ht="12.75" customHeight="1" outlineLevel="1">
      <c r="F414" s="60"/>
      <c r="G414" s="61"/>
      <c r="H414" s="62"/>
      <c r="I414" s="63"/>
      <c r="J414" s="61"/>
      <c r="K414" s="64"/>
      <c r="L414" s="65"/>
      <c r="M414" s="64"/>
      <c r="N414" s="65"/>
      <c r="O414" s="66"/>
      <c r="P414" s="67"/>
      <c r="Q414" s="65"/>
      <c r="R414" s="65"/>
      <c r="S414" s="65"/>
      <c r="T414" s="65"/>
      <c r="U414" s="65"/>
      <c r="V414" s="65"/>
      <c r="W414" s="65"/>
      <c r="X414" s="17"/>
    </row>
    <row r="415" spans="6:25" s="3" customFormat="1" ht="12.75" customHeight="1">
      <c r="F415" s="60"/>
      <c r="G415" s="61"/>
      <c r="H415" s="62"/>
      <c r="I415" s="63"/>
      <c r="J415" s="61"/>
      <c r="K415" s="64"/>
      <c r="L415" s="65"/>
      <c r="M415" s="64"/>
      <c r="N415" s="65"/>
      <c r="O415" s="66"/>
      <c r="P415" s="67"/>
      <c r="Q415" s="65"/>
      <c r="R415" s="65"/>
      <c r="S415" s="65"/>
      <c r="T415" s="65"/>
      <c r="U415" s="65"/>
      <c r="V415" s="65"/>
      <c r="W415" s="65"/>
      <c r="X415" s="17"/>
    </row>
  </sheetData>
  <mergeCells count="110">
    <mergeCell ref="I25:O25"/>
    <mergeCell ref="I28:O28"/>
    <mergeCell ref="I32:O32"/>
    <mergeCell ref="I36:O36"/>
    <mergeCell ref="I40:O40"/>
    <mergeCell ref="I44:O44"/>
    <mergeCell ref="I8:O8"/>
    <mergeCell ref="I383:O383"/>
    <mergeCell ref="I149:O149"/>
    <mergeCell ref="I186:O186"/>
    <mergeCell ref="I313:O313"/>
    <mergeCell ref="I356:O356"/>
    <mergeCell ref="I12:O12"/>
    <mergeCell ref="I15:O15"/>
    <mergeCell ref="I18:O18"/>
    <mergeCell ref="I21:O21"/>
    <mergeCell ref="I73:O73"/>
    <mergeCell ref="I77:O77"/>
    <mergeCell ref="I80:O80"/>
    <mergeCell ref="I83:O83"/>
    <mergeCell ref="I87:O87"/>
    <mergeCell ref="I90:O90"/>
    <mergeCell ref="I48:O48"/>
    <mergeCell ref="I53:O53"/>
    <mergeCell ref="I57:O57"/>
    <mergeCell ref="I61:O61"/>
    <mergeCell ref="I65:O65"/>
    <mergeCell ref="I69:O69"/>
    <mergeCell ref="I113:O113"/>
    <mergeCell ref="I116:O116"/>
    <mergeCell ref="I120:O120"/>
    <mergeCell ref="I125:O125"/>
    <mergeCell ref="I129:O129"/>
    <mergeCell ref="I133:O133"/>
    <mergeCell ref="I93:O93"/>
    <mergeCell ref="I96:O96"/>
    <mergeCell ref="I99:O99"/>
    <mergeCell ref="I102:O102"/>
    <mergeCell ref="I107:O107"/>
    <mergeCell ref="I110:O110"/>
    <mergeCell ref="I164:O164"/>
    <mergeCell ref="I170:O170"/>
    <mergeCell ref="I173:O173"/>
    <mergeCell ref="I177:O177"/>
    <mergeCell ref="I180:O180"/>
    <mergeCell ref="I189:O189"/>
    <mergeCell ref="I136:O136"/>
    <mergeCell ref="I140:O140"/>
    <mergeCell ref="I143:O143"/>
    <mergeCell ref="I153:O153"/>
    <mergeCell ref="I157:O157"/>
    <mergeCell ref="I160:O160"/>
    <mergeCell ref="I212:O212"/>
    <mergeCell ref="I215:O215"/>
    <mergeCell ref="I218:O218"/>
    <mergeCell ref="I221:O221"/>
    <mergeCell ref="I224:O224"/>
    <mergeCell ref="I227:O227"/>
    <mergeCell ref="I192:O192"/>
    <mergeCell ref="I196:O196"/>
    <mergeCell ref="I200:O200"/>
    <mergeCell ref="I203:O203"/>
    <mergeCell ref="I206:O206"/>
    <mergeCell ref="I209:O209"/>
    <mergeCell ref="I248:O248"/>
    <mergeCell ref="I251:O251"/>
    <mergeCell ref="I254:O254"/>
    <mergeCell ref="I257:O257"/>
    <mergeCell ref="I260:O260"/>
    <mergeCell ref="I263:O263"/>
    <mergeCell ref="I230:O230"/>
    <mergeCell ref="I233:O233"/>
    <mergeCell ref="I236:O236"/>
    <mergeCell ref="I239:O239"/>
    <mergeCell ref="I242:O242"/>
    <mergeCell ref="I245:O245"/>
    <mergeCell ref="I286:O286"/>
    <mergeCell ref="I290:O290"/>
    <mergeCell ref="I293:O293"/>
    <mergeCell ref="I296:O296"/>
    <mergeCell ref="I299:O299"/>
    <mergeCell ref="I302:O302"/>
    <mergeCell ref="I266:O266"/>
    <mergeCell ref="I269:O269"/>
    <mergeCell ref="I272:O272"/>
    <mergeCell ref="I275:O275"/>
    <mergeCell ref="I278:O278"/>
    <mergeCell ref="I283:O283"/>
    <mergeCell ref="I305:O305"/>
    <mergeCell ref="I316:O316"/>
    <mergeCell ref="I320:O320"/>
    <mergeCell ref="I324:O324"/>
    <mergeCell ref="I328:O328"/>
    <mergeCell ref="I386:O386"/>
    <mergeCell ref="I332:O332"/>
    <mergeCell ref="I335:O335"/>
    <mergeCell ref="I338:O338"/>
    <mergeCell ref="I341:O341"/>
    <mergeCell ref="I403:O403"/>
    <mergeCell ref="I359:O359"/>
    <mergeCell ref="I363:O363"/>
    <mergeCell ref="I366:O366"/>
    <mergeCell ref="I370:O370"/>
    <mergeCell ref="I374:O374"/>
    <mergeCell ref="I344:O344"/>
    <mergeCell ref="I347:O347"/>
    <mergeCell ref="I389:O389"/>
    <mergeCell ref="I394:O394"/>
    <mergeCell ref="I397:O397"/>
    <mergeCell ref="I400:O400"/>
  </mergeCells>
  <phoneticPr fontId="0" type="noConversion"/>
  <pageMargins left="0.39370078740157483" right="0.39370078740157483" top="0.59055118110236227" bottom="0.59055118110236227" header="0.39370078740157483" footer="0.39370078740157483"/>
  <pageSetup paperSize="9" scale="91" fitToHeight="0" orientation="landscape" verticalDpi="300" r:id="rId1"/>
  <headerFooter alignWithMargins="0">
    <oddFooter>&amp;L&amp;8www.euroCALC.cz&amp;C&amp;8&amp;P z &amp;N&amp;R&amp;8&amp;D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D1"/>
  <sheetViews>
    <sheetView workbookViewId="0">
      <selection activeCell="B4" sqref="B4"/>
    </sheetView>
  </sheetViews>
  <sheetFormatPr defaultRowHeight="12.75"/>
  <cols>
    <col min="1" max="1" width="8.7109375" style="17" customWidth="1"/>
    <col min="2" max="2" width="40.7109375" style="17" customWidth="1"/>
    <col min="3" max="3" width="10.7109375" style="17" customWidth="1"/>
    <col min="4" max="4" width="40.7109375" style="17" customWidth="1"/>
    <col min="5" max="16384" width="9.140625" style="17"/>
  </cols>
  <sheetData>
    <row r="1" spans="1:4">
      <c r="A1" s="189" t="s">
        <v>77</v>
      </c>
      <c r="B1" s="189" t="s">
        <v>44</v>
      </c>
      <c r="C1" s="189" t="s">
        <v>82</v>
      </c>
      <c r="D1" s="189" t="s">
        <v>41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19</vt:i4>
      </vt:variant>
    </vt:vector>
  </HeadingPairs>
  <TitlesOfParts>
    <vt:vector size="23" baseType="lpstr">
      <vt:lpstr>Kryci list</vt:lpstr>
      <vt:lpstr>Rekapitulace</vt:lpstr>
      <vt:lpstr>Zakazka</vt:lpstr>
      <vt:lpstr>Figury</vt:lpstr>
      <vt:lpstr>__CENA__</vt:lpstr>
      <vt:lpstr>__MAIN__</vt:lpstr>
      <vt:lpstr>Rekapitulace!__MAIN2__</vt:lpstr>
      <vt:lpstr>__MAIN3__</vt:lpstr>
      <vt:lpstr>__SAZBA__</vt:lpstr>
      <vt:lpstr>__T0__</vt:lpstr>
      <vt:lpstr>__T1__</vt:lpstr>
      <vt:lpstr>__T2__</vt:lpstr>
      <vt:lpstr>__T3__</vt:lpstr>
      <vt:lpstr>__TE0__</vt:lpstr>
      <vt:lpstr>__TE1__</vt:lpstr>
      <vt:lpstr>__TE2__</vt:lpstr>
      <vt:lpstr>__TE3__</vt:lpstr>
      <vt:lpstr>Rekapitulace!__TR0__</vt:lpstr>
      <vt:lpstr>Rekapitulace!__TR1__</vt:lpstr>
      <vt:lpstr>Zakazka!Názvy_tisku</vt:lpstr>
      <vt:lpstr>'Kryci list'!Oblast_tisku</vt:lpstr>
      <vt:lpstr>Rekapitulace!Oblast_tisku</vt:lpstr>
      <vt:lpstr>Zakazka!Oblast_tisku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Petr Kohoutek</cp:lastModifiedBy>
  <cp:lastPrinted>2016-01-04T08:21:06Z</cp:lastPrinted>
  <dcterms:created xsi:type="dcterms:W3CDTF">2007-10-16T11:08:58Z</dcterms:created>
  <dcterms:modified xsi:type="dcterms:W3CDTF">2016-01-11T09:58:40Z</dcterms:modified>
</cp:coreProperties>
</file>