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19875" windowHeight="9750"/>
  </bookViews>
  <sheets>
    <sheet name="Rekapitulace stavby" sheetId="1" r:id="rId1"/>
    <sheet name="SO.01.1 - ARCHITEKTONICKO..." sheetId="2" r:id="rId2"/>
    <sheet name="SO.01.2 - ARCHITEKTONICKO..." sheetId="3" r:id="rId3"/>
    <sheet name="SO.01.3 - BOURACÍ PRÁCE -..." sheetId="4" r:id="rId4"/>
    <sheet name="SO.02 - VNITŘNÍ VODOVOD -..." sheetId="5" r:id="rId5"/>
    <sheet name="SO.03 - ELEKTROINSTALACE" sheetId="6" r:id="rId6"/>
    <sheet name="SO.04 - ZDRAVOTNĚ TECHNIC..." sheetId="7" r:id="rId7"/>
    <sheet name="SO.05 - ÚSTŘEDNÍ VYTÁPĚNÍ" sheetId="8" r:id="rId8"/>
    <sheet name="SO.06 - VZDUCHOTECHNIKA" sheetId="9" r:id="rId9"/>
    <sheet name="SO.07 - OBNOVA KANALIZAČN..." sheetId="10" r:id="rId10"/>
    <sheet name="SO.08 - PŘÍSTŘEŠEK" sheetId="11" r:id="rId11"/>
    <sheet name="VRN - VEDLEJŠÍ ROZPOČTOVÉ..." sheetId="12" r:id="rId12"/>
    <sheet name="Pokyny pro vyplnění" sheetId="13" r:id="rId13"/>
  </sheets>
  <definedNames>
    <definedName name="_xlnm._FilterDatabase" localSheetId="1" hidden="1">'SO.01.1 - ARCHITEKTONICKO...'!$C$88:$K$164</definedName>
    <definedName name="_xlnm._FilterDatabase" localSheetId="2" hidden="1">'SO.01.2 - ARCHITEKTONICKO...'!$C$89:$K$206</definedName>
    <definedName name="_xlnm._FilterDatabase" localSheetId="3" hidden="1">'SO.01.3 - BOURACÍ PRÁCE -...'!$C$85:$K$125</definedName>
    <definedName name="_xlnm._FilterDatabase" localSheetId="4" hidden="1">'SO.02 - VNITŘNÍ VODOVOD -...'!$C$82:$K$129</definedName>
    <definedName name="_xlnm._FilterDatabase" localSheetId="5" hidden="1">'SO.03 - ELEKTROINSTALACE'!$C$88:$K$191</definedName>
    <definedName name="_xlnm._FilterDatabase" localSheetId="6" hidden="1">'SO.04 - ZDRAVOTNĚ TECHNIC...'!$C$83:$K$252</definedName>
    <definedName name="_xlnm._FilterDatabase" localSheetId="7" hidden="1">'SO.05 - ÚSTŘEDNÍ VYTÁPĚNÍ'!$C$83:$K$163</definedName>
    <definedName name="_xlnm._FilterDatabase" localSheetId="8" hidden="1">'SO.06 - VZDUCHOTECHNIKA'!$C$77:$K$118</definedName>
    <definedName name="_xlnm._FilterDatabase" localSheetId="9" hidden="1">'SO.07 - OBNOVA KANALIZAČN...'!$C$81:$K$180</definedName>
    <definedName name="_xlnm._FilterDatabase" localSheetId="10" hidden="1">'SO.08 - PŘÍSTŘEŠEK'!$C$84:$K$138</definedName>
    <definedName name="_xlnm._FilterDatabase" localSheetId="11" hidden="1">'VRN - VEDLEJŠÍ ROZPOČTOVÉ...'!$C$85:$K$109</definedName>
    <definedName name="_xlnm.Print_Titles" localSheetId="0">'Rekapitulace stavby'!$49:$49</definedName>
    <definedName name="_xlnm.Print_Titles" localSheetId="1">'SO.01.1 - ARCHITEKTONICKO...'!$88:$88</definedName>
    <definedName name="_xlnm.Print_Titles" localSheetId="2">'SO.01.2 - ARCHITEKTONICKO...'!$89:$89</definedName>
    <definedName name="_xlnm.Print_Titles" localSheetId="3">'SO.01.3 - BOURACÍ PRÁCE -...'!$85:$85</definedName>
    <definedName name="_xlnm.Print_Titles" localSheetId="4">'SO.02 - VNITŘNÍ VODOVOD -...'!$82:$82</definedName>
    <definedName name="_xlnm.Print_Titles" localSheetId="5">'SO.03 - ELEKTROINSTALACE'!$88:$88</definedName>
    <definedName name="_xlnm.Print_Titles" localSheetId="6">'SO.04 - ZDRAVOTNĚ TECHNIC...'!$83:$83</definedName>
    <definedName name="_xlnm.Print_Titles" localSheetId="7">'SO.05 - ÚSTŘEDNÍ VYTÁPĚNÍ'!$83:$83</definedName>
    <definedName name="_xlnm.Print_Titles" localSheetId="8">'SO.06 - VZDUCHOTECHNIKA'!$77:$77</definedName>
    <definedName name="_xlnm.Print_Titles" localSheetId="9">'SO.07 - OBNOVA KANALIZAČN...'!$81:$81</definedName>
    <definedName name="_xlnm.Print_Titles" localSheetId="10">'SO.08 - PŘÍSTŘEŠEK'!$84:$84</definedName>
    <definedName name="_xlnm.Print_Titles" localSheetId="11">'VRN - VEDLEJŠÍ ROZPOČTOVÉ...'!$85:$85</definedName>
    <definedName name="_xlnm.Print_Area" localSheetId="12">'Pokyny pro vyplnění'!$B$2:$K$69,'Pokyny pro vyplnění'!$B$72:$K$116,'Pokyny pro vyplnění'!$B$119:$K$188,'Pokyny pro vyplnění'!$B$196:$K$216</definedName>
    <definedName name="_xlnm.Print_Area" localSheetId="0">'Rekapitulace stavby'!$D$4:$AO$33,'Rekapitulace stavby'!$C$39:$AQ$63</definedName>
    <definedName name="_xlnm.Print_Area" localSheetId="1">'SO.01.1 - ARCHITEKTONICKO...'!$C$4:$J$36,'SO.01.1 - ARCHITEKTONICKO...'!$C$42:$J$70,'SO.01.1 - ARCHITEKTONICKO...'!$C$76:$K$164</definedName>
    <definedName name="_xlnm.Print_Area" localSheetId="2">'SO.01.2 - ARCHITEKTONICKO...'!$C$4:$J$36,'SO.01.2 - ARCHITEKTONICKO...'!$C$42:$J$71,'SO.01.2 - ARCHITEKTONICKO...'!$C$77:$K$206</definedName>
    <definedName name="_xlnm.Print_Area" localSheetId="3">'SO.01.3 - BOURACÍ PRÁCE -...'!$C$4:$J$36,'SO.01.3 - BOURACÍ PRÁCE -...'!$C$42:$J$67,'SO.01.3 - BOURACÍ PRÁCE -...'!$C$73:$K$125</definedName>
    <definedName name="_xlnm.Print_Area" localSheetId="4">'SO.02 - VNITŘNÍ VODOVOD -...'!$C$4:$J$36,'SO.02 - VNITŘNÍ VODOVOD -...'!$C$42:$J$64,'SO.02 - VNITŘNÍ VODOVOD -...'!$C$70:$K$129</definedName>
    <definedName name="_xlnm.Print_Area" localSheetId="5">'SO.03 - ELEKTROINSTALACE'!$C$4:$J$36,'SO.03 - ELEKTROINSTALACE'!$C$42:$J$70,'SO.03 - ELEKTROINSTALACE'!$C$76:$K$191</definedName>
    <definedName name="_xlnm.Print_Area" localSheetId="6">'SO.04 - ZDRAVOTNĚ TECHNIC...'!$C$4:$J$36,'SO.04 - ZDRAVOTNĚ TECHNIC...'!$C$42:$J$65,'SO.04 - ZDRAVOTNĚ TECHNIC...'!$C$71:$K$252</definedName>
    <definedName name="_xlnm.Print_Area" localSheetId="7">'SO.05 - ÚSTŘEDNÍ VYTÁPĚNÍ'!$C$4:$J$36,'SO.05 - ÚSTŘEDNÍ VYTÁPĚNÍ'!$C$42:$J$65,'SO.05 - ÚSTŘEDNÍ VYTÁPĚNÍ'!$C$71:$K$163</definedName>
    <definedName name="_xlnm.Print_Area" localSheetId="8">'SO.06 - VZDUCHOTECHNIKA'!$C$4:$J$36,'SO.06 - VZDUCHOTECHNIKA'!$C$42:$J$59,'SO.06 - VZDUCHOTECHNIKA'!$C$65:$K$118</definedName>
    <definedName name="_xlnm.Print_Area" localSheetId="9">'SO.07 - OBNOVA KANALIZAČN...'!$C$4:$J$36,'SO.07 - OBNOVA KANALIZAČN...'!$C$42:$J$63,'SO.07 - OBNOVA KANALIZAČN...'!$C$69:$K$180</definedName>
    <definedName name="_xlnm.Print_Area" localSheetId="10">'SO.08 - PŘÍSTŘEŠEK'!$C$4:$J$36,'SO.08 - PŘÍSTŘEŠEK'!$C$42:$J$66,'SO.08 - PŘÍSTŘEŠEK'!$C$72:$K$138</definedName>
    <definedName name="_xlnm.Print_Area" localSheetId="11">'VRN - VEDLEJŠÍ ROZPOČTOVÉ...'!$C$4:$J$36,'VRN - VEDLEJŠÍ ROZPOČTOVÉ...'!$C$42:$J$67,'VRN - VEDLEJŠÍ ROZPOČTOVÉ...'!$C$73:$K$109</definedName>
  </definedNames>
  <calcPr calcId="152511"/>
</workbook>
</file>

<file path=xl/calcChain.xml><?xml version="1.0" encoding="utf-8"?>
<calcChain xmlns="http://schemas.openxmlformats.org/spreadsheetml/2006/main">
  <c r="P106" i="12" l="1"/>
  <c r="AY62" i="1"/>
  <c r="AX62" i="1"/>
  <c r="BI109" i="12"/>
  <c r="BH109" i="12"/>
  <c r="BG109" i="12"/>
  <c r="BF109" i="12"/>
  <c r="T109" i="12"/>
  <c r="T108" i="12" s="1"/>
  <c r="R109" i="12"/>
  <c r="R108" i="12" s="1"/>
  <c r="P109" i="12"/>
  <c r="P108" i="12" s="1"/>
  <c r="BK109" i="12"/>
  <c r="BK108" i="12" s="1"/>
  <c r="J108" i="12" s="1"/>
  <c r="J66" i="12" s="1"/>
  <c r="J109" i="12"/>
  <c r="BE109" i="12" s="1"/>
  <c r="BI107" i="12"/>
  <c r="BH107" i="12"/>
  <c r="BG107" i="12"/>
  <c r="BF107" i="12"/>
  <c r="T107" i="12"/>
  <c r="T106" i="12" s="1"/>
  <c r="R107" i="12"/>
  <c r="R106" i="12" s="1"/>
  <c r="P107" i="12"/>
  <c r="BK107" i="12"/>
  <c r="BK106" i="12" s="1"/>
  <c r="J106" i="12" s="1"/>
  <c r="J65" i="12" s="1"/>
  <c r="J107" i="12"/>
  <c r="BE107" i="12" s="1"/>
  <c r="BI105" i="12"/>
  <c r="BH105" i="12"/>
  <c r="BG105" i="12"/>
  <c r="BF105" i="12"/>
  <c r="T105" i="12"/>
  <c r="T104" i="12" s="1"/>
  <c r="R105" i="12"/>
  <c r="R104" i="12" s="1"/>
  <c r="P105" i="12"/>
  <c r="P104" i="12" s="1"/>
  <c r="BK105" i="12"/>
  <c r="BK104" i="12" s="1"/>
  <c r="J104" i="12" s="1"/>
  <c r="J64" i="12" s="1"/>
  <c r="J105" i="12"/>
  <c r="BE105" i="12" s="1"/>
  <c r="BI103" i="12"/>
  <c r="BH103" i="12"/>
  <c r="BG103" i="12"/>
  <c r="BF103" i="12"/>
  <c r="BE103" i="12"/>
  <c r="T103" i="12"/>
  <c r="T102" i="12" s="1"/>
  <c r="R103" i="12"/>
  <c r="R102" i="12" s="1"/>
  <c r="P103" i="12"/>
  <c r="P102" i="12" s="1"/>
  <c r="BK103" i="12"/>
  <c r="BK102" i="12" s="1"/>
  <c r="J102" i="12" s="1"/>
  <c r="J63" i="12" s="1"/>
  <c r="J103" i="12"/>
  <c r="BI101" i="12"/>
  <c r="BH101" i="12"/>
  <c r="BG101" i="12"/>
  <c r="BF101" i="12"/>
  <c r="T101" i="12"/>
  <c r="T100" i="12" s="1"/>
  <c r="R101" i="12"/>
  <c r="R100" i="12" s="1"/>
  <c r="P101" i="12"/>
  <c r="P100" i="12" s="1"/>
  <c r="BK101" i="12"/>
  <c r="BK100" i="12" s="1"/>
  <c r="J100" i="12" s="1"/>
  <c r="J62" i="12" s="1"/>
  <c r="J101" i="12"/>
  <c r="BE101" i="12" s="1"/>
  <c r="BI99" i="12"/>
  <c r="BH99" i="12"/>
  <c r="BG99" i="12"/>
  <c r="BF99" i="12"/>
  <c r="BE99" i="12"/>
  <c r="T99" i="12"/>
  <c r="T98" i="12" s="1"/>
  <c r="R99" i="12"/>
  <c r="R98" i="12" s="1"/>
  <c r="P99" i="12"/>
  <c r="P98" i="12" s="1"/>
  <c r="BK99" i="12"/>
  <c r="BK98" i="12" s="1"/>
  <c r="J98" i="12" s="1"/>
  <c r="J61" i="12" s="1"/>
  <c r="J99" i="12"/>
  <c r="BI97" i="12"/>
  <c r="BH97" i="12"/>
  <c r="BG97" i="12"/>
  <c r="BF97" i="12"/>
  <c r="T97" i="12"/>
  <c r="R97" i="12"/>
  <c r="P97" i="12"/>
  <c r="BK97" i="12"/>
  <c r="J97" i="12"/>
  <c r="BE97" i="12" s="1"/>
  <c r="BI96" i="12"/>
  <c r="BH96" i="12"/>
  <c r="BG96" i="12"/>
  <c r="BF96" i="12"/>
  <c r="T96" i="12"/>
  <c r="R96" i="12"/>
  <c r="R95" i="12" s="1"/>
  <c r="P96" i="12"/>
  <c r="P95" i="12" s="1"/>
  <c r="BK96" i="12"/>
  <c r="BK95" i="12" s="1"/>
  <c r="J95" i="12" s="1"/>
  <c r="J60" i="12" s="1"/>
  <c r="J96" i="12"/>
  <c r="BE96" i="12" s="1"/>
  <c r="BI94" i="12"/>
  <c r="BH94" i="12"/>
  <c r="BG94" i="12"/>
  <c r="BF94" i="12"/>
  <c r="BE94" i="12"/>
  <c r="T94" i="12"/>
  <c r="T93" i="12" s="1"/>
  <c r="R94" i="12"/>
  <c r="R93" i="12" s="1"/>
  <c r="P94" i="12"/>
  <c r="P93" i="12" s="1"/>
  <c r="BK94" i="12"/>
  <c r="BK93" i="12" s="1"/>
  <c r="J93" i="12" s="1"/>
  <c r="J59" i="12" s="1"/>
  <c r="J94" i="12"/>
  <c r="BI92" i="12"/>
  <c r="BH92" i="12"/>
  <c r="BG92" i="12"/>
  <c r="BF92" i="12"/>
  <c r="T92" i="12"/>
  <c r="R92" i="12"/>
  <c r="P92" i="12"/>
  <c r="BK92" i="12"/>
  <c r="J92" i="12"/>
  <c r="BE92" i="12" s="1"/>
  <c r="BI91" i="12"/>
  <c r="BH91" i="12"/>
  <c r="BG91" i="12"/>
  <c r="BF91" i="12"/>
  <c r="T91" i="12"/>
  <c r="R91" i="12"/>
  <c r="P91" i="12"/>
  <c r="BK91" i="12"/>
  <c r="J91" i="12"/>
  <c r="BE91" i="12" s="1"/>
  <c r="BI90" i="12"/>
  <c r="BH90" i="12"/>
  <c r="BG90" i="12"/>
  <c r="BF90" i="12"/>
  <c r="T90" i="12"/>
  <c r="R90" i="12"/>
  <c r="P90" i="12"/>
  <c r="BK90" i="12"/>
  <c r="J90" i="12"/>
  <c r="BE90" i="12" s="1"/>
  <c r="BI89" i="12"/>
  <c r="F34" i="12" s="1"/>
  <c r="BD62" i="1" s="1"/>
  <c r="BH89" i="12"/>
  <c r="BG89" i="12"/>
  <c r="F32" i="12" s="1"/>
  <c r="BB62" i="1" s="1"/>
  <c r="BF89" i="12"/>
  <c r="T89" i="12"/>
  <c r="T88" i="12" s="1"/>
  <c r="R89" i="12"/>
  <c r="R88" i="12" s="1"/>
  <c r="P89" i="12"/>
  <c r="BK89" i="12"/>
  <c r="BK88" i="12" s="1"/>
  <c r="J89" i="12"/>
  <c r="BE89" i="12" s="1"/>
  <c r="J82" i="12"/>
  <c r="F82" i="12"/>
  <c r="J80" i="12"/>
  <c r="F80" i="12"/>
  <c r="E78" i="12"/>
  <c r="F52" i="12"/>
  <c r="J51" i="12"/>
  <c r="F51" i="12"/>
  <c r="F49" i="12"/>
  <c r="E47" i="12"/>
  <c r="J18" i="12"/>
  <c r="E18" i="12"/>
  <c r="F83" i="12" s="1"/>
  <c r="J17" i="12"/>
  <c r="J12" i="12"/>
  <c r="J49" i="12" s="1"/>
  <c r="E7" i="12"/>
  <c r="R125" i="11"/>
  <c r="T115" i="11"/>
  <c r="P115" i="11"/>
  <c r="R107" i="11"/>
  <c r="R104" i="11"/>
  <c r="T100" i="11"/>
  <c r="P100" i="11"/>
  <c r="R98" i="11"/>
  <c r="T87" i="11"/>
  <c r="AY61" i="1"/>
  <c r="AX61" i="1"/>
  <c r="BI138" i="11"/>
  <c r="BH138" i="11"/>
  <c r="BG138" i="11"/>
  <c r="BF138" i="11"/>
  <c r="T138" i="11"/>
  <c r="R138" i="11"/>
  <c r="P138" i="11"/>
  <c r="BK138" i="11"/>
  <c r="J138" i="11"/>
  <c r="BE138" i="11" s="1"/>
  <c r="BI135" i="11"/>
  <c r="BH135" i="11"/>
  <c r="BG135" i="11"/>
  <c r="BF135" i="11"/>
  <c r="T135" i="11"/>
  <c r="R135" i="11"/>
  <c r="P135" i="11"/>
  <c r="BK135" i="11"/>
  <c r="J135" i="11"/>
  <c r="BE135" i="11" s="1"/>
  <c r="BI134" i="11"/>
  <c r="BH134" i="11"/>
  <c r="BG134" i="11"/>
  <c r="BF134" i="11"/>
  <c r="T134" i="11"/>
  <c r="R134" i="11"/>
  <c r="P134" i="11"/>
  <c r="BK134" i="11"/>
  <c r="J134" i="11"/>
  <c r="BE134" i="11" s="1"/>
  <c r="BI131" i="11"/>
  <c r="BH131" i="11"/>
  <c r="BG131" i="11"/>
  <c r="BF131" i="11"/>
  <c r="T131" i="11"/>
  <c r="R131" i="11"/>
  <c r="P131" i="11"/>
  <c r="BK131" i="11"/>
  <c r="J131" i="11"/>
  <c r="BE131" i="11" s="1"/>
  <c r="BI128" i="11"/>
  <c r="BH128" i="11"/>
  <c r="BG128" i="11"/>
  <c r="BF128" i="11"/>
  <c r="T128" i="11"/>
  <c r="R128" i="11"/>
  <c r="P128" i="11"/>
  <c r="BK128" i="11"/>
  <c r="J128" i="11"/>
  <c r="BE128" i="11" s="1"/>
  <c r="BI127" i="11"/>
  <c r="BH127" i="11"/>
  <c r="BG127" i="11"/>
  <c r="BF127" i="11"/>
  <c r="T127" i="11"/>
  <c r="R127" i="11"/>
  <c r="P127" i="11"/>
  <c r="BK127" i="11"/>
  <c r="J127" i="11"/>
  <c r="BE127" i="11" s="1"/>
  <c r="BI126" i="11"/>
  <c r="BH126" i="11"/>
  <c r="BG126" i="11"/>
  <c r="BF126" i="11"/>
  <c r="T126" i="11"/>
  <c r="R126" i="11"/>
  <c r="P126" i="11"/>
  <c r="BK126" i="11"/>
  <c r="BK125" i="11" s="1"/>
  <c r="J125" i="11" s="1"/>
  <c r="J65" i="11" s="1"/>
  <c r="J126" i="11"/>
  <c r="BE126" i="11" s="1"/>
  <c r="BI124" i="11"/>
  <c r="BH124" i="11"/>
  <c r="BG124" i="11"/>
  <c r="BF124" i="11"/>
  <c r="BE124" i="11"/>
  <c r="T124" i="11"/>
  <c r="R124" i="11"/>
  <c r="P124" i="11"/>
  <c r="BK124" i="11"/>
  <c r="J124" i="11"/>
  <c r="BI123" i="11"/>
  <c r="BH123" i="11"/>
  <c r="BG123" i="11"/>
  <c r="BF123" i="11"/>
  <c r="BE123" i="11"/>
  <c r="T123" i="11"/>
  <c r="R123" i="11"/>
  <c r="P123" i="11"/>
  <c r="BK123" i="11"/>
  <c r="J123" i="11"/>
  <c r="BI122" i="11"/>
  <c r="BH122" i="11"/>
  <c r="BG122" i="11"/>
  <c r="BF122" i="11"/>
  <c r="BE122" i="11"/>
  <c r="T122" i="11"/>
  <c r="R122" i="11"/>
  <c r="P122" i="11"/>
  <c r="BK122" i="11"/>
  <c r="J122" i="11"/>
  <c r="BI121" i="11"/>
  <c r="BH121" i="11"/>
  <c r="BG121" i="11"/>
  <c r="BF121" i="11"/>
  <c r="BE121" i="11"/>
  <c r="T121" i="11"/>
  <c r="R121" i="11"/>
  <c r="P121" i="11"/>
  <c r="BK121" i="11"/>
  <c r="J121" i="11"/>
  <c r="BI120" i="11"/>
  <c r="BH120" i="11"/>
  <c r="BG120" i="11"/>
  <c r="BF120" i="11"/>
  <c r="BE120" i="11"/>
  <c r="T120" i="11"/>
  <c r="R120" i="11"/>
  <c r="P120" i="11"/>
  <c r="BK120" i="11"/>
  <c r="J120" i="11"/>
  <c r="BI119" i="11"/>
  <c r="BH119" i="11"/>
  <c r="BG119" i="11"/>
  <c r="BF119" i="11"/>
  <c r="BE119" i="11"/>
  <c r="T119" i="11"/>
  <c r="R119" i="11"/>
  <c r="P119" i="11"/>
  <c r="BK119" i="11"/>
  <c r="J119" i="11"/>
  <c r="BI118" i="11"/>
  <c r="BH118" i="11"/>
  <c r="BG118" i="11"/>
  <c r="BF118" i="11"/>
  <c r="BE118" i="11"/>
  <c r="T118" i="11"/>
  <c r="R118" i="11"/>
  <c r="P118" i="11"/>
  <c r="BK118" i="11"/>
  <c r="J118" i="11"/>
  <c r="BI117" i="11"/>
  <c r="BH117" i="11"/>
  <c r="BG117" i="11"/>
  <c r="BF117" i="11"/>
  <c r="BE117" i="11"/>
  <c r="T117" i="11"/>
  <c r="R117" i="11"/>
  <c r="P117" i="11"/>
  <c r="BK117" i="11"/>
  <c r="J117" i="11"/>
  <c r="BI116" i="11"/>
  <c r="BH116" i="11"/>
  <c r="BG116" i="11"/>
  <c r="BF116" i="11"/>
  <c r="BE116" i="11"/>
  <c r="T116" i="11"/>
  <c r="R116" i="11"/>
  <c r="R115" i="11" s="1"/>
  <c r="P116" i="11"/>
  <c r="BK116" i="11"/>
  <c r="J116" i="11"/>
  <c r="BI114" i="11"/>
  <c r="BH114" i="11"/>
  <c r="BG114" i="11"/>
  <c r="BF114" i="11"/>
  <c r="T114" i="11"/>
  <c r="R114" i="11"/>
  <c r="P114" i="11"/>
  <c r="BK114" i="11"/>
  <c r="J114" i="11"/>
  <c r="BE114" i="11" s="1"/>
  <c r="BI113" i="11"/>
  <c r="BH113" i="11"/>
  <c r="BG113" i="11"/>
  <c r="BF113" i="11"/>
  <c r="T113" i="11"/>
  <c r="R113" i="11"/>
  <c r="P113" i="11"/>
  <c r="BK113" i="11"/>
  <c r="J113" i="11"/>
  <c r="BE113" i="11" s="1"/>
  <c r="BI112" i="11"/>
  <c r="BH112" i="11"/>
  <c r="BG112" i="11"/>
  <c r="BF112" i="11"/>
  <c r="T112" i="11"/>
  <c r="R112" i="11"/>
  <c r="P112" i="11"/>
  <c r="BK112" i="11"/>
  <c r="J112" i="11"/>
  <c r="BE112" i="11" s="1"/>
  <c r="BI111" i="11"/>
  <c r="BH111" i="11"/>
  <c r="BG111" i="11"/>
  <c r="BF111" i="11"/>
  <c r="T111" i="11"/>
  <c r="R111" i="11"/>
  <c r="P111" i="11"/>
  <c r="BK111" i="11"/>
  <c r="J111" i="11"/>
  <c r="BE111" i="11" s="1"/>
  <c r="BI110" i="11"/>
  <c r="BH110" i="11"/>
  <c r="BG110" i="11"/>
  <c r="BF110" i="11"/>
  <c r="T110" i="11"/>
  <c r="R110" i="11"/>
  <c r="P110" i="11"/>
  <c r="BK110" i="11"/>
  <c r="J110" i="11"/>
  <c r="BE110" i="11" s="1"/>
  <c r="BI109" i="11"/>
  <c r="BH109" i="11"/>
  <c r="BG109" i="11"/>
  <c r="BF109" i="11"/>
  <c r="T109" i="11"/>
  <c r="R109" i="11"/>
  <c r="P109" i="11"/>
  <c r="BK109" i="11"/>
  <c r="J109" i="11"/>
  <c r="BE109" i="11" s="1"/>
  <c r="BI108" i="11"/>
  <c r="BH108" i="11"/>
  <c r="BG108" i="11"/>
  <c r="BF108" i="11"/>
  <c r="T108" i="11"/>
  <c r="R108" i="11"/>
  <c r="P108" i="11"/>
  <c r="BK108" i="11"/>
  <c r="BK107" i="11" s="1"/>
  <c r="J107" i="11" s="1"/>
  <c r="J63" i="11" s="1"/>
  <c r="J108" i="11"/>
  <c r="BE108" i="11" s="1"/>
  <c r="BI105" i="11"/>
  <c r="BH105" i="11"/>
  <c r="BG105" i="11"/>
  <c r="BF105" i="11"/>
  <c r="F31" i="11" s="1"/>
  <c r="BA61" i="1" s="1"/>
  <c r="T105" i="11"/>
  <c r="T104" i="11" s="1"/>
  <c r="R105" i="11"/>
  <c r="P105" i="11"/>
  <c r="P104" i="11" s="1"/>
  <c r="BK105" i="11"/>
  <c r="BK104" i="11" s="1"/>
  <c r="J104" i="11" s="1"/>
  <c r="J61" i="11" s="1"/>
  <c r="J105" i="11"/>
  <c r="BE105" i="11" s="1"/>
  <c r="BI103" i="11"/>
  <c r="BH103" i="11"/>
  <c r="BG103" i="11"/>
  <c r="BF103" i="11"/>
  <c r="BE103" i="11"/>
  <c r="T103" i="11"/>
  <c r="R103" i="11"/>
  <c r="P103" i="11"/>
  <c r="BK103" i="11"/>
  <c r="J103" i="11"/>
  <c r="BI102" i="11"/>
  <c r="BH102" i="11"/>
  <c r="BG102" i="11"/>
  <c r="BF102" i="11"/>
  <c r="BE102" i="11"/>
  <c r="T102" i="11"/>
  <c r="R102" i="11"/>
  <c r="P102" i="11"/>
  <c r="BK102" i="11"/>
  <c r="J102" i="11"/>
  <c r="BI101" i="11"/>
  <c r="BH101" i="11"/>
  <c r="BG101" i="11"/>
  <c r="BF101" i="11"/>
  <c r="BE101" i="11"/>
  <c r="T101" i="11"/>
  <c r="R101" i="11"/>
  <c r="R100" i="11" s="1"/>
  <c r="P101" i="11"/>
  <c r="BK101" i="11"/>
  <c r="BK100" i="11" s="1"/>
  <c r="J100" i="11" s="1"/>
  <c r="J60" i="11" s="1"/>
  <c r="J101" i="11"/>
  <c r="BI99" i="11"/>
  <c r="BH99" i="11"/>
  <c r="BG99" i="11"/>
  <c r="BF99" i="11"/>
  <c r="T99" i="11"/>
  <c r="T98" i="11" s="1"/>
  <c r="R99" i="11"/>
  <c r="P99" i="11"/>
  <c r="P98" i="11" s="1"/>
  <c r="BK99" i="11"/>
  <c r="BK98" i="11" s="1"/>
  <c r="J98" i="11" s="1"/>
  <c r="J59" i="11" s="1"/>
  <c r="J99" i="11"/>
  <c r="BE99" i="11" s="1"/>
  <c r="BI97" i="11"/>
  <c r="BH97" i="11"/>
  <c r="BG97" i="11"/>
  <c r="BF97" i="11"/>
  <c r="BE97" i="11"/>
  <c r="T97" i="11"/>
  <c r="R97" i="11"/>
  <c r="P97" i="11"/>
  <c r="BK97" i="11"/>
  <c r="J97" i="11"/>
  <c r="BI96" i="11"/>
  <c r="BH96" i="11"/>
  <c r="BG96" i="11"/>
  <c r="BF96" i="11"/>
  <c r="BE96" i="11"/>
  <c r="T96" i="11"/>
  <c r="R96" i="11"/>
  <c r="P96" i="11"/>
  <c r="BK96" i="11"/>
  <c r="J96" i="11"/>
  <c r="BI95" i="11"/>
  <c r="BH95" i="11"/>
  <c r="BG95" i="11"/>
  <c r="BF95" i="11"/>
  <c r="BE95" i="11"/>
  <c r="T95" i="11"/>
  <c r="R95" i="11"/>
  <c r="P95" i="11"/>
  <c r="BK95" i="11"/>
  <c r="J95" i="11"/>
  <c r="BI94" i="11"/>
  <c r="BH94" i="11"/>
  <c r="BG94" i="11"/>
  <c r="BF94" i="11"/>
  <c r="BE94" i="11"/>
  <c r="T94" i="11"/>
  <c r="R94" i="11"/>
  <c r="P94" i="11"/>
  <c r="BK94" i="11"/>
  <c r="J94" i="11"/>
  <c r="BI91" i="11"/>
  <c r="BH91" i="11"/>
  <c r="BG91" i="11"/>
  <c r="BF91" i="11"/>
  <c r="BE91" i="11"/>
  <c r="T91" i="11"/>
  <c r="R91" i="11"/>
  <c r="P91" i="11"/>
  <c r="BK91" i="11"/>
  <c r="J91" i="11"/>
  <c r="BI88" i="11"/>
  <c r="F34" i="11" s="1"/>
  <c r="BD61" i="1" s="1"/>
  <c r="BH88" i="11"/>
  <c r="F33" i="11" s="1"/>
  <c r="BC61" i="1" s="1"/>
  <c r="BG88" i="11"/>
  <c r="BF88" i="11"/>
  <c r="BE88" i="11"/>
  <c r="T88" i="11"/>
  <c r="R88" i="11"/>
  <c r="P88" i="11"/>
  <c r="P87" i="11" s="1"/>
  <c r="BK88" i="11"/>
  <c r="BK87" i="11" s="1"/>
  <c r="J88" i="11"/>
  <c r="J81" i="11"/>
  <c r="F81" i="11"/>
  <c r="F79" i="11"/>
  <c r="E77" i="11"/>
  <c r="E75" i="11"/>
  <c r="J51" i="11"/>
  <c r="F51" i="11"/>
  <c r="F49" i="11"/>
  <c r="E47" i="11"/>
  <c r="J18" i="11"/>
  <c r="E18" i="11"/>
  <c r="J17" i="11"/>
  <c r="J12" i="11"/>
  <c r="J49" i="11" s="1"/>
  <c r="E7" i="11"/>
  <c r="E45" i="11" s="1"/>
  <c r="BK179" i="10"/>
  <c r="J179" i="10" s="1"/>
  <c r="J62" i="10" s="1"/>
  <c r="P146" i="10"/>
  <c r="BK146" i="10"/>
  <c r="J146" i="10" s="1"/>
  <c r="J60" i="10" s="1"/>
  <c r="BK84" i="10"/>
  <c r="AY60" i="1"/>
  <c r="AX60" i="1"/>
  <c r="BI180" i="10"/>
  <c r="BH180" i="10"/>
  <c r="BG180" i="10"/>
  <c r="BF180" i="10"/>
  <c r="T180" i="10"/>
  <c r="T179" i="10" s="1"/>
  <c r="R180" i="10"/>
  <c r="R179" i="10" s="1"/>
  <c r="P180" i="10"/>
  <c r="P179" i="10" s="1"/>
  <c r="BK180" i="10"/>
  <c r="J180" i="10"/>
  <c r="BE180" i="10" s="1"/>
  <c r="BI175" i="10"/>
  <c r="BH175" i="10"/>
  <c r="BG175" i="10"/>
  <c r="BF175" i="10"/>
  <c r="BE175" i="10"/>
  <c r="T175" i="10"/>
  <c r="R175" i="10"/>
  <c r="P175" i="10"/>
  <c r="BK175" i="10"/>
  <c r="J175" i="10"/>
  <c r="BI174" i="10"/>
  <c r="BH174" i="10"/>
  <c r="BG174" i="10"/>
  <c r="BF174" i="10"/>
  <c r="BE174" i="10"/>
  <c r="T174" i="10"/>
  <c r="R174" i="10"/>
  <c r="P174" i="10"/>
  <c r="BK174" i="10"/>
  <c r="J174" i="10"/>
  <c r="BI173" i="10"/>
  <c r="BH173" i="10"/>
  <c r="BG173" i="10"/>
  <c r="BF173" i="10"/>
  <c r="BE173" i="10"/>
  <c r="T173" i="10"/>
  <c r="R173" i="10"/>
  <c r="P173" i="10"/>
  <c r="BK173" i="10"/>
  <c r="J173" i="10"/>
  <c r="BI172" i="10"/>
  <c r="BH172" i="10"/>
  <c r="BG172" i="10"/>
  <c r="BF172" i="10"/>
  <c r="BE172" i="10"/>
  <c r="T172" i="10"/>
  <c r="R172" i="10"/>
  <c r="P172" i="10"/>
  <c r="BK172" i="10"/>
  <c r="J172" i="10"/>
  <c r="BI171" i="10"/>
  <c r="BH171" i="10"/>
  <c r="BG171" i="10"/>
  <c r="BF171" i="10"/>
  <c r="BE171" i="10"/>
  <c r="T171" i="10"/>
  <c r="R171" i="10"/>
  <c r="P171" i="10"/>
  <c r="BK171" i="10"/>
  <c r="J171" i="10"/>
  <c r="BI170" i="10"/>
  <c r="BH170" i="10"/>
  <c r="BG170" i="10"/>
  <c r="BF170" i="10"/>
  <c r="BE170" i="10"/>
  <c r="T170" i="10"/>
  <c r="R170" i="10"/>
  <c r="P170" i="10"/>
  <c r="BK170" i="10"/>
  <c r="J170" i="10"/>
  <c r="BI169" i="10"/>
  <c r="BH169" i="10"/>
  <c r="BG169" i="10"/>
  <c r="BF169" i="10"/>
  <c r="BE169" i="10"/>
  <c r="T169" i="10"/>
  <c r="R169" i="10"/>
  <c r="P169" i="10"/>
  <c r="BK169" i="10"/>
  <c r="J169" i="10"/>
  <c r="BI168" i="10"/>
  <c r="BH168" i="10"/>
  <c r="BG168" i="10"/>
  <c r="BF168" i="10"/>
  <c r="BE168" i="10"/>
  <c r="T168" i="10"/>
  <c r="R168" i="10"/>
  <c r="P168" i="10"/>
  <c r="BK168" i="10"/>
  <c r="J168" i="10"/>
  <c r="BI167" i="10"/>
  <c r="BH167" i="10"/>
  <c r="BG167" i="10"/>
  <c r="BF167" i="10"/>
  <c r="BE167" i="10"/>
  <c r="T167" i="10"/>
  <c r="R167" i="10"/>
  <c r="P167" i="10"/>
  <c r="BK167" i="10"/>
  <c r="J167" i="10"/>
  <c r="BI166" i="10"/>
  <c r="BH166" i="10"/>
  <c r="BG166" i="10"/>
  <c r="BF166" i="10"/>
  <c r="BE166" i="10"/>
  <c r="T166" i="10"/>
  <c r="R166" i="10"/>
  <c r="P166" i="10"/>
  <c r="BK166" i="10"/>
  <c r="J166" i="10"/>
  <c r="BI165" i="10"/>
  <c r="BH165" i="10"/>
  <c r="BG165" i="10"/>
  <c r="BF165" i="10"/>
  <c r="BE165" i="10"/>
  <c r="T165" i="10"/>
  <c r="R165" i="10"/>
  <c r="P165" i="10"/>
  <c r="BK165" i="10"/>
  <c r="J165" i="10"/>
  <c r="BI164" i="10"/>
  <c r="BH164" i="10"/>
  <c r="BG164" i="10"/>
  <c r="BF164" i="10"/>
  <c r="BE164" i="10"/>
  <c r="T164" i="10"/>
  <c r="R164" i="10"/>
  <c r="P164" i="10"/>
  <c r="BK164" i="10"/>
  <c r="J164" i="10"/>
  <c r="BI163" i="10"/>
  <c r="BH163" i="10"/>
  <c r="BG163" i="10"/>
  <c r="BF163" i="10"/>
  <c r="BE163" i="10"/>
  <c r="T163" i="10"/>
  <c r="R163" i="10"/>
  <c r="P163" i="10"/>
  <c r="BK163" i="10"/>
  <c r="J163" i="10"/>
  <c r="BI162" i="10"/>
  <c r="BH162" i="10"/>
  <c r="BG162" i="10"/>
  <c r="BF162" i="10"/>
  <c r="BE162" i="10"/>
  <c r="T162" i="10"/>
  <c r="R162" i="10"/>
  <c r="P162" i="10"/>
  <c r="BK162" i="10"/>
  <c r="J162" i="10"/>
  <c r="BI161" i="10"/>
  <c r="BH161" i="10"/>
  <c r="BG161" i="10"/>
  <c r="BF161" i="10"/>
  <c r="BE161" i="10"/>
  <c r="T161" i="10"/>
  <c r="R161" i="10"/>
  <c r="P161" i="10"/>
  <c r="BK161" i="10"/>
  <c r="J161" i="10"/>
  <c r="BI160" i="10"/>
  <c r="BH160" i="10"/>
  <c r="BG160" i="10"/>
  <c r="BF160" i="10"/>
  <c r="BE160" i="10"/>
  <c r="T160" i="10"/>
  <c r="R160" i="10"/>
  <c r="P160" i="10"/>
  <c r="BK160" i="10"/>
  <c r="J160" i="10"/>
  <c r="BI159" i="10"/>
  <c r="BH159" i="10"/>
  <c r="BG159" i="10"/>
  <c r="BF159" i="10"/>
  <c r="BE159" i="10"/>
  <c r="T159" i="10"/>
  <c r="R159" i="10"/>
  <c r="P159" i="10"/>
  <c r="BK159" i="10"/>
  <c r="J159" i="10"/>
  <c r="BI158" i="10"/>
  <c r="BH158" i="10"/>
  <c r="BG158" i="10"/>
  <c r="BF158" i="10"/>
  <c r="BE158" i="10"/>
  <c r="T158" i="10"/>
  <c r="R158" i="10"/>
  <c r="P158" i="10"/>
  <c r="BK158" i="10"/>
  <c r="J158" i="10"/>
  <c r="BI154" i="10"/>
  <c r="BH154" i="10"/>
  <c r="BG154" i="10"/>
  <c r="BF154" i="10"/>
  <c r="BE154" i="10"/>
  <c r="T154" i="10"/>
  <c r="R154" i="10"/>
  <c r="P154" i="10"/>
  <c r="BK154" i="10"/>
  <c r="J154" i="10"/>
  <c r="BI153" i="10"/>
  <c r="BH153" i="10"/>
  <c r="BG153" i="10"/>
  <c r="BF153" i="10"/>
  <c r="BE153" i="10"/>
  <c r="T153" i="10"/>
  <c r="R153" i="10"/>
  <c r="P153" i="10"/>
  <c r="BK153" i="10"/>
  <c r="J153" i="10"/>
  <c r="BI152" i="10"/>
  <c r="BH152" i="10"/>
  <c r="BG152" i="10"/>
  <c r="BF152" i="10"/>
  <c r="BE152" i="10"/>
  <c r="T152" i="10"/>
  <c r="T151" i="10" s="1"/>
  <c r="R152" i="10"/>
  <c r="R151" i="10" s="1"/>
  <c r="P152" i="10"/>
  <c r="P151" i="10" s="1"/>
  <c r="BK152" i="10"/>
  <c r="J152" i="10"/>
  <c r="BI147" i="10"/>
  <c r="BH147" i="10"/>
  <c r="BG147" i="10"/>
  <c r="BF147" i="10"/>
  <c r="T147" i="10"/>
  <c r="T146" i="10" s="1"/>
  <c r="R147" i="10"/>
  <c r="R146" i="10" s="1"/>
  <c r="P147" i="10"/>
  <c r="BK147" i="10"/>
  <c r="J147" i="10"/>
  <c r="BE147" i="10" s="1"/>
  <c r="BI142" i="10"/>
  <c r="BH142" i="10"/>
  <c r="BG142" i="10"/>
  <c r="BF142" i="10"/>
  <c r="BE142" i="10"/>
  <c r="T142" i="10"/>
  <c r="R142" i="10"/>
  <c r="P142" i="10"/>
  <c r="BK142" i="10"/>
  <c r="J142" i="10"/>
  <c r="BI141" i="10"/>
  <c r="F34" i="10" s="1"/>
  <c r="BD60" i="1" s="1"/>
  <c r="BH141" i="10"/>
  <c r="BG141" i="10"/>
  <c r="BF141" i="10"/>
  <c r="BE141" i="10"/>
  <c r="T141" i="10"/>
  <c r="T140" i="10" s="1"/>
  <c r="R141" i="10"/>
  <c r="R140" i="10" s="1"/>
  <c r="P141" i="10"/>
  <c r="P140" i="10" s="1"/>
  <c r="BK141" i="10"/>
  <c r="BK140" i="10" s="1"/>
  <c r="J140" i="10" s="1"/>
  <c r="J59" i="10" s="1"/>
  <c r="J141" i="10"/>
  <c r="BI138" i="10"/>
  <c r="BH138" i="10"/>
  <c r="BG138" i="10"/>
  <c r="BF138" i="10"/>
  <c r="T138" i="10"/>
  <c r="R138" i="10"/>
  <c r="P138" i="10"/>
  <c r="BK138" i="10"/>
  <c r="J138" i="10"/>
  <c r="BE138" i="10" s="1"/>
  <c r="BI137" i="10"/>
  <c r="BH137" i="10"/>
  <c r="BG137" i="10"/>
  <c r="BF137" i="10"/>
  <c r="T137" i="10"/>
  <c r="R137" i="10"/>
  <c r="P137" i="10"/>
  <c r="BK137" i="10"/>
  <c r="J137" i="10"/>
  <c r="BE137" i="10" s="1"/>
  <c r="BI136" i="10"/>
  <c r="BH136" i="10"/>
  <c r="BG136" i="10"/>
  <c r="BF136" i="10"/>
  <c r="T136" i="10"/>
  <c r="R136" i="10"/>
  <c r="P136" i="10"/>
  <c r="BK136" i="10"/>
  <c r="J136" i="10"/>
  <c r="BE136" i="10" s="1"/>
  <c r="BI134" i="10"/>
  <c r="BH134" i="10"/>
  <c r="BG134" i="10"/>
  <c r="BF134" i="10"/>
  <c r="T134" i="10"/>
  <c r="R134" i="10"/>
  <c r="P134" i="10"/>
  <c r="BK134" i="10"/>
  <c r="J134" i="10"/>
  <c r="BE134" i="10" s="1"/>
  <c r="BI130" i="10"/>
  <c r="BH130" i="10"/>
  <c r="BG130" i="10"/>
  <c r="BF130" i="10"/>
  <c r="T130" i="10"/>
  <c r="R130" i="10"/>
  <c r="P130" i="10"/>
  <c r="BK130" i="10"/>
  <c r="J130" i="10"/>
  <c r="BE130" i="10" s="1"/>
  <c r="BI128" i="10"/>
  <c r="BH128" i="10"/>
  <c r="BG128" i="10"/>
  <c r="BF128" i="10"/>
  <c r="T128" i="10"/>
  <c r="R128" i="10"/>
  <c r="P128" i="10"/>
  <c r="BK128" i="10"/>
  <c r="J128" i="10"/>
  <c r="BE128" i="10" s="1"/>
  <c r="BI123" i="10"/>
  <c r="BH123" i="10"/>
  <c r="BG123" i="10"/>
  <c r="BF123" i="10"/>
  <c r="T123" i="10"/>
  <c r="R123" i="10"/>
  <c r="P123" i="10"/>
  <c r="BK123" i="10"/>
  <c r="J123" i="10"/>
  <c r="BE123" i="10" s="1"/>
  <c r="BI121" i="10"/>
  <c r="BH121" i="10"/>
  <c r="BG121" i="10"/>
  <c r="BF121" i="10"/>
  <c r="T121" i="10"/>
  <c r="R121" i="10"/>
  <c r="P121" i="10"/>
  <c r="BK121" i="10"/>
  <c r="J121" i="10"/>
  <c r="BE121" i="10" s="1"/>
  <c r="BI120" i="10"/>
  <c r="BH120" i="10"/>
  <c r="BG120" i="10"/>
  <c r="BF120" i="10"/>
  <c r="T120" i="10"/>
  <c r="R120" i="10"/>
  <c r="P120" i="10"/>
  <c r="BK120" i="10"/>
  <c r="J120" i="10"/>
  <c r="BE120" i="10" s="1"/>
  <c r="BI116" i="10"/>
  <c r="BH116" i="10"/>
  <c r="BG116" i="10"/>
  <c r="BF116" i="10"/>
  <c r="T116" i="10"/>
  <c r="R116" i="10"/>
  <c r="P116" i="10"/>
  <c r="BK116" i="10"/>
  <c r="J116" i="10"/>
  <c r="BE116" i="10" s="1"/>
  <c r="BI112" i="10"/>
  <c r="BH112" i="10"/>
  <c r="BG112" i="10"/>
  <c r="BF112" i="10"/>
  <c r="T112" i="10"/>
  <c r="R112" i="10"/>
  <c r="P112" i="10"/>
  <c r="BK112" i="10"/>
  <c r="J112" i="10"/>
  <c r="BE112" i="10" s="1"/>
  <c r="BI108" i="10"/>
  <c r="BH108" i="10"/>
  <c r="BG108" i="10"/>
  <c r="BF108" i="10"/>
  <c r="T108" i="10"/>
  <c r="R108" i="10"/>
  <c r="P108" i="10"/>
  <c r="BK108" i="10"/>
  <c r="J108" i="10"/>
  <c r="BE108" i="10" s="1"/>
  <c r="BI107" i="10"/>
  <c r="BH107" i="10"/>
  <c r="BG107" i="10"/>
  <c r="BF107" i="10"/>
  <c r="T107" i="10"/>
  <c r="R107" i="10"/>
  <c r="P107" i="10"/>
  <c r="BK107" i="10"/>
  <c r="J107" i="10"/>
  <c r="BE107" i="10" s="1"/>
  <c r="BI103" i="10"/>
  <c r="BH103" i="10"/>
  <c r="BG103" i="10"/>
  <c r="BF103" i="10"/>
  <c r="T103" i="10"/>
  <c r="R103" i="10"/>
  <c r="P103" i="10"/>
  <c r="BK103" i="10"/>
  <c r="J103" i="10"/>
  <c r="BE103" i="10" s="1"/>
  <c r="BI101" i="10"/>
  <c r="BH101" i="10"/>
  <c r="BG101" i="10"/>
  <c r="BF101" i="10"/>
  <c r="T101" i="10"/>
  <c r="R101" i="10"/>
  <c r="P101" i="10"/>
  <c r="BK101" i="10"/>
  <c r="J101" i="10"/>
  <c r="BE101" i="10" s="1"/>
  <c r="BI96" i="10"/>
  <c r="BH96" i="10"/>
  <c r="BG96" i="10"/>
  <c r="BF96" i="10"/>
  <c r="T96" i="10"/>
  <c r="R96" i="10"/>
  <c r="P96" i="10"/>
  <c r="BK96" i="10"/>
  <c r="J96" i="10"/>
  <c r="BE96" i="10" s="1"/>
  <c r="BI94" i="10"/>
  <c r="BH94" i="10"/>
  <c r="BG94" i="10"/>
  <c r="BF94" i="10"/>
  <c r="T94" i="10"/>
  <c r="R94" i="10"/>
  <c r="P94" i="10"/>
  <c r="BK94" i="10"/>
  <c r="J94" i="10"/>
  <c r="BE94" i="10" s="1"/>
  <c r="BI89" i="10"/>
  <c r="BH89" i="10"/>
  <c r="BG89" i="10"/>
  <c r="BF89" i="10"/>
  <c r="T89" i="10"/>
  <c r="R89" i="10"/>
  <c r="P89" i="10"/>
  <c r="BK89" i="10"/>
  <c r="J89" i="10"/>
  <c r="BE89" i="10" s="1"/>
  <c r="BI85" i="10"/>
  <c r="BH85" i="10"/>
  <c r="BG85" i="10"/>
  <c r="BF85" i="10"/>
  <c r="T85" i="10"/>
  <c r="T84" i="10" s="1"/>
  <c r="R85" i="10"/>
  <c r="R84" i="10" s="1"/>
  <c r="P85" i="10"/>
  <c r="BK85" i="10"/>
  <c r="J85" i="10"/>
  <c r="BE85" i="10" s="1"/>
  <c r="J78" i="10"/>
  <c r="F78" i="10"/>
  <c r="J76" i="10"/>
  <c r="F76" i="10"/>
  <c r="E74" i="10"/>
  <c r="J51" i="10"/>
  <c r="F51" i="10"/>
  <c r="F49" i="10"/>
  <c r="E47" i="10"/>
  <c r="J18" i="10"/>
  <c r="E18" i="10"/>
  <c r="J17" i="10"/>
  <c r="J12" i="10"/>
  <c r="J49" i="10" s="1"/>
  <c r="E7" i="10"/>
  <c r="E72" i="10" s="1"/>
  <c r="BK80" i="9"/>
  <c r="AY59" i="1"/>
  <c r="AX59" i="1"/>
  <c r="F34" i="9"/>
  <c r="BD59" i="1" s="1"/>
  <c r="BI118" i="9"/>
  <c r="BH118" i="9"/>
  <c r="BG118" i="9"/>
  <c r="BF118" i="9"/>
  <c r="T118" i="9"/>
  <c r="R118" i="9"/>
  <c r="P118" i="9"/>
  <c r="BK118" i="9"/>
  <c r="J118" i="9"/>
  <c r="BE118" i="9" s="1"/>
  <c r="BI117" i="9"/>
  <c r="BH117" i="9"/>
  <c r="BG117" i="9"/>
  <c r="BF117" i="9"/>
  <c r="BE117" i="9"/>
  <c r="T117" i="9"/>
  <c r="R117" i="9"/>
  <c r="P117" i="9"/>
  <c r="BK117" i="9"/>
  <c r="J117" i="9"/>
  <c r="BI116" i="9"/>
  <c r="BH116" i="9"/>
  <c r="BG116" i="9"/>
  <c r="BF116" i="9"/>
  <c r="T116" i="9"/>
  <c r="R116" i="9"/>
  <c r="P116" i="9"/>
  <c r="BK116" i="9"/>
  <c r="J116" i="9"/>
  <c r="BE116" i="9" s="1"/>
  <c r="BI114" i="9"/>
  <c r="BH114" i="9"/>
  <c r="BG114" i="9"/>
  <c r="BF114" i="9"/>
  <c r="BE114" i="9"/>
  <c r="T114" i="9"/>
  <c r="R114" i="9"/>
  <c r="P114" i="9"/>
  <c r="BK114" i="9"/>
  <c r="J114" i="9"/>
  <c r="BI113" i="9"/>
  <c r="BH113" i="9"/>
  <c r="BG113" i="9"/>
  <c r="BF113" i="9"/>
  <c r="T113" i="9"/>
  <c r="R113" i="9"/>
  <c r="P113" i="9"/>
  <c r="BK113" i="9"/>
  <c r="J113" i="9"/>
  <c r="BE113" i="9" s="1"/>
  <c r="BI112" i="9"/>
  <c r="BH112" i="9"/>
  <c r="BG112" i="9"/>
  <c r="BF112" i="9"/>
  <c r="BE112" i="9"/>
  <c r="T112" i="9"/>
  <c r="R112" i="9"/>
  <c r="P112" i="9"/>
  <c r="BK112" i="9"/>
  <c r="J112" i="9"/>
  <c r="BI111" i="9"/>
  <c r="BH111" i="9"/>
  <c r="BG111" i="9"/>
  <c r="BF111" i="9"/>
  <c r="T111" i="9"/>
  <c r="R111" i="9"/>
  <c r="P111" i="9"/>
  <c r="BK111" i="9"/>
  <c r="J111" i="9"/>
  <c r="BE111" i="9" s="1"/>
  <c r="BI110" i="9"/>
  <c r="BH110" i="9"/>
  <c r="BG110" i="9"/>
  <c r="BF110" i="9"/>
  <c r="BE110" i="9"/>
  <c r="T110" i="9"/>
  <c r="R110" i="9"/>
  <c r="P110" i="9"/>
  <c r="BK110" i="9"/>
  <c r="J110" i="9"/>
  <c r="BI109" i="9"/>
  <c r="BH109" i="9"/>
  <c r="BG109" i="9"/>
  <c r="BF109" i="9"/>
  <c r="T109" i="9"/>
  <c r="R109" i="9"/>
  <c r="P109" i="9"/>
  <c r="BK109" i="9"/>
  <c r="J109" i="9"/>
  <c r="BE109" i="9" s="1"/>
  <c r="BI108" i="9"/>
  <c r="BH108" i="9"/>
  <c r="BG108" i="9"/>
  <c r="BF108" i="9"/>
  <c r="BE108" i="9"/>
  <c r="T108" i="9"/>
  <c r="R108" i="9"/>
  <c r="P108" i="9"/>
  <c r="BK108" i="9"/>
  <c r="J108" i="9"/>
  <c r="BI107" i="9"/>
  <c r="BH107" i="9"/>
  <c r="BG107" i="9"/>
  <c r="BF107" i="9"/>
  <c r="T107" i="9"/>
  <c r="R107" i="9"/>
  <c r="P107" i="9"/>
  <c r="BK107" i="9"/>
  <c r="J107" i="9"/>
  <c r="BE107" i="9" s="1"/>
  <c r="BI106" i="9"/>
  <c r="BH106" i="9"/>
  <c r="BG106" i="9"/>
  <c r="BF106" i="9"/>
  <c r="BE106" i="9"/>
  <c r="T106" i="9"/>
  <c r="R106" i="9"/>
  <c r="P106" i="9"/>
  <c r="BK106" i="9"/>
  <c r="J106" i="9"/>
  <c r="BI105" i="9"/>
  <c r="BH105" i="9"/>
  <c r="BG105" i="9"/>
  <c r="BF105" i="9"/>
  <c r="T105" i="9"/>
  <c r="R105" i="9"/>
  <c r="P105" i="9"/>
  <c r="BK105" i="9"/>
  <c r="J105" i="9"/>
  <c r="BE105" i="9" s="1"/>
  <c r="BI104" i="9"/>
  <c r="BH104" i="9"/>
  <c r="BG104" i="9"/>
  <c r="BF104" i="9"/>
  <c r="BE104" i="9"/>
  <c r="T104" i="9"/>
  <c r="R104" i="9"/>
  <c r="P104" i="9"/>
  <c r="BK104" i="9"/>
  <c r="J104" i="9"/>
  <c r="BI103" i="9"/>
  <c r="BH103" i="9"/>
  <c r="BG103" i="9"/>
  <c r="BF103" i="9"/>
  <c r="T103" i="9"/>
  <c r="R103" i="9"/>
  <c r="P103" i="9"/>
  <c r="BK103" i="9"/>
  <c r="J103" i="9"/>
  <c r="BE103" i="9" s="1"/>
  <c r="BI102" i="9"/>
  <c r="BH102" i="9"/>
  <c r="BG102" i="9"/>
  <c r="BF102" i="9"/>
  <c r="BE102" i="9"/>
  <c r="T102" i="9"/>
  <c r="R102" i="9"/>
  <c r="P102" i="9"/>
  <c r="BK102" i="9"/>
  <c r="J102" i="9"/>
  <c r="BI100" i="9"/>
  <c r="BH100" i="9"/>
  <c r="BG100" i="9"/>
  <c r="BF100" i="9"/>
  <c r="T100" i="9"/>
  <c r="R100" i="9"/>
  <c r="P100" i="9"/>
  <c r="BK100" i="9"/>
  <c r="J100" i="9"/>
  <c r="BE100" i="9" s="1"/>
  <c r="BI98" i="9"/>
  <c r="BH98" i="9"/>
  <c r="BG98" i="9"/>
  <c r="BF98" i="9"/>
  <c r="BE98" i="9"/>
  <c r="T98" i="9"/>
  <c r="R98" i="9"/>
  <c r="P98" i="9"/>
  <c r="BK98" i="9"/>
  <c r="J98" i="9"/>
  <c r="BI97" i="9"/>
  <c r="BH97" i="9"/>
  <c r="BG97" i="9"/>
  <c r="BF97" i="9"/>
  <c r="T97" i="9"/>
  <c r="R97" i="9"/>
  <c r="P97" i="9"/>
  <c r="BK97" i="9"/>
  <c r="J97" i="9"/>
  <c r="BE97" i="9" s="1"/>
  <c r="BI96" i="9"/>
  <c r="BH96" i="9"/>
  <c r="BG96" i="9"/>
  <c r="BF96" i="9"/>
  <c r="BE96" i="9"/>
  <c r="T96" i="9"/>
  <c r="R96" i="9"/>
  <c r="P96" i="9"/>
  <c r="BK96" i="9"/>
  <c r="J96" i="9"/>
  <c r="BI95" i="9"/>
  <c r="BH95" i="9"/>
  <c r="BG95" i="9"/>
  <c r="BF95" i="9"/>
  <c r="T95" i="9"/>
  <c r="R95" i="9"/>
  <c r="P95" i="9"/>
  <c r="BK95" i="9"/>
  <c r="J95" i="9"/>
  <c r="BE95" i="9" s="1"/>
  <c r="BI94" i="9"/>
  <c r="BH94" i="9"/>
  <c r="BG94" i="9"/>
  <c r="BF94" i="9"/>
  <c r="BE94" i="9"/>
  <c r="T94" i="9"/>
  <c r="R94" i="9"/>
  <c r="P94" i="9"/>
  <c r="BK94" i="9"/>
  <c r="J94" i="9"/>
  <c r="BI93" i="9"/>
  <c r="BH93" i="9"/>
  <c r="BG93" i="9"/>
  <c r="BF93" i="9"/>
  <c r="T93" i="9"/>
  <c r="R93" i="9"/>
  <c r="P93" i="9"/>
  <c r="BK93" i="9"/>
  <c r="J93" i="9"/>
  <c r="BE93" i="9" s="1"/>
  <c r="BI91" i="9"/>
  <c r="BH91" i="9"/>
  <c r="BG91" i="9"/>
  <c r="BF91" i="9"/>
  <c r="BE91" i="9"/>
  <c r="T91" i="9"/>
  <c r="R91" i="9"/>
  <c r="P91" i="9"/>
  <c r="BK91" i="9"/>
  <c r="J91" i="9"/>
  <c r="BI89" i="9"/>
  <c r="BH89" i="9"/>
  <c r="BG89" i="9"/>
  <c r="BF89" i="9"/>
  <c r="T89" i="9"/>
  <c r="R89" i="9"/>
  <c r="P89" i="9"/>
  <c r="BK89" i="9"/>
  <c r="J89" i="9"/>
  <c r="BE89" i="9" s="1"/>
  <c r="BI88" i="9"/>
  <c r="BH88" i="9"/>
  <c r="BG88" i="9"/>
  <c r="BF88" i="9"/>
  <c r="BE88" i="9"/>
  <c r="T88" i="9"/>
  <c r="R88" i="9"/>
  <c r="P88" i="9"/>
  <c r="BK88" i="9"/>
  <c r="J88" i="9"/>
  <c r="BI87" i="9"/>
  <c r="BH87" i="9"/>
  <c r="BG87" i="9"/>
  <c r="BF87" i="9"/>
  <c r="T87" i="9"/>
  <c r="R87" i="9"/>
  <c r="P87" i="9"/>
  <c r="BK87" i="9"/>
  <c r="J87" i="9"/>
  <c r="BE87" i="9" s="1"/>
  <c r="BI86" i="9"/>
  <c r="BH86" i="9"/>
  <c r="BG86" i="9"/>
  <c r="BF86" i="9"/>
  <c r="BE86" i="9"/>
  <c r="T86" i="9"/>
  <c r="R86" i="9"/>
  <c r="P86" i="9"/>
  <c r="BK86" i="9"/>
  <c r="J86" i="9"/>
  <c r="BI85" i="9"/>
  <c r="BH85" i="9"/>
  <c r="BG85" i="9"/>
  <c r="BF85" i="9"/>
  <c r="T85" i="9"/>
  <c r="R85" i="9"/>
  <c r="P85" i="9"/>
  <c r="BK85" i="9"/>
  <c r="J85" i="9"/>
  <c r="BE85" i="9" s="1"/>
  <c r="BI84" i="9"/>
  <c r="BH84" i="9"/>
  <c r="BG84" i="9"/>
  <c r="BF84" i="9"/>
  <c r="BE84" i="9"/>
  <c r="T84" i="9"/>
  <c r="R84" i="9"/>
  <c r="P84" i="9"/>
  <c r="BK84" i="9"/>
  <c r="J84" i="9"/>
  <c r="BI83" i="9"/>
  <c r="BH83" i="9"/>
  <c r="BG83" i="9"/>
  <c r="BF83" i="9"/>
  <c r="T83" i="9"/>
  <c r="T80" i="9" s="1"/>
  <c r="T79" i="9" s="1"/>
  <c r="T78" i="9" s="1"/>
  <c r="R83" i="9"/>
  <c r="P83" i="9"/>
  <c r="BK83" i="9"/>
  <c r="J83" i="9"/>
  <c r="BE83" i="9" s="1"/>
  <c r="BI82" i="9"/>
  <c r="BH82" i="9"/>
  <c r="BG82" i="9"/>
  <c r="BF82" i="9"/>
  <c r="BE82" i="9"/>
  <c r="T82" i="9"/>
  <c r="R82" i="9"/>
  <c r="P82" i="9"/>
  <c r="BK82" i="9"/>
  <c r="J82" i="9"/>
  <c r="BI81" i="9"/>
  <c r="BH81" i="9"/>
  <c r="F33" i="9" s="1"/>
  <c r="BC59" i="1" s="1"/>
  <c r="BG81" i="9"/>
  <c r="F32" i="9" s="1"/>
  <c r="BB59" i="1" s="1"/>
  <c r="BF81" i="9"/>
  <c r="T81" i="9"/>
  <c r="R81" i="9"/>
  <c r="R80" i="9" s="1"/>
  <c r="R79" i="9" s="1"/>
  <c r="R78" i="9" s="1"/>
  <c r="P81" i="9"/>
  <c r="BK81" i="9"/>
  <c r="J81" i="9"/>
  <c r="BE81" i="9" s="1"/>
  <c r="J74" i="9"/>
  <c r="F74" i="9"/>
  <c r="F72" i="9"/>
  <c r="E70" i="9"/>
  <c r="E68" i="9"/>
  <c r="J51" i="9"/>
  <c r="F51" i="9"/>
  <c r="F49" i="9"/>
  <c r="E47" i="9"/>
  <c r="E45" i="9"/>
  <c r="J18" i="9"/>
  <c r="E18" i="9"/>
  <c r="F52" i="9" s="1"/>
  <c r="J17" i="9"/>
  <c r="J12" i="9"/>
  <c r="J49" i="9" s="1"/>
  <c r="E7" i="9"/>
  <c r="BK143" i="8"/>
  <c r="J143" i="8" s="1"/>
  <c r="J63" i="8" s="1"/>
  <c r="AY58" i="1"/>
  <c r="AX58" i="1"/>
  <c r="BI163" i="8"/>
  <c r="BH163" i="8"/>
  <c r="BG163" i="8"/>
  <c r="BF163" i="8"/>
  <c r="BE163" i="8"/>
  <c r="T163" i="8"/>
  <c r="R163" i="8"/>
  <c r="P163" i="8"/>
  <c r="BK163" i="8"/>
  <c r="BK160" i="8" s="1"/>
  <c r="J160" i="8" s="1"/>
  <c r="J163" i="8"/>
  <c r="BI161" i="8"/>
  <c r="BH161" i="8"/>
  <c r="BG161" i="8"/>
  <c r="BF161" i="8"/>
  <c r="T161" i="8"/>
  <c r="T160" i="8" s="1"/>
  <c r="R161" i="8"/>
  <c r="R160" i="8" s="1"/>
  <c r="P161" i="8"/>
  <c r="P160" i="8" s="1"/>
  <c r="BK161" i="8"/>
  <c r="J161" i="8"/>
  <c r="BE161" i="8" s="1"/>
  <c r="J64" i="8"/>
  <c r="BI159" i="8"/>
  <c r="BH159" i="8"/>
  <c r="BG159" i="8"/>
  <c r="BF159" i="8"/>
  <c r="BE159" i="8"/>
  <c r="T159" i="8"/>
  <c r="R159" i="8"/>
  <c r="P159" i="8"/>
  <c r="BK159" i="8"/>
  <c r="J159" i="8"/>
  <c r="BI158" i="8"/>
  <c r="BH158" i="8"/>
  <c r="BG158" i="8"/>
  <c r="BF158" i="8"/>
  <c r="T158" i="8"/>
  <c r="R158" i="8"/>
  <c r="P158" i="8"/>
  <c r="BK158" i="8"/>
  <c r="J158" i="8"/>
  <c r="BE158" i="8" s="1"/>
  <c r="BI157" i="8"/>
  <c r="BH157" i="8"/>
  <c r="BG157" i="8"/>
  <c r="BF157" i="8"/>
  <c r="BE157" i="8"/>
  <c r="T157" i="8"/>
  <c r="R157" i="8"/>
  <c r="P157" i="8"/>
  <c r="BK157" i="8"/>
  <c r="J157" i="8"/>
  <c r="BI156" i="8"/>
  <c r="BH156" i="8"/>
  <c r="BG156" i="8"/>
  <c r="BF156" i="8"/>
  <c r="T156" i="8"/>
  <c r="R156" i="8"/>
  <c r="P156" i="8"/>
  <c r="BK156" i="8"/>
  <c r="J156" i="8"/>
  <c r="BE156" i="8" s="1"/>
  <c r="BI155" i="8"/>
  <c r="BH155" i="8"/>
  <c r="BG155" i="8"/>
  <c r="BF155" i="8"/>
  <c r="BE155" i="8"/>
  <c r="T155" i="8"/>
  <c r="R155" i="8"/>
  <c r="P155" i="8"/>
  <c r="BK155" i="8"/>
  <c r="J155" i="8"/>
  <c r="BI154" i="8"/>
  <c r="BH154" i="8"/>
  <c r="BG154" i="8"/>
  <c r="BF154" i="8"/>
  <c r="T154" i="8"/>
  <c r="R154" i="8"/>
  <c r="P154" i="8"/>
  <c r="BK154" i="8"/>
  <c r="J154" i="8"/>
  <c r="BE154" i="8" s="1"/>
  <c r="BI153" i="8"/>
  <c r="BH153" i="8"/>
  <c r="BG153" i="8"/>
  <c r="BF153" i="8"/>
  <c r="BE153" i="8"/>
  <c r="T153" i="8"/>
  <c r="R153" i="8"/>
  <c r="P153" i="8"/>
  <c r="BK153" i="8"/>
  <c r="J153" i="8"/>
  <c r="BI152" i="8"/>
  <c r="BH152" i="8"/>
  <c r="BG152" i="8"/>
  <c r="BF152" i="8"/>
  <c r="T152" i="8"/>
  <c r="R152" i="8"/>
  <c r="P152" i="8"/>
  <c r="BK152" i="8"/>
  <c r="J152" i="8"/>
  <c r="BE152" i="8" s="1"/>
  <c r="BI151" i="8"/>
  <c r="BH151" i="8"/>
  <c r="BG151" i="8"/>
  <c r="BF151" i="8"/>
  <c r="BE151" i="8"/>
  <c r="T151" i="8"/>
  <c r="R151" i="8"/>
  <c r="P151" i="8"/>
  <c r="BK151" i="8"/>
  <c r="J151" i="8"/>
  <c r="BI150" i="8"/>
  <c r="BH150" i="8"/>
  <c r="BG150" i="8"/>
  <c r="BF150" i="8"/>
  <c r="T150" i="8"/>
  <c r="R150" i="8"/>
  <c r="P150" i="8"/>
  <c r="BK150" i="8"/>
  <c r="J150" i="8"/>
  <c r="BE150" i="8" s="1"/>
  <c r="BI149" i="8"/>
  <c r="BH149" i="8"/>
  <c r="BG149" i="8"/>
  <c r="BF149" i="8"/>
  <c r="BE149" i="8"/>
  <c r="T149" i="8"/>
  <c r="R149" i="8"/>
  <c r="P149" i="8"/>
  <c r="BK149" i="8"/>
  <c r="J149" i="8"/>
  <c r="BI148" i="8"/>
  <c r="BH148" i="8"/>
  <c r="BG148" i="8"/>
  <c r="BF148" i="8"/>
  <c r="T148" i="8"/>
  <c r="R148" i="8"/>
  <c r="P148" i="8"/>
  <c r="BK148" i="8"/>
  <c r="J148" i="8"/>
  <c r="BE148" i="8" s="1"/>
  <c r="BI147" i="8"/>
  <c r="BH147" i="8"/>
  <c r="BG147" i="8"/>
  <c r="BF147" i="8"/>
  <c r="BE147" i="8"/>
  <c r="T147" i="8"/>
  <c r="R147" i="8"/>
  <c r="P147" i="8"/>
  <c r="BK147" i="8"/>
  <c r="J147" i="8"/>
  <c r="BI146" i="8"/>
  <c r="BH146" i="8"/>
  <c r="BG146" i="8"/>
  <c r="BF146" i="8"/>
  <c r="T146" i="8"/>
  <c r="R146" i="8"/>
  <c r="P146" i="8"/>
  <c r="BK146" i="8"/>
  <c r="J146" i="8"/>
  <c r="BE146" i="8" s="1"/>
  <c r="BI145" i="8"/>
  <c r="BH145" i="8"/>
  <c r="BG145" i="8"/>
  <c r="BF145" i="8"/>
  <c r="BE145" i="8"/>
  <c r="T145" i="8"/>
  <c r="R145" i="8"/>
  <c r="P145" i="8"/>
  <c r="BK145" i="8"/>
  <c r="J145" i="8"/>
  <c r="BI144" i="8"/>
  <c r="BH144" i="8"/>
  <c r="BG144" i="8"/>
  <c r="BF144" i="8"/>
  <c r="T144" i="8"/>
  <c r="T143" i="8" s="1"/>
  <c r="R144" i="8"/>
  <c r="R143" i="8" s="1"/>
  <c r="P144" i="8"/>
  <c r="BK144" i="8"/>
  <c r="J144" i="8"/>
  <c r="BE144" i="8" s="1"/>
  <c r="BI142" i="8"/>
  <c r="BH142" i="8"/>
  <c r="BG142" i="8"/>
  <c r="BF142" i="8"/>
  <c r="T142" i="8"/>
  <c r="R142" i="8"/>
  <c r="P142" i="8"/>
  <c r="BK142" i="8"/>
  <c r="J142" i="8"/>
  <c r="BE142" i="8" s="1"/>
  <c r="BI141" i="8"/>
  <c r="BH141" i="8"/>
  <c r="BG141" i="8"/>
  <c r="BF141" i="8"/>
  <c r="BE141" i="8"/>
  <c r="T141" i="8"/>
  <c r="R141" i="8"/>
  <c r="P141" i="8"/>
  <c r="BK141" i="8"/>
  <c r="J141" i="8"/>
  <c r="BI140" i="8"/>
  <c r="BH140" i="8"/>
  <c r="BG140" i="8"/>
  <c r="BF140" i="8"/>
  <c r="T140" i="8"/>
  <c r="R140" i="8"/>
  <c r="P140" i="8"/>
  <c r="BK140" i="8"/>
  <c r="J140" i="8"/>
  <c r="BE140" i="8" s="1"/>
  <c r="BI139" i="8"/>
  <c r="BH139" i="8"/>
  <c r="BG139" i="8"/>
  <c r="BF139" i="8"/>
  <c r="BE139" i="8"/>
  <c r="T139" i="8"/>
  <c r="R139" i="8"/>
  <c r="P139" i="8"/>
  <c r="BK139" i="8"/>
  <c r="J139" i="8"/>
  <c r="BI138" i="8"/>
  <c r="BH138" i="8"/>
  <c r="BG138" i="8"/>
  <c r="BF138" i="8"/>
  <c r="T138" i="8"/>
  <c r="R138" i="8"/>
  <c r="P138" i="8"/>
  <c r="BK138" i="8"/>
  <c r="J138" i="8"/>
  <c r="BE138" i="8" s="1"/>
  <c r="BI137" i="8"/>
  <c r="BH137" i="8"/>
  <c r="BG137" i="8"/>
  <c r="BF137" i="8"/>
  <c r="BE137" i="8"/>
  <c r="T137" i="8"/>
  <c r="R137" i="8"/>
  <c r="P137" i="8"/>
  <c r="BK137" i="8"/>
  <c r="J137" i="8"/>
  <c r="BI135" i="8"/>
  <c r="BH135" i="8"/>
  <c r="BG135" i="8"/>
  <c r="BF135" i="8"/>
  <c r="T135" i="8"/>
  <c r="R135" i="8"/>
  <c r="P135" i="8"/>
  <c r="BK135" i="8"/>
  <c r="J135" i="8"/>
  <c r="BE135" i="8" s="1"/>
  <c r="BI134" i="8"/>
  <c r="BH134" i="8"/>
  <c r="BG134" i="8"/>
  <c r="BF134" i="8"/>
  <c r="BE134" i="8"/>
  <c r="T134" i="8"/>
  <c r="R134" i="8"/>
  <c r="P134" i="8"/>
  <c r="BK134" i="8"/>
  <c r="J134" i="8"/>
  <c r="BI133" i="8"/>
  <c r="BH133" i="8"/>
  <c r="BG133" i="8"/>
  <c r="BF133" i="8"/>
  <c r="T133" i="8"/>
  <c r="R133" i="8"/>
  <c r="P133" i="8"/>
  <c r="BK133" i="8"/>
  <c r="J133" i="8"/>
  <c r="BE133" i="8" s="1"/>
  <c r="BI132" i="8"/>
  <c r="BH132" i="8"/>
  <c r="BG132" i="8"/>
  <c r="BF132" i="8"/>
  <c r="BE132" i="8"/>
  <c r="T132" i="8"/>
  <c r="R132" i="8"/>
  <c r="P132" i="8"/>
  <c r="BK132" i="8"/>
  <c r="J132" i="8"/>
  <c r="BI131" i="8"/>
  <c r="BH131" i="8"/>
  <c r="BG131" i="8"/>
  <c r="BF131" i="8"/>
  <c r="T131" i="8"/>
  <c r="R131" i="8"/>
  <c r="P131" i="8"/>
  <c r="BK131" i="8"/>
  <c r="J131" i="8"/>
  <c r="BE131" i="8" s="1"/>
  <c r="BI130" i="8"/>
  <c r="BH130" i="8"/>
  <c r="BG130" i="8"/>
  <c r="BF130" i="8"/>
  <c r="BE130" i="8"/>
  <c r="T130" i="8"/>
  <c r="R130" i="8"/>
  <c r="P130" i="8"/>
  <c r="BK130" i="8"/>
  <c r="J130" i="8"/>
  <c r="BI129" i="8"/>
  <c r="BH129" i="8"/>
  <c r="BG129" i="8"/>
  <c r="BF129" i="8"/>
  <c r="T129" i="8"/>
  <c r="R129" i="8"/>
  <c r="P129" i="8"/>
  <c r="BK129" i="8"/>
  <c r="J129" i="8"/>
  <c r="BE129" i="8" s="1"/>
  <c r="BI128" i="8"/>
  <c r="BH128" i="8"/>
  <c r="BG128" i="8"/>
  <c r="BF128" i="8"/>
  <c r="BE128" i="8"/>
  <c r="T128" i="8"/>
  <c r="R128" i="8"/>
  <c r="P128" i="8"/>
  <c r="BK128" i="8"/>
  <c r="J128" i="8"/>
  <c r="BI127" i="8"/>
  <c r="BH127" i="8"/>
  <c r="BG127" i="8"/>
  <c r="BF127" i="8"/>
  <c r="T127" i="8"/>
  <c r="R127" i="8"/>
  <c r="P127" i="8"/>
  <c r="BK127" i="8"/>
  <c r="J127" i="8"/>
  <c r="BE127" i="8" s="1"/>
  <c r="BI126" i="8"/>
  <c r="BH126" i="8"/>
  <c r="BG126" i="8"/>
  <c r="BF126" i="8"/>
  <c r="BE126" i="8"/>
  <c r="T126" i="8"/>
  <c r="R126" i="8"/>
  <c r="P126" i="8"/>
  <c r="BK126" i="8"/>
  <c r="J126" i="8"/>
  <c r="BI125" i="8"/>
  <c r="BH125" i="8"/>
  <c r="BG125" i="8"/>
  <c r="BF125" i="8"/>
  <c r="T125" i="8"/>
  <c r="R125" i="8"/>
  <c r="P125" i="8"/>
  <c r="BK125" i="8"/>
  <c r="J125" i="8"/>
  <c r="BE125" i="8" s="1"/>
  <c r="BI124" i="8"/>
  <c r="BH124" i="8"/>
  <c r="BG124" i="8"/>
  <c r="BF124" i="8"/>
  <c r="BE124" i="8"/>
  <c r="T124" i="8"/>
  <c r="R124" i="8"/>
  <c r="P124" i="8"/>
  <c r="P122" i="8" s="1"/>
  <c r="BK124" i="8"/>
  <c r="J124" i="8"/>
  <c r="BI123" i="8"/>
  <c r="BH123" i="8"/>
  <c r="BG123" i="8"/>
  <c r="BF123" i="8"/>
  <c r="T123" i="8"/>
  <c r="T122" i="8" s="1"/>
  <c r="R123" i="8"/>
  <c r="P123" i="8"/>
  <c r="BK123" i="8"/>
  <c r="J123" i="8"/>
  <c r="BE123" i="8" s="1"/>
  <c r="BI121" i="8"/>
  <c r="BH121" i="8"/>
  <c r="BG121" i="8"/>
  <c r="BF121" i="8"/>
  <c r="T121" i="8"/>
  <c r="R121" i="8"/>
  <c r="P121" i="8"/>
  <c r="BK121" i="8"/>
  <c r="J121" i="8"/>
  <c r="BE121" i="8" s="1"/>
  <c r="BI120" i="8"/>
  <c r="BH120" i="8"/>
  <c r="BG120" i="8"/>
  <c r="BF120" i="8"/>
  <c r="T120" i="8"/>
  <c r="R120" i="8"/>
  <c r="P120" i="8"/>
  <c r="BK120" i="8"/>
  <c r="J120" i="8"/>
  <c r="BE120" i="8" s="1"/>
  <c r="BI119" i="8"/>
  <c r="BH119" i="8"/>
  <c r="BG119" i="8"/>
  <c r="BF119" i="8"/>
  <c r="T119" i="8"/>
  <c r="R119" i="8"/>
  <c r="P119" i="8"/>
  <c r="BK119" i="8"/>
  <c r="J119" i="8"/>
  <c r="BE119" i="8" s="1"/>
  <c r="BI118" i="8"/>
  <c r="BH118" i="8"/>
  <c r="BG118" i="8"/>
  <c r="BF118" i="8"/>
  <c r="BE118" i="8"/>
  <c r="T118" i="8"/>
  <c r="R118" i="8"/>
  <c r="P118" i="8"/>
  <c r="BK118" i="8"/>
  <c r="J118" i="8"/>
  <c r="BI117" i="8"/>
  <c r="BH117" i="8"/>
  <c r="BG117" i="8"/>
  <c r="BF117" i="8"/>
  <c r="BE117" i="8"/>
  <c r="T117" i="8"/>
  <c r="R117" i="8"/>
  <c r="R116" i="8" s="1"/>
  <c r="P117" i="8"/>
  <c r="BK117" i="8"/>
  <c r="BK116" i="8" s="1"/>
  <c r="J116" i="8" s="1"/>
  <c r="J61" i="8" s="1"/>
  <c r="J117" i="8"/>
  <c r="BI115" i="8"/>
  <c r="BH115" i="8"/>
  <c r="BG115" i="8"/>
  <c r="BF115" i="8"/>
  <c r="BE115" i="8"/>
  <c r="T115" i="8"/>
  <c r="R115" i="8"/>
  <c r="P115" i="8"/>
  <c r="BK115" i="8"/>
  <c r="J115" i="8"/>
  <c r="BI114" i="8"/>
  <c r="BH114" i="8"/>
  <c r="BG114" i="8"/>
  <c r="BF114" i="8"/>
  <c r="T114" i="8"/>
  <c r="R114" i="8"/>
  <c r="P114" i="8"/>
  <c r="BK114" i="8"/>
  <c r="J114" i="8"/>
  <c r="BE114" i="8" s="1"/>
  <c r="BI113" i="8"/>
  <c r="BH113" i="8"/>
  <c r="BG113" i="8"/>
  <c r="BF113" i="8"/>
  <c r="BE113" i="8"/>
  <c r="T113" i="8"/>
  <c r="R113" i="8"/>
  <c r="P113" i="8"/>
  <c r="BK113" i="8"/>
  <c r="J113" i="8"/>
  <c r="BI112" i="8"/>
  <c r="BH112" i="8"/>
  <c r="BG112" i="8"/>
  <c r="BF112" i="8"/>
  <c r="T112" i="8"/>
  <c r="R112" i="8"/>
  <c r="P112" i="8"/>
  <c r="BK112" i="8"/>
  <c r="J112" i="8"/>
  <c r="BE112" i="8" s="1"/>
  <c r="BI111" i="8"/>
  <c r="BH111" i="8"/>
  <c r="BG111" i="8"/>
  <c r="BF111" i="8"/>
  <c r="BE111" i="8"/>
  <c r="T111" i="8"/>
  <c r="R111" i="8"/>
  <c r="P111" i="8"/>
  <c r="BK111" i="8"/>
  <c r="J111" i="8"/>
  <c r="BI110" i="8"/>
  <c r="BH110" i="8"/>
  <c r="BG110" i="8"/>
  <c r="BF110" i="8"/>
  <c r="T110" i="8"/>
  <c r="R110" i="8"/>
  <c r="R103" i="8" s="1"/>
  <c r="P110" i="8"/>
  <c r="BK110" i="8"/>
  <c r="J110" i="8"/>
  <c r="BE110" i="8" s="1"/>
  <c r="BI109" i="8"/>
  <c r="BH109" i="8"/>
  <c r="BG109" i="8"/>
  <c r="BF109" i="8"/>
  <c r="BE109" i="8"/>
  <c r="T109" i="8"/>
  <c r="R109" i="8"/>
  <c r="P109" i="8"/>
  <c r="BK109" i="8"/>
  <c r="J109" i="8"/>
  <c r="BI108" i="8"/>
  <c r="BH108" i="8"/>
  <c r="BG108" i="8"/>
  <c r="BF108" i="8"/>
  <c r="T108" i="8"/>
  <c r="R108" i="8"/>
  <c r="P108" i="8"/>
  <c r="BK108" i="8"/>
  <c r="J108" i="8"/>
  <c r="BE108" i="8" s="1"/>
  <c r="BI107" i="8"/>
  <c r="BH107" i="8"/>
  <c r="BG107" i="8"/>
  <c r="BF107" i="8"/>
  <c r="BE107" i="8"/>
  <c r="T107" i="8"/>
  <c r="R107" i="8"/>
  <c r="P107" i="8"/>
  <c r="BK107" i="8"/>
  <c r="J107" i="8"/>
  <c r="BI106" i="8"/>
  <c r="BH106" i="8"/>
  <c r="BG106" i="8"/>
  <c r="BF106" i="8"/>
  <c r="T106" i="8"/>
  <c r="R106" i="8"/>
  <c r="P106" i="8"/>
  <c r="BK106" i="8"/>
  <c r="J106" i="8"/>
  <c r="BE106" i="8" s="1"/>
  <c r="BI105" i="8"/>
  <c r="BH105" i="8"/>
  <c r="BG105" i="8"/>
  <c r="BF105" i="8"/>
  <c r="BE105" i="8"/>
  <c r="T105" i="8"/>
  <c r="R105" i="8"/>
  <c r="P105" i="8"/>
  <c r="BK105" i="8"/>
  <c r="J105" i="8"/>
  <c r="BI104" i="8"/>
  <c r="BH104" i="8"/>
  <c r="BG104" i="8"/>
  <c r="BF104" i="8"/>
  <c r="T104" i="8"/>
  <c r="T103" i="8" s="1"/>
  <c r="R104" i="8"/>
  <c r="P104" i="8"/>
  <c r="BK104" i="8"/>
  <c r="J104" i="8"/>
  <c r="BE104" i="8" s="1"/>
  <c r="BI101" i="8"/>
  <c r="BH101" i="8"/>
  <c r="BG101" i="8"/>
  <c r="BF101" i="8"/>
  <c r="T101" i="8"/>
  <c r="R101" i="8"/>
  <c r="P101" i="8"/>
  <c r="BK101" i="8"/>
  <c r="J101" i="8"/>
  <c r="BE101" i="8" s="1"/>
  <c r="BI100" i="8"/>
  <c r="BH100" i="8"/>
  <c r="BG100" i="8"/>
  <c r="BF100" i="8"/>
  <c r="T100" i="8"/>
  <c r="R100" i="8"/>
  <c r="P100" i="8"/>
  <c r="BK100" i="8"/>
  <c r="J100" i="8"/>
  <c r="BE100" i="8" s="1"/>
  <c r="BI99" i="8"/>
  <c r="BH99" i="8"/>
  <c r="BG99" i="8"/>
  <c r="BF99" i="8"/>
  <c r="J31" i="8" s="1"/>
  <c r="AW58" i="1" s="1"/>
  <c r="T99" i="8"/>
  <c r="R99" i="8"/>
  <c r="P99" i="8"/>
  <c r="BK99" i="8"/>
  <c r="J99" i="8"/>
  <c r="BE99" i="8" s="1"/>
  <c r="BI97" i="8"/>
  <c r="BH97" i="8"/>
  <c r="BG97" i="8"/>
  <c r="BF97" i="8"/>
  <c r="BE97" i="8"/>
  <c r="T97" i="8"/>
  <c r="R97" i="8"/>
  <c r="P97" i="8"/>
  <c r="BK97" i="8"/>
  <c r="J97" i="8"/>
  <c r="BI96" i="8"/>
  <c r="BH96" i="8"/>
  <c r="BG96" i="8"/>
  <c r="BF96" i="8"/>
  <c r="T96" i="8"/>
  <c r="R96" i="8"/>
  <c r="P96" i="8"/>
  <c r="BK96" i="8"/>
  <c r="J96" i="8"/>
  <c r="BE96" i="8" s="1"/>
  <c r="BI95" i="8"/>
  <c r="BH95" i="8"/>
  <c r="BG95" i="8"/>
  <c r="BF95" i="8"/>
  <c r="BE95" i="8"/>
  <c r="T95" i="8"/>
  <c r="R95" i="8"/>
  <c r="P95" i="8"/>
  <c r="P94" i="8" s="1"/>
  <c r="BK95" i="8"/>
  <c r="BK94" i="8" s="1"/>
  <c r="J94" i="8" s="1"/>
  <c r="J59" i="8" s="1"/>
  <c r="J95" i="8"/>
  <c r="BI93" i="8"/>
  <c r="BH93" i="8"/>
  <c r="BG93" i="8"/>
  <c r="BF93" i="8"/>
  <c r="T93" i="8"/>
  <c r="R93" i="8"/>
  <c r="P93" i="8"/>
  <c r="BK93" i="8"/>
  <c r="J93" i="8"/>
  <c r="BE93" i="8" s="1"/>
  <c r="BI92" i="8"/>
  <c r="BH92" i="8"/>
  <c r="BG92" i="8"/>
  <c r="BF92" i="8"/>
  <c r="BE92" i="8"/>
  <c r="T92" i="8"/>
  <c r="R92" i="8"/>
  <c r="P92" i="8"/>
  <c r="BK92" i="8"/>
  <c r="J92" i="8"/>
  <c r="BI91" i="8"/>
  <c r="BH91" i="8"/>
  <c r="BG91" i="8"/>
  <c r="BF91" i="8"/>
  <c r="T91" i="8"/>
  <c r="R91" i="8"/>
  <c r="P91" i="8"/>
  <c r="BK91" i="8"/>
  <c r="J91" i="8"/>
  <c r="BE91" i="8" s="1"/>
  <c r="BI90" i="8"/>
  <c r="BH90" i="8"/>
  <c r="BG90" i="8"/>
  <c r="BF90" i="8"/>
  <c r="BE90" i="8"/>
  <c r="T90" i="8"/>
  <c r="R90" i="8"/>
  <c r="P90" i="8"/>
  <c r="BK90" i="8"/>
  <c r="J90" i="8"/>
  <c r="BI89" i="8"/>
  <c r="BH89" i="8"/>
  <c r="BG89" i="8"/>
  <c r="BF89" i="8"/>
  <c r="T89" i="8"/>
  <c r="R89" i="8"/>
  <c r="P89" i="8"/>
  <c r="BK89" i="8"/>
  <c r="J89" i="8"/>
  <c r="BE89" i="8" s="1"/>
  <c r="BI88" i="8"/>
  <c r="BH88" i="8"/>
  <c r="BG88" i="8"/>
  <c r="BF88" i="8"/>
  <c r="BE88" i="8"/>
  <c r="T88" i="8"/>
  <c r="R88" i="8"/>
  <c r="P88" i="8"/>
  <c r="P86" i="8" s="1"/>
  <c r="BK88" i="8"/>
  <c r="J88" i="8"/>
  <c r="BI87" i="8"/>
  <c r="F34" i="8" s="1"/>
  <c r="BD58" i="1" s="1"/>
  <c r="BH87" i="8"/>
  <c r="BG87" i="8"/>
  <c r="BF87" i="8"/>
  <c r="T87" i="8"/>
  <c r="T86" i="8" s="1"/>
  <c r="R87" i="8"/>
  <c r="P87" i="8"/>
  <c r="BK87" i="8"/>
  <c r="J87" i="8"/>
  <c r="BE87" i="8" s="1"/>
  <c r="J80" i="8"/>
  <c r="F80" i="8"/>
  <c r="F78" i="8"/>
  <c r="E76" i="8"/>
  <c r="E74" i="8"/>
  <c r="J51" i="8"/>
  <c r="F51" i="8"/>
  <c r="F49" i="8"/>
  <c r="E47" i="8"/>
  <c r="E45" i="8"/>
  <c r="J18" i="8"/>
  <c r="E18" i="8"/>
  <c r="F52" i="8" s="1"/>
  <c r="J17" i="8"/>
  <c r="J12" i="8"/>
  <c r="J78" i="8" s="1"/>
  <c r="E7" i="8"/>
  <c r="P249" i="7"/>
  <c r="T242" i="7"/>
  <c r="R242" i="7"/>
  <c r="T205" i="7"/>
  <c r="BK141" i="7"/>
  <c r="J141" i="7" s="1"/>
  <c r="J58" i="7" s="1"/>
  <c r="AY57" i="1"/>
  <c r="AX57" i="1"/>
  <c r="BI252" i="7"/>
  <c r="BH252" i="7"/>
  <c r="BG252" i="7"/>
  <c r="BF252" i="7"/>
  <c r="BE252" i="7"/>
  <c r="T252" i="7"/>
  <c r="R252" i="7"/>
  <c r="P252" i="7"/>
  <c r="BK252" i="7"/>
  <c r="J252" i="7"/>
  <c r="BI250" i="7"/>
  <c r="BH250" i="7"/>
  <c r="BG250" i="7"/>
  <c r="BF250" i="7"/>
  <c r="T250" i="7"/>
  <c r="R250" i="7"/>
  <c r="R249" i="7" s="1"/>
  <c r="P250" i="7"/>
  <c r="BK250" i="7"/>
  <c r="J250" i="7"/>
  <c r="BE250" i="7" s="1"/>
  <c r="BI247" i="7"/>
  <c r="BH247" i="7"/>
  <c r="BG247" i="7"/>
  <c r="BF247" i="7"/>
  <c r="BE247" i="7"/>
  <c r="T247" i="7"/>
  <c r="R247" i="7"/>
  <c r="P247" i="7"/>
  <c r="BK247" i="7"/>
  <c r="J247" i="7"/>
  <c r="BI245" i="7"/>
  <c r="BH245" i="7"/>
  <c r="BG245" i="7"/>
  <c r="BF245" i="7"/>
  <c r="T245" i="7"/>
  <c r="R245" i="7"/>
  <c r="P245" i="7"/>
  <c r="BK245" i="7"/>
  <c r="J245" i="7"/>
  <c r="BE245" i="7" s="1"/>
  <c r="BI243" i="7"/>
  <c r="BH243" i="7"/>
  <c r="BG243" i="7"/>
  <c r="BF243" i="7"/>
  <c r="BE243" i="7"/>
  <c r="T243" i="7"/>
  <c r="R243" i="7"/>
  <c r="P243" i="7"/>
  <c r="P242" i="7" s="1"/>
  <c r="BK243" i="7"/>
  <c r="BK242" i="7" s="1"/>
  <c r="J242" i="7" s="1"/>
  <c r="J63" i="7" s="1"/>
  <c r="J243" i="7"/>
  <c r="BI241" i="7"/>
  <c r="BH241" i="7"/>
  <c r="BG241" i="7"/>
  <c r="BF241" i="7"/>
  <c r="BE241" i="7"/>
  <c r="T241" i="7"/>
  <c r="R241" i="7"/>
  <c r="P241" i="7"/>
  <c r="BK241" i="7"/>
  <c r="J241" i="7"/>
  <c r="BI240" i="7"/>
  <c r="BH240" i="7"/>
  <c r="BG240" i="7"/>
  <c r="BF240" i="7"/>
  <c r="T240" i="7"/>
  <c r="R240" i="7"/>
  <c r="P240" i="7"/>
  <c r="BK240" i="7"/>
  <c r="J240" i="7"/>
  <c r="BE240" i="7" s="1"/>
  <c r="BI239" i="7"/>
  <c r="BH239" i="7"/>
  <c r="BG239" i="7"/>
  <c r="BF239" i="7"/>
  <c r="BE239" i="7"/>
  <c r="T239" i="7"/>
  <c r="R239" i="7"/>
  <c r="P239" i="7"/>
  <c r="BK239" i="7"/>
  <c r="J239" i="7"/>
  <c r="BI238" i="7"/>
  <c r="BH238" i="7"/>
  <c r="BG238" i="7"/>
  <c r="BF238" i="7"/>
  <c r="BE238" i="7"/>
  <c r="T238" i="7"/>
  <c r="R238" i="7"/>
  <c r="P238" i="7"/>
  <c r="BK238" i="7"/>
  <c r="J238" i="7"/>
  <c r="BI237" i="7"/>
  <c r="BH237" i="7"/>
  <c r="BG237" i="7"/>
  <c r="BF237" i="7"/>
  <c r="BE237" i="7"/>
  <c r="T237" i="7"/>
  <c r="R237" i="7"/>
  <c r="P237" i="7"/>
  <c r="BK237" i="7"/>
  <c r="J237" i="7"/>
  <c r="BI236" i="7"/>
  <c r="BH236" i="7"/>
  <c r="BG236" i="7"/>
  <c r="BF236" i="7"/>
  <c r="BE236" i="7"/>
  <c r="T236" i="7"/>
  <c r="R236" i="7"/>
  <c r="P236" i="7"/>
  <c r="BK236" i="7"/>
  <c r="J236" i="7"/>
  <c r="BI235" i="7"/>
  <c r="BH235" i="7"/>
  <c r="BG235" i="7"/>
  <c r="BF235" i="7"/>
  <c r="BE235" i="7"/>
  <c r="T235" i="7"/>
  <c r="R235" i="7"/>
  <c r="P235" i="7"/>
  <c r="BK235" i="7"/>
  <c r="J235" i="7"/>
  <c r="BI234" i="7"/>
  <c r="BH234" i="7"/>
  <c r="BG234" i="7"/>
  <c r="BF234" i="7"/>
  <c r="BE234" i="7"/>
  <c r="T234" i="7"/>
  <c r="R234" i="7"/>
  <c r="P234" i="7"/>
  <c r="BK234" i="7"/>
  <c r="J234" i="7"/>
  <c r="BI233" i="7"/>
  <c r="BH233" i="7"/>
  <c r="BG233" i="7"/>
  <c r="BF233" i="7"/>
  <c r="BE233" i="7"/>
  <c r="T233" i="7"/>
  <c r="R233" i="7"/>
  <c r="P233" i="7"/>
  <c r="BK233" i="7"/>
  <c r="J233" i="7"/>
  <c r="BI232" i="7"/>
  <c r="BH232" i="7"/>
  <c r="BG232" i="7"/>
  <c r="BF232" i="7"/>
  <c r="BE232" i="7"/>
  <c r="T232" i="7"/>
  <c r="R232" i="7"/>
  <c r="P232" i="7"/>
  <c r="BK232" i="7"/>
  <c r="J232" i="7"/>
  <c r="BI231" i="7"/>
  <c r="BH231" i="7"/>
  <c r="BG231" i="7"/>
  <c r="BF231" i="7"/>
  <c r="BE231" i="7"/>
  <c r="T231" i="7"/>
  <c r="R231" i="7"/>
  <c r="P231" i="7"/>
  <c r="BK231" i="7"/>
  <c r="J231" i="7"/>
  <c r="BI230" i="7"/>
  <c r="BH230" i="7"/>
  <c r="BG230" i="7"/>
  <c r="BF230" i="7"/>
  <c r="BE230" i="7"/>
  <c r="T230" i="7"/>
  <c r="R230" i="7"/>
  <c r="P230" i="7"/>
  <c r="BK230" i="7"/>
  <c r="J230" i="7"/>
  <c r="BI229" i="7"/>
  <c r="BH229" i="7"/>
  <c r="BG229" i="7"/>
  <c r="BF229" i="7"/>
  <c r="BE229" i="7"/>
  <c r="T229" i="7"/>
  <c r="R229" i="7"/>
  <c r="P229" i="7"/>
  <c r="BK229" i="7"/>
  <c r="J229" i="7"/>
  <c r="BI228" i="7"/>
  <c r="BH228" i="7"/>
  <c r="BG228" i="7"/>
  <c r="BF228" i="7"/>
  <c r="BE228" i="7"/>
  <c r="T228" i="7"/>
  <c r="R228" i="7"/>
  <c r="P228" i="7"/>
  <c r="BK228" i="7"/>
  <c r="J228" i="7"/>
  <c r="BI227" i="7"/>
  <c r="BH227" i="7"/>
  <c r="BG227" i="7"/>
  <c r="BF227" i="7"/>
  <c r="BE227" i="7"/>
  <c r="T227" i="7"/>
  <c r="R227" i="7"/>
  <c r="P227" i="7"/>
  <c r="BK227" i="7"/>
  <c r="J227" i="7"/>
  <c r="BI226" i="7"/>
  <c r="BH226" i="7"/>
  <c r="BG226" i="7"/>
  <c r="BF226" i="7"/>
  <c r="BE226" i="7"/>
  <c r="T226" i="7"/>
  <c r="R226" i="7"/>
  <c r="P226" i="7"/>
  <c r="BK226" i="7"/>
  <c r="J226" i="7"/>
  <c r="BI225" i="7"/>
  <c r="BH225" i="7"/>
  <c r="BG225" i="7"/>
  <c r="BF225" i="7"/>
  <c r="BE225" i="7"/>
  <c r="T225" i="7"/>
  <c r="R225" i="7"/>
  <c r="P225" i="7"/>
  <c r="BK225" i="7"/>
  <c r="J225" i="7"/>
  <c r="BI223" i="7"/>
  <c r="BH223" i="7"/>
  <c r="BG223" i="7"/>
  <c r="BF223" i="7"/>
  <c r="BE223" i="7"/>
  <c r="T223" i="7"/>
  <c r="R223" i="7"/>
  <c r="P223" i="7"/>
  <c r="BK223" i="7"/>
  <c r="J223" i="7"/>
  <c r="BI222" i="7"/>
  <c r="BH222" i="7"/>
  <c r="BG222" i="7"/>
  <c r="BF222" i="7"/>
  <c r="BE222" i="7"/>
  <c r="T222" i="7"/>
  <c r="R222" i="7"/>
  <c r="P222" i="7"/>
  <c r="BK222" i="7"/>
  <c r="J222" i="7"/>
  <c r="BI221" i="7"/>
  <c r="BH221" i="7"/>
  <c r="BG221" i="7"/>
  <c r="BF221" i="7"/>
  <c r="BE221" i="7"/>
  <c r="T221" i="7"/>
  <c r="R221" i="7"/>
  <c r="P221" i="7"/>
  <c r="BK221" i="7"/>
  <c r="J221" i="7"/>
  <c r="BI220" i="7"/>
  <c r="BH220" i="7"/>
  <c r="BG220" i="7"/>
  <c r="BF220" i="7"/>
  <c r="BE220" i="7"/>
  <c r="T220" i="7"/>
  <c r="R220" i="7"/>
  <c r="P220" i="7"/>
  <c r="BK220" i="7"/>
  <c r="J220" i="7"/>
  <c r="BI219" i="7"/>
  <c r="BH219" i="7"/>
  <c r="BG219" i="7"/>
  <c r="BF219" i="7"/>
  <c r="BE219" i="7"/>
  <c r="T219" i="7"/>
  <c r="R219" i="7"/>
  <c r="P219" i="7"/>
  <c r="BK219" i="7"/>
  <c r="J219" i="7"/>
  <c r="BI217" i="7"/>
  <c r="BH217" i="7"/>
  <c r="BG217" i="7"/>
  <c r="BF217" i="7"/>
  <c r="BE217" i="7"/>
  <c r="T217" i="7"/>
  <c r="R217" i="7"/>
  <c r="P217" i="7"/>
  <c r="BK217" i="7"/>
  <c r="J217" i="7"/>
  <c r="BI216" i="7"/>
  <c r="BH216" i="7"/>
  <c r="BG216" i="7"/>
  <c r="BF216" i="7"/>
  <c r="BE216" i="7"/>
  <c r="T216" i="7"/>
  <c r="R216" i="7"/>
  <c r="P216" i="7"/>
  <c r="BK216" i="7"/>
  <c r="J216" i="7"/>
  <c r="BI215" i="7"/>
  <c r="BH215" i="7"/>
  <c r="BG215" i="7"/>
  <c r="BF215" i="7"/>
  <c r="BE215" i="7"/>
  <c r="T215" i="7"/>
  <c r="R215" i="7"/>
  <c r="P215" i="7"/>
  <c r="BK215" i="7"/>
  <c r="J215" i="7"/>
  <c r="BI213" i="7"/>
  <c r="BH213" i="7"/>
  <c r="BG213" i="7"/>
  <c r="BF213" i="7"/>
  <c r="BE213" i="7"/>
  <c r="T213" i="7"/>
  <c r="R213" i="7"/>
  <c r="P213" i="7"/>
  <c r="BK213" i="7"/>
  <c r="J213" i="7"/>
  <c r="BI212" i="7"/>
  <c r="BH212" i="7"/>
  <c r="BG212" i="7"/>
  <c r="BF212" i="7"/>
  <c r="BE212" i="7"/>
  <c r="T212" i="7"/>
  <c r="R212" i="7"/>
  <c r="P212" i="7"/>
  <c r="BK212" i="7"/>
  <c r="J212" i="7"/>
  <c r="BI210" i="7"/>
  <c r="BH210" i="7"/>
  <c r="BG210" i="7"/>
  <c r="BF210" i="7"/>
  <c r="BE210" i="7"/>
  <c r="T210" i="7"/>
  <c r="R210" i="7"/>
  <c r="P210" i="7"/>
  <c r="BK210" i="7"/>
  <c r="J210" i="7"/>
  <c r="BI209" i="7"/>
  <c r="BH209" i="7"/>
  <c r="BG209" i="7"/>
  <c r="BF209" i="7"/>
  <c r="BE209" i="7"/>
  <c r="T209" i="7"/>
  <c r="R209" i="7"/>
  <c r="P209" i="7"/>
  <c r="BK209" i="7"/>
  <c r="J209" i="7"/>
  <c r="BI208" i="7"/>
  <c r="BH208" i="7"/>
  <c r="BG208" i="7"/>
  <c r="BF208" i="7"/>
  <c r="BE208" i="7"/>
  <c r="T208" i="7"/>
  <c r="R208" i="7"/>
  <c r="P208" i="7"/>
  <c r="BK208" i="7"/>
  <c r="J208" i="7"/>
  <c r="BI206" i="7"/>
  <c r="BH206" i="7"/>
  <c r="BG206" i="7"/>
  <c r="BF206" i="7"/>
  <c r="BE206" i="7"/>
  <c r="T206" i="7"/>
  <c r="R206" i="7"/>
  <c r="P206" i="7"/>
  <c r="BK206" i="7"/>
  <c r="BK205" i="7" s="1"/>
  <c r="J205" i="7" s="1"/>
  <c r="J62" i="7" s="1"/>
  <c r="J206" i="7"/>
  <c r="BI204" i="7"/>
  <c r="BH204" i="7"/>
  <c r="BG204" i="7"/>
  <c r="BF204" i="7"/>
  <c r="T204" i="7"/>
  <c r="R204" i="7"/>
  <c r="P204" i="7"/>
  <c r="BK204" i="7"/>
  <c r="J204" i="7"/>
  <c r="BE204" i="7" s="1"/>
  <c r="BI203" i="7"/>
  <c r="BH203" i="7"/>
  <c r="BG203" i="7"/>
  <c r="BF203" i="7"/>
  <c r="BE203" i="7"/>
  <c r="T203" i="7"/>
  <c r="R203" i="7"/>
  <c r="P203" i="7"/>
  <c r="BK203" i="7"/>
  <c r="J203" i="7"/>
  <c r="BI202" i="7"/>
  <c r="BH202" i="7"/>
  <c r="BG202" i="7"/>
  <c r="BF202" i="7"/>
  <c r="T202" i="7"/>
  <c r="R202" i="7"/>
  <c r="P202" i="7"/>
  <c r="BK202" i="7"/>
  <c r="J202" i="7"/>
  <c r="BE202" i="7" s="1"/>
  <c r="BI201" i="7"/>
  <c r="BH201" i="7"/>
  <c r="BG201" i="7"/>
  <c r="BF201" i="7"/>
  <c r="BE201" i="7"/>
  <c r="T201" i="7"/>
  <c r="R201" i="7"/>
  <c r="P201" i="7"/>
  <c r="BK201" i="7"/>
  <c r="J201" i="7"/>
  <c r="BI200" i="7"/>
  <c r="BH200" i="7"/>
  <c r="BG200" i="7"/>
  <c r="BF200" i="7"/>
  <c r="T200" i="7"/>
  <c r="R200" i="7"/>
  <c r="P200" i="7"/>
  <c r="BK200" i="7"/>
  <c r="J200" i="7"/>
  <c r="BE200" i="7" s="1"/>
  <c r="BI199" i="7"/>
  <c r="BH199" i="7"/>
  <c r="BG199" i="7"/>
  <c r="BF199" i="7"/>
  <c r="BE199" i="7"/>
  <c r="T199" i="7"/>
  <c r="R199" i="7"/>
  <c r="P199" i="7"/>
  <c r="BK199" i="7"/>
  <c r="J199" i="7"/>
  <c r="BI198" i="7"/>
  <c r="BH198" i="7"/>
  <c r="BG198" i="7"/>
  <c r="BF198" i="7"/>
  <c r="T198" i="7"/>
  <c r="R198" i="7"/>
  <c r="P198" i="7"/>
  <c r="BK198" i="7"/>
  <c r="J198" i="7"/>
  <c r="BE198" i="7" s="1"/>
  <c r="BI197" i="7"/>
  <c r="BH197" i="7"/>
  <c r="BG197" i="7"/>
  <c r="BF197" i="7"/>
  <c r="BE197" i="7"/>
  <c r="T197" i="7"/>
  <c r="R197" i="7"/>
  <c r="P197" i="7"/>
  <c r="BK197" i="7"/>
  <c r="J197" i="7"/>
  <c r="BI196" i="7"/>
  <c r="BH196" i="7"/>
  <c r="BG196" i="7"/>
  <c r="BF196" i="7"/>
  <c r="T196" i="7"/>
  <c r="R196" i="7"/>
  <c r="P196" i="7"/>
  <c r="BK196" i="7"/>
  <c r="J196" i="7"/>
  <c r="BE196" i="7" s="1"/>
  <c r="BI195" i="7"/>
  <c r="BH195" i="7"/>
  <c r="BG195" i="7"/>
  <c r="BF195" i="7"/>
  <c r="BE195" i="7"/>
  <c r="T195" i="7"/>
  <c r="R195" i="7"/>
  <c r="P195" i="7"/>
  <c r="BK195" i="7"/>
  <c r="J195" i="7"/>
  <c r="BI194" i="7"/>
  <c r="BH194" i="7"/>
  <c r="BG194" i="7"/>
  <c r="BF194" i="7"/>
  <c r="T194" i="7"/>
  <c r="R194" i="7"/>
  <c r="P194" i="7"/>
  <c r="BK194" i="7"/>
  <c r="J194" i="7"/>
  <c r="BE194" i="7" s="1"/>
  <c r="BI193" i="7"/>
  <c r="BH193" i="7"/>
  <c r="BG193" i="7"/>
  <c r="BF193" i="7"/>
  <c r="BE193" i="7"/>
  <c r="T193" i="7"/>
  <c r="R193" i="7"/>
  <c r="P193" i="7"/>
  <c r="BK193" i="7"/>
  <c r="J193" i="7"/>
  <c r="BI192" i="7"/>
  <c r="BH192" i="7"/>
  <c r="BG192" i="7"/>
  <c r="BF192" i="7"/>
  <c r="T192" i="7"/>
  <c r="R192" i="7"/>
  <c r="P192" i="7"/>
  <c r="BK192" i="7"/>
  <c r="J192" i="7"/>
  <c r="BE192" i="7" s="1"/>
  <c r="BI191" i="7"/>
  <c r="BH191" i="7"/>
  <c r="BG191" i="7"/>
  <c r="BF191" i="7"/>
  <c r="BE191" i="7"/>
  <c r="T191" i="7"/>
  <c r="R191" i="7"/>
  <c r="P191" i="7"/>
  <c r="BK191" i="7"/>
  <c r="J191" i="7"/>
  <c r="BI190" i="7"/>
  <c r="BH190" i="7"/>
  <c r="BG190" i="7"/>
  <c r="BF190" i="7"/>
  <c r="T190" i="7"/>
  <c r="R190" i="7"/>
  <c r="P190" i="7"/>
  <c r="BK190" i="7"/>
  <c r="J190" i="7"/>
  <c r="BE190" i="7" s="1"/>
  <c r="BI189" i="7"/>
  <c r="BH189" i="7"/>
  <c r="BG189" i="7"/>
  <c r="BF189" i="7"/>
  <c r="BE189" i="7"/>
  <c r="T189" i="7"/>
  <c r="R189" i="7"/>
  <c r="P189" i="7"/>
  <c r="BK189" i="7"/>
  <c r="J189" i="7"/>
  <c r="BI188" i="7"/>
  <c r="BH188" i="7"/>
  <c r="BG188" i="7"/>
  <c r="BF188" i="7"/>
  <c r="T188" i="7"/>
  <c r="R188" i="7"/>
  <c r="P188" i="7"/>
  <c r="BK188" i="7"/>
  <c r="J188" i="7"/>
  <c r="BE188" i="7" s="1"/>
  <c r="BI187" i="7"/>
  <c r="BH187" i="7"/>
  <c r="BG187" i="7"/>
  <c r="BF187" i="7"/>
  <c r="BE187" i="7"/>
  <c r="T187" i="7"/>
  <c r="R187" i="7"/>
  <c r="P187" i="7"/>
  <c r="BK187" i="7"/>
  <c r="J187" i="7"/>
  <c r="BI186" i="7"/>
  <c r="BH186" i="7"/>
  <c r="BG186" i="7"/>
  <c r="BF186" i="7"/>
  <c r="T186" i="7"/>
  <c r="R186" i="7"/>
  <c r="P186" i="7"/>
  <c r="BK186" i="7"/>
  <c r="J186" i="7"/>
  <c r="BE186" i="7" s="1"/>
  <c r="BI185" i="7"/>
  <c r="BH185" i="7"/>
  <c r="BG185" i="7"/>
  <c r="BF185" i="7"/>
  <c r="BE185" i="7"/>
  <c r="T185" i="7"/>
  <c r="R185" i="7"/>
  <c r="P185" i="7"/>
  <c r="BK185" i="7"/>
  <c r="J185" i="7"/>
  <c r="BI184" i="7"/>
  <c r="BH184" i="7"/>
  <c r="BG184" i="7"/>
  <c r="BF184" i="7"/>
  <c r="T184" i="7"/>
  <c r="R184" i="7"/>
  <c r="P184" i="7"/>
  <c r="BK184" i="7"/>
  <c r="J184" i="7"/>
  <c r="BE184" i="7" s="1"/>
  <c r="BI183" i="7"/>
  <c r="BH183" i="7"/>
  <c r="BG183" i="7"/>
  <c r="BF183" i="7"/>
  <c r="BE183" i="7"/>
  <c r="T183" i="7"/>
  <c r="R183" i="7"/>
  <c r="P183" i="7"/>
  <c r="BK183" i="7"/>
  <c r="J183" i="7"/>
  <c r="BI182" i="7"/>
  <c r="BH182" i="7"/>
  <c r="BG182" i="7"/>
  <c r="BF182" i="7"/>
  <c r="T182" i="7"/>
  <c r="R182" i="7"/>
  <c r="P182" i="7"/>
  <c r="BK182" i="7"/>
  <c r="J182" i="7"/>
  <c r="BE182" i="7" s="1"/>
  <c r="BI181" i="7"/>
  <c r="BH181" i="7"/>
  <c r="BG181" i="7"/>
  <c r="BF181" i="7"/>
  <c r="BE181" i="7"/>
  <c r="T181" i="7"/>
  <c r="R181" i="7"/>
  <c r="P181" i="7"/>
  <c r="BK181" i="7"/>
  <c r="J181" i="7"/>
  <c r="BI180" i="7"/>
  <c r="BH180" i="7"/>
  <c r="BG180" i="7"/>
  <c r="BF180" i="7"/>
  <c r="T180" i="7"/>
  <c r="R180" i="7"/>
  <c r="P180" i="7"/>
  <c r="BK180" i="7"/>
  <c r="J180" i="7"/>
  <c r="BE180" i="7" s="1"/>
  <c r="BI179" i="7"/>
  <c r="BH179" i="7"/>
  <c r="BG179" i="7"/>
  <c r="BF179" i="7"/>
  <c r="BE179" i="7"/>
  <c r="T179" i="7"/>
  <c r="R179" i="7"/>
  <c r="P179" i="7"/>
  <c r="BK179" i="7"/>
  <c r="J179" i="7"/>
  <c r="BI178" i="7"/>
  <c r="BH178" i="7"/>
  <c r="BG178" i="7"/>
  <c r="BF178" i="7"/>
  <c r="T178" i="7"/>
  <c r="R178" i="7"/>
  <c r="P178" i="7"/>
  <c r="BK178" i="7"/>
  <c r="J178" i="7"/>
  <c r="BE178" i="7" s="1"/>
  <c r="BI177" i="7"/>
  <c r="BH177" i="7"/>
  <c r="BG177" i="7"/>
  <c r="BF177" i="7"/>
  <c r="BE177" i="7"/>
  <c r="T177" i="7"/>
  <c r="R177" i="7"/>
  <c r="P177" i="7"/>
  <c r="BK177" i="7"/>
  <c r="J177" i="7"/>
  <c r="BI176" i="7"/>
  <c r="BH176" i="7"/>
  <c r="BG176" i="7"/>
  <c r="BF176" i="7"/>
  <c r="T176" i="7"/>
  <c r="R176" i="7"/>
  <c r="P176" i="7"/>
  <c r="BK176" i="7"/>
  <c r="J176" i="7"/>
  <c r="BE176" i="7" s="1"/>
  <c r="BI175" i="7"/>
  <c r="BH175" i="7"/>
  <c r="BG175" i="7"/>
  <c r="BF175" i="7"/>
  <c r="BE175" i="7"/>
  <c r="T175" i="7"/>
  <c r="R175" i="7"/>
  <c r="P175" i="7"/>
  <c r="P173" i="7" s="1"/>
  <c r="BK175" i="7"/>
  <c r="J175" i="7"/>
  <c r="BI174" i="7"/>
  <c r="BH174" i="7"/>
  <c r="BG174" i="7"/>
  <c r="BF174" i="7"/>
  <c r="T174" i="7"/>
  <c r="R174" i="7"/>
  <c r="R173" i="7" s="1"/>
  <c r="P174" i="7"/>
  <c r="BK174" i="7"/>
  <c r="J174" i="7"/>
  <c r="BE174" i="7" s="1"/>
  <c r="BI172" i="7"/>
  <c r="BH172" i="7"/>
  <c r="BG172" i="7"/>
  <c r="BF172" i="7"/>
  <c r="T172" i="7"/>
  <c r="R172" i="7"/>
  <c r="P172" i="7"/>
  <c r="BK172" i="7"/>
  <c r="J172" i="7"/>
  <c r="BE172" i="7" s="1"/>
  <c r="BI171" i="7"/>
  <c r="BH171" i="7"/>
  <c r="BG171" i="7"/>
  <c r="BF171" i="7"/>
  <c r="BE171" i="7"/>
  <c r="T171" i="7"/>
  <c r="R171" i="7"/>
  <c r="P171" i="7"/>
  <c r="BK171" i="7"/>
  <c r="J171" i="7"/>
  <c r="BI170" i="7"/>
  <c r="BH170" i="7"/>
  <c r="BG170" i="7"/>
  <c r="BF170" i="7"/>
  <c r="T170" i="7"/>
  <c r="R170" i="7"/>
  <c r="P170" i="7"/>
  <c r="BK170" i="7"/>
  <c r="J170" i="7"/>
  <c r="BE170" i="7" s="1"/>
  <c r="BI169" i="7"/>
  <c r="BH169" i="7"/>
  <c r="BG169" i="7"/>
  <c r="BF169" i="7"/>
  <c r="BE169" i="7"/>
  <c r="T169" i="7"/>
  <c r="R169" i="7"/>
  <c r="P169" i="7"/>
  <c r="BK169" i="7"/>
  <c r="J169" i="7"/>
  <c r="BI167" i="7"/>
  <c r="BH167" i="7"/>
  <c r="BG167" i="7"/>
  <c r="BF167" i="7"/>
  <c r="T167" i="7"/>
  <c r="R167" i="7"/>
  <c r="P167" i="7"/>
  <c r="BK167" i="7"/>
  <c r="J167" i="7"/>
  <c r="BE167" i="7" s="1"/>
  <c r="BI166" i="7"/>
  <c r="BH166" i="7"/>
  <c r="BG166" i="7"/>
  <c r="BF166" i="7"/>
  <c r="BE166" i="7"/>
  <c r="T166" i="7"/>
  <c r="R166" i="7"/>
  <c r="P166" i="7"/>
  <c r="BK166" i="7"/>
  <c r="J166" i="7"/>
  <c r="BI165" i="7"/>
  <c r="BH165" i="7"/>
  <c r="BG165" i="7"/>
  <c r="BF165" i="7"/>
  <c r="T165" i="7"/>
  <c r="R165" i="7"/>
  <c r="P165" i="7"/>
  <c r="BK165" i="7"/>
  <c r="J165" i="7"/>
  <c r="BE165" i="7" s="1"/>
  <c r="BI164" i="7"/>
  <c r="BH164" i="7"/>
  <c r="BG164" i="7"/>
  <c r="BF164" i="7"/>
  <c r="T164" i="7"/>
  <c r="R164" i="7"/>
  <c r="P164" i="7"/>
  <c r="BK164" i="7"/>
  <c r="J164" i="7"/>
  <c r="BE164" i="7" s="1"/>
  <c r="BI163" i="7"/>
  <c r="BH163" i="7"/>
  <c r="BG163" i="7"/>
  <c r="BF163" i="7"/>
  <c r="T163" i="7"/>
  <c r="R163" i="7"/>
  <c r="P163" i="7"/>
  <c r="BK163" i="7"/>
  <c r="J163" i="7"/>
  <c r="BE163" i="7" s="1"/>
  <c r="BI162" i="7"/>
  <c r="BH162" i="7"/>
  <c r="BG162" i="7"/>
  <c r="BF162" i="7"/>
  <c r="BE162" i="7"/>
  <c r="T162" i="7"/>
  <c r="R162" i="7"/>
  <c r="P162" i="7"/>
  <c r="BK162" i="7"/>
  <c r="J162" i="7"/>
  <c r="BI161" i="7"/>
  <c r="BH161" i="7"/>
  <c r="BG161" i="7"/>
  <c r="BF161" i="7"/>
  <c r="T161" i="7"/>
  <c r="R161" i="7"/>
  <c r="P161" i="7"/>
  <c r="BK161" i="7"/>
  <c r="J161" i="7"/>
  <c r="BE161" i="7" s="1"/>
  <c r="BI160" i="7"/>
  <c r="BH160" i="7"/>
  <c r="BG160" i="7"/>
  <c r="BF160" i="7"/>
  <c r="BE160" i="7"/>
  <c r="T160" i="7"/>
  <c r="R160" i="7"/>
  <c r="P160" i="7"/>
  <c r="BK160" i="7"/>
  <c r="J160" i="7"/>
  <c r="BI159" i="7"/>
  <c r="BH159" i="7"/>
  <c r="BG159" i="7"/>
  <c r="BF159" i="7"/>
  <c r="T159" i="7"/>
  <c r="R159" i="7"/>
  <c r="P159" i="7"/>
  <c r="BK159" i="7"/>
  <c r="J159" i="7"/>
  <c r="BE159" i="7" s="1"/>
  <c r="BI158" i="7"/>
  <c r="BH158" i="7"/>
  <c r="BG158" i="7"/>
  <c r="BF158" i="7"/>
  <c r="BE158" i="7"/>
  <c r="T158" i="7"/>
  <c r="R158" i="7"/>
  <c r="P158" i="7"/>
  <c r="BK158" i="7"/>
  <c r="J158" i="7"/>
  <c r="BI157" i="7"/>
  <c r="BH157" i="7"/>
  <c r="BG157" i="7"/>
  <c r="BF157" i="7"/>
  <c r="T157" i="7"/>
  <c r="R157" i="7"/>
  <c r="P157" i="7"/>
  <c r="BK157" i="7"/>
  <c r="J157" i="7"/>
  <c r="BE157" i="7" s="1"/>
  <c r="BI156" i="7"/>
  <c r="BH156" i="7"/>
  <c r="BG156" i="7"/>
  <c r="BF156" i="7"/>
  <c r="T156" i="7"/>
  <c r="R156" i="7"/>
  <c r="P156" i="7"/>
  <c r="BK156" i="7"/>
  <c r="J156" i="7"/>
  <c r="BE156" i="7" s="1"/>
  <c r="BI155" i="7"/>
  <c r="BH155" i="7"/>
  <c r="BG155" i="7"/>
  <c r="BF155" i="7"/>
  <c r="BE155" i="7"/>
  <c r="T155" i="7"/>
  <c r="R155" i="7"/>
  <c r="P155" i="7"/>
  <c r="BK155" i="7"/>
  <c r="J155" i="7"/>
  <c r="BI154" i="7"/>
  <c r="BH154" i="7"/>
  <c r="BG154" i="7"/>
  <c r="BF154" i="7"/>
  <c r="T154" i="7"/>
  <c r="R154" i="7"/>
  <c r="P154" i="7"/>
  <c r="BK154" i="7"/>
  <c r="J154" i="7"/>
  <c r="BE154" i="7" s="1"/>
  <c r="BI153" i="7"/>
  <c r="BH153" i="7"/>
  <c r="BG153" i="7"/>
  <c r="BF153" i="7"/>
  <c r="BE153" i="7"/>
  <c r="T153" i="7"/>
  <c r="R153" i="7"/>
  <c r="P153" i="7"/>
  <c r="BK153" i="7"/>
  <c r="J153" i="7"/>
  <c r="BI152" i="7"/>
  <c r="BH152" i="7"/>
  <c r="BG152" i="7"/>
  <c r="BF152" i="7"/>
  <c r="T152" i="7"/>
  <c r="R152" i="7"/>
  <c r="P152" i="7"/>
  <c r="BK152" i="7"/>
  <c r="J152" i="7"/>
  <c r="BE152" i="7" s="1"/>
  <c r="BI151" i="7"/>
  <c r="BH151" i="7"/>
  <c r="BG151" i="7"/>
  <c r="BF151" i="7"/>
  <c r="BE151" i="7"/>
  <c r="T151" i="7"/>
  <c r="R151" i="7"/>
  <c r="P151" i="7"/>
  <c r="BK151" i="7"/>
  <c r="J151" i="7"/>
  <c r="BI150" i="7"/>
  <c r="BH150" i="7"/>
  <c r="BG150" i="7"/>
  <c r="BF150" i="7"/>
  <c r="T150" i="7"/>
  <c r="R150" i="7"/>
  <c r="R149" i="7" s="1"/>
  <c r="P150" i="7"/>
  <c r="BK150" i="7"/>
  <c r="J150" i="7"/>
  <c r="BE150" i="7" s="1"/>
  <c r="BI147" i="7"/>
  <c r="BH147" i="7"/>
  <c r="BG147" i="7"/>
  <c r="BF147" i="7"/>
  <c r="T147" i="7"/>
  <c r="R147" i="7"/>
  <c r="P147" i="7"/>
  <c r="BK147" i="7"/>
  <c r="J147" i="7"/>
  <c r="BE147" i="7" s="1"/>
  <c r="BI146" i="7"/>
  <c r="BH146" i="7"/>
  <c r="BG146" i="7"/>
  <c r="BF146" i="7"/>
  <c r="BE146" i="7"/>
  <c r="T146" i="7"/>
  <c r="R146" i="7"/>
  <c r="P146" i="7"/>
  <c r="BK146" i="7"/>
  <c r="J146" i="7"/>
  <c r="BI145" i="7"/>
  <c r="BH145" i="7"/>
  <c r="BG145" i="7"/>
  <c r="BF145" i="7"/>
  <c r="T145" i="7"/>
  <c r="R145" i="7"/>
  <c r="P145" i="7"/>
  <c r="BK145" i="7"/>
  <c r="J145" i="7"/>
  <c r="BE145" i="7" s="1"/>
  <c r="BI144" i="7"/>
  <c r="BH144" i="7"/>
  <c r="BG144" i="7"/>
  <c r="BF144" i="7"/>
  <c r="BE144" i="7"/>
  <c r="T144" i="7"/>
  <c r="R144" i="7"/>
  <c r="P144" i="7"/>
  <c r="BK144" i="7"/>
  <c r="J144" i="7"/>
  <c r="BI143" i="7"/>
  <c r="BH143" i="7"/>
  <c r="BG143" i="7"/>
  <c r="BF143" i="7"/>
  <c r="T143" i="7"/>
  <c r="R143" i="7"/>
  <c r="P143" i="7"/>
  <c r="BK143" i="7"/>
  <c r="J143" i="7"/>
  <c r="BE143" i="7" s="1"/>
  <c r="BI142" i="7"/>
  <c r="BH142" i="7"/>
  <c r="BG142" i="7"/>
  <c r="BF142" i="7"/>
  <c r="BE142" i="7"/>
  <c r="T142" i="7"/>
  <c r="R142" i="7"/>
  <c r="P142" i="7"/>
  <c r="P141" i="7" s="1"/>
  <c r="BK142" i="7"/>
  <c r="J142" i="7"/>
  <c r="BI140" i="7"/>
  <c r="BH140" i="7"/>
  <c r="BG140" i="7"/>
  <c r="BF140" i="7"/>
  <c r="BE140" i="7"/>
  <c r="T140" i="7"/>
  <c r="R140" i="7"/>
  <c r="P140" i="7"/>
  <c r="BK140" i="7"/>
  <c r="J140" i="7"/>
  <c r="BI138" i="7"/>
  <c r="BH138" i="7"/>
  <c r="BG138" i="7"/>
  <c r="BF138" i="7"/>
  <c r="T138" i="7"/>
  <c r="R138" i="7"/>
  <c r="P138" i="7"/>
  <c r="BK138" i="7"/>
  <c r="J138" i="7"/>
  <c r="BE138" i="7" s="1"/>
  <c r="BI132" i="7"/>
  <c r="BH132" i="7"/>
  <c r="BG132" i="7"/>
  <c r="BF132" i="7"/>
  <c r="BE132" i="7"/>
  <c r="T132" i="7"/>
  <c r="R132" i="7"/>
  <c r="P132" i="7"/>
  <c r="BK132" i="7"/>
  <c r="J132" i="7"/>
  <c r="BI125" i="7"/>
  <c r="BH125" i="7"/>
  <c r="BG125" i="7"/>
  <c r="BF125" i="7"/>
  <c r="T125" i="7"/>
  <c r="R125" i="7"/>
  <c r="P125" i="7"/>
  <c r="BK125" i="7"/>
  <c r="J125" i="7"/>
  <c r="BE125" i="7" s="1"/>
  <c r="BI123" i="7"/>
  <c r="BH123" i="7"/>
  <c r="BG123" i="7"/>
  <c r="BF123" i="7"/>
  <c r="BE123" i="7"/>
  <c r="T123" i="7"/>
  <c r="R123" i="7"/>
  <c r="P123" i="7"/>
  <c r="BK123" i="7"/>
  <c r="J123" i="7"/>
  <c r="BI117" i="7"/>
  <c r="BH117" i="7"/>
  <c r="BG117" i="7"/>
  <c r="BF117" i="7"/>
  <c r="BE117" i="7"/>
  <c r="T117" i="7"/>
  <c r="R117" i="7"/>
  <c r="P117" i="7"/>
  <c r="BK117" i="7"/>
  <c r="J117" i="7"/>
  <c r="BI112" i="7"/>
  <c r="BH112" i="7"/>
  <c r="BG112" i="7"/>
  <c r="BF112" i="7"/>
  <c r="BE112" i="7"/>
  <c r="T112" i="7"/>
  <c r="R112" i="7"/>
  <c r="P112" i="7"/>
  <c r="BK112" i="7"/>
  <c r="J112" i="7"/>
  <c r="BI110" i="7"/>
  <c r="BH110" i="7"/>
  <c r="BG110" i="7"/>
  <c r="BF110" i="7"/>
  <c r="BE110" i="7"/>
  <c r="T110" i="7"/>
  <c r="R110" i="7"/>
  <c r="P110" i="7"/>
  <c r="BK110" i="7"/>
  <c r="J110" i="7"/>
  <c r="BI104" i="7"/>
  <c r="BH104" i="7"/>
  <c r="BG104" i="7"/>
  <c r="BF104" i="7"/>
  <c r="BE104" i="7"/>
  <c r="T104" i="7"/>
  <c r="R104" i="7"/>
  <c r="P104" i="7"/>
  <c r="BK104" i="7"/>
  <c r="J104" i="7"/>
  <c r="BI101" i="7"/>
  <c r="BH101" i="7"/>
  <c r="BG101" i="7"/>
  <c r="BF101" i="7"/>
  <c r="BE101" i="7"/>
  <c r="T101" i="7"/>
  <c r="R101" i="7"/>
  <c r="P101" i="7"/>
  <c r="BK101" i="7"/>
  <c r="J101" i="7"/>
  <c r="BI98" i="7"/>
  <c r="BH98" i="7"/>
  <c r="BG98" i="7"/>
  <c r="BF98" i="7"/>
  <c r="BE98" i="7"/>
  <c r="T98" i="7"/>
  <c r="R98" i="7"/>
  <c r="P98" i="7"/>
  <c r="BK98" i="7"/>
  <c r="J98" i="7"/>
  <c r="BI95" i="7"/>
  <c r="BH95" i="7"/>
  <c r="BG95" i="7"/>
  <c r="BF95" i="7"/>
  <c r="BE95" i="7"/>
  <c r="T95" i="7"/>
  <c r="R95" i="7"/>
  <c r="P95" i="7"/>
  <c r="BK95" i="7"/>
  <c r="J95" i="7"/>
  <c r="BI86" i="7"/>
  <c r="BH86" i="7"/>
  <c r="BG86" i="7"/>
  <c r="BF86" i="7"/>
  <c r="J31" i="7" s="1"/>
  <c r="AW57" i="1" s="1"/>
  <c r="BE86" i="7"/>
  <c r="T86" i="7"/>
  <c r="T85" i="7" s="1"/>
  <c r="R86" i="7"/>
  <c r="P86" i="7"/>
  <c r="P85" i="7" s="1"/>
  <c r="BK86" i="7"/>
  <c r="J86" i="7"/>
  <c r="J80" i="7"/>
  <c r="F80" i="7"/>
  <c r="F78" i="7"/>
  <c r="E76" i="7"/>
  <c r="E74" i="7"/>
  <c r="F52" i="7"/>
  <c r="J51" i="7"/>
  <c r="F51" i="7"/>
  <c r="F49" i="7"/>
  <c r="E47" i="7"/>
  <c r="E45" i="7"/>
  <c r="J18" i="7"/>
  <c r="E18" i="7"/>
  <c r="F81" i="7" s="1"/>
  <c r="J17" i="7"/>
  <c r="J12" i="7"/>
  <c r="J49" i="7" s="1"/>
  <c r="E7" i="7"/>
  <c r="R180" i="6"/>
  <c r="T177" i="6"/>
  <c r="P168" i="6"/>
  <c r="T155" i="6"/>
  <c r="P134" i="6"/>
  <c r="R122" i="6"/>
  <c r="T104" i="6"/>
  <c r="J100" i="6"/>
  <c r="AY56" i="1"/>
  <c r="AX56" i="1"/>
  <c r="BI191" i="6"/>
  <c r="BH191" i="6"/>
  <c r="BG191" i="6"/>
  <c r="BF191" i="6"/>
  <c r="BE191" i="6"/>
  <c r="T191" i="6"/>
  <c r="R191" i="6"/>
  <c r="P191" i="6"/>
  <c r="BK191" i="6"/>
  <c r="J191" i="6"/>
  <c r="BI190" i="6"/>
  <c r="BH190" i="6"/>
  <c r="BG190" i="6"/>
  <c r="BF190" i="6"/>
  <c r="T190" i="6"/>
  <c r="R190" i="6"/>
  <c r="P190" i="6"/>
  <c r="BK190" i="6"/>
  <c r="J190" i="6"/>
  <c r="BE190" i="6" s="1"/>
  <c r="BI189" i="6"/>
  <c r="BH189" i="6"/>
  <c r="BG189" i="6"/>
  <c r="BF189" i="6"/>
  <c r="BE189" i="6"/>
  <c r="T189" i="6"/>
  <c r="R189" i="6"/>
  <c r="P189" i="6"/>
  <c r="BK189" i="6"/>
  <c r="J189" i="6"/>
  <c r="BI188" i="6"/>
  <c r="BH188" i="6"/>
  <c r="BG188" i="6"/>
  <c r="BF188" i="6"/>
  <c r="T188" i="6"/>
  <c r="R188" i="6"/>
  <c r="P188" i="6"/>
  <c r="BK188" i="6"/>
  <c r="J188" i="6"/>
  <c r="BE188" i="6" s="1"/>
  <c r="BI187" i="6"/>
  <c r="BH187" i="6"/>
  <c r="BG187" i="6"/>
  <c r="BF187" i="6"/>
  <c r="BE187" i="6"/>
  <c r="T187" i="6"/>
  <c r="R187" i="6"/>
  <c r="P187" i="6"/>
  <c r="BK187" i="6"/>
  <c r="J187" i="6"/>
  <c r="BI186" i="6"/>
  <c r="BH186" i="6"/>
  <c r="BG186" i="6"/>
  <c r="BF186" i="6"/>
  <c r="T186" i="6"/>
  <c r="R186" i="6"/>
  <c r="P186" i="6"/>
  <c r="BK186" i="6"/>
  <c r="J186" i="6"/>
  <c r="BE186" i="6" s="1"/>
  <c r="BI185" i="6"/>
  <c r="BH185" i="6"/>
  <c r="BG185" i="6"/>
  <c r="BF185" i="6"/>
  <c r="BE185" i="6"/>
  <c r="T185" i="6"/>
  <c r="R185" i="6"/>
  <c r="P185" i="6"/>
  <c r="BK185" i="6"/>
  <c r="J185" i="6"/>
  <c r="BI184" i="6"/>
  <c r="BH184" i="6"/>
  <c r="BG184" i="6"/>
  <c r="BF184" i="6"/>
  <c r="T184" i="6"/>
  <c r="R184" i="6"/>
  <c r="P184" i="6"/>
  <c r="BK184" i="6"/>
  <c r="J184" i="6"/>
  <c r="BE184" i="6" s="1"/>
  <c r="BI183" i="6"/>
  <c r="BH183" i="6"/>
  <c r="BG183" i="6"/>
  <c r="BF183" i="6"/>
  <c r="BE183" i="6"/>
  <c r="T183" i="6"/>
  <c r="R183" i="6"/>
  <c r="P183" i="6"/>
  <c r="BK183" i="6"/>
  <c r="J183" i="6"/>
  <c r="BI182" i="6"/>
  <c r="BH182" i="6"/>
  <c r="BG182" i="6"/>
  <c r="BF182" i="6"/>
  <c r="T182" i="6"/>
  <c r="R182" i="6"/>
  <c r="P182" i="6"/>
  <c r="BK182" i="6"/>
  <c r="J182" i="6"/>
  <c r="BE182" i="6" s="1"/>
  <c r="BI181" i="6"/>
  <c r="BH181" i="6"/>
  <c r="BG181" i="6"/>
  <c r="BF181" i="6"/>
  <c r="BE181" i="6"/>
  <c r="T181" i="6"/>
  <c r="T180" i="6" s="1"/>
  <c r="R181" i="6"/>
  <c r="P181" i="6"/>
  <c r="BK181" i="6"/>
  <c r="BK180" i="6" s="1"/>
  <c r="J180" i="6" s="1"/>
  <c r="J69" i="6" s="1"/>
  <c r="J181" i="6"/>
  <c r="BI179" i="6"/>
  <c r="BH179" i="6"/>
  <c r="BG179" i="6"/>
  <c r="BF179" i="6"/>
  <c r="BE179" i="6"/>
  <c r="T179" i="6"/>
  <c r="R179" i="6"/>
  <c r="P179" i="6"/>
  <c r="BK179" i="6"/>
  <c r="BK177" i="6" s="1"/>
  <c r="J177" i="6" s="1"/>
  <c r="J179" i="6"/>
  <c r="BI178" i="6"/>
  <c r="BH178" i="6"/>
  <c r="BG178" i="6"/>
  <c r="BF178" i="6"/>
  <c r="T178" i="6"/>
  <c r="R178" i="6"/>
  <c r="R177" i="6" s="1"/>
  <c r="P178" i="6"/>
  <c r="P177" i="6" s="1"/>
  <c r="BK178" i="6"/>
  <c r="J178" i="6"/>
  <c r="BE178" i="6" s="1"/>
  <c r="J68" i="6"/>
  <c r="BI176" i="6"/>
  <c r="BH176" i="6"/>
  <c r="BG176" i="6"/>
  <c r="BF176" i="6"/>
  <c r="BE176" i="6"/>
  <c r="T176" i="6"/>
  <c r="R176" i="6"/>
  <c r="P176" i="6"/>
  <c r="BK176" i="6"/>
  <c r="J176" i="6"/>
  <c r="BI175" i="6"/>
  <c r="BH175" i="6"/>
  <c r="BG175" i="6"/>
  <c r="BF175" i="6"/>
  <c r="T175" i="6"/>
  <c r="R175" i="6"/>
  <c r="P175" i="6"/>
  <c r="BK175" i="6"/>
  <c r="J175" i="6"/>
  <c r="BE175" i="6" s="1"/>
  <c r="BI174" i="6"/>
  <c r="BH174" i="6"/>
  <c r="BG174" i="6"/>
  <c r="BF174" i="6"/>
  <c r="BE174" i="6"/>
  <c r="T174" i="6"/>
  <c r="T173" i="6" s="1"/>
  <c r="R174" i="6"/>
  <c r="R173" i="6" s="1"/>
  <c r="P174" i="6"/>
  <c r="BK174" i="6"/>
  <c r="BK173" i="6" s="1"/>
  <c r="J173" i="6" s="1"/>
  <c r="J67" i="6" s="1"/>
  <c r="J174" i="6"/>
  <c r="BI172" i="6"/>
  <c r="BH172" i="6"/>
  <c r="BG172" i="6"/>
  <c r="BF172" i="6"/>
  <c r="BE172" i="6"/>
  <c r="T172" i="6"/>
  <c r="R172" i="6"/>
  <c r="P172" i="6"/>
  <c r="BK172" i="6"/>
  <c r="J172" i="6"/>
  <c r="BI171" i="6"/>
  <c r="BH171" i="6"/>
  <c r="BG171" i="6"/>
  <c r="BF171" i="6"/>
  <c r="T171" i="6"/>
  <c r="R171" i="6"/>
  <c r="P171" i="6"/>
  <c r="BK171" i="6"/>
  <c r="J171" i="6"/>
  <c r="BE171" i="6" s="1"/>
  <c r="BI170" i="6"/>
  <c r="BH170" i="6"/>
  <c r="BG170" i="6"/>
  <c r="BF170" i="6"/>
  <c r="BE170" i="6"/>
  <c r="T170" i="6"/>
  <c r="R170" i="6"/>
  <c r="P170" i="6"/>
  <c r="BK170" i="6"/>
  <c r="J170" i="6"/>
  <c r="BI169" i="6"/>
  <c r="BH169" i="6"/>
  <c r="BG169" i="6"/>
  <c r="BF169" i="6"/>
  <c r="T169" i="6"/>
  <c r="T168" i="6" s="1"/>
  <c r="R169" i="6"/>
  <c r="R168" i="6" s="1"/>
  <c r="R162" i="6" s="1"/>
  <c r="P169" i="6"/>
  <c r="BK169" i="6"/>
  <c r="BK168" i="6" s="1"/>
  <c r="J168" i="6" s="1"/>
  <c r="J169" i="6"/>
  <c r="BE169" i="6" s="1"/>
  <c r="J66" i="6"/>
  <c r="BI167" i="6"/>
  <c r="BH167" i="6"/>
  <c r="BG167" i="6"/>
  <c r="BF167" i="6"/>
  <c r="BE167" i="6"/>
  <c r="T167" i="6"/>
  <c r="R167" i="6"/>
  <c r="P167" i="6"/>
  <c r="BK167" i="6"/>
  <c r="J167" i="6"/>
  <c r="BI166" i="6"/>
  <c r="BH166" i="6"/>
  <c r="BG166" i="6"/>
  <c r="BF166" i="6"/>
  <c r="T166" i="6"/>
  <c r="R166" i="6"/>
  <c r="P166" i="6"/>
  <c r="BK166" i="6"/>
  <c r="J166" i="6"/>
  <c r="BE166" i="6" s="1"/>
  <c r="BI165" i="6"/>
  <c r="BH165" i="6"/>
  <c r="BG165" i="6"/>
  <c r="BF165" i="6"/>
  <c r="BE165" i="6"/>
  <c r="T165" i="6"/>
  <c r="R165" i="6"/>
  <c r="P165" i="6"/>
  <c r="BK165" i="6"/>
  <c r="J165" i="6"/>
  <c r="BI164" i="6"/>
  <c r="BH164" i="6"/>
  <c r="BG164" i="6"/>
  <c r="BF164" i="6"/>
  <c r="T164" i="6"/>
  <c r="R164" i="6"/>
  <c r="P164" i="6"/>
  <c r="BK164" i="6"/>
  <c r="J164" i="6"/>
  <c r="BE164" i="6" s="1"/>
  <c r="BI163" i="6"/>
  <c r="BH163" i="6"/>
  <c r="BG163" i="6"/>
  <c r="BF163" i="6"/>
  <c r="BE163" i="6"/>
  <c r="T163" i="6"/>
  <c r="T162" i="6" s="1"/>
  <c r="R163" i="6"/>
  <c r="P163" i="6"/>
  <c r="BK163" i="6"/>
  <c r="J163" i="6"/>
  <c r="BI161" i="6"/>
  <c r="BH161" i="6"/>
  <c r="BG161" i="6"/>
  <c r="BF161" i="6"/>
  <c r="BE161" i="6"/>
  <c r="T161" i="6"/>
  <c r="R161" i="6"/>
  <c r="P161" i="6"/>
  <c r="BK161" i="6"/>
  <c r="J161" i="6"/>
  <c r="BI160" i="6"/>
  <c r="BH160" i="6"/>
  <c r="BG160" i="6"/>
  <c r="BF160" i="6"/>
  <c r="T160" i="6"/>
  <c r="R160" i="6"/>
  <c r="P160" i="6"/>
  <c r="BK160" i="6"/>
  <c r="J160" i="6"/>
  <c r="BE160" i="6" s="1"/>
  <c r="BI159" i="6"/>
  <c r="BH159" i="6"/>
  <c r="BG159" i="6"/>
  <c r="BF159" i="6"/>
  <c r="BE159" i="6"/>
  <c r="T159" i="6"/>
  <c r="R159" i="6"/>
  <c r="P159" i="6"/>
  <c r="BK159" i="6"/>
  <c r="BK155" i="6" s="1"/>
  <c r="J155" i="6" s="1"/>
  <c r="J64" i="6" s="1"/>
  <c r="J159" i="6"/>
  <c r="BI158" i="6"/>
  <c r="BH158" i="6"/>
  <c r="BG158" i="6"/>
  <c r="BF158" i="6"/>
  <c r="T158" i="6"/>
  <c r="R158" i="6"/>
  <c r="P158" i="6"/>
  <c r="BK158" i="6"/>
  <c r="J158" i="6"/>
  <c r="BE158" i="6" s="1"/>
  <c r="BI157" i="6"/>
  <c r="BH157" i="6"/>
  <c r="BG157" i="6"/>
  <c r="BF157" i="6"/>
  <c r="BE157" i="6"/>
  <c r="T157" i="6"/>
  <c r="R157" i="6"/>
  <c r="P157" i="6"/>
  <c r="BK157" i="6"/>
  <c r="J157" i="6"/>
  <c r="BI156" i="6"/>
  <c r="BH156" i="6"/>
  <c r="BG156" i="6"/>
  <c r="BF156" i="6"/>
  <c r="BE156" i="6"/>
  <c r="T156" i="6"/>
  <c r="R156" i="6"/>
  <c r="P156" i="6"/>
  <c r="P155" i="6" s="1"/>
  <c r="BK156" i="6"/>
  <c r="J156" i="6"/>
  <c r="BI154" i="6"/>
  <c r="BH154" i="6"/>
  <c r="BG154" i="6"/>
  <c r="BF154" i="6"/>
  <c r="BE154" i="6"/>
  <c r="T154" i="6"/>
  <c r="R154" i="6"/>
  <c r="P154" i="6"/>
  <c r="BK154" i="6"/>
  <c r="J154" i="6"/>
  <c r="BI153" i="6"/>
  <c r="BH153" i="6"/>
  <c r="BG153" i="6"/>
  <c r="BF153" i="6"/>
  <c r="T153" i="6"/>
  <c r="R153" i="6"/>
  <c r="P153" i="6"/>
  <c r="BK153" i="6"/>
  <c r="J153" i="6"/>
  <c r="BE153" i="6" s="1"/>
  <c r="BI152" i="6"/>
  <c r="BH152" i="6"/>
  <c r="BG152" i="6"/>
  <c r="BF152" i="6"/>
  <c r="BE152" i="6"/>
  <c r="T152" i="6"/>
  <c r="R152" i="6"/>
  <c r="P152" i="6"/>
  <c r="BK152" i="6"/>
  <c r="J152" i="6"/>
  <c r="BI151" i="6"/>
  <c r="BH151" i="6"/>
  <c r="BG151" i="6"/>
  <c r="BF151" i="6"/>
  <c r="T151" i="6"/>
  <c r="R151" i="6"/>
  <c r="P151" i="6"/>
  <c r="BK151" i="6"/>
  <c r="J151" i="6"/>
  <c r="BE151" i="6" s="1"/>
  <c r="BI150" i="6"/>
  <c r="BH150" i="6"/>
  <c r="BG150" i="6"/>
  <c r="BF150" i="6"/>
  <c r="BE150" i="6"/>
  <c r="T150" i="6"/>
  <c r="R150" i="6"/>
  <c r="P150" i="6"/>
  <c r="BK150" i="6"/>
  <c r="J150" i="6"/>
  <c r="BI149" i="6"/>
  <c r="BH149" i="6"/>
  <c r="BG149" i="6"/>
  <c r="BF149" i="6"/>
  <c r="T149" i="6"/>
  <c r="R149" i="6"/>
  <c r="P149" i="6"/>
  <c r="BK149" i="6"/>
  <c r="J149" i="6"/>
  <c r="BE149" i="6" s="1"/>
  <c r="BI148" i="6"/>
  <c r="BH148" i="6"/>
  <c r="BG148" i="6"/>
  <c r="BF148" i="6"/>
  <c r="BE148" i="6"/>
  <c r="T148" i="6"/>
  <c r="R148" i="6"/>
  <c r="P148" i="6"/>
  <c r="BK148" i="6"/>
  <c r="J148" i="6"/>
  <c r="BI147" i="6"/>
  <c r="BH147" i="6"/>
  <c r="BG147" i="6"/>
  <c r="BF147" i="6"/>
  <c r="T147" i="6"/>
  <c r="R147" i="6"/>
  <c r="P147" i="6"/>
  <c r="BK147" i="6"/>
  <c r="J147" i="6"/>
  <c r="BE147" i="6" s="1"/>
  <c r="BI146" i="6"/>
  <c r="BH146" i="6"/>
  <c r="BG146" i="6"/>
  <c r="BF146" i="6"/>
  <c r="BE146" i="6"/>
  <c r="T146" i="6"/>
  <c r="R146" i="6"/>
  <c r="P146" i="6"/>
  <c r="BK146" i="6"/>
  <c r="J146" i="6"/>
  <c r="BI145" i="6"/>
  <c r="BH145" i="6"/>
  <c r="BG145" i="6"/>
  <c r="BF145" i="6"/>
  <c r="T145" i="6"/>
  <c r="R145" i="6"/>
  <c r="R144" i="6" s="1"/>
  <c r="P145" i="6"/>
  <c r="P144" i="6" s="1"/>
  <c r="BK145" i="6"/>
  <c r="BK144" i="6" s="1"/>
  <c r="J144" i="6" s="1"/>
  <c r="J63" i="6" s="1"/>
  <c r="J145" i="6"/>
  <c r="BE145" i="6" s="1"/>
  <c r="BI143" i="6"/>
  <c r="BH143" i="6"/>
  <c r="BG143" i="6"/>
  <c r="BF143" i="6"/>
  <c r="T143" i="6"/>
  <c r="R143" i="6"/>
  <c r="P143" i="6"/>
  <c r="BK143" i="6"/>
  <c r="J143" i="6"/>
  <c r="BE143" i="6" s="1"/>
  <c r="BI142" i="6"/>
  <c r="BH142" i="6"/>
  <c r="BG142" i="6"/>
  <c r="BF142" i="6"/>
  <c r="BE142" i="6"/>
  <c r="T142" i="6"/>
  <c r="R142" i="6"/>
  <c r="P142" i="6"/>
  <c r="BK142" i="6"/>
  <c r="J142" i="6"/>
  <c r="BI141" i="6"/>
  <c r="BH141" i="6"/>
  <c r="BG141" i="6"/>
  <c r="BF141" i="6"/>
  <c r="T141" i="6"/>
  <c r="R141" i="6"/>
  <c r="P141" i="6"/>
  <c r="BK141" i="6"/>
  <c r="J141" i="6"/>
  <c r="BE141" i="6" s="1"/>
  <c r="BI140" i="6"/>
  <c r="BH140" i="6"/>
  <c r="BG140" i="6"/>
  <c r="BF140" i="6"/>
  <c r="BE140" i="6"/>
  <c r="T140" i="6"/>
  <c r="R140" i="6"/>
  <c r="P140" i="6"/>
  <c r="BK140" i="6"/>
  <c r="J140" i="6"/>
  <c r="BI139" i="6"/>
  <c r="BH139" i="6"/>
  <c r="BG139" i="6"/>
  <c r="BF139" i="6"/>
  <c r="BE139" i="6"/>
  <c r="T139" i="6"/>
  <c r="R139" i="6"/>
  <c r="P139" i="6"/>
  <c r="BK139" i="6"/>
  <c r="J139" i="6"/>
  <c r="BI138" i="6"/>
  <c r="BH138" i="6"/>
  <c r="BG138" i="6"/>
  <c r="BF138" i="6"/>
  <c r="BE138" i="6"/>
  <c r="T138" i="6"/>
  <c r="R138" i="6"/>
  <c r="P138" i="6"/>
  <c r="BK138" i="6"/>
  <c r="J138" i="6"/>
  <c r="BI137" i="6"/>
  <c r="BH137" i="6"/>
  <c r="BG137" i="6"/>
  <c r="BF137" i="6"/>
  <c r="BE137" i="6"/>
  <c r="T137" i="6"/>
  <c r="R137" i="6"/>
  <c r="P137" i="6"/>
  <c r="BK137" i="6"/>
  <c r="J137" i="6"/>
  <c r="BI136" i="6"/>
  <c r="BH136" i="6"/>
  <c r="BG136" i="6"/>
  <c r="BF136" i="6"/>
  <c r="BE136" i="6"/>
  <c r="T136" i="6"/>
  <c r="R136" i="6"/>
  <c r="P136" i="6"/>
  <c r="BK136" i="6"/>
  <c r="J136" i="6"/>
  <c r="BI135" i="6"/>
  <c r="BH135" i="6"/>
  <c r="BG135" i="6"/>
  <c r="BF135" i="6"/>
  <c r="BE135" i="6"/>
  <c r="T135" i="6"/>
  <c r="T134" i="6" s="1"/>
  <c r="R135" i="6"/>
  <c r="P135" i="6"/>
  <c r="BK135" i="6"/>
  <c r="J135" i="6"/>
  <c r="BI133" i="6"/>
  <c r="BH133" i="6"/>
  <c r="BG133" i="6"/>
  <c r="BF133" i="6"/>
  <c r="BE133" i="6"/>
  <c r="T133" i="6"/>
  <c r="R133" i="6"/>
  <c r="P133" i="6"/>
  <c r="BK133" i="6"/>
  <c r="J133" i="6"/>
  <c r="BI132" i="6"/>
  <c r="BH132" i="6"/>
  <c r="BG132" i="6"/>
  <c r="BF132" i="6"/>
  <c r="T132" i="6"/>
  <c r="R132" i="6"/>
  <c r="P132" i="6"/>
  <c r="BK132" i="6"/>
  <c r="J132" i="6"/>
  <c r="BE132" i="6" s="1"/>
  <c r="BI131" i="6"/>
  <c r="BH131" i="6"/>
  <c r="BG131" i="6"/>
  <c r="BF131" i="6"/>
  <c r="BE131" i="6"/>
  <c r="T131" i="6"/>
  <c r="R131" i="6"/>
  <c r="P131" i="6"/>
  <c r="BK131" i="6"/>
  <c r="J131" i="6"/>
  <c r="BI130" i="6"/>
  <c r="BH130" i="6"/>
  <c r="BG130" i="6"/>
  <c r="BF130" i="6"/>
  <c r="T130" i="6"/>
  <c r="R130" i="6"/>
  <c r="P130" i="6"/>
  <c r="BK130" i="6"/>
  <c r="J130" i="6"/>
  <c r="BE130" i="6" s="1"/>
  <c r="BI129" i="6"/>
  <c r="BH129" i="6"/>
  <c r="BG129" i="6"/>
  <c r="BF129" i="6"/>
  <c r="BE129" i="6"/>
  <c r="T129" i="6"/>
  <c r="R129" i="6"/>
  <c r="P129" i="6"/>
  <c r="BK129" i="6"/>
  <c r="J129" i="6"/>
  <c r="BI128" i="6"/>
  <c r="BH128" i="6"/>
  <c r="BG128" i="6"/>
  <c r="BF128" i="6"/>
  <c r="T128" i="6"/>
  <c r="R128" i="6"/>
  <c r="P128" i="6"/>
  <c r="BK128" i="6"/>
  <c r="J128" i="6"/>
  <c r="BE128" i="6" s="1"/>
  <c r="BI127" i="6"/>
  <c r="BH127" i="6"/>
  <c r="BG127" i="6"/>
  <c r="BF127" i="6"/>
  <c r="BE127" i="6"/>
  <c r="T127" i="6"/>
  <c r="R127" i="6"/>
  <c r="P127" i="6"/>
  <c r="BK127" i="6"/>
  <c r="J127" i="6"/>
  <c r="BI126" i="6"/>
  <c r="BH126" i="6"/>
  <c r="BG126" i="6"/>
  <c r="BF126" i="6"/>
  <c r="T126" i="6"/>
  <c r="R126" i="6"/>
  <c r="P126" i="6"/>
  <c r="BK126" i="6"/>
  <c r="J126" i="6"/>
  <c r="BE126" i="6" s="1"/>
  <c r="BI125" i="6"/>
  <c r="BH125" i="6"/>
  <c r="BG125" i="6"/>
  <c r="BF125" i="6"/>
  <c r="BE125" i="6"/>
  <c r="T125" i="6"/>
  <c r="R125" i="6"/>
  <c r="P125" i="6"/>
  <c r="BK125" i="6"/>
  <c r="J125" i="6"/>
  <c r="BI124" i="6"/>
  <c r="BH124" i="6"/>
  <c r="BG124" i="6"/>
  <c r="BF124" i="6"/>
  <c r="T124" i="6"/>
  <c r="R124" i="6"/>
  <c r="P124" i="6"/>
  <c r="BK124" i="6"/>
  <c r="J124" i="6"/>
  <c r="BE124" i="6" s="1"/>
  <c r="BI123" i="6"/>
  <c r="BH123" i="6"/>
  <c r="BG123" i="6"/>
  <c r="BF123" i="6"/>
  <c r="BE123" i="6"/>
  <c r="T123" i="6"/>
  <c r="T122" i="6" s="1"/>
  <c r="R123" i="6"/>
  <c r="P123" i="6"/>
  <c r="BK123" i="6"/>
  <c r="BK122" i="6" s="1"/>
  <c r="J122" i="6" s="1"/>
  <c r="J61" i="6" s="1"/>
  <c r="J123" i="6"/>
  <c r="BI121" i="6"/>
  <c r="BH121" i="6"/>
  <c r="BG121" i="6"/>
  <c r="BF121" i="6"/>
  <c r="BE121" i="6"/>
  <c r="T121" i="6"/>
  <c r="R121" i="6"/>
  <c r="P121" i="6"/>
  <c r="BK121" i="6"/>
  <c r="J121" i="6"/>
  <c r="BI120" i="6"/>
  <c r="BH120" i="6"/>
  <c r="BG120" i="6"/>
  <c r="BF120" i="6"/>
  <c r="T120" i="6"/>
  <c r="R120" i="6"/>
  <c r="P120" i="6"/>
  <c r="BK120" i="6"/>
  <c r="J120" i="6"/>
  <c r="BE120" i="6" s="1"/>
  <c r="BI119" i="6"/>
  <c r="BH119" i="6"/>
  <c r="BG119" i="6"/>
  <c r="BF119" i="6"/>
  <c r="BE119" i="6"/>
  <c r="T119" i="6"/>
  <c r="R119" i="6"/>
  <c r="P119" i="6"/>
  <c r="BK119" i="6"/>
  <c r="J119" i="6"/>
  <c r="BI118" i="6"/>
  <c r="BH118" i="6"/>
  <c r="BG118" i="6"/>
  <c r="BF118" i="6"/>
  <c r="T118" i="6"/>
  <c r="R118" i="6"/>
  <c r="P118" i="6"/>
  <c r="BK118" i="6"/>
  <c r="J118" i="6"/>
  <c r="BE118" i="6" s="1"/>
  <c r="BI117" i="6"/>
  <c r="BH117" i="6"/>
  <c r="BG117" i="6"/>
  <c r="BF117" i="6"/>
  <c r="BE117" i="6"/>
  <c r="T117" i="6"/>
  <c r="R117" i="6"/>
  <c r="P117" i="6"/>
  <c r="BK117" i="6"/>
  <c r="J117" i="6"/>
  <c r="BI116" i="6"/>
  <c r="BH116" i="6"/>
  <c r="BG116" i="6"/>
  <c r="BF116" i="6"/>
  <c r="T116" i="6"/>
  <c r="R116" i="6"/>
  <c r="P116" i="6"/>
  <c r="BK116" i="6"/>
  <c r="J116" i="6"/>
  <c r="BE116" i="6" s="1"/>
  <c r="BI115" i="6"/>
  <c r="BH115" i="6"/>
  <c r="BG115" i="6"/>
  <c r="BF115" i="6"/>
  <c r="BE115" i="6"/>
  <c r="T115" i="6"/>
  <c r="R115" i="6"/>
  <c r="P115" i="6"/>
  <c r="BK115" i="6"/>
  <c r="J115" i="6"/>
  <c r="BI114" i="6"/>
  <c r="BH114" i="6"/>
  <c r="BG114" i="6"/>
  <c r="BF114" i="6"/>
  <c r="BE114" i="6"/>
  <c r="T114" i="6"/>
  <c r="R114" i="6"/>
  <c r="P114" i="6"/>
  <c r="BK114" i="6"/>
  <c r="J114" i="6"/>
  <c r="BI113" i="6"/>
  <c r="BH113" i="6"/>
  <c r="BG113" i="6"/>
  <c r="BF113" i="6"/>
  <c r="BE113" i="6"/>
  <c r="T113" i="6"/>
  <c r="R113" i="6"/>
  <c r="P113" i="6"/>
  <c r="BK113" i="6"/>
  <c r="J113" i="6"/>
  <c r="BI112" i="6"/>
  <c r="BH112" i="6"/>
  <c r="BG112" i="6"/>
  <c r="BF112" i="6"/>
  <c r="BE112" i="6"/>
  <c r="T112" i="6"/>
  <c r="R112" i="6"/>
  <c r="P112" i="6"/>
  <c r="BK112" i="6"/>
  <c r="J112" i="6"/>
  <c r="BI111" i="6"/>
  <c r="BH111" i="6"/>
  <c r="BG111" i="6"/>
  <c r="BF111" i="6"/>
  <c r="BE111" i="6"/>
  <c r="T111" i="6"/>
  <c r="R111" i="6"/>
  <c r="P111" i="6"/>
  <c r="BK111" i="6"/>
  <c r="J111" i="6"/>
  <c r="BI110" i="6"/>
  <c r="BH110" i="6"/>
  <c r="BG110" i="6"/>
  <c r="BF110" i="6"/>
  <c r="BE110" i="6"/>
  <c r="T110" i="6"/>
  <c r="R110" i="6"/>
  <c r="P110" i="6"/>
  <c r="BK110" i="6"/>
  <c r="J110" i="6"/>
  <c r="BI109" i="6"/>
  <c r="BH109" i="6"/>
  <c r="BG109" i="6"/>
  <c r="BF109" i="6"/>
  <c r="BE109" i="6"/>
  <c r="T109" i="6"/>
  <c r="R109" i="6"/>
  <c r="P109" i="6"/>
  <c r="BK109" i="6"/>
  <c r="J109" i="6"/>
  <c r="BI108" i="6"/>
  <c r="BH108" i="6"/>
  <c r="BG108" i="6"/>
  <c r="BF108" i="6"/>
  <c r="BE108" i="6"/>
  <c r="T108" i="6"/>
  <c r="R108" i="6"/>
  <c r="P108" i="6"/>
  <c r="BK108" i="6"/>
  <c r="J108" i="6"/>
  <c r="BI107" i="6"/>
  <c r="BH107" i="6"/>
  <c r="BG107" i="6"/>
  <c r="BF107" i="6"/>
  <c r="BE107" i="6"/>
  <c r="T107" i="6"/>
  <c r="R107" i="6"/>
  <c r="P107" i="6"/>
  <c r="BK107" i="6"/>
  <c r="J107" i="6"/>
  <c r="BI106" i="6"/>
  <c r="BH106" i="6"/>
  <c r="BG106" i="6"/>
  <c r="BF106" i="6"/>
  <c r="BE106" i="6"/>
  <c r="T106" i="6"/>
  <c r="R106" i="6"/>
  <c r="P106" i="6"/>
  <c r="BK106" i="6"/>
  <c r="J106" i="6"/>
  <c r="BI105" i="6"/>
  <c r="BH105" i="6"/>
  <c r="BG105" i="6"/>
  <c r="BF105" i="6"/>
  <c r="BE105" i="6"/>
  <c r="T105" i="6"/>
  <c r="R105" i="6"/>
  <c r="R104" i="6" s="1"/>
  <c r="P105" i="6"/>
  <c r="P104" i="6" s="1"/>
  <c r="BK105" i="6"/>
  <c r="BK104" i="6" s="1"/>
  <c r="J104" i="6" s="1"/>
  <c r="J60" i="6" s="1"/>
  <c r="J105" i="6"/>
  <c r="BI103" i="6"/>
  <c r="BH103" i="6"/>
  <c r="BG103" i="6"/>
  <c r="F32" i="6" s="1"/>
  <c r="BB56" i="1" s="1"/>
  <c r="BF103" i="6"/>
  <c r="T103" i="6"/>
  <c r="R103" i="6"/>
  <c r="P103" i="6"/>
  <c r="BK103" i="6"/>
  <c r="J103" i="6"/>
  <c r="BE103" i="6" s="1"/>
  <c r="BI102" i="6"/>
  <c r="BH102" i="6"/>
  <c r="BG102" i="6"/>
  <c r="BF102" i="6"/>
  <c r="BE102" i="6"/>
  <c r="T102" i="6"/>
  <c r="R102" i="6"/>
  <c r="P102" i="6"/>
  <c r="BK102" i="6"/>
  <c r="J102" i="6"/>
  <c r="BI101" i="6"/>
  <c r="BH101" i="6"/>
  <c r="BG101" i="6"/>
  <c r="BF101" i="6"/>
  <c r="T101" i="6"/>
  <c r="R101" i="6"/>
  <c r="R100" i="6" s="1"/>
  <c r="R90" i="6" s="1"/>
  <c r="P101" i="6"/>
  <c r="BK101" i="6"/>
  <c r="BK100" i="6" s="1"/>
  <c r="J101" i="6"/>
  <c r="BE101" i="6" s="1"/>
  <c r="J59" i="6"/>
  <c r="BI99" i="6"/>
  <c r="BH99" i="6"/>
  <c r="BG99" i="6"/>
  <c r="BF99" i="6"/>
  <c r="T99" i="6"/>
  <c r="R99" i="6"/>
  <c r="P99" i="6"/>
  <c r="BK99" i="6"/>
  <c r="J99" i="6"/>
  <c r="BE99" i="6" s="1"/>
  <c r="BI98" i="6"/>
  <c r="BH98" i="6"/>
  <c r="BG98" i="6"/>
  <c r="BF98" i="6"/>
  <c r="T98" i="6"/>
  <c r="R98" i="6"/>
  <c r="P98" i="6"/>
  <c r="BK98" i="6"/>
  <c r="J98" i="6"/>
  <c r="BE98" i="6" s="1"/>
  <c r="BI97" i="6"/>
  <c r="BH97" i="6"/>
  <c r="BG97" i="6"/>
  <c r="BF97" i="6"/>
  <c r="T97" i="6"/>
  <c r="R97" i="6"/>
  <c r="P97" i="6"/>
  <c r="BK97" i="6"/>
  <c r="J97" i="6"/>
  <c r="BE97" i="6" s="1"/>
  <c r="BI96" i="6"/>
  <c r="BH96" i="6"/>
  <c r="BG96" i="6"/>
  <c r="BF96" i="6"/>
  <c r="T96" i="6"/>
  <c r="R96" i="6"/>
  <c r="P96" i="6"/>
  <c r="BK96" i="6"/>
  <c r="J96" i="6"/>
  <c r="BE96" i="6" s="1"/>
  <c r="BI95" i="6"/>
  <c r="BH95" i="6"/>
  <c r="BG95" i="6"/>
  <c r="BF95" i="6"/>
  <c r="T95" i="6"/>
  <c r="R95" i="6"/>
  <c r="P95" i="6"/>
  <c r="BK95" i="6"/>
  <c r="J95" i="6"/>
  <c r="BE95" i="6" s="1"/>
  <c r="BI94" i="6"/>
  <c r="BH94" i="6"/>
  <c r="BG94" i="6"/>
  <c r="BF94" i="6"/>
  <c r="T94" i="6"/>
  <c r="R94" i="6"/>
  <c r="P94" i="6"/>
  <c r="BK94" i="6"/>
  <c r="J94" i="6"/>
  <c r="BE94" i="6" s="1"/>
  <c r="BI93" i="6"/>
  <c r="BH93" i="6"/>
  <c r="BG93" i="6"/>
  <c r="BF93" i="6"/>
  <c r="T93" i="6"/>
  <c r="R93" i="6"/>
  <c r="P93" i="6"/>
  <c r="BK93" i="6"/>
  <c r="J93" i="6"/>
  <c r="BE93" i="6" s="1"/>
  <c r="BI92" i="6"/>
  <c r="BH92" i="6"/>
  <c r="BG92" i="6"/>
  <c r="BF92" i="6"/>
  <c r="T92" i="6"/>
  <c r="R92" i="6"/>
  <c r="R91" i="6" s="1"/>
  <c r="P92" i="6"/>
  <c r="P91" i="6" s="1"/>
  <c r="BK92" i="6"/>
  <c r="J92" i="6"/>
  <c r="BE92" i="6" s="1"/>
  <c r="J85" i="6"/>
  <c r="F85" i="6"/>
  <c r="J83" i="6"/>
  <c r="F83" i="6"/>
  <c r="E81" i="6"/>
  <c r="F52" i="6"/>
  <c r="J51" i="6"/>
  <c r="F51" i="6"/>
  <c r="F49" i="6"/>
  <c r="E47" i="6"/>
  <c r="E45" i="6"/>
  <c r="J18" i="6"/>
  <c r="E18" i="6"/>
  <c r="F86" i="6" s="1"/>
  <c r="J17" i="6"/>
  <c r="J12" i="6"/>
  <c r="J49" i="6" s="1"/>
  <c r="E7" i="6"/>
  <c r="E79" i="6" s="1"/>
  <c r="R128" i="5"/>
  <c r="T112" i="5"/>
  <c r="P112" i="5"/>
  <c r="R110" i="5"/>
  <c r="J110" i="5"/>
  <c r="J61" i="5" s="1"/>
  <c r="T108" i="5"/>
  <c r="P108" i="5"/>
  <c r="R105" i="5"/>
  <c r="T85" i="5"/>
  <c r="P85" i="5"/>
  <c r="AY55" i="1"/>
  <c r="AX55" i="1"/>
  <c r="BI129" i="5"/>
  <c r="BH129" i="5"/>
  <c r="BG129" i="5"/>
  <c r="BF129" i="5"/>
  <c r="T129" i="5"/>
  <c r="T128" i="5" s="1"/>
  <c r="R129" i="5"/>
  <c r="P129" i="5"/>
  <c r="P128" i="5" s="1"/>
  <c r="BK129" i="5"/>
  <c r="BK128" i="5" s="1"/>
  <c r="J128" i="5" s="1"/>
  <c r="J63" i="5" s="1"/>
  <c r="J129" i="5"/>
  <c r="BE129" i="5" s="1"/>
  <c r="BI127" i="5"/>
  <c r="BH127" i="5"/>
  <c r="BG127" i="5"/>
  <c r="BF127" i="5"/>
  <c r="BE127" i="5"/>
  <c r="T127" i="5"/>
  <c r="R127" i="5"/>
  <c r="P127" i="5"/>
  <c r="BK127" i="5"/>
  <c r="J127" i="5"/>
  <c r="BI126" i="5"/>
  <c r="BH126" i="5"/>
  <c r="BG126" i="5"/>
  <c r="BF126" i="5"/>
  <c r="BE126" i="5"/>
  <c r="T126" i="5"/>
  <c r="R126" i="5"/>
  <c r="P126" i="5"/>
  <c r="BK126" i="5"/>
  <c r="J126" i="5"/>
  <c r="BI125" i="5"/>
  <c r="BH125" i="5"/>
  <c r="BG125" i="5"/>
  <c r="BF125" i="5"/>
  <c r="BE125" i="5"/>
  <c r="T125" i="5"/>
  <c r="R125" i="5"/>
  <c r="P125" i="5"/>
  <c r="BK125" i="5"/>
  <c r="J125" i="5"/>
  <c r="BI124" i="5"/>
  <c r="BH124" i="5"/>
  <c r="BG124" i="5"/>
  <c r="BF124" i="5"/>
  <c r="BE124" i="5"/>
  <c r="T124" i="5"/>
  <c r="R124" i="5"/>
  <c r="P124" i="5"/>
  <c r="BK124" i="5"/>
  <c r="J124" i="5"/>
  <c r="BI123" i="5"/>
  <c r="BH123" i="5"/>
  <c r="BG123" i="5"/>
  <c r="BF123" i="5"/>
  <c r="BE123" i="5"/>
  <c r="T123" i="5"/>
  <c r="R123" i="5"/>
  <c r="P123" i="5"/>
  <c r="BK123" i="5"/>
  <c r="J123" i="5"/>
  <c r="BI122" i="5"/>
  <c r="BH122" i="5"/>
  <c r="BG122" i="5"/>
  <c r="BF122" i="5"/>
  <c r="BE122" i="5"/>
  <c r="T122" i="5"/>
  <c r="R122" i="5"/>
  <c r="P122" i="5"/>
  <c r="BK122" i="5"/>
  <c r="J122" i="5"/>
  <c r="BI121" i="5"/>
  <c r="BH121" i="5"/>
  <c r="BG121" i="5"/>
  <c r="BF121" i="5"/>
  <c r="BE121" i="5"/>
  <c r="T121" i="5"/>
  <c r="R121" i="5"/>
  <c r="P121" i="5"/>
  <c r="BK121" i="5"/>
  <c r="J121" i="5"/>
  <c r="BI119" i="5"/>
  <c r="BH119" i="5"/>
  <c r="BG119" i="5"/>
  <c r="BF119" i="5"/>
  <c r="BE119" i="5"/>
  <c r="T119" i="5"/>
  <c r="R119" i="5"/>
  <c r="P119" i="5"/>
  <c r="BK119" i="5"/>
  <c r="J119" i="5"/>
  <c r="BI118" i="5"/>
  <c r="BH118" i="5"/>
  <c r="BG118" i="5"/>
  <c r="BF118" i="5"/>
  <c r="BE118" i="5"/>
  <c r="T118" i="5"/>
  <c r="R118" i="5"/>
  <c r="P118" i="5"/>
  <c r="BK118" i="5"/>
  <c r="J118" i="5"/>
  <c r="BI117" i="5"/>
  <c r="BH117" i="5"/>
  <c r="BG117" i="5"/>
  <c r="BF117" i="5"/>
  <c r="BE117" i="5"/>
  <c r="T117" i="5"/>
  <c r="R117" i="5"/>
  <c r="P117" i="5"/>
  <c r="BK117" i="5"/>
  <c r="J117" i="5"/>
  <c r="BI115" i="5"/>
  <c r="BH115" i="5"/>
  <c r="BG115" i="5"/>
  <c r="BF115" i="5"/>
  <c r="BE115" i="5"/>
  <c r="T115" i="5"/>
  <c r="R115" i="5"/>
  <c r="P115" i="5"/>
  <c r="BK115" i="5"/>
  <c r="J115" i="5"/>
  <c r="BI114" i="5"/>
  <c r="BH114" i="5"/>
  <c r="BG114" i="5"/>
  <c r="BF114" i="5"/>
  <c r="BE114" i="5"/>
  <c r="T114" i="5"/>
  <c r="R114" i="5"/>
  <c r="P114" i="5"/>
  <c r="BK114" i="5"/>
  <c r="BK112" i="5" s="1"/>
  <c r="J112" i="5" s="1"/>
  <c r="J62" i="5" s="1"/>
  <c r="J114" i="5"/>
  <c r="BI113" i="5"/>
  <c r="BH113" i="5"/>
  <c r="BG113" i="5"/>
  <c r="BF113" i="5"/>
  <c r="BE113" i="5"/>
  <c r="T113" i="5"/>
  <c r="R113" i="5"/>
  <c r="R112" i="5" s="1"/>
  <c r="P113" i="5"/>
  <c r="BK113" i="5"/>
  <c r="J113" i="5"/>
  <c r="BI111" i="5"/>
  <c r="BH111" i="5"/>
  <c r="BG111" i="5"/>
  <c r="BF111" i="5"/>
  <c r="T111" i="5"/>
  <c r="T110" i="5" s="1"/>
  <c r="R111" i="5"/>
  <c r="P111" i="5"/>
  <c r="P110" i="5" s="1"/>
  <c r="BK111" i="5"/>
  <c r="BK110" i="5" s="1"/>
  <c r="J111" i="5"/>
  <c r="BE111" i="5" s="1"/>
  <c r="BI109" i="5"/>
  <c r="BH109" i="5"/>
  <c r="BG109" i="5"/>
  <c r="BF109" i="5"/>
  <c r="BE109" i="5"/>
  <c r="T109" i="5"/>
  <c r="R109" i="5"/>
  <c r="R108" i="5" s="1"/>
  <c r="P109" i="5"/>
  <c r="BK109" i="5"/>
  <c r="BK108" i="5" s="1"/>
  <c r="J108" i="5" s="1"/>
  <c r="J60" i="5" s="1"/>
  <c r="J109" i="5"/>
  <c r="BI107" i="5"/>
  <c r="BH107" i="5"/>
  <c r="BG107" i="5"/>
  <c r="BF107" i="5"/>
  <c r="T107" i="5"/>
  <c r="R107" i="5"/>
  <c r="P107" i="5"/>
  <c r="BK107" i="5"/>
  <c r="J107" i="5"/>
  <c r="BE107" i="5" s="1"/>
  <c r="BI106" i="5"/>
  <c r="BH106" i="5"/>
  <c r="BG106" i="5"/>
  <c r="BF106" i="5"/>
  <c r="F31" i="5" s="1"/>
  <c r="BA55" i="1" s="1"/>
  <c r="T106" i="5"/>
  <c r="R106" i="5"/>
  <c r="P106" i="5"/>
  <c r="P105" i="5" s="1"/>
  <c r="BK106" i="5"/>
  <c r="BK105" i="5" s="1"/>
  <c r="J105" i="5" s="1"/>
  <c r="J59" i="5" s="1"/>
  <c r="J106" i="5"/>
  <c r="BE106" i="5" s="1"/>
  <c r="BI103" i="5"/>
  <c r="BH103" i="5"/>
  <c r="BG103" i="5"/>
  <c r="BF103" i="5"/>
  <c r="BE103" i="5"/>
  <c r="T103" i="5"/>
  <c r="R103" i="5"/>
  <c r="P103" i="5"/>
  <c r="BK103" i="5"/>
  <c r="J103" i="5"/>
  <c r="BI102" i="5"/>
  <c r="BH102" i="5"/>
  <c r="BG102" i="5"/>
  <c r="BF102" i="5"/>
  <c r="BE102" i="5"/>
  <c r="T102" i="5"/>
  <c r="R102" i="5"/>
  <c r="P102" i="5"/>
  <c r="BK102" i="5"/>
  <c r="J102" i="5"/>
  <c r="BI101" i="5"/>
  <c r="BH101" i="5"/>
  <c r="BG101" i="5"/>
  <c r="BF101" i="5"/>
  <c r="BE101" i="5"/>
  <c r="T101" i="5"/>
  <c r="R101" i="5"/>
  <c r="P101" i="5"/>
  <c r="BK101" i="5"/>
  <c r="J101" i="5"/>
  <c r="BI99" i="5"/>
  <c r="BH99" i="5"/>
  <c r="BG99" i="5"/>
  <c r="BF99" i="5"/>
  <c r="BE99" i="5"/>
  <c r="T99" i="5"/>
  <c r="R99" i="5"/>
  <c r="P99" i="5"/>
  <c r="BK99" i="5"/>
  <c r="J99" i="5"/>
  <c r="BI98" i="5"/>
  <c r="BH98" i="5"/>
  <c r="BG98" i="5"/>
  <c r="BF98" i="5"/>
  <c r="BE98" i="5"/>
  <c r="T98" i="5"/>
  <c r="R98" i="5"/>
  <c r="P98" i="5"/>
  <c r="BK98" i="5"/>
  <c r="J98" i="5"/>
  <c r="BI97" i="5"/>
  <c r="BH97" i="5"/>
  <c r="BG97" i="5"/>
  <c r="BF97" i="5"/>
  <c r="BE97" i="5"/>
  <c r="T97" i="5"/>
  <c r="R97" i="5"/>
  <c r="P97" i="5"/>
  <c r="BK97" i="5"/>
  <c r="J97" i="5"/>
  <c r="BI95" i="5"/>
  <c r="BH95" i="5"/>
  <c r="BG95" i="5"/>
  <c r="BF95" i="5"/>
  <c r="BE95" i="5"/>
  <c r="T95" i="5"/>
  <c r="R95" i="5"/>
  <c r="P95" i="5"/>
  <c r="BK95" i="5"/>
  <c r="J95" i="5"/>
  <c r="BI94" i="5"/>
  <c r="BH94" i="5"/>
  <c r="BG94" i="5"/>
  <c r="BF94" i="5"/>
  <c r="BE94" i="5"/>
  <c r="T94" i="5"/>
  <c r="R94" i="5"/>
  <c r="P94" i="5"/>
  <c r="BK94" i="5"/>
  <c r="J94" i="5"/>
  <c r="BI93" i="5"/>
  <c r="BH93" i="5"/>
  <c r="BG93" i="5"/>
  <c r="BF93" i="5"/>
  <c r="BE93" i="5"/>
  <c r="T93" i="5"/>
  <c r="R93" i="5"/>
  <c r="P93" i="5"/>
  <c r="BK93" i="5"/>
  <c r="J93" i="5"/>
  <c r="BI92" i="5"/>
  <c r="BH92" i="5"/>
  <c r="BG92" i="5"/>
  <c r="BF92" i="5"/>
  <c r="BE92" i="5"/>
  <c r="T92" i="5"/>
  <c r="R92" i="5"/>
  <c r="P92" i="5"/>
  <c r="BK92" i="5"/>
  <c r="J92" i="5"/>
  <c r="BI91" i="5"/>
  <c r="BH91" i="5"/>
  <c r="BG91" i="5"/>
  <c r="BF91" i="5"/>
  <c r="BE91" i="5"/>
  <c r="T91" i="5"/>
  <c r="R91" i="5"/>
  <c r="P91" i="5"/>
  <c r="BK91" i="5"/>
  <c r="J91" i="5"/>
  <c r="BI90" i="5"/>
  <c r="BH90" i="5"/>
  <c r="BG90" i="5"/>
  <c r="BF90" i="5"/>
  <c r="BE90" i="5"/>
  <c r="T90" i="5"/>
  <c r="R90" i="5"/>
  <c r="P90" i="5"/>
  <c r="BK90" i="5"/>
  <c r="J90" i="5"/>
  <c r="BI89" i="5"/>
  <c r="BH89" i="5"/>
  <c r="BG89" i="5"/>
  <c r="BF89" i="5"/>
  <c r="BE89" i="5"/>
  <c r="T89" i="5"/>
  <c r="R89" i="5"/>
  <c r="P89" i="5"/>
  <c r="BK89" i="5"/>
  <c r="J89" i="5"/>
  <c r="BI88" i="5"/>
  <c r="BH88" i="5"/>
  <c r="BG88" i="5"/>
  <c r="BF88" i="5"/>
  <c r="BE88" i="5"/>
  <c r="T88" i="5"/>
  <c r="R88" i="5"/>
  <c r="P88" i="5"/>
  <c r="BK88" i="5"/>
  <c r="J88" i="5"/>
  <c r="BI87" i="5"/>
  <c r="F34" i="5" s="1"/>
  <c r="BD55" i="1" s="1"/>
  <c r="BH87" i="5"/>
  <c r="BG87" i="5"/>
  <c r="BF87" i="5"/>
  <c r="BE87" i="5"/>
  <c r="T87" i="5"/>
  <c r="R87" i="5"/>
  <c r="P87" i="5"/>
  <c r="BK87" i="5"/>
  <c r="BK85" i="5" s="1"/>
  <c r="J87" i="5"/>
  <c r="BI86" i="5"/>
  <c r="BH86" i="5"/>
  <c r="BG86" i="5"/>
  <c r="F32" i="5" s="1"/>
  <c r="BB55" i="1" s="1"/>
  <c r="BF86" i="5"/>
  <c r="BE86" i="5"/>
  <c r="T86" i="5"/>
  <c r="R86" i="5"/>
  <c r="R85" i="5" s="1"/>
  <c r="R84" i="5" s="1"/>
  <c r="R83" i="5" s="1"/>
  <c r="P86" i="5"/>
  <c r="BK86" i="5"/>
  <c r="J86" i="5"/>
  <c r="J79" i="5"/>
  <c r="F79" i="5"/>
  <c r="F77" i="5"/>
  <c r="E75" i="5"/>
  <c r="E73" i="5"/>
  <c r="J51" i="5"/>
  <c r="F51" i="5"/>
  <c r="J49" i="5"/>
  <c r="F49" i="5"/>
  <c r="E47" i="5"/>
  <c r="J18" i="5"/>
  <c r="E18" i="5"/>
  <c r="F52" i="5" s="1"/>
  <c r="J17" i="5"/>
  <c r="J12" i="5"/>
  <c r="J77" i="5" s="1"/>
  <c r="E7" i="5"/>
  <c r="E45" i="5" s="1"/>
  <c r="BK123" i="4"/>
  <c r="J123" i="4" s="1"/>
  <c r="J66" i="4" s="1"/>
  <c r="R121" i="4"/>
  <c r="T117" i="4"/>
  <c r="BK117" i="4"/>
  <c r="J117" i="4" s="1"/>
  <c r="J64" i="4" s="1"/>
  <c r="J114" i="4"/>
  <c r="J63" i="4" s="1"/>
  <c r="BK111" i="4"/>
  <c r="J111" i="4" s="1"/>
  <c r="J62" i="4" s="1"/>
  <c r="BK108" i="4"/>
  <c r="J108" i="4" s="1"/>
  <c r="J60" i="4" s="1"/>
  <c r="J102" i="4"/>
  <c r="J59" i="4" s="1"/>
  <c r="BK88" i="4"/>
  <c r="J88" i="4" s="1"/>
  <c r="J58" i="4" s="1"/>
  <c r="AY54" i="1"/>
  <c r="AX54" i="1"/>
  <c r="BI125" i="4"/>
  <c r="BH125" i="4"/>
  <c r="BG125" i="4"/>
  <c r="BF125" i="4"/>
  <c r="T125" i="4"/>
  <c r="R125" i="4"/>
  <c r="P125" i="4"/>
  <c r="P123" i="4" s="1"/>
  <c r="BK125" i="4"/>
  <c r="J125" i="4"/>
  <c r="BE125" i="4" s="1"/>
  <c r="BI124" i="4"/>
  <c r="BH124" i="4"/>
  <c r="BG124" i="4"/>
  <c r="BF124" i="4"/>
  <c r="T124" i="4"/>
  <c r="T123" i="4" s="1"/>
  <c r="R124" i="4"/>
  <c r="R123" i="4" s="1"/>
  <c r="P124" i="4"/>
  <c r="BK124" i="4"/>
  <c r="J124" i="4"/>
  <c r="BE124" i="4" s="1"/>
  <c r="BI122" i="4"/>
  <c r="BH122" i="4"/>
  <c r="BG122" i="4"/>
  <c r="BF122" i="4"/>
  <c r="BE122" i="4"/>
  <c r="T122" i="4"/>
  <c r="T121" i="4" s="1"/>
  <c r="R122" i="4"/>
  <c r="P122" i="4"/>
  <c r="P121" i="4" s="1"/>
  <c r="BK122" i="4"/>
  <c r="BK121" i="4" s="1"/>
  <c r="J121" i="4" s="1"/>
  <c r="J65" i="4" s="1"/>
  <c r="J122" i="4"/>
  <c r="BI120" i="4"/>
  <c r="BH120" i="4"/>
  <c r="BG120" i="4"/>
  <c r="BF120" i="4"/>
  <c r="T120" i="4"/>
  <c r="R120" i="4"/>
  <c r="P120" i="4"/>
  <c r="BK120" i="4"/>
  <c r="J120" i="4"/>
  <c r="BE120" i="4" s="1"/>
  <c r="BI119" i="4"/>
  <c r="BH119" i="4"/>
  <c r="BG119" i="4"/>
  <c r="BF119" i="4"/>
  <c r="T119" i="4"/>
  <c r="R119" i="4"/>
  <c r="P119" i="4"/>
  <c r="BK119" i="4"/>
  <c r="J119" i="4"/>
  <c r="BE119" i="4" s="1"/>
  <c r="BI118" i="4"/>
  <c r="BH118" i="4"/>
  <c r="BG118" i="4"/>
  <c r="BF118" i="4"/>
  <c r="T118" i="4"/>
  <c r="R118" i="4"/>
  <c r="R117" i="4" s="1"/>
  <c r="P118" i="4"/>
  <c r="BK118" i="4"/>
  <c r="J118" i="4"/>
  <c r="BE118" i="4" s="1"/>
  <c r="BI116" i="4"/>
  <c r="BH116" i="4"/>
  <c r="BG116" i="4"/>
  <c r="BF116" i="4"/>
  <c r="BE116" i="4"/>
  <c r="T116" i="4"/>
  <c r="R116" i="4"/>
  <c r="P116" i="4"/>
  <c r="BK116" i="4"/>
  <c r="J116" i="4"/>
  <c r="BI115" i="4"/>
  <c r="BH115" i="4"/>
  <c r="BG115" i="4"/>
  <c r="BF115" i="4"/>
  <c r="BE115" i="4"/>
  <c r="T115" i="4"/>
  <c r="T114" i="4" s="1"/>
  <c r="R115" i="4"/>
  <c r="R114" i="4" s="1"/>
  <c r="P115" i="4"/>
  <c r="P114" i="4" s="1"/>
  <c r="BK115" i="4"/>
  <c r="BK114" i="4" s="1"/>
  <c r="J115" i="4"/>
  <c r="BI113" i="4"/>
  <c r="BH113" i="4"/>
  <c r="BG113" i="4"/>
  <c r="BF113" i="4"/>
  <c r="T113" i="4"/>
  <c r="R113" i="4"/>
  <c r="P113" i="4"/>
  <c r="P111" i="4" s="1"/>
  <c r="BK113" i="4"/>
  <c r="J113" i="4"/>
  <c r="BE113" i="4" s="1"/>
  <c r="BI112" i="4"/>
  <c r="BH112" i="4"/>
  <c r="BG112" i="4"/>
  <c r="BF112" i="4"/>
  <c r="T112" i="4"/>
  <c r="T111" i="4" s="1"/>
  <c r="R112" i="4"/>
  <c r="R111" i="4" s="1"/>
  <c r="R110" i="4" s="1"/>
  <c r="P112" i="4"/>
  <c r="BK112" i="4"/>
  <c r="J112" i="4"/>
  <c r="BE112" i="4" s="1"/>
  <c r="BI109" i="4"/>
  <c r="BH109" i="4"/>
  <c r="BG109" i="4"/>
  <c r="BF109" i="4"/>
  <c r="T109" i="4"/>
  <c r="T108" i="4" s="1"/>
  <c r="R109" i="4"/>
  <c r="R108" i="4" s="1"/>
  <c r="P109" i="4"/>
  <c r="P108" i="4" s="1"/>
  <c r="BK109" i="4"/>
  <c r="J109" i="4"/>
  <c r="BE109" i="4" s="1"/>
  <c r="BI107" i="4"/>
  <c r="BH107" i="4"/>
  <c r="BG107" i="4"/>
  <c r="BF107" i="4"/>
  <c r="BE107" i="4"/>
  <c r="T107" i="4"/>
  <c r="R107" i="4"/>
  <c r="P107" i="4"/>
  <c r="BK107" i="4"/>
  <c r="J107" i="4"/>
  <c r="BI105" i="4"/>
  <c r="BH105" i="4"/>
  <c r="BG105" i="4"/>
  <c r="BF105" i="4"/>
  <c r="BE105" i="4"/>
  <c r="T105" i="4"/>
  <c r="R105" i="4"/>
  <c r="P105" i="4"/>
  <c r="BK105" i="4"/>
  <c r="J105" i="4"/>
  <c r="BI104" i="4"/>
  <c r="BH104" i="4"/>
  <c r="BG104" i="4"/>
  <c r="F32" i="4" s="1"/>
  <c r="BB54" i="1" s="1"/>
  <c r="BF104" i="4"/>
  <c r="BE104" i="4"/>
  <c r="T104" i="4"/>
  <c r="R104" i="4"/>
  <c r="P104" i="4"/>
  <c r="BK104" i="4"/>
  <c r="J104" i="4"/>
  <c r="BI103" i="4"/>
  <c r="F34" i="4" s="1"/>
  <c r="BD54" i="1" s="1"/>
  <c r="BH103" i="4"/>
  <c r="BG103" i="4"/>
  <c r="BF103" i="4"/>
  <c r="BE103" i="4"/>
  <c r="T103" i="4"/>
  <c r="T102" i="4" s="1"/>
  <c r="R103" i="4"/>
  <c r="P103" i="4"/>
  <c r="P102" i="4" s="1"/>
  <c r="BK103" i="4"/>
  <c r="BK102" i="4" s="1"/>
  <c r="J103" i="4"/>
  <c r="BI101" i="4"/>
  <c r="BH101" i="4"/>
  <c r="BG101" i="4"/>
  <c r="BF101" i="4"/>
  <c r="T101" i="4"/>
  <c r="R101" i="4"/>
  <c r="P101" i="4"/>
  <c r="BK101" i="4"/>
  <c r="J101" i="4"/>
  <c r="BE101" i="4" s="1"/>
  <c r="BI94" i="4"/>
  <c r="BH94" i="4"/>
  <c r="BG94" i="4"/>
  <c r="BF94" i="4"/>
  <c r="T94" i="4"/>
  <c r="R94" i="4"/>
  <c r="P94" i="4"/>
  <c r="BK94" i="4"/>
  <c r="J94" i="4"/>
  <c r="BE94" i="4" s="1"/>
  <c r="BI90" i="4"/>
  <c r="BH90" i="4"/>
  <c r="BG90" i="4"/>
  <c r="BF90" i="4"/>
  <c r="T90" i="4"/>
  <c r="R90" i="4"/>
  <c r="P90" i="4"/>
  <c r="BK90" i="4"/>
  <c r="J90" i="4"/>
  <c r="BE90" i="4" s="1"/>
  <c r="BI89" i="4"/>
  <c r="BH89" i="4"/>
  <c r="BG89" i="4"/>
  <c r="BF89" i="4"/>
  <c r="T89" i="4"/>
  <c r="T88" i="4" s="1"/>
  <c r="R89" i="4"/>
  <c r="R88" i="4" s="1"/>
  <c r="P89" i="4"/>
  <c r="P88" i="4" s="1"/>
  <c r="P87" i="4" s="1"/>
  <c r="BK89" i="4"/>
  <c r="J89" i="4"/>
  <c r="BE89" i="4" s="1"/>
  <c r="J30" i="4" s="1"/>
  <c r="AV54" i="1" s="1"/>
  <c r="J82" i="4"/>
  <c r="F82" i="4"/>
  <c r="J80" i="4"/>
  <c r="F80" i="4"/>
  <c r="E78" i="4"/>
  <c r="F52" i="4"/>
  <c r="J51" i="4"/>
  <c r="F51" i="4"/>
  <c r="F49" i="4"/>
  <c r="E47" i="4"/>
  <c r="J18" i="4"/>
  <c r="E18" i="4"/>
  <c r="F83" i="4" s="1"/>
  <c r="J17" i="4"/>
  <c r="J12" i="4"/>
  <c r="J49" i="4" s="1"/>
  <c r="E7" i="4"/>
  <c r="P194" i="3"/>
  <c r="BK194" i="3"/>
  <c r="J194" i="3" s="1"/>
  <c r="J69" i="3" s="1"/>
  <c r="R191" i="3"/>
  <c r="BK180" i="3"/>
  <c r="J180" i="3" s="1"/>
  <c r="J67" i="3" s="1"/>
  <c r="BK161" i="3"/>
  <c r="J161" i="3" s="1"/>
  <c r="J65" i="3" s="1"/>
  <c r="BK142" i="3"/>
  <c r="J142" i="3" s="1"/>
  <c r="J63" i="3" s="1"/>
  <c r="BK113" i="3"/>
  <c r="J113" i="3" s="1"/>
  <c r="J59" i="3" s="1"/>
  <c r="AY53" i="1"/>
  <c r="AX53" i="1"/>
  <c r="BI206" i="3"/>
  <c r="BH206" i="3"/>
  <c r="BG206" i="3"/>
  <c r="BF206" i="3"/>
  <c r="BE206" i="3"/>
  <c r="T206" i="3"/>
  <c r="R206" i="3"/>
  <c r="P206" i="3"/>
  <c r="BK206" i="3"/>
  <c r="J206" i="3"/>
  <c r="BI204" i="3"/>
  <c r="BH204" i="3"/>
  <c r="BG204" i="3"/>
  <c r="BF204" i="3"/>
  <c r="BE204" i="3"/>
  <c r="T204" i="3"/>
  <c r="R204" i="3"/>
  <c r="P204" i="3"/>
  <c r="BK204" i="3"/>
  <c r="J204" i="3"/>
  <c r="BI203" i="3"/>
  <c r="BH203" i="3"/>
  <c r="BG203" i="3"/>
  <c r="BF203" i="3"/>
  <c r="BE203" i="3"/>
  <c r="T203" i="3"/>
  <c r="T202" i="3" s="1"/>
  <c r="R203" i="3"/>
  <c r="P203" i="3"/>
  <c r="P202" i="3" s="1"/>
  <c r="BK203" i="3"/>
  <c r="BK202" i="3" s="1"/>
  <c r="J202" i="3" s="1"/>
  <c r="J70" i="3" s="1"/>
  <c r="J203" i="3"/>
  <c r="BI201" i="3"/>
  <c r="BH201" i="3"/>
  <c r="BG201" i="3"/>
  <c r="BF201" i="3"/>
  <c r="T201" i="3"/>
  <c r="R201" i="3"/>
  <c r="P201" i="3"/>
  <c r="BK201" i="3"/>
  <c r="J201" i="3"/>
  <c r="BE201" i="3" s="1"/>
  <c r="BI199" i="3"/>
  <c r="BH199" i="3"/>
  <c r="BG199" i="3"/>
  <c r="BF199" i="3"/>
  <c r="T199" i="3"/>
  <c r="R199" i="3"/>
  <c r="P199" i="3"/>
  <c r="BK199" i="3"/>
  <c r="J199" i="3"/>
  <c r="BE199" i="3" s="1"/>
  <c r="BI198" i="3"/>
  <c r="BH198" i="3"/>
  <c r="BG198" i="3"/>
  <c r="BF198" i="3"/>
  <c r="T198" i="3"/>
  <c r="R198" i="3"/>
  <c r="P198" i="3"/>
  <c r="BK198" i="3"/>
  <c r="J198" i="3"/>
  <c r="BE198" i="3" s="1"/>
  <c r="BI196" i="3"/>
  <c r="BH196" i="3"/>
  <c r="BG196" i="3"/>
  <c r="BF196" i="3"/>
  <c r="T196" i="3"/>
  <c r="R196" i="3"/>
  <c r="P196" i="3"/>
  <c r="BK196" i="3"/>
  <c r="J196" i="3"/>
  <c r="BE196" i="3" s="1"/>
  <c r="BI195" i="3"/>
  <c r="BH195" i="3"/>
  <c r="BG195" i="3"/>
  <c r="BF195" i="3"/>
  <c r="T195" i="3"/>
  <c r="R195" i="3"/>
  <c r="R194" i="3" s="1"/>
  <c r="P195" i="3"/>
  <c r="BK195" i="3"/>
  <c r="J195" i="3"/>
  <c r="BE195" i="3" s="1"/>
  <c r="BI193" i="3"/>
  <c r="BH193" i="3"/>
  <c r="BG193" i="3"/>
  <c r="BF193" i="3"/>
  <c r="BE193" i="3"/>
  <c r="T193" i="3"/>
  <c r="R193" i="3"/>
  <c r="P193" i="3"/>
  <c r="BK193" i="3"/>
  <c r="J193" i="3"/>
  <c r="BI192" i="3"/>
  <c r="BH192" i="3"/>
  <c r="BG192" i="3"/>
  <c r="BF192" i="3"/>
  <c r="BE192" i="3"/>
  <c r="T192" i="3"/>
  <c r="T191" i="3" s="1"/>
  <c r="R192" i="3"/>
  <c r="P192" i="3"/>
  <c r="P191" i="3" s="1"/>
  <c r="BK192" i="3"/>
  <c r="BK191" i="3" s="1"/>
  <c r="J191" i="3" s="1"/>
  <c r="J68" i="3" s="1"/>
  <c r="J192" i="3"/>
  <c r="BI190" i="3"/>
  <c r="BH190" i="3"/>
  <c r="BG190" i="3"/>
  <c r="BF190" i="3"/>
  <c r="T190" i="3"/>
  <c r="R190" i="3"/>
  <c r="P190" i="3"/>
  <c r="BK190" i="3"/>
  <c r="J190" i="3"/>
  <c r="BE190" i="3" s="1"/>
  <c r="BI189" i="3"/>
  <c r="BH189" i="3"/>
  <c r="BG189" i="3"/>
  <c r="BF189" i="3"/>
  <c r="T189" i="3"/>
  <c r="R189" i="3"/>
  <c r="P189" i="3"/>
  <c r="BK189" i="3"/>
  <c r="J189" i="3"/>
  <c r="BE189" i="3" s="1"/>
  <c r="BI188" i="3"/>
  <c r="BH188" i="3"/>
  <c r="BG188" i="3"/>
  <c r="BF188" i="3"/>
  <c r="T188" i="3"/>
  <c r="R188" i="3"/>
  <c r="P188" i="3"/>
  <c r="BK188" i="3"/>
  <c r="J188" i="3"/>
  <c r="BE188" i="3" s="1"/>
  <c r="BI187" i="3"/>
  <c r="BH187" i="3"/>
  <c r="BG187" i="3"/>
  <c r="BF187" i="3"/>
  <c r="T187" i="3"/>
  <c r="R187" i="3"/>
  <c r="P187" i="3"/>
  <c r="BK187" i="3"/>
  <c r="J187" i="3"/>
  <c r="BE187" i="3" s="1"/>
  <c r="BI186" i="3"/>
  <c r="BH186" i="3"/>
  <c r="BG186" i="3"/>
  <c r="BF186" i="3"/>
  <c r="T186" i="3"/>
  <c r="R186" i="3"/>
  <c r="P186" i="3"/>
  <c r="BK186" i="3"/>
  <c r="J186" i="3"/>
  <c r="BE186" i="3" s="1"/>
  <c r="BI185" i="3"/>
  <c r="BH185" i="3"/>
  <c r="BG185" i="3"/>
  <c r="BF185" i="3"/>
  <c r="T185" i="3"/>
  <c r="R185" i="3"/>
  <c r="P185" i="3"/>
  <c r="BK185" i="3"/>
  <c r="J185" i="3"/>
  <c r="BE185" i="3" s="1"/>
  <c r="BI184" i="3"/>
  <c r="BH184" i="3"/>
  <c r="BG184" i="3"/>
  <c r="BF184" i="3"/>
  <c r="T184" i="3"/>
  <c r="R184" i="3"/>
  <c r="P184" i="3"/>
  <c r="BK184" i="3"/>
  <c r="J184" i="3"/>
  <c r="BE184" i="3" s="1"/>
  <c r="BI183" i="3"/>
  <c r="BH183" i="3"/>
  <c r="BG183" i="3"/>
  <c r="BF183" i="3"/>
  <c r="T183" i="3"/>
  <c r="R183" i="3"/>
  <c r="P183" i="3"/>
  <c r="BK183" i="3"/>
  <c r="J183" i="3"/>
  <c r="BE183" i="3" s="1"/>
  <c r="BI182" i="3"/>
  <c r="BH182" i="3"/>
  <c r="BG182" i="3"/>
  <c r="BF182" i="3"/>
  <c r="T182" i="3"/>
  <c r="T180" i="3" s="1"/>
  <c r="R182" i="3"/>
  <c r="P182" i="3"/>
  <c r="BK182" i="3"/>
  <c r="J182" i="3"/>
  <c r="BE182" i="3" s="1"/>
  <c r="BI181" i="3"/>
  <c r="BH181" i="3"/>
  <c r="BG181" i="3"/>
  <c r="BF181" i="3"/>
  <c r="T181" i="3"/>
  <c r="R181" i="3"/>
  <c r="R180" i="3" s="1"/>
  <c r="P181" i="3"/>
  <c r="BK181" i="3"/>
  <c r="J181" i="3"/>
  <c r="BE181" i="3" s="1"/>
  <c r="BI178" i="3"/>
  <c r="BH178" i="3"/>
  <c r="BG178" i="3"/>
  <c r="BF178" i="3"/>
  <c r="BE178" i="3"/>
  <c r="T178" i="3"/>
  <c r="R178" i="3"/>
  <c r="P178" i="3"/>
  <c r="BK178" i="3"/>
  <c r="J178" i="3"/>
  <c r="BI177" i="3"/>
  <c r="BH177" i="3"/>
  <c r="BG177" i="3"/>
  <c r="BF177" i="3"/>
  <c r="BE177" i="3"/>
  <c r="T177" i="3"/>
  <c r="T176" i="3" s="1"/>
  <c r="R177" i="3"/>
  <c r="R176" i="3" s="1"/>
  <c r="P177" i="3"/>
  <c r="P176" i="3" s="1"/>
  <c r="BK177" i="3"/>
  <c r="BK176" i="3" s="1"/>
  <c r="J176" i="3" s="1"/>
  <c r="J66" i="3" s="1"/>
  <c r="J177" i="3"/>
  <c r="BI175" i="3"/>
  <c r="BH175" i="3"/>
  <c r="BG175" i="3"/>
  <c r="BF175" i="3"/>
  <c r="T175" i="3"/>
  <c r="R175" i="3"/>
  <c r="P175" i="3"/>
  <c r="BK175" i="3"/>
  <c r="J175" i="3"/>
  <c r="BE175" i="3" s="1"/>
  <c r="BI174" i="3"/>
  <c r="BH174" i="3"/>
  <c r="BG174" i="3"/>
  <c r="BF174" i="3"/>
  <c r="T174" i="3"/>
  <c r="R174" i="3"/>
  <c r="P174" i="3"/>
  <c r="BK174" i="3"/>
  <c r="J174" i="3"/>
  <c r="BE174" i="3" s="1"/>
  <c r="BI173" i="3"/>
  <c r="BH173" i="3"/>
  <c r="BG173" i="3"/>
  <c r="BF173" i="3"/>
  <c r="T173" i="3"/>
  <c r="R173" i="3"/>
  <c r="P173" i="3"/>
  <c r="BK173" i="3"/>
  <c r="J173" i="3"/>
  <c r="BE173" i="3" s="1"/>
  <c r="BI172" i="3"/>
  <c r="BH172" i="3"/>
  <c r="BG172" i="3"/>
  <c r="BF172" i="3"/>
  <c r="T172" i="3"/>
  <c r="R172" i="3"/>
  <c r="P172" i="3"/>
  <c r="BK172" i="3"/>
  <c r="J172" i="3"/>
  <c r="BE172" i="3" s="1"/>
  <c r="BI171" i="3"/>
  <c r="BH171" i="3"/>
  <c r="BG171" i="3"/>
  <c r="BF171" i="3"/>
  <c r="T171" i="3"/>
  <c r="R171" i="3"/>
  <c r="P171" i="3"/>
  <c r="BK171" i="3"/>
  <c r="J171" i="3"/>
  <c r="BE171" i="3" s="1"/>
  <c r="BI170" i="3"/>
  <c r="BH170" i="3"/>
  <c r="BG170" i="3"/>
  <c r="BF170" i="3"/>
  <c r="T170" i="3"/>
  <c r="R170" i="3"/>
  <c r="P170" i="3"/>
  <c r="BK170" i="3"/>
  <c r="J170" i="3"/>
  <c r="BE170" i="3" s="1"/>
  <c r="BI169" i="3"/>
  <c r="BH169" i="3"/>
  <c r="BG169" i="3"/>
  <c r="BF169" i="3"/>
  <c r="T169" i="3"/>
  <c r="R169" i="3"/>
  <c r="P169" i="3"/>
  <c r="BK169" i="3"/>
  <c r="J169" i="3"/>
  <c r="BE169" i="3" s="1"/>
  <c r="BI168" i="3"/>
  <c r="BH168" i="3"/>
  <c r="BG168" i="3"/>
  <c r="BF168" i="3"/>
  <c r="T168" i="3"/>
  <c r="R168" i="3"/>
  <c r="P168" i="3"/>
  <c r="BK168" i="3"/>
  <c r="J168" i="3"/>
  <c r="BE168" i="3" s="1"/>
  <c r="BI167" i="3"/>
  <c r="BH167" i="3"/>
  <c r="BG167" i="3"/>
  <c r="BF167" i="3"/>
  <c r="T167" i="3"/>
  <c r="R167" i="3"/>
  <c r="P167" i="3"/>
  <c r="BK167" i="3"/>
  <c r="J167" i="3"/>
  <c r="BE167" i="3" s="1"/>
  <c r="BI165" i="3"/>
  <c r="BH165" i="3"/>
  <c r="BG165" i="3"/>
  <c r="BF165" i="3"/>
  <c r="T165" i="3"/>
  <c r="R165" i="3"/>
  <c r="P165" i="3"/>
  <c r="BK165" i="3"/>
  <c r="J165" i="3"/>
  <c r="BE165" i="3" s="1"/>
  <c r="BI164" i="3"/>
  <c r="BH164" i="3"/>
  <c r="BG164" i="3"/>
  <c r="BF164" i="3"/>
  <c r="T164" i="3"/>
  <c r="R164" i="3"/>
  <c r="P164" i="3"/>
  <c r="BK164" i="3"/>
  <c r="J164" i="3"/>
  <c r="BE164" i="3" s="1"/>
  <c r="BI163" i="3"/>
  <c r="BH163" i="3"/>
  <c r="BG163" i="3"/>
  <c r="BF163" i="3"/>
  <c r="T163" i="3"/>
  <c r="R163" i="3"/>
  <c r="P163" i="3"/>
  <c r="BK163" i="3"/>
  <c r="J163" i="3"/>
  <c r="BE163" i="3" s="1"/>
  <c r="BI162" i="3"/>
  <c r="BH162" i="3"/>
  <c r="BG162" i="3"/>
  <c r="BF162" i="3"/>
  <c r="T162" i="3"/>
  <c r="T161" i="3" s="1"/>
  <c r="R162" i="3"/>
  <c r="R161" i="3" s="1"/>
  <c r="P162" i="3"/>
  <c r="P161" i="3" s="1"/>
  <c r="BK162" i="3"/>
  <c r="J162" i="3"/>
  <c r="BE162" i="3" s="1"/>
  <c r="BI160" i="3"/>
  <c r="BH160" i="3"/>
  <c r="BG160" i="3"/>
  <c r="BF160" i="3"/>
  <c r="BE160" i="3"/>
  <c r="T160" i="3"/>
  <c r="R160" i="3"/>
  <c r="P160" i="3"/>
  <c r="BK160" i="3"/>
  <c r="J160" i="3"/>
  <c r="BI159" i="3"/>
  <c r="BH159" i="3"/>
  <c r="BG159" i="3"/>
  <c r="BF159" i="3"/>
  <c r="BE159" i="3"/>
  <c r="T159" i="3"/>
  <c r="R159" i="3"/>
  <c r="P159" i="3"/>
  <c r="BK159" i="3"/>
  <c r="J159" i="3"/>
  <c r="BI157" i="3"/>
  <c r="BH157" i="3"/>
  <c r="BG157" i="3"/>
  <c r="BF157" i="3"/>
  <c r="BE157" i="3"/>
  <c r="T157" i="3"/>
  <c r="R157" i="3"/>
  <c r="P157" i="3"/>
  <c r="BK157" i="3"/>
  <c r="J157" i="3"/>
  <c r="BI156" i="3"/>
  <c r="BH156" i="3"/>
  <c r="BG156" i="3"/>
  <c r="BF156" i="3"/>
  <c r="BE156" i="3"/>
  <c r="T156" i="3"/>
  <c r="T155" i="3" s="1"/>
  <c r="R156" i="3"/>
  <c r="R155" i="3" s="1"/>
  <c r="P156" i="3"/>
  <c r="P155" i="3" s="1"/>
  <c r="BK156" i="3"/>
  <c r="J156" i="3"/>
  <c r="BI154" i="3"/>
  <c r="BH154" i="3"/>
  <c r="BG154" i="3"/>
  <c r="BF154" i="3"/>
  <c r="T154" i="3"/>
  <c r="R154" i="3"/>
  <c r="P154" i="3"/>
  <c r="BK154" i="3"/>
  <c r="J154" i="3"/>
  <c r="BE154" i="3" s="1"/>
  <c r="BI150" i="3"/>
  <c r="BH150" i="3"/>
  <c r="BG150" i="3"/>
  <c r="BF150" i="3"/>
  <c r="T150" i="3"/>
  <c r="R150" i="3"/>
  <c r="P150" i="3"/>
  <c r="BK150" i="3"/>
  <c r="J150" i="3"/>
  <c r="BE150" i="3" s="1"/>
  <c r="BI146" i="3"/>
  <c r="BH146" i="3"/>
  <c r="BG146" i="3"/>
  <c r="BF146" i="3"/>
  <c r="T146" i="3"/>
  <c r="R146" i="3"/>
  <c r="P146" i="3"/>
  <c r="BK146" i="3"/>
  <c r="J146" i="3"/>
  <c r="BE146" i="3" s="1"/>
  <c r="BI145" i="3"/>
  <c r="BH145" i="3"/>
  <c r="BG145" i="3"/>
  <c r="BF145" i="3"/>
  <c r="T145" i="3"/>
  <c r="R145" i="3"/>
  <c r="P145" i="3"/>
  <c r="BK145" i="3"/>
  <c r="J145" i="3"/>
  <c r="BE145" i="3" s="1"/>
  <c r="BI144" i="3"/>
  <c r="BH144" i="3"/>
  <c r="BG144" i="3"/>
  <c r="BF144" i="3"/>
  <c r="T144" i="3"/>
  <c r="R144" i="3"/>
  <c r="P144" i="3"/>
  <c r="BK144" i="3"/>
  <c r="J144" i="3"/>
  <c r="BE144" i="3" s="1"/>
  <c r="BI143" i="3"/>
  <c r="BH143" i="3"/>
  <c r="BG143" i="3"/>
  <c r="BF143" i="3"/>
  <c r="T143" i="3"/>
  <c r="T142" i="3" s="1"/>
  <c r="R143" i="3"/>
  <c r="R142" i="3" s="1"/>
  <c r="P143" i="3"/>
  <c r="BK143" i="3"/>
  <c r="J143" i="3"/>
  <c r="BE143" i="3" s="1"/>
  <c r="BI141" i="3"/>
  <c r="BH141" i="3"/>
  <c r="BG141" i="3"/>
  <c r="BF141" i="3"/>
  <c r="BE141" i="3"/>
  <c r="T141" i="3"/>
  <c r="R141" i="3"/>
  <c r="P141" i="3"/>
  <c r="BK141" i="3"/>
  <c r="J141" i="3"/>
  <c r="BI139" i="3"/>
  <c r="BH139" i="3"/>
  <c r="BG139" i="3"/>
  <c r="BF139" i="3"/>
  <c r="BE139" i="3"/>
  <c r="T139" i="3"/>
  <c r="R139" i="3"/>
  <c r="P139" i="3"/>
  <c r="BK139" i="3"/>
  <c r="J139" i="3"/>
  <c r="BI138" i="3"/>
  <c r="BH138" i="3"/>
  <c r="BG138" i="3"/>
  <c r="BF138" i="3"/>
  <c r="BE138" i="3"/>
  <c r="T138" i="3"/>
  <c r="R138" i="3"/>
  <c r="P138" i="3"/>
  <c r="BK138" i="3"/>
  <c r="J138" i="3"/>
  <c r="BI136" i="3"/>
  <c r="BH136" i="3"/>
  <c r="BG136" i="3"/>
  <c r="BF136" i="3"/>
  <c r="BE136" i="3"/>
  <c r="T136" i="3"/>
  <c r="R136" i="3"/>
  <c r="P136" i="3"/>
  <c r="BK136" i="3"/>
  <c r="J136" i="3"/>
  <c r="BI134" i="3"/>
  <c r="BH134" i="3"/>
  <c r="BG134" i="3"/>
  <c r="BF134" i="3"/>
  <c r="BE134" i="3"/>
  <c r="T134" i="3"/>
  <c r="R134" i="3"/>
  <c r="P134" i="3"/>
  <c r="BK134" i="3"/>
  <c r="J134" i="3"/>
  <c r="BI132" i="3"/>
  <c r="BH132" i="3"/>
  <c r="BG132" i="3"/>
  <c r="BF132" i="3"/>
  <c r="BE132" i="3"/>
  <c r="T132" i="3"/>
  <c r="R132" i="3"/>
  <c r="P132" i="3"/>
  <c r="BK132" i="3"/>
  <c r="J132" i="3"/>
  <c r="BI130" i="3"/>
  <c r="BH130" i="3"/>
  <c r="BG130" i="3"/>
  <c r="BF130" i="3"/>
  <c r="BE130" i="3"/>
  <c r="T130" i="3"/>
  <c r="R130" i="3"/>
  <c r="P130" i="3"/>
  <c r="BK130" i="3"/>
  <c r="J130" i="3"/>
  <c r="BI129" i="3"/>
  <c r="BH129" i="3"/>
  <c r="BG129" i="3"/>
  <c r="BF129" i="3"/>
  <c r="BE129" i="3"/>
  <c r="T129" i="3"/>
  <c r="R129" i="3"/>
  <c r="P129" i="3"/>
  <c r="BK129" i="3"/>
  <c r="J129" i="3"/>
  <c r="BI127" i="3"/>
  <c r="BH127" i="3"/>
  <c r="BG127" i="3"/>
  <c r="BF127" i="3"/>
  <c r="BE127" i="3"/>
  <c r="T127" i="3"/>
  <c r="R127" i="3"/>
  <c r="P127" i="3"/>
  <c r="BK127" i="3"/>
  <c r="J127" i="3"/>
  <c r="BI126" i="3"/>
  <c r="BH126" i="3"/>
  <c r="BG126" i="3"/>
  <c r="BF126" i="3"/>
  <c r="BE126" i="3"/>
  <c r="T126" i="3"/>
  <c r="R126" i="3"/>
  <c r="P126" i="3"/>
  <c r="BK126" i="3"/>
  <c r="J126" i="3"/>
  <c r="BI124" i="3"/>
  <c r="BH124" i="3"/>
  <c r="BG124" i="3"/>
  <c r="BF124" i="3"/>
  <c r="BE124" i="3"/>
  <c r="T124" i="3"/>
  <c r="R124" i="3"/>
  <c r="P124" i="3"/>
  <c r="BK124" i="3"/>
  <c r="J124" i="3"/>
  <c r="BI123" i="3"/>
  <c r="BH123" i="3"/>
  <c r="BG123" i="3"/>
  <c r="BF123" i="3"/>
  <c r="BE123" i="3"/>
  <c r="T123" i="3"/>
  <c r="T122" i="3" s="1"/>
  <c r="R123" i="3"/>
  <c r="P123" i="3"/>
  <c r="P122" i="3" s="1"/>
  <c r="BK123" i="3"/>
  <c r="BK122" i="3" s="1"/>
  <c r="J123" i="3"/>
  <c r="BI120" i="3"/>
  <c r="BH120" i="3"/>
  <c r="BG120" i="3"/>
  <c r="BF120" i="3"/>
  <c r="BE120" i="3"/>
  <c r="T120" i="3"/>
  <c r="R120" i="3"/>
  <c r="P120" i="3"/>
  <c r="BK120" i="3"/>
  <c r="J120" i="3"/>
  <c r="BI118" i="3"/>
  <c r="BH118" i="3"/>
  <c r="BG118" i="3"/>
  <c r="BF118" i="3"/>
  <c r="BE118" i="3"/>
  <c r="T118" i="3"/>
  <c r="R118" i="3"/>
  <c r="R116" i="3" s="1"/>
  <c r="P118" i="3"/>
  <c r="BK118" i="3"/>
  <c r="J118" i="3"/>
  <c r="BI117" i="3"/>
  <c r="BH117" i="3"/>
  <c r="BG117" i="3"/>
  <c r="BF117" i="3"/>
  <c r="BE117" i="3"/>
  <c r="T117" i="3"/>
  <c r="T116" i="3" s="1"/>
  <c r="R117" i="3"/>
  <c r="P117" i="3"/>
  <c r="P116" i="3" s="1"/>
  <c r="BK117" i="3"/>
  <c r="BK116" i="3" s="1"/>
  <c r="J116" i="3" s="1"/>
  <c r="J60" i="3" s="1"/>
  <c r="J117" i="3"/>
  <c r="BI115" i="3"/>
  <c r="BH115" i="3"/>
  <c r="BG115" i="3"/>
  <c r="BF115" i="3"/>
  <c r="T115" i="3"/>
  <c r="T113" i="3" s="1"/>
  <c r="R115" i="3"/>
  <c r="P115" i="3"/>
  <c r="BK115" i="3"/>
  <c r="J115" i="3"/>
  <c r="BE115" i="3" s="1"/>
  <c r="BI114" i="3"/>
  <c r="BH114" i="3"/>
  <c r="BG114" i="3"/>
  <c r="BF114" i="3"/>
  <c r="J31" i="3" s="1"/>
  <c r="AW53" i="1" s="1"/>
  <c r="T114" i="3"/>
  <c r="R114" i="3"/>
  <c r="R113" i="3" s="1"/>
  <c r="P114" i="3"/>
  <c r="P113" i="3" s="1"/>
  <c r="BK114" i="3"/>
  <c r="J114" i="3"/>
  <c r="BE114" i="3" s="1"/>
  <c r="BI112" i="3"/>
  <c r="BH112" i="3"/>
  <c r="BG112" i="3"/>
  <c r="BF112" i="3"/>
  <c r="BE112" i="3"/>
  <c r="T112" i="3"/>
  <c r="R112" i="3"/>
  <c r="P112" i="3"/>
  <c r="BK112" i="3"/>
  <c r="J112" i="3"/>
  <c r="BI111" i="3"/>
  <c r="BH111" i="3"/>
  <c r="BG111" i="3"/>
  <c r="BF111" i="3"/>
  <c r="BE111" i="3"/>
  <c r="T111" i="3"/>
  <c r="R111" i="3"/>
  <c r="P111" i="3"/>
  <c r="BK111" i="3"/>
  <c r="J111" i="3"/>
  <c r="BI110" i="3"/>
  <c r="BH110" i="3"/>
  <c r="BG110" i="3"/>
  <c r="BF110" i="3"/>
  <c r="BE110" i="3"/>
  <c r="T110" i="3"/>
  <c r="R110" i="3"/>
  <c r="P110" i="3"/>
  <c r="BK110" i="3"/>
  <c r="J110" i="3"/>
  <c r="BI109" i="3"/>
  <c r="BH109" i="3"/>
  <c r="BG109" i="3"/>
  <c r="BF109" i="3"/>
  <c r="BE109" i="3"/>
  <c r="T109" i="3"/>
  <c r="R109" i="3"/>
  <c r="P109" i="3"/>
  <c r="BK109" i="3"/>
  <c r="J109" i="3"/>
  <c r="BI107" i="3"/>
  <c r="BH107" i="3"/>
  <c r="BG107" i="3"/>
  <c r="BF107" i="3"/>
  <c r="BE107" i="3"/>
  <c r="T107" i="3"/>
  <c r="R107" i="3"/>
  <c r="P107" i="3"/>
  <c r="BK107" i="3"/>
  <c r="J107" i="3"/>
  <c r="BI106" i="3"/>
  <c r="BH106" i="3"/>
  <c r="BG106" i="3"/>
  <c r="BF106" i="3"/>
  <c r="BE106" i="3"/>
  <c r="T106" i="3"/>
  <c r="R106" i="3"/>
  <c r="P106" i="3"/>
  <c r="BK106" i="3"/>
  <c r="J106" i="3"/>
  <c r="BI105" i="3"/>
  <c r="BH105" i="3"/>
  <c r="BG105" i="3"/>
  <c r="BF105" i="3"/>
  <c r="BE105" i="3"/>
  <c r="T105" i="3"/>
  <c r="R105" i="3"/>
  <c r="P105" i="3"/>
  <c r="BK105" i="3"/>
  <c r="J105" i="3"/>
  <c r="BI104" i="3"/>
  <c r="BH104" i="3"/>
  <c r="BG104" i="3"/>
  <c r="BF104" i="3"/>
  <c r="BE104" i="3"/>
  <c r="T104" i="3"/>
  <c r="R104" i="3"/>
  <c r="P104" i="3"/>
  <c r="BK104" i="3"/>
  <c r="J104" i="3"/>
  <c r="BI101" i="3"/>
  <c r="BH101" i="3"/>
  <c r="BG101" i="3"/>
  <c r="BF101" i="3"/>
  <c r="BE101" i="3"/>
  <c r="T101" i="3"/>
  <c r="R101" i="3"/>
  <c r="P101" i="3"/>
  <c r="BK101" i="3"/>
  <c r="J101" i="3"/>
  <c r="BI100" i="3"/>
  <c r="BH100" i="3"/>
  <c r="BG100" i="3"/>
  <c r="BF100" i="3"/>
  <c r="BE100" i="3"/>
  <c r="T100" i="3"/>
  <c r="R100" i="3"/>
  <c r="P100" i="3"/>
  <c r="BK100" i="3"/>
  <c r="J100" i="3"/>
  <c r="BI98" i="3"/>
  <c r="BH98" i="3"/>
  <c r="BG98" i="3"/>
  <c r="BF98" i="3"/>
  <c r="BE98" i="3"/>
  <c r="T98" i="3"/>
  <c r="R98" i="3"/>
  <c r="P98" i="3"/>
  <c r="BK98" i="3"/>
  <c r="J98" i="3"/>
  <c r="BI97" i="3"/>
  <c r="BH97" i="3"/>
  <c r="BG97" i="3"/>
  <c r="BF97" i="3"/>
  <c r="BE97" i="3"/>
  <c r="T97" i="3"/>
  <c r="R97" i="3"/>
  <c r="P97" i="3"/>
  <c r="BK97" i="3"/>
  <c r="J97" i="3"/>
  <c r="BI96" i="3"/>
  <c r="BH96" i="3"/>
  <c r="BG96" i="3"/>
  <c r="BF96" i="3"/>
  <c r="BE96" i="3"/>
  <c r="T96" i="3"/>
  <c r="R96" i="3"/>
  <c r="P96" i="3"/>
  <c r="BK96" i="3"/>
  <c r="J96" i="3"/>
  <c r="BI94" i="3"/>
  <c r="BH94" i="3"/>
  <c r="BG94" i="3"/>
  <c r="BF94" i="3"/>
  <c r="BE94" i="3"/>
  <c r="T94" i="3"/>
  <c r="R94" i="3"/>
  <c r="P94" i="3"/>
  <c r="BK94" i="3"/>
  <c r="J94" i="3"/>
  <c r="BI93" i="3"/>
  <c r="BH93" i="3"/>
  <c r="BG93" i="3"/>
  <c r="F32" i="3" s="1"/>
  <c r="BB53" i="1" s="1"/>
  <c r="BF93" i="3"/>
  <c r="BE93" i="3"/>
  <c r="T93" i="3"/>
  <c r="T92" i="3" s="1"/>
  <c r="R93" i="3"/>
  <c r="R92" i="3" s="1"/>
  <c r="P93" i="3"/>
  <c r="P92" i="3" s="1"/>
  <c r="P91" i="3" s="1"/>
  <c r="BK93" i="3"/>
  <c r="BK92" i="3" s="1"/>
  <c r="BK91" i="3" s="1"/>
  <c r="J93" i="3"/>
  <c r="F87" i="3"/>
  <c r="J86" i="3"/>
  <c r="F86" i="3"/>
  <c r="F84" i="3"/>
  <c r="E82" i="3"/>
  <c r="E80" i="3"/>
  <c r="J51" i="3"/>
  <c r="F51" i="3"/>
  <c r="F49" i="3"/>
  <c r="E47" i="3"/>
  <c r="J18" i="3"/>
  <c r="E18" i="3"/>
  <c r="F52" i="3" s="1"/>
  <c r="J17" i="3"/>
  <c r="J12" i="3"/>
  <c r="J49" i="3" s="1"/>
  <c r="E7" i="3"/>
  <c r="E45" i="3" s="1"/>
  <c r="T162" i="2"/>
  <c r="P162" i="2"/>
  <c r="R157" i="2"/>
  <c r="T140" i="2"/>
  <c r="P140" i="2"/>
  <c r="R136" i="2"/>
  <c r="T120" i="2"/>
  <c r="P120" i="2"/>
  <c r="T117" i="2"/>
  <c r="P117" i="2"/>
  <c r="R115" i="2"/>
  <c r="T107" i="2"/>
  <c r="P107" i="2"/>
  <c r="BK107" i="2"/>
  <c r="J107" i="2" s="1"/>
  <c r="J61" i="2" s="1"/>
  <c r="R102" i="2"/>
  <c r="J102" i="2"/>
  <c r="J60" i="2" s="1"/>
  <c r="T97" i="2"/>
  <c r="P97" i="2"/>
  <c r="R91" i="2"/>
  <c r="AY52" i="1"/>
  <c r="AX52" i="1"/>
  <c r="BI164" i="2"/>
  <c r="BH164" i="2"/>
  <c r="BG164" i="2"/>
  <c r="BF164" i="2"/>
  <c r="BE164" i="2"/>
  <c r="T164" i="2"/>
  <c r="R164" i="2"/>
  <c r="P164" i="2"/>
  <c r="BK164" i="2"/>
  <c r="J164" i="2"/>
  <c r="BI163" i="2"/>
  <c r="BH163" i="2"/>
  <c r="BG163" i="2"/>
  <c r="BF163" i="2"/>
  <c r="BE163" i="2"/>
  <c r="T163" i="2"/>
  <c r="R163" i="2"/>
  <c r="R162" i="2" s="1"/>
  <c r="P163" i="2"/>
  <c r="BK163" i="2"/>
  <c r="BK162" i="2" s="1"/>
  <c r="J162" i="2" s="1"/>
  <c r="J69" i="2" s="1"/>
  <c r="J163" i="2"/>
  <c r="BI161" i="2"/>
  <c r="BH161" i="2"/>
  <c r="BG161" i="2"/>
  <c r="BF161" i="2"/>
  <c r="T161" i="2"/>
  <c r="R161" i="2"/>
  <c r="P161" i="2"/>
  <c r="BK161" i="2"/>
  <c r="J161" i="2"/>
  <c r="BE161" i="2" s="1"/>
  <c r="BI159" i="2"/>
  <c r="BH159" i="2"/>
  <c r="BG159" i="2"/>
  <c r="BF159" i="2"/>
  <c r="T159" i="2"/>
  <c r="R159" i="2"/>
  <c r="P159" i="2"/>
  <c r="BK159" i="2"/>
  <c r="J159" i="2"/>
  <c r="BE159" i="2" s="1"/>
  <c r="BI158" i="2"/>
  <c r="BH158" i="2"/>
  <c r="BG158" i="2"/>
  <c r="BF158" i="2"/>
  <c r="T158" i="2"/>
  <c r="R158" i="2"/>
  <c r="P158" i="2"/>
  <c r="BK158" i="2"/>
  <c r="BK157" i="2" s="1"/>
  <c r="J157" i="2" s="1"/>
  <c r="J68" i="2" s="1"/>
  <c r="J158" i="2"/>
  <c r="BE158" i="2" s="1"/>
  <c r="BI156" i="2"/>
  <c r="BH156" i="2"/>
  <c r="BG156" i="2"/>
  <c r="BF156" i="2"/>
  <c r="BE156" i="2"/>
  <c r="T156" i="2"/>
  <c r="R156" i="2"/>
  <c r="P156" i="2"/>
  <c r="BK156" i="2"/>
  <c r="J156" i="2"/>
  <c r="BI155" i="2"/>
  <c r="BH155" i="2"/>
  <c r="BG155" i="2"/>
  <c r="BF155" i="2"/>
  <c r="BE155" i="2"/>
  <c r="T155" i="2"/>
  <c r="R155" i="2"/>
  <c r="P155" i="2"/>
  <c r="BK155" i="2"/>
  <c r="J155" i="2"/>
  <c r="BI153" i="2"/>
  <c r="BH153" i="2"/>
  <c r="BG153" i="2"/>
  <c r="BF153" i="2"/>
  <c r="BE153" i="2"/>
  <c r="T153" i="2"/>
  <c r="R153" i="2"/>
  <c r="P153" i="2"/>
  <c r="BK153" i="2"/>
  <c r="J153" i="2"/>
  <c r="BI151" i="2"/>
  <c r="BH151" i="2"/>
  <c r="BG151" i="2"/>
  <c r="BF151" i="2"/>
  <c r="BE151" i="2"/>
  <c r="T151" i="2"/>
  <c r="R151" i="2"/>
  <c r="P151" i="2"/>
  <c r="BK151" i="2"/>
  <c r="J151" i="2"/>
  <c r="BI150" i="2"/>
  <c r="BH150" i="2"/>
  <c r="BG150" i="2"/>
  <c r="BF150" i="2"/>
  <c r="BE150" i="2"/>
  <c r="T150" i="2"/>
  <c r="R150" i="2"/>
  <c r="P150" i="2"/>
  <c r="BK150" i="2"/>
  <c r="J150" i="2"/>
  <c r="BI145" i="2"/>
  <c r="BH145" i="2"/>
  <c r="BG145" i="2"/>
  <c r="BF145" i="2"/>
  <c r="BE145" i="2"/>
  <c r="T145" i="2"/>
  <c r="R145" i="2"/>
  <c r="P145" i="2"/>
  <c r="BK145" i="2"/>
  <c r="J145" i="2"/>
  <c r="BI141" i="2"/>
  <c r="BH141" i="2"/>
  <c r="BG141" i="2"/>
  <c r="BF141" i="2"/>
  <c r="BE141" i="2"/>
  <c r="T141" i="2"/>
  <c r="R141" i="2"/>
  <c r="R140" i="2" s="1"/>
  <c r="P141" i="2"/>
  <c r="BK141" i="2"/>
  <c r="J141" i="2"/>
  <c r="BI139" i="2"/>
  <c r="BH139" i="2"/>
  <c r="BG139" i="2"/>
  <c r="BF139" i="2"/>
  <c r="T139" i="2"/>
  <c r="R139" i="2"/>
  <c r="P139" i="2"/>
  <c r="BK139" i="2"/>
  <c r="J139" i="2"/>
  <c r="BE139" i="2" s="1"/>
  <c r="BI138" i="2"/>
  <c r="BH138" i="2"/>
  <c r="BG138" i="2"/>
  <c r="BF138" i="2"/>
  <c r="T138" i="2"/>
  <c r="R138" i="2"/>
  <c r="P138" i="2"/>
  <c r="BK138" i="2"/>
  <c r="J138" i="2"/>
  <c r="BE138" i="2" s="1"/>
  <c r="BI137" i="2"/>
  <c r="BH137" i="2"/>
  <c r="BG137" i="2"/>
  <c r="BF137" i="2"/>
  <c r="T137" i="2"/>
  <c r="R137" i="2"/>
  <c r="P137" i="2"/>
  <c r="BK137" i="2"/>
  <c r="BK136" i="2" s="1"/>
  <c r="J136" i="2" s="1"/>
  <c r="J66" i="2" s="1"/>
  <c r="J137" i="2"/>
  <c r="BE137" i="2" s="1"/>
  <c r="BI135" i="2"/>
  <c r="BH135" i="2"/>
  <c r="BG135" i="2"/>
  <c r="BF135" i="2"/>
  <c r="BE135" i="2"/>
  <c r="T135" i="2"/>
  <c r="R135" i="2"/>
  <c r="P135" i="2"/>
  <c r="BK135" i="2"/>
  <c r="J135" i="2"/>
  <c r="BI134" i="2"/>
  <c r="BH134" i="2"/>
  <c r="BG134" i="2"/>
  <c r="BF134" i="2"/>
  <c r="BE134" i="2"/>
  <c r="T134" i="2"/>
  <c r="R134" i="2"/>
  <c r="P134" i="2"/>
  <c r="BK134" i="2"/>
  <c r="J134" i="2"/>
  <c r="BI133" i="2"/>
  <c r="BH133" i="2"/>
  <c r="BG133" i="2"/>
  <c r="BF133" i="2"/>
  <c r="BE133" i="2"/>
  <c r="T133" i="2"/>
  <c r="R133" i="2"/>
  <c r="P133" i="2"/>
  <c r="BK133" i="2"/>
  <c r="J133" i="2"/>
  <c r="BI132" i="2"/>
  <c r="BH132" i="2"/>
  <c r="BG132" i="2"/>
  <c r="BF132" i="2"/>
  <c r="BE132" i="2"/>
  <c r="T132" i="2"/>
  <c r="R132" i="2"/>
  <c r="P132" i="2"/>
  <c r="BK132" i="2"/>
  <c r="J132" i="2"/>
  <c r="BI131" i="2"/>
  <c r="BH131" i="2"/>
  <c r="BG131" i="2"/>
  <c r="BF131" i="2"/>
  <c r="BE131" i="2"/>
  <c r="T131" i="2"/>
  <c r="R131" i="2"/>
  <c r="P131" i="2"/>
  <c r="BK131" i="2"/>
  <c r="J131" i="2"/>
  <c r="BI130" i="2"/>
  <c r="BH130" i="2"/>
  <c r="BG130" i="2"/>
  <c r="BF130" i="2"/>
  <c r="BE130" i="2"/>
  <c r="T130" i="2"/>
  <c r="R130" i="2"/>
  <c r="P130" i="2"/>
  <c r="BK130" i="2"/>
  <c r="J130" i="2"/>
  <c r="BI129" i="2"/>
  <c r="BH129" i="2"/>
  <c r="BG129" i="2"/>
  <c r="BF129" i="2"/>
  <c r="BE129" i="2"/>
  <c r="T129" i="2"/>
  <c r="R129" i="2"/>
  <c r="P129" i="2"/>
  <c r="BK129" i="2"/>
  <c r="J129" i="2"/>
  <c r="BI128" i="2"/>
  <c r="BH128" i="2"/>
  <c r="BG128" i="2"/>
  <c r="BF128" i="2"/>
  <c r="BE128" i="2"/>
  <c r="T128" i="2"/>
  <c r="R128" i="2"/>
  <c r="P128" i="2"/>
  <c r="BK128" i="2"/>
  <c r="J128" i="2"/>
  <c r="BI127" i="2"/>
  <c r="BH127" i="2"/>
  <c r="BG127" i="2"/>
  <c r="BF127" i="2"/>
  <c r="BE127" i="2"/>
  <c r="T127" i="2"/>
  <c r="R127" i="2"/>
  <c r="P127" i="2"/>
  <c r="BK127" i="2"/>
  <c r="J127" i="2"/>
  <c r="BI125" i="2"/>
  <c r="BH125" i="2"/>
  <c r="BG125" i="2"/>
  <c r="BF125" i="2"/>
  <c r="BE125" i="2"/>
  <c r="T125" i="2"/>
  <c r="R125" i="2"/>
  <c r="P125" i="2"/>
  <c r="BK125" i="2"/>
  <c r="J125" i="2"/>
  <c r="BI124" i="2"/>
  <c r="BH124" i="2"/>
  <c r="BG124" i="2"/>
  <c r="BF124" i="2"/>
  <c r="BE124" i="2"/>
  <c r="T124" i="2"/>
  <c r="R124" i="2"/>
  <c r="P124" i="2"/>
  <c r="BK124" i="2"/>
  <c r="J124" i="2"/>
  <c r="BI123" i="2"/>
  <c r="BH123" i="2"/>
  <c r="BG123" i="2"/>
  <c r="BF123" i="2"/>
  <c r="BE123" i="2"/>
  <c r="T123" i="2"/>
  <c r="R123" i="2"/>
  <c r="P123" i="2"/>
  <c r="BK123" i="2"/>
  <c r="J123" i="2"/>
  <c r="BI122" i="2"/>
  <c r="BH122" i="2"/>
  <c r="BG122" i="2"/>
  <c r="BF122" i="2"/>
  <c r="BE122" i="2"/>
  <c r="T122" i="2"/>
  <c r="R122" i="2"/>
  <c r="P122" i="2"/>
  <c r="BK122" i="2"/>
  <c r="BK120" i="2" s="1"/>
  <c r="J122" i="2"/>
  <c r="BI121" i="2"/>
  <c r="BH121" i="2"/>
  <c r="BG121" i="2"/>
  <c r="BF121" i="2"/>
  <c r="BE121" i="2"/>
  <c r="T121" i="2"/>
  <c r="R121" i="2"/>
  <c r="R120" i="2" s="1"/>
  <c r="R119" i="2" s="1"/>
  <c r="P121" i="2"/>
  <c r="BK121" i="2"/>
  <c r="J121" i="2"/>
  <c r="BI118" i="2"/>
  <c r="BH118" i="2"/>
  <c r="BG118" i="2"/>
  <c r="BF118" i="2"/>
  <c r="BE118" i="2"/>
  <c r="T118" i="2"/>
  <c r="R118" i="2"/>
  <c r="R117" i="2" s="1"/>
  <c r="P118" i="2"/>
  <c r="BK118" i="2"/>
  <c r="BK117" i="2" s="1"/>
  <c r="J117" i="2" s="1"/>
  <c r="J118" i="2"/>
  <c r="J63" i="2"/>
  <c r="BI116" i="2"/>
  <c r="BH116" i="2"/>
  <c r="BG116" i="2"/>
  <c r="BF116" i="2"/>
  <c r="T116" i="2"/>
  <c r="T115" i="2" s="1"/>
  <c r="R116" i="2"/>
  <c r="P116" i="2"/>
  <c r="P115" i="2" s="1"/>
  <c r="BK116" i="2"/>
  <c r="BK115" i="2" s="1"/>
  <c r="J115" i="2" s="1"/>
  <c r="J62" i="2" s="1"/>
  <c r="J116" i="2"/>
  <c r="BE116" i="2" s="1"/>
  <c r="BI114" i="2"/>
  <c r="BH114" i="2"/>
  <c r="BG114" i="2"/>
  <c r="BF114" i="2"/>
  <c r="BE114" i="2"/>
  <c r="T114" i="2"/>
  <c r="R114" i="2"/>
  <c r="P114" i="2"/>
  <c r="BK114" i="2"/>
  <c r="J114" i="2"/>
  <c r="BI113" i="2"/>
  <c r="BH113" i="2"/>
  <c r="BG113" i="2"/>
  <c r="BF113" i="2"/>
  <c r="BE113" i="2"/>
  <c r="T113" i="2"/>
  <c r="R113" i="2"/>
  <c r="P113" i="2"/>
  <c r="BK113" i="2"/>
  <c r="J113" i="2"/>
  <c r="BI112" i="2"/>
  <c r="BH112" i="2"/>
  <c r="BG112" i="2"/>
  <c r="BF112" i="2"/>
  <c r="BE112" i="2"/>
  <c r="T112" i="2"/>
  <c r="R112" i="2"/>
  <c r="P112" i="2"/>
  <c r="BK112" i="2"/>
  <c r="J112" i="2"/>
  <c r="BI108" i="2"/>
  <c r="BH108" i="2"/>
  <c r="BG108" i="2"/>
  <c r="BF108" i="2"/>
  <c r="BE108" i="2"/>
  <c r="T108" i="2"/>
  <c r="R108" i="2"/>
  <c r="R107" i="2" s="1"/>
  <c r="P108" i="2"/>
  <c r="BK108" i="2"/>
  <c r="J108" i="2"/>
  <c r="BI103" i="2"/>
  <c r="BH103" i="2"/>
  <c r="BG103" i="2"/>
  <c r="BF103" i="2"/>
  <c r="T103" i="2"/>
  <c r="T102" i="2" s="1"/>
  <c r="R103" i="2"/>
  <c r="P103" i="2"/>
  <c r="P102" i="2" s="1"/>
  <c r="BK103" i="2"/>
  <c r="BK102" i="2" s="1"/>
  <c r="J103" i="2"/>
  <c r="BE103" i="2" s="1"/>
  <c r="BI98" i="2"/>
  <c r="BH98" i="2"/>
  <c r="BG98" i="2"/>
  <c r="BF98" i="2"/>
  <c r="BE98" i="2"/>
  <c r="T98" i="2"/>
  <c r="R98" i="2"/>
  <c r="R97" i="2" s="1"/>
  <c r="P98" i="2"/>
  <c r="BK98" i="2"/>
  <c r="BK97" i="2" s="1"/>
  <c r="J97" i="2" s="1"/>
  <c r="J59" i="2" s="1"/>
  <c r="J98" i="2"/>
  <c r="BI96" i="2"/>
  <c r="BH96" i="2"/>
  <c r="F33" i="2" s="1"/>
  <c r="BC52" i="1" s="1"/>
  <c r="BG96" i="2"/>
  <c r="BF96" i="2"/>
  <c r="T96" i="2"/>
  <c r="R96" i="2"/>
  <c r="P96" i="2"/>
  <c r="BK96" i="2"/>
  <c r="J96" i="2"/>
  <c r="BE96" i="2" s="1"/>
  <c r="BI92" i="2"/>
  <c r="BH92" i="2"/>
  <c r="BG92" i="2"/>
  <c r="F32" i="2" s="1"/>
  <c r="BB52" i="1" s="1"/>
  <c r="BF92" i="2"/>
  <c r="T92" i="2"/>
  <c r="T91" i="2" s="1"/>
  <c r="T90" i="2" s="1"/>
  <c r="R92" i="2"/>
  <c r="P92" i="2"/>
  <c r="P91" i="2" s="1"/>
  <c r="P90" i="2" s="1"/>
  <c r="BK92" i="2"/>
  <c r="BK91" i="2" s="1"/>
  <c r="J91" i="2" s="1"/>
  <c r="J58" i="2" s="1"/>
  <c r="J92" i="2"/>
  <c r="BE92" i="2" s="1"/>
  <c r="J30" i="2" s="1"/>
  <c r="AV52" i="1" s="1"/>
  <c r="J85" i="2"/>
  <c r="F85" i="2"/>
  <c r="J83" i="2"/>
  <c r="F83" i="2"/>
  <c r="E81" i="2"/>
  <c r="F52" i="2"/>
  <c r="J51" i="2"/>
  <c r="F51" i="2"/>
  <c r="F49" i="2"/>
  <c r="E47" i="2"/>
  <c r="J18" i="2"/>
  <c r="E18" i="2"/>
  <c r="F86" i="2" s="1"/>
  <c r="J17" i="2"/>
  <c r="J12" i="2"/>
  <c r="J49" i="2" s="1"/>
  <c r="E7" i="2"/>
  <c r="AS51" i="1"/>
  <c r="L47" i="1"/>
  <c r="AM46" i="1"/>
  <c r="L46" i="1"/>
  <c r="AM44" i="1"/>
  <c r="L44" i="1"/>
  <c r="L42" i="1"/>
  <c r="L41" i="1"/>
  <c r="BK84" i="5" l="1"/>
  <c r="J85" i="5"/>
  <c r="J58" i="5" s="1"/>
  <c r="J120" i="2"/>
  <c r="J65" i="2" s="1"/>
  <c r="E45" i="4"/>
  <c r="E76" i="4"/>
  <c r="T84" i="5"/>
  <c r="T83" i="5" s="1"/>
  <c r="T136" i="2"/>
  <c r="T119" i="2" s="1"/>
  <c r="T89" i="2" s="1"/>
  <c r="P157" i="2"/>
  <c r="BK90" i="2"/>
  <c r="T91" i="3"/>
  <c r="F33" i="3"/>
  <c r="BC53" i="1" s="1"/>
  <c r="BC51" i="1" s="1"/>
  <c r="P142" i="3"/>
  <c r="P121" i="3" s="1"/>
  <c r="P90" i="3" s="1"/>
  <c r="AU53" i="1" s="1"/>
  <c r="J31" i="4"/>
  <c r="AW54" i="1" s="1"/>
  <c r="AT54" i="1" s="1"/>
  <c r="F31" i="4"/>
  <c r="BA54" i="1" s="1"/>
  <c r="T110" i="4"/>
  <c r="F33" i="5"/>
  <c r="BC55" i="1" s="1"/>
  <c r="T105" i="5"/>
  <c r="F33" i="6"/>
  <c r="BC56" i="1" s="1"/>
  <c r="T87" i="4"/>
  <c r="T86" i="4" s="1"/>
  <c r="J30" i="8"/>
  <c r="AV58" i="1" s="1"/>
  <c r="AT58" i="1" s="1"/>
  <c r="F30" i="8"/>
  <c r="AZ58" i="1" s="1"/>
  <c r="F34" i="2"/>
  <c r="BD52" i="1" s="1"/>
  <c r="J30" i="3"/>
  <c r="AV53" i="1" s="1"/>
  <c r="AT53" i="1" s="1"/>
  <c r="F30" i="3"/>
  <c r="AZ53" i="1" s="1"/>
  <c r="R122" i="3"/>
  <c r="P180" i="3"/>
  <c r="T194" i="3"/>
  <c r="R202" i="3"/>
  <c r="J92" i="3"/>
  <c r="J58" i="3" s="1"/>
  <c r="P117" i="4"/>
  <c r="P110" i="4" s="1"/>
  <c r="P86" i="4" s="1"/>
  <c r="AU54" i="1" s="1"/>
  <c r="J30" i="5"/>
  <c r="AV55" i="1" s="1"/>
  <c r="J30" i="6"/>
  <c r="AV56" i="1" s="1"/>
  <c r="F30" i="6"/>
  <c r="AZ56" i="1" s="1"/>
  <c r="T91" i="6"/>
  <c r="R91" i="3"/>
  <c r="F30" i="4"/>
  <c r="AZ54" i="1" s="1"/>
  <c r="E45" i="2"/>
  <c r="E79" i="2"/>
  <c r="F30" i="2"/>
  <c r="AZ52" i="1" s="1"/>
  <c r="BK140" i="2"/>
  <c r="J140" i="2" s="1"/>
  <c r="J67" i="2" s="1"/>
  <c r="J91" i="3"/>
  <c r="J57" i="3" s="1"/>
  <c r="F34" i="3"/>
  <c r="BD53" i="1" s="1"/>
  <c r="J31" i="2"/>
  <c r="AW52" i="1" s="1"/>
  <c r="AT52" i="1" s="1"/>
  <c r="F31" i="2"/>
  <c r="BA52" i="1" s="1"/>
  <c r="P136" i="2"/>
  <c r="P119" i="2" s="1"/>
  <c r="P89" i="2" s="1"/>
  <c r="AU52" i="1" s="1"/>
  <c r="T157" i="2"/>
  <c r="R90" i="2"/>
  <c r="R89" i="2" s="1"/>
  <c r="F31" i="3"/>
  <c r="BA53" i="1" s="1"/>
  <c r="T121" i="3"/>
  <c r="BK155" i="3"/>
  <c r="J155" i="3" s="1"/>
  <c r="J64" i="3" s="1"/>
  <c r="J122" i="3"/>
  <c r="J62" i="3" s="1"/>
  <c r="F33" i="4"/>
  <c r="BC54" i="1" s="1"/>
  <c r="R102" i="4"/>
  <c r="R87" i="4" s="1"/>
  <c r="R86" i="4" s="1"/>
  <c r="J31" i="5"/>
  <c r="AW55" i="1" s="1"/>
  <c r="P84" i="5"/>
  <c r="P83" i="5" s="1"/>
  <c r="AU55" i="1" s="1"/>
  <c r="J31" i="9"/>
  <c r="AW59" i="1" s="1"/>
  <c r="F31" i="9"/>
  <c r="BA59" i="1" s="1"/>
  <c r="J84" i="3"/>
  <c r="BK87" i="4"/>
  <c r="BK110" i="4"/>
  <c r="J110" i="4" s="1"/>
  <c r="J61" i="4" s="1"/>
  <c r="BK91" i="6"/>
  <c r="F34" i="6"/>
  <c r="BD56" i="1" s="1"/>
  <c r="T100" i="6"/>
  <c r="R134" i="6"/>
  <c r="R89" i="6" s="1"/>
  <c r="R155" i="6"/>
  <c r="BK162" i="6"/>
  <c r="J162" i="6" s="1"/>
  <c r="J65" i="6" s="1"/>
  <c r="P173" i="6"/>
  <c r="P149" i="7"/>
  <c r="F80" i="5"/>
  <c r="F30" i="5"/>
  <c r="AZ55" i="1" s="1"/>
  <c r="J31" i="6"/>
  <c r="AW56" i="1" s="1"/>
  <c r="F31" i="6"/>
  <c r="BA56" i="1" s="1"/>
  <c r="P122" i="6"/>
  <c r="T144" i="6"/>
  <c r="P162" i="6"/>
  <c r="P180" i="6"/>
  <c r="T141" i="7"/>
  <c r="T94" i="8"/>
  <c r="T85" i="8" s="1"/>
  <c r="T84" i="8" s="1"/>
  <c r="P116" i="8"/>
  <c r="P100" i="6"/>
  <c r="P90" i="6" s="1"/>
  <c r="P89" i="6" s="1"/>
  <c r="AU56" i="1" s="1"/>
  <c r="BK134" i="6"/>
  <c r="J134" i="6" s="1"/>
  <c r="J62" i="6" s="1"/>
  <c r="BK85" i="7"/>
  <c r="J30" i="7"/>
  <c r="AV57" i="1" s="1"/>
  <c r="AT57" i="1" s="1"/>
  <c r="F30" i="7"/>
  <c r="AZ57" i="1" s="1"/>
  <c r="F34" i="7"/>
  <c r="BD57" i="1" s="1"/>
  <c r="T149" i="7"/>
  <c r="T148" i="7" s="1"/>
  <c r="F52" i="11"/>
  <c r="F82" i="11"/>
  <c r="J87" i="11"/>
  <c r="J58" i="11" s="1"/>
  <c r="BK86" i="11"/>
  <c r="R141" i="7"/>
  <c r="BK149" i="7"/>
  <c r="T173" i="7"/>
  <c r="P205" i="7"/>
  <c r="F31" i="7"/>
  <c r="BA57" i="1" s="1"/>
  <c r="BK86" i="8"/>
  <c r="F31" i="8"/>
  <c r="BA58" i="1" s="1"/>
  <c r="R94" i="8"/>
  <c r="BK122" i="8"/>
  <c r="J122" i="8" s="1"/>
  <c r="J62" i="8" s="1"/>
  <c r="J30" i="9"/>
  <c r="AV59" i="1" s="1"/>
  <c r="AT59" i="1" s="1"/>
  <c r="F30" i="9"/>
  <c r="AZ59" i="1" s="1"/>
  <c r="J30" i="12"/>
  <c r="AV62" i="1" s="1"/>
  <c r="F30" i="12"/>
  <c r="AZ62" i="1" s="1"/>
  <c r="J78" i="7"/>
  <c r="R85" i="7"/>
  <c r="F32" i="7"/>
  <c r="BB57" i="1" s="1"/>
  <c r="BB51" i="1" s="1"/>
  <c r="BK173" i="7"/>
  <c r="J173" i="7" s="1"/>
  <c r="J61" i="7" s="1"/>
  <c r="R205" i="7"/>
  <c r="R148" i="7" s="1"/>
  <c r="T249" i="7"/>
  <c r="F32" i="8"/>
  <c r="BB58" i="1" s="1"/>
  <c r="P103" i="8"/>
  <c r="P85" i="8" s="1"/>
  <c r="P84" i="8" s="1"/>
  <c r="AU58" i="1" s="1"/>
  <c r="BK103" i="8"/>
  <c r="J103" i="8" s="1"/>
  <c r="J60" i="8" s="1"/>
  <c r="P143" i="8"/>
  <c r="BK79" i="9"/>
  <c r="J80" i="9"/>
  <c r="J58" i="9" s="1"/>
  <c r="F30" i="10"/>
  <c r="AZ60" i="1" s="1"/>
  <c r="J30" i="10"/>
  <c r="AV60" i="1" s="1"/>
  <c r="T83" i="10"/>
  <c r="T82" i="10" s="1"/>
  <c r="E45" i="12"/>
  <c r="E76" i="12"/>
  <c r="T84" i="7"/>
  <c r="F33" i="7"/>
  <c r="BC57" i="1" s="1"/>
  <c r="BK249" i="7"/>
  <c r="J249" i="7" s="1"/>
  <c r="J64" i="7" s="1"/>
  <c r="J49" i="8"/>
  <c r="R86" i="8"/>
  <c r="R85" i="8" s="1"/>
  <c r="R84" i="8" s="1"/>
  <c r="F33" i="8"/>
  <c r="BC58" i="1" s="1"/>
  <c r="T116" i="8"/>
  <c r="R122" i="8"/>
  <c r="P80" i="9"/>
  <c r="P79" i="9" s="1"/>
  <c r="P78" i="9" s="1"/>
  <c r="AU59" i="1" s="1"/>
  <c r="F79" i="10"/>
  <c r="F52" i="10"/>
  <c r="F75" i="9"/>
  <c r="J31" i="10"/>
  <c r="AW60" i="1" s="1"/>
  <c r="F31" i="10"/>
  <c r="BA60" i="1" s="1"/>
  <c r="J84" i="10"/>
  <c r="J58" i="10" s="1"/>
  <c r="F30" i="11"/>
  <c r="AZ61" i="1" s="1"/>
  <c r="J30" i="11"/>
  <c r="AV61" i="1" s="1"/>
  <c r="T107" i="11"/>
  <c r="P125" i="11"/>
  <c r="BK87" i="12"/>
  <c r="J88" i="12"/>
  <c r="J58" i="12" s="1"/>
  <c r="F31" i="12"/>
  <c r="BA62" i="1" s="1"/>
  <c r="J31" i="12"/>
  <c r="AW62" i="1" s="1"/>
  <c r="F81" i="8"/>
  <c r="J72" i="9"/>
  <c r="P84" i="10"/>
  <c r="P83" i="10" s="1"/>
  <c r="P82" i="10" s="1"/>
  <c r="AU60" i="1" s="1"/>
  <c r="F32" i="10"/>
  <c r="BB60" i="1" s="1"/>
  <c r="P86" i="11"/>
  <c r="P85" i="11" s="1"/>
  <c r="AU61" i="1" s="1"/>
  <c r="J31" i="11"/>
  <c r="AW61" i="1" s="1"/>
  <c r="BK115" i="11"/>
  <c r="P88" i="12"/>
  <c r="P87" i="12" s="1"/>
  <c r="P86" i="12" s="1"/>
  <c r="AU62" i="1" s="1"/>
  <c r="T95" i="12"/>
  <c r="T87" i="12" s="1"/>
  <c r="T86" i="12" s="1"/>
  <c r="E45" i="10"/>
  <c r="R83" i="10"/>
  <c r="R82" i="10" s="1"/>
  <c r="F33" i="10"/>
  <c r="BC60" i="1" s="1"/>
  <c r="BK151" i="10"/>
  <c r="J151" i="10" s="1"/>
  <c r="J61" i="10" s="1"/>
  <c r="R87" i="11"/>
  <c r="R86" i="11" s="1"/>
  <c r="F32" i="11"/>
  <c r="BB61" i="1" s="1"/>
  <c r="P107" i="11"/>
  <c r="P106" i="11" s="1"/>
  <c r="T125" i="11"/>
  <c r="T86" i="11"/>
  <c r="R106" i="11"/>
  <c r="R87" i="12"/>
  <c r="R86" i="12" s="1"/>
  <c r="F33" i="12"/>
  <c r="BC62" i="1" s="1"/>
  <c r="J79" i="11"/>
  <c r="W29" i="1" l="1"/>
  <c r="AY51" i="1"/>
  <c r="W28" i="1"/>
  <c r="AX51" i="1"/>
  <c r="R85" i="11"/>
  <c r="AT61" i="1"/>
  <c r="BK78" i="9"/>
  <c r="J78" i="9" s="1"/>
  <c r="J79" i="9"/>
  <c r="J57" i="9" s="1"/>
  <c r="J87" i="4"/>
  <c r="J57" i="4" s="1"/>
  <c r="BK86" i="4"/>
  <c r="J86" i="4" s="1"/>
  <c r="R90" i="3"/>
  <c r="AT55" i="1"/>
  <c r="BK119" i="2"/>
  <c r="J119" i="2" s="1"/>
  <c r="J64" i="2" s="1"/>
  <c r="J87" i="12"/>
  <c r="J57" i="12" s="1"/>
  <c r="BK86" i="12"/>
  <c r="J86" i="12" s="1"/>
  <c r="AT60" i="1"/>
  <c r="R84" i="7"/>
  <c r="AT62" i="1"/>
  <c r="J86" i="11"/>
  <c r="J57" i="11" s="1"/>
  <c r="BK84" i="7"/>
  <c r="J84" i="7" s="1"/>
  <c r="J85" i="7"/>
  <c r="J57" i="7" s="1"/>
  <c r="AZ51" i="1"/>
  <c r="T90" i="6"/>
  <c r="T89" i="6" s="1"/>
  <c r="BD51" i="1"/>
  <c r="W30" i="1" s="1"/>
  <c r="T90" i="3"/>
  <c r="BK83" i="5"/>
  <c r="J83" i="5" s="1"/>
  <c r="J84" i="5"/>
  <c r="J57" i="5" s="1"/>
  <c r="BK83" i="10"/>
  <c r="J91" i="6"/>
  <c r="J58" i="6" s="1"/>
  <c r="BK90" i="6"/>
  <c r="R121" i="3"/>
  <c r="BK121" i="3"/>
  <c r="J115" i="11"/>
  <c r="J64" i="11" s="1"/>
  <c r="BK106" i="11"/>
  <c r="J106" i="11" s="1"/>
  <c r="J62" i="11" s="1"/>
  <c r="T106" i="11"/>
  <c r="T85" i="11" s="1"/>
  <c r="BK85" i="8"/>
  <c r="J86" i="8"/>
  <c r="J58" i="8" s="1"/>
  <c r="J149" i="7"/>
  <c r="J60" i="7" s="1"/>
  <c r="BK148" i="7"/>
  <c r="J148" i="7" s="1"/>
  <c r="J59" i="7" s="1"/>
  <c r="P148" i="7"/>
  <c r="P84" i="7" s="1"/>
  <c r="AU57" i="1" s="1"/>
  <c r="AU51" i="1" s="1"/>
  <c r="BA51" i="1"/>
  <c r="AT56" i="1"/>
  <c r="J90" i="2"/>
  <c r="J57" i="2" s="1"/>
  <c r="J121" i="3" l="1"/>
  <c r="J61" i="3" s="1"/>
  <c r="BK90" i="3"/>
  <c r="J90" i="3" s="1"/>
  <c r="J90" i="6"/>
  <c r="J57" i="6" s="1"/>
  <c r="BK89" i="6"/>
  <c r="J89" i="6" s="1"/>
  <c r="J56" i="5"/>
  <c r="J27" i="5"/>
  <c r="AV51" i="1"/>
  <c r="W26" i="1"/>
  <c r="BK85" i="11"/>
  <c r="J85" i="11" s="1"/>
  <c r="J56" i="12"/>
  <c r="J27" i="12"/>
  <c r="J56" i="9"/>
  <c r="J27" i="9"/>
  <c r="W27" i="1"/>
  <c r="AW51" i="1"/>
  <c r="AK27" i="1" s="1"/>
  <c r="J27" i="4"/>
  <c r="J56" i="4"/>
  <c r="J85" i="8"/>
  <c r="J57" i="8" s="1"/>
  <c r="BK84" i="8"/>
  <c r="J84" i="8" s="1"/>
  <c r="BK82" i="10"/>
  <c r="J82" i="10" s="1"/>
  <c r="J83" i="10"/>
  <c r="J57" i="10" s="1"/>
  <c r="J56" i="7"/>
  <c r="J27" i="7"/>
  <c r="BK89" i="2"/>
  <c r="J89" i="2" s="1"/>
  <c r="AG57" i="1" l="1"/>
  <c r="AN57" i="1" s="1"/>
  <c r="J36" i="7"/>
  <c r="J56" i="2"/>
  <c r="J27" i="2"/>
  <c r="J56" i="10"/>
  <c r="J27" i="10"/>
  <c r="AG54" i="1"/>
  <c r="AN54" i="1" s="1"/>
  <c r="J36" i="4"/>
  <c r="J27" i="6"/>
  <c r="J56" i="6"/>
  <c r="J56" i="8"/>
  <c r="J27" i="8"/>
  <c r="AT51" i="1"/>
  <c r="AK26" i="1"/>
  <c r="AG62" i="1"/>
  <c r="AN62" i="1" s="1"/>
  <c r="J36" i="12"/>
  <c r="AG55" i="1"/>
  <c r="AN55" i="1" s="1"/>
  <c r="J36" i="5"/>
  <c r="J56" i="3"/>
  <c r="J27" i="3"/>
  <c r="AG59" i="1"/>
  <c r="AN59" i="1" s="1"/>
  <c r="J36" i="9"/>
  <c r="J56" i="11"/>
  <c r="J27" i="11"/>
  <c r="J36" i="11" l="1"/>
  <c r="AG61" i="1"/>
  <c r="AN61" i="1" s="1"/>
  <c r="J36" i="3"/>
  <c r="AG53" i="1"/>
  <c r="AN53" i="1" s="1"/>
  <c r="AG58" i="1"/>
  <c r="AN58" i="1" s="1"/>
  <c r="J36" i="8"/>
  <c r="J36" i="2"/>
  <c r="AG52" i="1"/>
  <c r="AG60" i="1"/>
  <c r="AN60" i="1" s="1"/>
  <c r="J36" i="10"/>
  <c r="AG56" i="1"/>
  <c r="AN56" i="1" s="1"/>
  <c r="J36" i="6"/>
  <c r="AG51" i="1" l="1"/>
  <c r="AN52" i="1"/>
  <c r="AK23" i="1" l="1"/>
  <c r="AK32" i="1" s="1"/>
  <c r="AN51" i="1"/>
</calcChain>
</file>

<file path=xl/sharedStrings.xml><?xml version="1.0" encoding="utf-8"?>
<sst xmlns="http://schemas.openxmlformats.org/spreadsheetml/2006/main" count="12348" uniqueCount="2348">
  <si>
    <t>Export VZ</t>
  </si>
  <si>
    <t>List obsahuje:</t>
  </si>
  <si>
    <t>1) Rekapitulace stavby</t>
  </si>
  <si>
    <t>2) Rekapitulace objektů stavby a soupisů prací</t>
  </si>
  <si>
    <t>3.0</t>
  </si>
  <si>
    <t>ZAMOK</t>
  </si>
  <si>
    <t>False</t>
  </si>
  <si>
    <t>{5db129aa-05f4-41aa-81b7-49cada17f83f}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</si>
  <si>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</si>
  <si>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</si>
  <si>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</si>
  <si>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</si>
  <si>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</si>
  <si>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</si>
  <si>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</si>
  <si>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</si>
  <si>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17017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</si>
  <si>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položek_x000D_
_x000D_
Podrobnosti k vyplnění naleznete na poslední záložce s Pokyny pro vyplnění</t>
  </si>
  <si>
    <t>Stavba:</t>
  </si>
  <si>
    <t>Stavební úpravy a Zateplení objektu na st.p.543_Lázně Bělohrad_171018</t>
  </si>
  <si>
    <t>KSO:</t>
  </si>
  <si>
    <t>801 39 82</t>
  </si>
  <si>
    <t>CC-CZ:</t>
  </si>
  <si>
    <t>12631</t>
  </si>
  <si>
    <t>Místo:</t>
  </si>
  <si>
    <t>ZŠ K.V. Raise, Lázně Bělohrad</t>
  </si>
  <si>
    <t>Datum:</t>
  </si>
  <si>
    <t>16. 8. 2017</t>
  </si>
  <si>
    <t>Zadavatel:</t>
  </si>
  <si>
    <t>IČ:</t>
  </si>
  <si>
    <t xml:space="preserve">00271730 </t>
  </si>
  <si>
    <t>Město Lázně Bělohrad</t>
  </si>
  <si>
    <t>DIČ:</t>
  </si>
  <si>
    <t xml:space="preserve">CZ00271730 </t>
  </si>
  <si>
    <t>Uchazeč:</t>
  </si>
  <si>
    <t>Vyplň údaj</t>
  </si>
  <si>
    <t>Projektant:</t>
  </si>
  <si>
    <t>02232651</t>
  </si>
  <si>
    <t>SOLICITE s.r.o.</t>
  </si>
  <si>
    <t>CZ02232651</t>
  </si>
  <si>
    <t>True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</si>
  <si>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</si>
  <si>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www.cs-urs.cz, sekce Cenové a technické podmínky.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</si>
  <si>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</si>
  <si>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</si>
  <si>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</si>
  <si>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</si>
  <si>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</si>
  <si>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</si>
  <si>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</si>
  <si>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</si>
  <si>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</si>
  <si>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</si>
  <si>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</si>
  <si>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</si>
  <si>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</si>
  <si>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</si>
  <si>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</si>
  <si>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</si>
  <si>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Objekt, Soupis prací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</si>
  <si>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</si>
  <si>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</si>
  <si>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</si>
  <si>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</si>
  <si>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</si>
  <si>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</si>
  <si>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</si>
  <si>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</si>
  <si>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</si>
  <si>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</si>
  <si>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</si>
  <si>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</si>
  <si>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</si>
  <si>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</si>
  <si>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</si>
  <si>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</si>
  <si>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/>
  </si>
  <si>
    <t>D</t>
  </si>
  <si>
    <t>0</t>
  </si>
  <si>
    <t>###NOIMPORT###</t>
  </si>
  <si>
    <t>IMPORT</t>
  </si>
  <si>
    <t>{00000000-0000-0000-0000-000000000000}</t>
  </si>
  <si>
    <t>/</t>
  </si>
  <si>
    <t>SO.01.1</t>
  </si>
  <si>
    <t>ARCHITEKTONICKO-STAVEBNÍ ŘEŠENÍ</t>
  </si>
  <si>
    <t>STA</t>
  </si>
  <si>
    <t>1</t>
  </si>
  <si>
    <t>{64ce5036-5e16-4256-b817-0d3d763fa160}</t>
  </si>
  <si>
    <t>2</t>
  </si>
  <si>
    <t>SO.01.2</t>
  </si>
  <si>
    <t>ARCHITEKTONICKO-STAVEBNÍ ŘEŠENÍ - ZATEPLENÍ</t>
  </si>
  <si>
    <t>{084ee694-edfe-43f2-9860-5b60c2937700}</t>
  </si>
  <si>
    <t>SO.01.3</t>
  </si>
  <si>
    <t>BOURACÍ PRÁCE - ZATEPLENÍ</t>
  </si>
  <si>
    <t>{d93397b9-c350-4894-9a6d-bd069dc682bf}</t>
  </si>
  <si>
    <t>SO.02</t>
  </si>
  <si>
    <t>VNITŘNÍ VODOVOD - VENKOVNÍ ČÁST</t>
  </si>
  <si>
    <t>{90861a11-01e6-4c8a-ad31-2bc5ef5f6807}</t>
  </si>
  <si>
    <t>SO.03</t>
  </si>
  <si>
    <t>ELEKTROINSTALACE</t>
  </si>
  <si>
    <t>{ef4fbb3e-764e-478f-84a1-81acb64afc64}</t>
  </si>
  <si>
    <t>SO.04</t>
  </si>
  <si>
    <t>ZDRAVOTNĚ TECHNICKÉ INSTALACE</t>
  </si>
  <si>
    <t>{1d534e5a-f311-4fd8-8c6c-558fe4434bac}</t>
  </si>
  <si>
    <t>SO.05</t>
  </si>
  <si>
    <t>ÚSTŘEDNÍ VYTÁPĚNÍ</t>
  </si>
  <si>
    <t>{e169d686-67ab-466f-ac42-2223466c99f8}</t>
  </si>
  <si>
    <t>SO.06</t>
  </si>
  <si>
    <t>VZDUCHOTECHNIKA</t>
  </si>
  <si>
    <t>{38a76294-7831-4e00-afce-12b82e753fda}</t>
  </si>
  <si>
    <t>SO.07</t>
  </si>
  <si>
    <t>OBNOVA KANALIZAČNÍ PŘÍPOJKY</t>
  </si>
  <si>
    <t>{cded9d80-272b-41f3-aed8-208e4cf07cfa}</t>
  </si>
  <si>
    <t>SO.08</t>
  </si>
  <si>
    <t>PŘÍSTŘEŠEK</t>
  </si>
  <si>
    <t>{132b2e0d-91ae-4869-a319-31702842e0f7}</t>
  </si>
  <si>
    <t>VRN</t>
  </si>
  <si>
    <t>VEDLEJŠÍ ROZPOČTOVÉ NÁKLADY</t>
  </si>
  <si>
    <t>{c3b08094-d335-4aa3-b5fe-f5afcf4d4662}</t>
  </si>
  <si>
    <t>1) Krycí list soupisu</t>
  </si>
  <si>
    <t>2) Rekapitulace</t>
  </si>
  <si>
    <t>3) Soupis prací</t>
  </si>
  <si>
    <t>Zpět na list:</t>
  </si>
  <si>
    <t>Rekapitulace stavby</t>
  </si>
  <si>
    <t>KRYCÍ LIST SOUPISU</t>
  </si>
  <si>
    <t>Objekt:</t>
  </si>
  <si>
    <t>SO.01.1 - ARCHITEKTONICKO-STAVEBNÍ ŘEŠENÍ</t>
  </si>
  <si>
    <t>REKAPITULACE ČLENĚNÍ SOUPISU PRACÍ</t>
  </si>
  <si>
    <t>Kód dílu - Popis</t>
  </si>
  <si>
    <t>Cena celkem [CZK]</t>
  </si>
  <si>
    <t>Náklady soupisu celkem</t>
  </si>
  <si>
    <t>-1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</si>
  <si>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</si>
  <si>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</si>
  <si>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</si>
  <si>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</si>
  <si>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4 - Vodorovné konstrukce</t>
  </si>
  <si>
    <t xml:space="preserve">    9 - Ostatní konstrukce a práce, bourání</t>
  </si>
  <si>
    <t xml:space="preserve">    998 - Přesun hmot</t>
  </si>
  <si>
    <t>PSV - Práce a dodávky PSV</t>
  </si>
  <si>
    <t xml:space="preserve">    763 - Konstrukce suché výstavby</t>
  </si>
  <si>
    <t xml:space="preserve">    766 - Konstrukce truhlářské</t>
  </si>
  <si>
    <t xml:space="preserve">    767 - Konstrukce zámečnické</t>
  </si>
  <si>
    <t xml:space="preserve">    781 - Dokončovací práce - obklady</t>
  </si>
  <si>
    <t xml:space="preserve">    784 - Dokončovací práce - malby a tapety</t>
  </si>
  <si>
    <t>SOUPIS PRACÍ</t>
  </si>
  <si>
    <t>PČ</t>
  </si>
  <si>
    <t>Popis</t>
  </si>
  <si>
    <t>MJ</t>
  </si>
  <si>
    <t>Množství</t>
  </si>
  <si>
    <t>J.cena [CZK]</t>
  </si>
  <si>
    <t>Cenová soustava</t>
  </si>
  <si>
    <t>Poznámka</t>
  </si>
  <si>
    <t>J. Nh [h]</t>
  </si>
  <si>
    <t>Nh celkem [h]</t>
  </si>
  <si>
    <t>J. hmotnost_x000D_
[t]</t>
  </si>
  <si>
    <t>Hmotnost_x000D_
celkem [t]</t>
  </si>
  <si>
    <t>J. suť [t]</t>
  </si>
  <si>
    <t>Suť Celkem [t]</t>
  </si>
  <si>
    <t>HSV</t>
  </si>
  <si>
    <t>Práce a dodávky HSV</t>
  </si>
  <si>
    <t>ROZPOCET</t>
  </si>
  <si>
    <t>Zemní práce</t>
  </si>
  <si>
    <t>25</t>
  </si>
  <si>
    <t>K</t>
  </si>
  <si>
    <t>132201101</t>
  </si>
  <si>
    <t>Hloubení zapažených i nezapažených rýh šířky do 600 mm s urovnáním dna do předepsaného profilu a spádu v hornině tř. 3 do 100 m3</t>
  </si>
  <si>
    <t>m3</t>
  </si>
  <si>
    <t>CS ÚRS 2017 01</t>
  </si>
  <si>
    <t>4</t>
  </si>
  <si>
    <t>-83896959</t>
  </si>
  <si>
    <t>VV</t>
  </si>
  <si>
    <t>"schodiště východ" 30</t>
  </si>
  <si>
    <t>"schodiště západ" 3,75</t>
  </si>
  <si>
    <t>Součet</t>
  </si>
  <si>
    <t>26</t>
  </si>
  <si>
    <t>132201109</t>
  </si>
  <si>
    <t>Hloubení zapažených i nezapažených rýh šířky do 600 mm s urovnáním dna do předepsaného profilu a spádu v hornině tř. 3 Příplatek k cenám za lepivost horniny tř. 3</t>
  </si>
  <si>
    <t>34250219</t>
  </si>
  <si>
    <t>Zakládání</t>
  </si>
  <si>
    <t>27</t>
  </si>
  <si>
    <t>274313711</t>
  </si>
  <si>
    <t>Základy z betonu prostého pasy betonu kamenem neprokládaného tř. C 20/25</t>
  </si>
  <si>
    <t>980171537</t>
  </si>
  <si>
    <t>"schodiště východ" 16,4</t>
  </si>
  <si>
    <t>"schodiště západ" 3,92</t>
  </si>
  <si>
    <t>3</t>
  </si>
  <si>
    <t>Svislé a kompletní konstrukce</t>
  </si>
  <si>
    <t>28</t>
  </si>
  <si>
    <t>311311951</t>
  </si>
  <si>
    <t>Nadzákladové zdi z betonu prostého nosné bez zvláštních nároků na vliv prostředí tř. C 20/25</t>
  </si>
  <si>
    <t>519649012</t>
  </si>
  <si>
    <t>"podezdívka západ" 5,23</t>
  </si>
  <si>
    <t>"podezdívka východ" 0,2</t>
  </si>
  <si>
    <t>Vodorovné konstrukce</t>
  </si>
  <si>
    <t>30</t>
  </si>
  <si>
    <t>430321414</t>
  </si>
  <si>
    <t>Schodišťové konstrukce a rampy z betonu železového (bez výztuže) stupně, schodnice, ramena, podesty s nosníky tř. C 25/30 - pohledový beton</t>
  </si>
  <si>
    <t>721649461</t>
  </si>
  <si>
    <t>"východ rampa a schodiště a podesta"1,8</t>
  </si>
  <si>
    <t>"západ schodiště a podesta" 0,391</t>
  </si>
  <si>
    <t>31</t>
  </si>
  <si>
    <t>430362021</t>
  </si>
  <si>
    <t>Výztuž schodišťových konstrukcí a ramp stupňů, schodnic, ramen, podest s nosníky ze svařovaných sítí z drátů typu KARI</t>
  </si>
  <si>
    <t>t</t>
  </si>
  <si>
    <t>-594561810</t>
  </si>
  <si>
    <t>32</t>
  </si>
  <si>
    <t>431351121</t>
  </si>
  <si>
    <t>Bednění podest, podstupňových desek a ramp včetně podpěrné konstrukce výšky do 4 m půdorysně přímočarých zřízení</t>
  </si>
  <si>
    <t>m2</t>
  </si>
  <si>
    <t>-1537339104</t>
  </si>
  <si>
    <t>33</t>
  </si>
  <si>
    <t>431351122</t>
  </si>
  <si>
    <t>Bednění podest, podstupňových desek a ramp včetně podpěrné konstrukce výšky do 4 m půdorysně přímočarých odstranění</t>
  </si>
  <si>
    <t>2080481002</t>
  </si>
  <si>
    <t>9</t>
  </si>
  <si>
    <t>Ostatní konstrukce a práce, bourání</t>
  </si>
  <si>
    <t>24</t>
  </si>
  <si>
    <t>963042819</t>
  </si>
  <si>
    <t>Bourání schodišťových stupňů betonových zhotovených na místě</t>
  </si>
  <si>
    <t>m</t>
  </si>
  <si>
    <t>-670053636</t>
  </si>
  <si>
    <t>998</t>
  </si>
  <si>
    <t>Přesun hmot</t>
  </si>
  <si>
    <t>41</t>
  </si>
  <si>
    <t>998012021</t>
  </si>
  <si>
    <t>Přesun hmot pro budovy občanské výstavby, bydlení, výrobu a služby s nosnou svislou konstrukcí monolitickou betonovou tyčovou nebo plošnou s jakýkoliv obvodovým pláštěm kromě vyzdívaného vodorovná dopravní vzdálenost do 100 m pro budovy výšky do 6 m</t>
  </si>
  <si>
    <t>-1409504580</t>
  </si>
  <si>
    <t>PSV</t>
  </si>
  <si>
    <t>Práce a dodávky PSV</t>
  </si>
  <si>
    <t>763</t>
  </si>
  <si>
    <t>Konstrukce suché výstavby</t>
  </si>
  <si>
    <t>763111314</t>
  </si>
  <si>
    <t>Příčka ze sádrokartonových desek s nosnou konstrukcí z jednoduchých ocelových profilů UW, CW jednoduše opláštěná deskou standardní A tl. 12,5 mm, příčka tl. 100 mm, profil 75 TI tl. 60 mm, EI 30, Rw 47 dB</t>
  </si>
  <si>
    <t>16</t>
  </si>
  <si>
    <t>-834270487</t>
  </si>
  <si>
    <t>763111316</t>
  </si>
  <si>
    <t>Příčka ze sádrokartonových desek s nosnou konstrukcí z jednoduchých ocelových profilů UW, CW jednoduše opláštěná deskou standardní A tl. 12,5 mm, příčka tl. 120 mm, profil 100 TI tl. 80 mm, EI 30, Rw 48 dB</t>
  </si>
  <si>
    <t>-1586082767</t>
  </si>
  <si>
    <t>763113341</t>
  </si>
  <si>
    <t>Příčka instalační ze sádrokartonových desek s nosnou konstrukcí ze zdvojených ocelových profilů UW, CW s mezerou, CW profily navzájem spojeny páskem sádry dvojitě opláštěná deskami impregnovanými H2 tl. 2 x 12,5 mm, EI 60, příčka tl. 155 mm, profil 50 TI tl. 50 mm, Rw 52 dB</t>
  </si>
  <si>
    <t>1133105860</t>
  </si>
  <si>
    <t>763164781</t>
  </si>
  <si>
    <t>Obklad ze sádrokartonových desek montáž obkladu konstrukcí dřevěných, opláštění jednoduché</t>
  </si>
  <si>
    <t>-413319460</t>
  </si>
  <si>
    <t>5</t>
  </si>
  <si>
    <t>M</t>
  </si>
  <si>
    <t>590305210</t>
  </si>
  <si>
    <t>deska stavební sdk tl. 12,5 mm</t>
  </si>
  <si>
    <t>-779758564</t>
  </si>
  <si>
    <t>127*1,15 'Přepočtené koeficientem množství</t>
  </si>
  <si>
    <t>10</t>
  </si>
  <si>
    <t>763181311</t>
  </si>
  <si>
    <t>Výplně otvorů konstrukcí ze sádrokartonových desek montáž zárubně kovové s příslušenstvím pro příčky výšky do 2,75 m nebo zátěže dveřního křídla do 25 kg, s profily CW a UW jednokřídlové</t>
  </si>
  <si>
    <t>kus</t>
  </si>
  <si>
    <t>1919473400</t>
  </si>
  <si>
    <t>11</t>
  </si>
  <si>
    <t>553315220</t>
  </si>
  <si>
    <t>zárubeň ocelová pro sádrokarton 100 800 L/P</t>
  </si>
  <si>
    <t>202343837</t>
  </si>
  <si>
    <t>12</t>
  </si>
  <si>
    <t>553315210</t>
  </si>
  <si>
    <t>zárubeň ocelová pro sádrokarton 100 700 L/P</t>
  </si>
  <si>
    <t>-917540841</t>
  </si>
  <si>
    <t>13</t>
  </si>
  <si>
    <t>553315330</t>
  </si>
  <si>
    <t>zárubeň ocelová pro sádrokarton 125 900 L/P</t>
  </si>
  <si>
    <t>1884789210</t>
  </si>
  <si>
    <t>14</t>
  </si>
  <si>
    <t>553315320</t>
  </si>
  <si>
    <t>zárubeň ocelová pro sádrokarton 125 800 L/P</t>
  </si>
  <si>
    <t>999885949</t>
  </si>
  <si>
    <t>553315410</t>
  </si>
  <si>
    <t>zárubeň ocelová pro sádrokarton 150 700 L/P</t>
  </si>
  <si>
    <t>-1742377544</t>
  </si>
  <si>
    <t>763181312</t>
  </si>
  <si>
    <t>Výplně otvorů konstrukcí ze sádrokartonových desek montáž zárubně kovové s příslušenstvím pro příčky výšky do 2,75 m nebo zátěže dveřního křídla do 25 kg, s profily CW a UW dvoukřídlové</t>
  </si>
  <si>
    <t>-878110418</t>
  </si>
  <si>
    <t>17</t>
  </si>
  <si>
    <t>553313320R1</t>
  </si>
  <si>
    <t>zárubeň ocelová pro sádrokarton s drážkou tl. 100mm š.1700mm (dělení 500/900) dvoukřídlá</t>
  </si>
  <si>
    <t>1253924864</t>
  </si>
  <si>
    <t>37</t>
  </si>
  <si>
    <t>998763301</t>
  </si>
  <si>
    <t>Přesun hmot pro konstrukce montované z desek sádrokartonových, sádrovláknitých, cementovláknitých nebo cementových stanovený z hmotnosti přesunovaného materiálu vodorovná dopravní vzdálenost do 50 m v objektech výšky do 6 m</t>
  </si>
  <si>
    <t>1088056010</t>
  </si>
  <si>
    <t>766</t>
  </si>
  <si>
    <t>Konstrukce truhlářské</t>
  </si>
  <si>
    <t>8</t>
  </si>
  <si>
    <t>766660001</t>
  </si>
  <si>
    <t>Montáž dveřních křídel dřevěných nebo plastových otevíravých do ocelové zárubně povrchově upravených jednokřídlových, šířky do 800 mm</t>
  </si>
  <si>
    <t>2049472704</t>
  </si>
  <si>
    <t>611601880</t>
  </si>
  <si>
    <t>dveře dřevěné vnitřní hladké plné 1křídlové standardní provedení 80x197cm</t>
  </si>
  <si>
    <t>-1993474101</t>
  </si>
  <si>
    <t>38</t>
  </si>
  <si>
    <t>998766101</t>
  </si>
  <si>
    <t>Přesun hmot pro konstrukce truhlářské stanovený z hmotnosti přesunovaného materiálu vodorovná dopravní vzdálenost do 50 m v objektech výšky do 6 m</t>
  </si>
  <si>
    <t>-143386022</t>
  </si>
  <si>
    <t>767</t>
  </si>
  <si>
    <t>Konstrukce zámečnické</t>
  </si>
  <si>
    <t>34</t>
  </si>
  <si>
    <t>767220210</t>
  </si>
  <si>
    <t>Montáž schodišťového zábradlí z trubek nebo tenkostěnných profilů na ocelovou konstrukci, hmotnosti 1 m zábradlí do 15 kg</t>
  </si>
  <si>
    <t>1771581281</t>
  </si>
  <si>
    <t>"zábradlí východ" 16,8</t>
  </si>
  <si>
    <t>"zábradlí západ" 4,79</t>
  </si>
  <si>
    <t>35</t>
  </si>
  <si>
    <t>140110260</t>
  </si>
  <si>
    <t>trubka ocelová bezešvá hladká jakost 11 353, 51 x 3,2 mm ošetřená práškovou barvou např. komaxit</t>
  </si>
  <si>
    <t>-2131984761</t>
  </si>
  <si>
    <t>"horní zábradlí a průběžná výztuha" 2*21,6</t>
  </si>
  <si>
    <t>"sloupky" 23*1</t>
  </si>
  <si>
    <t>66,2*2 'Přepočtené koeficientem množství</t>
  </si>
  <si>
    <t>36</t>
  </si>
  <si>
    <t>767220550</t>
  </si>
  <si>
    <t>Montáž schodišťového zábradlí osazení samostatného sloupku</t>
  </si>
  <si>
    <t>-2065617278</t>
  </si>
  <si>
    <t>20</t>
  </si>
  <si>
    <t>767531121</t>
  </si>
  <si>
    <t>Montáž vstupních čistících zón z rohoží osazení rámu mosazného nebo hliníkového zapuštěného z L profilů</t>
  </si>
  <si>
    <t>566103903</t>
  </si>
  <si>
    <t>5*2 'Přepočtené koeficientem množství</t>
  </si>
  <si>
    <t>18</t>
  </si>
  <si>
    <t>697521600</t>
  </si>
  <si>
    <t>rám pro zapuštění, profil L - 30/30, 25/25, 20/30, 15/30 - Al</t>
  </si>
  <si>
    <t>-197549811</t>
  </si>
  <si>
    <t>19</t>
  </si>
  <si>
    <t>697520760</t>
  </si>
  <si>
    <t>rohož vstupní provedení houževnatá pryž, modul 150x100 cm</t>
  </si>
  <si>
    <t>2079610552</t>
  </si>
  <si>
    <t>39</t>
  </si>
  <si>
    <t>998767101</t>
  </si>
  <si>
    <t>Přesun hmot pro zámečnické konstrukce stanovený z hmotnosti přesunovaného materiálu vodorovná dopravní vzdálenost do 50 m v objektech výšky do 6 m</t>
  </si>
  <si>
    <t>-636329568</t>
  </si>
  <si>
    <t>781</t>
  </si>
  <si>
    <t>Dokončovací práce - obklady</t>
  </si>
  <si>
    <t>23</t>
  </si>
  <si>
    <t>781473115</t>
  </si>
  <si>
    <t>Montáž obkladů vnitřních stěn z dlaždic keramických lepených standardním lepidlem režných nebo glazovaných hladkých přes 22 do 25 ks/m2</t>
  </si>
  <si>
    <t>-2884913</t>
  </si>
  <si>
    <t>22</t>
  </si>
  <si>
    <t>597610200</t>
  </si>
  <si>
    <t>obkládačky keramické koupelnové (bílé i barevné) 25 x 33 x 0,7 cm I. j.</t>
  </si>
  <si>
    <t>1220808602</t>
  </si>
  <si>
    <t>150,3*1,1 'Přepočtené koeficientem množství</t>
  </si>
  <si>
    <t>40</t>
  </si>
  <si>
    <t>998781101</t>
  </si>
  <si>
    <t>Přesun hmot pro obklady keramické stanovený z hmotnosti přesunovaného materiálu vodorovná dopravní vzdálenost do 50 m v objektech výšky do 6 m</t>
  </si>
  <si>
    <t>-747680976</t>
  </si>
  <si>
    <t>784</t>
  </si>
  <si>
    <t>Dokončovací práce - malby a tapety</t>
  </si>
  <si>
    <t>6</t>
  </si>
  <si>
    <t>784211101</t>
  </si>
  <si>
    <t>Malby z malířských směsí otěruvzdorných za mokra dvojnásobné, bílé za mokra otěruvzdorné výborně v místnostech výšky do 3,80 m</t>
  </si>
  <si>
    <t>1134507417</t>
  </si>
  <si>
    <t>7</t>
  </si>
  <si>
    <t>784221101</t>
  </si>
  <si>
    <t>Malby z malířských směsí otěruvzdorných za sucha dvojnásobné, bílé za sucha otěruvzdorné dobře v místnostech výšky do 3,80 m</t>
  </si>
  <si>
    <t>1601146636</t>
  </si>
  <si>
    <t>SO.01.2 - ARCHITEKTONICKO-STAVEBNÍ ŘEŠENÍ - ZATEPLENÍ</t>
  </si>
  <si>
    <t xml:space="preserve">    6 - Úpravy povrchů, podlahy a osazování výplní</t>
  </si>
  <si>
    <t xml:space="preserve">    8 - Trubní vedení</t>
  </si>
  <si>
    <t xml:space="preserve">    9 - Ostatní konstrukce a práce-bourání</t>
  </si>
  <si>
    <t xml:space="preserve">    713 - Izolace tepelné</t>
  </si>
  <si>
    <t xml:space="preserve">    762 - Konstrukce tesařské</t>
  </si>
  <si>
    <t xml:space="preserve">    764 - Konstrukce klempířské</t>
  </si>
  <si>
    <t xml:space="preserve">    765 - Krytina skládaná</t>
  </si>
  <si>
    <t xml:space="preserve">    771 - Podlahy z dlaždic</t>
  </si>
  <si>
    <t xml:space="preserve">    776 - Podlahy povlakové</t>
  </si>
  <si>
    <t>Úpravy povrchů, podlahy a osazování výplní</t>
  </si>
  <si>
    <t>229,</t>
  </si>
  <si>
    <t>Montáž kontaktního zateplení z polystyrenových desek nebo z kombinovaných desek na vnější stěny, tloušťky desek do 40 mm</t>
  </si>
  <si>
    <t>1139898796</t>
  </si>
  <si>
    <t>283759310_x</t>
  </si>
  <si>
    <t>deska fasádní polystyrénová EPS 70 F 1000 x 500 x 30 mm</t>
  </si>
  <si>
    <t>212353256</t>
  </si>
  <si>
    <t>229,27*1,02 'Přepočtené koeficientem množství</t>
  </si>
  <si>
    <t>612321111_x</t>
  </si>
  <si>
    <t>Omítka stěrková vnitřních stěn nanášená ručně na sdk stěny</t>
  </si>
  <si>
    <t>677950139</t>
  </si>
  <si>
    <t>622143003</t>
  </si>
  <si>
    <t>Montáž omítkových profilů plastových nebo pozinkovaných, upevněných vtlačením do podkladní vrstvy nebo přibitím rohových s tkaninou</t>
  </si>
  <si>
    <t>-139817110</t>
  </si>
  <si>
    <t>590514800</t>
  </si>
  <si>
    <t>kontaktní zateplovací systémy příslušenství kontaktních zateplovacích systémů lišta rohová s tkaninou - rohovník  2,5m Al 10/10 cm</t>
  </si>
  <si>
    <t>-1768252254</t>
  </si>
  <si>
    <t>14,2*1,05 'Přepočtené koeficientem množství</t>
  </si>
  <si>
    <t>622143004</t>
  </si>
  <si>
    <t>Montáž omítkových profilů plastových nebo pozinkovaných, upevněných vtlačením do podkladní vrstvy nebo přibitím začišťovacích samolepících (APU lišty)</t>
  </si>
  <si>
    <t>-1932718405</t>
  </si>
  <si>
    <t>590514760</t>
  </si>
  <si>
    <t>kontaktní zateplovací systémy příslušenství kontaktních zateplovacích systémů profil okenní začišťovací s tkaninou Thermospoj 9 mm/2,4 m</t>
  </si>
  <si>
    <t>-1968497528</t>
  </si>
  <si>
    <t>P</t>
  </si>
  <si>
    <t>Poznámka k položce:
délka 2,4 m, přesah tkaniny 100 mm</t>
  </si>
  <si>
    <t>122*1,05 'Přepočtené koeficientem množství</t>
  </si>
  <si>
    <t>622212001</t>
  </si>
  <si>
    <t>Montáž kontaktního zateplení vnějšího ostění, nadpraží nebo parapetu z polystyrenových desek hloubky špalet do 200 mm, tloušťky desek do 40 mm</t>
  </si>
  <si>
    <t>-467067662</t>
  </si>
  <si>
    <t>283759310</t>
  </si>
  <si>
    <t>625158683</t>
  </si>
  <si>
    <t>622252001</t>
  </si>
  <si>
    <t>Montáž lišt kontaktního zateplení zakládacích soklových připevněných hmoždinkami</t>
  </si>
  <si>
    <t>243903051</t>
  </si>
  <si>
    <t>590516340</t>
  </si>
  <si>
    <t>kontaktní zateplovací systémy příslušenství kontaktních zateplovacích systémů lišty soklové  - zakládací lišty zakládací LO 143 mm  tl.1,0 mm</t>
  </si>
  <si>
    <t>1471658187</t>
  </si>
  <si>
    <t>71,1*1,05 'Přepočtené koeficientem množství</t>
  </si>
  <si>
    <t>622531011</t>
  </si>
  <si>
    <t xml:space="preserve">Omítka tenkovrstvá silikonová vnějších ploch probarvená, včetně penetrace podkladu zrnitá, tloušťky 1,5 mm stěn </t>
  </si>
  <si>
    <t>-396205631</t>
  </si>
  <si>
    <t>585516010</t>
  </si>
  <si>
    <t>omítka jemnozrná, spotřeba 3,5 kg/m2</t>
  </si>
  <si>
    <t>kg</t>
  </si>
  <si>
    <t>1588203101</t>
  </si>
  <si>
    <t>629991011</t>
  </si>
  <si>
    <t>Zakrytí vnějších ploch před znečištěním včetně pozdějšího odkrytí výplní otvorů a svislých ploch fólií přilepenou lepící páskou</t>
  </si>
  <si>
    <t>1653758533</t>
  </si>
  <si>
    <t>632450133</t>
  </si>
  <si>
    <t>Potěr cementový vyrovnávací ze suchých směsí v ploše o průměrné (střední) tl. přes 30 do 40 mm</t>
  </si>
  <si>
    <t>1230420942</t>
  </si>
  <si>
    <t>Trubní vedení</t>
  </si>
  <si>
    <t>877265271</t>
  </si>
  <si>
    <t>Montáž tvarovek na kanalizačním potrubí z trub z plastu z tvrdého PVC nebo z polypropylenu v otevřeném výkopu lapačů střešních splavenin DN 100</t>
  </si>
  <si>
    <t>1282536239</t>
  </si>
  <si>
    <t>283411100</t>
  </si>
  <si>
    <t>lapače střešních splavenin okapová vpusť s klapkou + inspekční poklop z PP</t>
  </si>
  <si>
    <t>290224385</t>
  </si>
  <si>
    <t>Ostatní konstrukce a práce-bourání</t>
  </si>
  <si>
    <t>941211111</t>
  </si>
  <si>
    <t>Montáž lešení řadového rámového lehkého pracovního s podlahami s provozním zatížením tř. 3 do 200 kg/m2 šířky tř. SW06 přes 0,6 do 0,9 m, výšky do 10 m</t>
  </si>
  <si>
    <t>1548012479</t>
  </si>
  <si>
    <t>941211211</t>
  </si>
  <si>
    <t>Montáž lešení řadového rámového lehkého pracovního s podlahami s provozním zatížením tř. 3 do 200 kg/m2 Příplatek za první a každý další den použití lešení k ceně -1111 nebo -1112</t>
  </si>
  <si>
    <t>292897424</t>
  </si>
  <si>
    <t>396,825*60 'Přepočtené koeficientem množství</t>
  </si>
  <si>
    <t>941211811</t>
  </si>
  <si>
    <t>Demontáž lešení řadového rámového lehkého pracovního s provozním zatížením tř. 3 do 200 kg/m2 šířky tř. SW06 přes 0,6 do 0,9 m, výšky do 10 m</t>
  </si>
  <si>
    <t>-720814439</t>
  </si>
  <si>
    <t>713</t>
  </si>
  <si>
    <t>Izolace tepelné</t>
  </si>
  <si>
    <t>713111111</t>
  </si>
  <si>
    <t>Montáž tepelné izolace stropů rohožemi, pásy, dílci, deskami, bloky (izolační materiál ve specifikaci) vrchem bez překrytí lepenkou kladenými volně</t>
  </si>
  <si>
    <t>-2030348613</t>
  </si>
  <si>
    <t>631667580</t>
  </si>
  <si>
    <t>pás tepelný pro všechny druhy nezatížených izolací tl.180 mm</t>
  </si>
  <si>
    <t>-273251426</t>
  </si>
  <si>
    <t>302*1,02 'Přepočtené koeficientem množství</t>
  </si>
  <si>
    <t>713121111</t>
  </si>
  <si>
    <t>Montáž tepelné izolace podlah rohožemi, pásy, deskami, dílci, bloky (izolační materiál ve specifikaci) kladenými volně jednovrstvá</t>
  </si>
  <si>
    <t>1496674264</t>
  </si>
  <si>
    <t>283723090</t>
  </si>
  <si>
    <t>deska z pěnového polystyrenu pro trvalé zatížení v tlaku (max. 2000 kg/m2) 1000 x 500 x 100 mm</t>
  </si>
  <si>
    <t>-690525580</t>
  </si>
  <si>
    <t>297*1,02 'Přepočtené koeficientem množství</t>
  </si>
  <si>
    <t>713131111_x</t>
  </si>
  <si>
    <t>Montáž izolace tepelné stěn a základů přibitím rohoží, pásů, dílců, desek - obvodový plášť difúzní vrstva</t>
  </si>
  <si>
    <t>1048526609</t>
  </si>
  <si>
    <t>283293120_x</t>
  </si>
  <si>
    <t>fólie difúzní nekontaktní 110 g/m2 (1,5 x 50 m)</t>
  </si>
  <si>
    <t>-1738335066</t>
  </si>
  <si>
    <t>190,24*1,02 'Přepočtené koeficientem množství</t>
  </si>
  <si>
    <t>713131121</t>
  </si>
  <si>
    <t>Montáž tepelné izolace stěn rohožemi, pásy, deskami, dílci, bloky (izolační materiál ve specifikaci) přichycením úchytnými dráty a závlačkami - obvodový plášť</t>
  </si>
  <si>
    <t>1835987466</t>
  </si>
  <si>
    <t>190,24*2 'Přepočtené koeficientem množství</t>
  </si>
  <si>
    <t>631537080</t>
  </si>
  <si>
    <t>deska izolační univerzální λ-0.037 610x1000x120 mm</t>
  </si>
  <si>
    <t>1783622173</t>
  </si>
  <si>
    <t>29</t>
  </si>
  <si>
    <t>631537050</t>
  </si>
  <si>
    <t>deska izolační univerzální λ-0.037 610x1000x80 mm</t>
  </si>
  <si>
    <t>-1810318390</t>
  </si>
  <si>
    <t>713131161</t>
  </si>
  <si>
    <t>Montáž izolace tepelné stěn připevněné sponkami parotěsné reflexní tl do 5 mm - obvodový plášť parotěsná vrstva</t>
  </si>
  <si>
    <t>-1701709807</t>
  </si>
  <si>
    <t>283553060_1</t>
  </si>
  <si>
    <t>pás parotěsný tepelně izolační s reflexní Al vrstvou 25 x 0,97 m, tl. 5 mm</t>
  </si>
  <si>
    <t>-1363045938</t>
  </si>
  <si>
    <t>189,8*1,05 'Přepočtené koeficientem množství</t>
  </si>
  <si>
    <t>90</t>
  </si>
  <si>
    <t>998713101</t>
  </si>
  <si>
    <t>Přesun hmot pro izolace tepelné stanovený z hmotnosti přesunovaného materiálu vodorovná dopravní vzdálenost do 50 m v objektech výšky do 6 m</t>
  </si>
  <si>
    <t>-1601552429</t>
  </si>
  <si>
    <t>762</t>
  </si>
  <si>
    <t>Konstrukce tesařské</t>
  </si>
  <si>
    <t>85</t>
  </si>
  <si>
    <t>762112110</t>
  </si>
  <si>
    <t>Montáž konstrukce stěn a příček na hladko (bez zářezů) z hraněného a polohraněného řeziva, průřezové plochy do 120 cm2</t>
  </si>
  <si>
    <t>-597426069</t>
  </si>
  <si>
    <t>762431022</t>
  </si>
  <si>
    <t>Obložení stěn z dřevoštěpkových desek přibíjených na pero a drážku nebroušených, tloušťky desky 12 mm - obvodový plášť</t>
  </si>
  <si>
    <t>-1298656935</t>
  </si>
  <si>
    <t>762431026</t>
  </si>
  <si>
    <t>Obložení stěn z dřevoštěpkových desek přibíjených na pero a drážku nebroušených, tloušťky desky 22 mm - obvodový plášť</t>
  </si>
  <si>
    <t>-616969015</t>
  </si>
  <si>
    <t>762751110</t>
  </si>
  <si>
    <t>Montáž prostorových konstrukcí vázaných na hladko (bez zářezů) z řeziva hraněného nebo polohraněného, průřezové plochy do 120 cm2 - sloupky obvodového pláště</t>
  </si>
  <si>
    <t>-1845484781</t>
  </si>
  <si>
    <t>"rozšíření sloupků "274,7</t>
  </si>
  <si>
    <t>"doplnění sloupku místo dveří" 3,11</t>
  </si>
  <si>
    <t>605120010</t>
  </si>
  <si>
    <t>řezivo jehličnaté hranol jakost I do 120 cm2</t>
  </si>
  <si>
    <t>-153132014</t>
  </si>
  <si>
    <t>"rozšíření dřevěných sloupků" 1,764</t>
  </si>
  <si>
    <t>"sloupek místo rušených dvěří 200x80" 0,044</t>
  </si>
  <si>
    <t>89</t>
  </si>
  <si>
    <t>998762101</t>
  </si>
  <si>
    <t>Přesun hmot pro konstrukce tesařské stanovený z hmotnosti přesunovaného materiálu vodorovná dopravní vzdálenost do 50 m v objektech výšky do 6 m</t>
  </si>
  <si>
    <t>-1635018442</t>
  </si>
  <si>
    <t>763131621</t>
  </si>
  <si>
    <t>Podhled ze sádrokartonových desek montáž desek, tl. 12,5 mm</t>
  </si>
  <si>
    <t>-593836085</t>
  </si>
  <si>
    <t>595912460</t>
  </si>
  <si>
    <t>desky zdicí nepálené ostatní desky protipožární sádrokartonové  "DF" Rigips š x tl. x d RF(DF)  12,5   1250 x 12,5 x 2000</t>
  </si>
  <si>
    <t>474233183</t>
  </si>
  <si>
    <t>284,02*1,1 'Přepočtené koeficientem množství</t>
  </si>
  <si>
    <t>763164115</t>
  </si>
  <si>
    <t>Obklad ze sádrokartonových desek konstrukcí dřevěných včetně ochranných úhelníků ve tvaru L rozvinuté šíře do 0,4 m, opláštěný deskou protipožární DF, tl. 12,5 mm</t>
  </si>
  <si>
    <t>869169559</t>
  </si>
  <si>
    <t>94</t>
  </si>
  <si>
    <t>-1655217357</t>
  </si>
  <si>
    <t>764</t>
  </si>
  <si>
    <t>Konstrukce klempířské</t>
  </si>
  <si>
    <t>764101133</t>
  </si>
  <si>
    <t>Montáž krytiny z plechu s úpravou u okapů, prostupů a výčnělků střechy rovné drážkováním z tabulí, sklon střechy přes 30 do 60 st.</t>
  </si>
  <si>
    <t>-1160914247</t>
  </si>
  <si>
    <t>42</t>
  </si>
  <si>
    <t>553502800</t>
  </si>
  <si>
    <t>krytina střešní falcovaná pozinkovaný plech s barevnou dvouvrstvou polyesterovou úpravou 610 x 79000 mm</t>
  </si>
  <si>
    <t>735527097</t>
  </si>
  <si>
    <t>43</t>
  </si>
  <si>
    <t>764206105</t>
  </si>
  <si>
    <t>Montáž oplechování parapetů rovných, bez rohů, rozvinuté šířky do 400 mm</t>
  </si>
  <si>
    <t>-13277352</t>
  </si>
  <si>
    <t>44</t>
  </si>
  <si>
    <t>138142110</t>
  </si>
  <si>
    <t>plechy hladké pozinkované v tabulích plechy pozinkované 2,00 x 1000 x 2000 mm</t>
  </si>
  <si>
    <t>-862491515</t>
  </si>
  <si>
    <t>Poznámka k položce:
Hmotnost: 16 kg/m2</t>
  </si>
  <si>
    <t>45</t>
  </si>
  <si>
    <t>764501103</t>
  </si>
  <si>
    <t>Montáž žlabu podokapního půlkruhového žlabu</t>
  </si>
  <si>
    <t>1957099930</t>
  </si>
  <si>
    <t>46</t>
  </si>
  <si>
    <t>553441890</t>
  </si>
  <si>
    <t>části stavební klempířské systém okapový SAG žlaby půlkruhové podokapní 330  TiZn</t>
  </si>
  <si>
    <t>1267020288</t>
  </si>
  <si>
    <t>47</t>
  </si>
  <si>
    <t>764501108</t>
  </si>
  <si>
    <t>Montáž žlabu podokapního půlkruhového kotlíku</t>
  </si>
  <si>
    <t>1482812499</t>
  </si>
  <si>
    <t>48</t>
  </si>
  <si>
    <t>553442600</t>
  </si>
  <si>
    <t>části stavební klempířské systém okapový SAG kotlík oválný tvar dle DIN 18461 330/100  TiZn</t>
  </si>
  <si>
    <t>-1585534182</t>
  </si>
  <si>
    <t>49</t>
  </si>
  <si>
    <t>764508131</t>
  </si>
  <si>
    <t>Montáž svodu kruhového, průměru svodu</t>
  </si>
  <si>
    <t>-94531817</t>
  </si>
  <si>
    <t>50</t>
  </si>
  <si>
    <t>553442050</t>
  </si>
  <si>
    <t>části stavební klempířské systém okapový SAG roury svodové kruhové falcované 100  TiZn</t>
  </si>
  <si>
    <t>694015010</t>
  </si>
  <si>
    <t>78</t>
  </si>
  <si>
    <t>764508134</t>
  </si>
  <si>
    <t>Montáž svodu kruhového, průměru kolen horních dvojitých</t>
  </si>
  <si>
    <t>-1472368731</t>
  </si>
  <si>
    <t>79</t>
  </si>
  <si>
    <t>553443480R</t>
  </si>
  <si>
    <t>koleno  72° kruhové lisované 100 TiZn</t>
  </si>
  <si>
    <t>1934464622</t>
  </si>
  <si>
    <t>91</t>
  </si>
  <si>
    <t>998764101</t>
  </si>
  <si>
    <t>Přesun hmot pro konstrukce klempířské stanovený z hmotnosti přesunovaného materiálu vodorovná dopravní vzdálenost do 50 m v objektech výšky do 6 m</t>
  </si>
  <si>
    <t>2057575101</t>
  </si>
  <si>
    <t>765</t>
  </si>
  <si>
    <t>Krytina skládaná</t>
  </si>
  <si>
    <t>76</t>
  </si>
  <si>
    <t>765191023</t>
  </si>
  <si>
    <t>Montáž pojistné hydroizolační fólie kladené ve sklonu přes 20 st. s lepenými přesahy na bednění nebo tepelnou izolaci</t>
  </si>
  <si>
    <t>1744581370</t>
  </si>
  <si>
    <t>77</t>
  </si>
  <si>
    <t>283292950</t>
  </si>
  <si>
    <t>membrána podstřešní (reakce na oheň - třída E) 150 g/m2 s aplikovanou spojovací páskou</t>
  </si>
  <si>
    <t>-1387482447</t>
  </si>
  <si>
    <t>341,2*1,1 'Přepočtené koeficientem množství</t>
  </si>
  <si>
    <t>54</t>
  </si>
  <si>
    <t>766622135</t>
  </si>
  <si>
    <t>Montáž oken plastových včetně montáže rámu na polyuretanovou pěnu plochy přes 1 m2 otevíravých nebo sklápěcích do celostěnových panelů nebo ocelových rámů, výšky do 1,5 m</t>
  </si>
  <si>
    <t>-94389452</t>
  </si>
  <si>
    <t>55</t>
  </si>
  <si>
    <t>611400160</t>
  </si>
  <si>
    <t>okno plastové jednokřídlé otvíravé a vyklápěcí pravé 1186x600 cm</t>
  </si>
  <si>
    <t>116473227</t>
  </si>
  <si>
    <t>56</t>
  </si>
  <si>
    <t>766622136</t>
  </si>
  <si>
    <t>Montáž oken plastových včetně montáže rámu na polyuretanovou pěnu plochy přes 1 m2 otevíravých nebo sklápěcích do celostěnových panelů nebo ocelových rámů, výšky přes 1,5 do 2,5 m</t>
  </si>
  <si>
    <t>1565572323</t>
  </si>
  <si>
    <t>57</t>
  </si>
  <si>
    <t>611400180</t>
  </si>
  <si>
    <t>okno plastové jednokřídlé otvíravé a vyklápěcí pravé 1186 x 1400 cm</t>
  </si>
  <si>
    <t>-1017521829</t>
  </si>
  <si>
    <t>64</t>
  </si>
  <si>
    <t>766660551</t>
  </si>
  <si>
    <t>Montáž dveřních křídel dřevěných nebo plastových vchodových dveří včetně rámu do dřevěných konstrukcí dvoukřídlových bez nadsvětlíku</t>
  </si>
  <si>
    <t>1493136415</t>
  </si>
  <si>
    <t>65</t>
  </si>
  <si>
    <t>611441640_x</t>
  </si>
  <si>
    <t>dveře plastové vchodové dvoukřídlé otevíravé bílé 1700x2200 mm (dělení 700/900) s izolačním trojsklem, s panikovou klikou</t>
  </si>
  <si>
    <t>-723250860</t>
  </si>
  <si>
    <t>82</t>
  </si>
  <si>
    <t>766682122</t>
  </si>
  <si>
    <t>Montáž zárubní dřevěných, plastových nebo z lamina obložkových, pro dveře dvoukřídlové, tloušťky stěny přes 170 do 350 mm</t>
  </si>
  <si>
    <t>1073291626</t>
  </si>
  <si>
    <t>84</t>
  </si>
  <si>
    <t>611822840</t>
  </si>
  <si>
    <t>zárubeň obložková pro dveře 2křídlové 1700x2200mm, tl. 18-25 cm fólie dub,buk,třešeň a bílá</t>
  </si>
  <si>
    <t>-1157833371</t>
  </si>
  <si>
    <t>66</t>
  </si>
  <si>
    <t>766694112</t>
  </si>
  <si>
    <t>Montáž ostatních truhlářských konstrukcí parapetních desek šířky do 300 mm, délky přes 1000 do 1600 mm</t>
  </si>
  <si>
    <t>92884279</t>
  </si>
  <si>
    <t>67</t>
  </si>
  <si>
    <t>607941020</t>
  </si>
  <si>
    <t>výlisky z hmoty dřevovláknité a dřevotřískové parapety vnitřní dřevotřískové POSTFORMING (hnědá, bílá) rozměr: šířka x 1 m délky 260 mm</t>
  </si>
  <si>
    <t>336170635</t>
  </si>
  <si>
    <t>87</t>
  </si>
  <si>
    <t>767995113</t>
  </si>
  <si>
    <t>Montáž ostatních atypických zámečnických konstrukcí hmotnosti přes 10 do 20 kg</t>
  </si>
  <si>
    <t>971670951</t>
  </si>
  <si>
    <t>88</t>
  </si>
  <si>
    <t>SR2</t>
  </si>
  <si>
    <t>Stříška nad východním vstupem, ocelová ošetřená práškovým nátěrem (např. komaxit), krytina polykarbonát</t>
  </si>
  <si>
    <t>kpl</t>
  </si>
  <si>
    <t>1581406120</t>
  </si>
  <si>
    <t>771</t>
  </si>
  <si>
    <t>Podlahy z dlaždic</t>
  </si>
  <si>
    <t>70</t>
  </si>
  <si>
    <t>771471111</t>
  </si>
  <si>
    <t>Montáž soklíků z dlaždic keramických kladených do malty rovných výšky do 65 mm</t>
  </si>
  <si>
    <t>-980644949</t>
  </si>
  <si>
    <t>71</t>
  </si>
  <si>
    <t>597613120</t>
  </si>
  <si>
    <t>sokl - podlahy (barevné) 30 x 8 x 0,8 cm I. j.</t>
  </si>
  <si>
    <t>-12898225</t>
  </si>
  <si>
    <t>436,19879113499*1,1 'Přepočtené koeficientem množství</t>
  </si>
  <si>
    <t>72</t>
  </si>
  <si>
    <t>771573113</t>
  </si>
  <si>
    <t>Montáž podlah z dlaždic keramických lepených standardním lepidlem režných nebo glazovaných hladkých přes 9 do 12 ks/ m2</t>
  </si>
  <si>
    <t>1796948279</t>
  </si>
  <si>
    <t>73</t>
  </si>
  <si>
    <t>597611160</t>
  </si>
  <si>
    <t xml:space="preserve">obkládačky a dlaždice keramické koupelny - dlaždice formát 33,3 x 33,3 x  0,8 cm  (bílé i barevné) </t>
  </si>
  <si>
    <t>-1527297330</t>
  </si>
  <si>
    <t>179,53*1,1 'Přepočtené koeficientem množství</t>
  </si>
  <si>
    <t>92</t>
  </si>
  <si>
    <t>998771101</t>
  </si>
  <si>
    <t>Přesun hmot pro podlahy z dlaždic stanovený z hmotnosti přesunovaného materiálu vodorovná dopravní vzdálenost do 50 m v objektech výšky do 6 m</t>
  </si>
  <si>
    <t>1603073227</t>
  </si>
  <si>
    <t>776</t>
  </si>
  <si>
    <t>Podlahy povlakové</t>
  </si>
  <si>
    <t>68</t>
  </si>
  <si>
    <t>776221111</t>
  </si>
  <si>
    <t>Montáž podlahovin z PVC lepením standardním lepidlem z pásů standardních</t>
  </si>
  <si>
    <t>-754460877</t>
  </si>
  <si>
    <t>69</t>
  </si>
  <si>
    <t>284121010</t>
  </si>
  <si>
    <t>krytina podlahová PVC vinylová vrstvená šíře 2/3/4 m tl. 2,4 mm, nášlapná vrstva 0,25 mm šíře 2/3/4 m</t>
  </si>
  <si>
    <t>-2065534409</t>
  </si>
  <si>
    <t>112,58*1,1 'Přepočtené koeficientem množství</t>
  </si>
  <si>
    <t>93</t>
  </si>
  <si>
    <t>998776101</t>
  </si>
  <si>
    <t>Přesun hmot pro podlahy povlakové stanovený z hmotnosti přesunovaného materiálu vodorovná dopravní vzdálenost do 50 m v objektech výšky do 6 m</t>
  </si>
  <si>
    <t>-1053420113</t>
  </si>
  <si>
    <t>SO.01.3 - BOURACÍ PRÁCE - ZATEPLENÍ</t>
  </si>
  <si>
    <t xml:space="preserve">    997 - Přesun sutě</t>
  </si>
  <si>
    <t xml:space="preserve">    725 - Zdravotechnika - zařizovací předměty</t>
  </si>
  <si>
    <t>966075141</t>
  </si>
  <si>
    <t>Odstranění kovového zábradlí vcelku</t>
  </si>
  <si>
    <t>314871396</t>
  </si>
  <si>
    <t>968062246</t>
  </si>
  <si>
    <t>Vybourání dřevěných rámů oken s křídly, dveřních zárubní, vrat, stěn, ostění nebo obkladů rámů oken s křídly jednoduchých, plochy do 4 m2</t>
  </si>
  <si>
    <t>-1128259499</t>
  </si>
  <si>
    <t>"okna" 64,04</t>
  </si>
  <si>
    <t>"dveře" 32,4</t>
  </si>
  <si>
    <t>968062747</t>
  </si>
  <si>
    <t>Vybourání dřevěných rámů oken s křídly, dveřních zárubní, vrat, stěn, ostění nebo obkladů stěn plných, zasklených nebo výkladních pevných nebo otevíratelných, plochy přes 4 m2</t>
  </si>
  <si>
    <t>-2090007492</t>
  </si>
  <si>
    <t>"vnitřní obložení dřevěné vnějších stěn"  150,3</t>
  </si>
  <si>
    <t>"vnitřní obložení vnitřních stěn" 184,8</t>
  </si>
  <si>
    <t>"heraklit tl. 25mm" 158,20</t>
  </si>
  <si>
    <t>"lignát 6 mm" 158,20</t>
  </si>
  <si>
    <t>"venkovní obložení dřevěné" 158,20</t>
  </si>
  <si>
    <t>981511116</t>
  </si>
  <si>
    <t>Demolice konstrukcí objektů z betonu postupným rozebíráním-venkovní schodiště</t>
  </si>
  <si>
    <t>-17629219</t>
  </si>
  <si>
    <t>997</t>
  </si>
  <si>
    <t>Přesun sutě</t>
  </si>
  <si>
    <t>997006551</t>
  </si>
  <si>
    <t>Hrubé urovnání suti na skládce bez zhutnění</t>
  </si>
  <si>
    <t>-452118796</t>
  </si>
  <si>
    <t>997013501</t>
  </si>
  <si>
    <t>Odvoz suti a vybouraných hmot na skládku nebo meziskládku se složením, na vzdálenost do 1 km</t>
  </si>
  <si>
    <t>1991125691</t>
  </si>
  <si>
    <t>997013509</t>
  </si>
  <si>
    <t>Odvoz suti a vybouraných hmot na skládku nebo meziskládku se složením, na vzdálenost Příplatek k ceně za každý další i započatý 1 km přes 1 km</t>
  </si>
  <si>
    <t>-1344941306</t>
  </si>
  <si>
    <t>27,549*16 'Přepočtené koeficientem množství</t>
  </si>
  <si>
    <t>997013831</t>
  </si>
  <si>
    <t>Poplatek za uložení stavebního odpadu na skládce (skládkovné) směsného</t>
  </si>
  <si>
    <t>934332941</t>
  </si>
  <si>
    <t>998001123</t>
  </si>
  <si>
    <t>Přesun hmot pro demolice objektů výšky do 21 m</t>
  </si>
  <si>
    <t>-543531769</t>
  </si>
  <si>
    <t>713110811</t>
  </si>
  <si>
    <t>Odstranění tepelné izolace běžných stavebních konstrukcí z rohoží, pásů, dílců, desek, bloků stropů nebo podhledů volně kladených z vláknitých materiálů, tloušťka izolace do 100 mm</t>
  </si>
  <si>
    <t>-806407771</t>
  </si>
  <si>
    <t>713130833</t>
  </si>
  <si>
    <t>Odstranění tepelné izolace běžných stavebních konstrukcí z rohoží, pásů, dílců, desek, bloků stěn a příček připevněných přibitím nebo nastřelením přes 100 mm z vláknitých materiálů, tloušťka izolace</t>
  </si>
  <si>
    <t>-821397335</t>
  </si>
  <si>
    <t>725</t>
  </si>
  <si>
    <t>Zdravotechnika - zařizovací předměty</t>
  </si>
  <si>
    <t>725110811</t>
  </si>
  <si>
    <t>Demontáž klozetů splachovacích s nádrží nebo tlakovým splachovačem</t>
  </si>
  <si>
    <t>soubor</t>
  </si>
  <si>
    <t>834693574</t>
  </si>
  <si>
    <t>725210821</t>
  </si>
  <si>
    <t>Demontáž umyvadel bez výtokových armatur umyvadel</t>
  </si>
  <si>
    <t>-207859066</t>
  </si>
  <si>
    <t>764001841</t>
  </si>
  <si>
    <t>Demontáž klempířských konstrukcí krytiny ze šablon do suti</t>
  </si>
  <si>
    <t>764004801</t>
  </si>
  <si>
    <t>Demontáž klempířských konstrukcí žlabu podokapního do suti</t>
  </si>
  <si>
    <t>1613093949</t>
  </si>
  <si>
    <t>764004861</t>
  </si>
  <si>
    <t>Demontáž klempířských konstrukcí svodu do suti</t>
  </si>
  <si>
    <t>1344362694</t>
  </si>
  <si>
    <t>771571810</t>
  </si>
  <si>
    <t>Demontáž podlah z dlaždic keramických kladených do malty</t>
  </si>
  <si>
    <t>102481214</t>
  </si>
  <si>
    <t>776201812</t>
  </si>
  <si>
    <t>Demontáž povlakových podlahovin lepených ručně vč. podkladní vrstvy dřevěných fošen</t>
  </si>
  <si>
    <t>776991821</t>
  </si>
  <si>
    <t>Ostatní práce odstranění lepidla ručně z podlah</t>
  </si>
  <si>
    <t>1045757644</t>
  </si>
  <si>
    <t>SO.02 - VNITŘNÍ VODOVOD - VENKOVNÍ ČÁST</t>
  </si>
  <si>
    <t xml:space="preserve">    5 - Komunikace pozemní</t>
  </si>
  <si>
    <t>113106121</t>
  </si>
  <si>
    <t>Rozebrání dlažeb a dílců komunikací pro pěší, vozovek a ploch s přemístěním hmot na skládku na vzdálenost do 3 m nebo s naložením na dopravní prostředek komunikací pro pěší s ložem z kameniva nebo živice a s výplní spár z betonových nebo kameninových dlaždic, desek nebo tvarovek</t>
  </si>
  <si>
    <t>478589824</t>
  </si>
  <si>
    <t>121101101</t>
  </si>
  <si>
    <t>Sejmutí ornice nebo lesní půdy s vodorovným přemístěním na hromady v místě upotřebení nebo na dočasné či trvalé skládky se složením, na vzdálenost do 50 m</t>
  </si>
  <si>
    <t>174400038</t>
  </si>
  <si>
    <t>132201201</t>
  </si>
  <si>
    <t>Hloubení zapažených i nezapažených rýh šířky přes 600 do 2 000 mm s urovnáním dna do předepsaného profilu a spádu v hornině tř. 3 do 100 m3</t>
  </si>
  <si>
    <t>-1656257689</t>
  </si>
  <si>
    <t>132201209</t>
  </si>
  <si>
    <t>Hloubení zapažených i nezapažených rýh šířky přes 600 do 2 000 mm s urovnáním dna do předepsaného profilu a spádu v hornině tř. 3 Příplatek k cenám za lepivost horniny tř. 3</t>
  </si>
  <si>
    <t>414451854</t>
  </si>
  <si>
    <t>151101101</t>
  </si>
  <si>
    <t>Zřízení pažení a rozepření stěn rýh pro podzemní vedení pro všechny šířky rýhy příložné pro jakoukoliv mezerovitost, hloubky do 2 m</t>
  </si>
  <si>
    <t>-1774000011</t>
  </si>
  <si>
    <t>151101111</t>
  </si>
  <si>
    <t>Odstranění pažení a rozepření stěn rýh pro podzemní vedení s uložením materiálu na vzdálenost do 3 m od kraje výkopu příložné, hloubky do 2 m</t>
  </si>
  <si>
    <t>1688868603</t>
  </si>
  <si>
    <t>161101101</t>
  </si>
  <si>
    <t>Svislé přemístění výkopku bez naložení do dopravní nádoby avšak s vyprázdněním dopravní nádoby na hromadu nebo do dopravního prostředku z horniny tř. 1 až 4, při hloubce výkopu přes 1 do 2,5 m</t>
  </si>
  <si>
    <t>-694139444</t>
  </si>
  <si>
    <t>162401101</t>
  </si>
  <si>
    <t>Vodorovné přemístění výkopku nebo sypaniny po suchu na obvyklém dopravním prostředku, bez naložení výkopku, avšak se složením bez rozhrnutí z horniny tř. 1 až 4 na vzdálenost přes 1 000 do 1 500 m</t>
  </si>
  <si>
    <t>-1763635810</t>
  </si>
  <si>
    <t>171201201</t>
  </si>
  <si>
    <t>Uložení sypaniny na skládky</t>
  </si>
  <si>
    <t>993903176</t>
  </si>
  <si>
    <t>171201211</t>
  </si>
  <si>
    <t>Uložení sypaniny poplatek za uložení sypaniny na skládce (skládkovné)</t>
  </si>
  <si>
    <t>-1532169770</t>
  </si>
  <si>
    <t>2,88*2 'Přepočtené koeficientem množství</t>
  </si>
  <si>
    <t>174101101</t>
  </si>
  <si>
    <t>Zásyp sypaninou z jakékoliv horniny s uložením výkopku ve vrstvách se zhutněním jam, šachet, rýh nebo kolem objektů v těchto vykopávkách</t>
  </si>
  <si>
    <t>-1312448465</t>
  </si>
  <si>
    <t>175151101</t>
  </si>
  <si>
    <t>Obsypání potrubí strojně sypaninou z vhodných hornin tř. 1 až 4 nebo materiálem připraveným podél výkopu ve vzdálenosti do 3 m od jeho kraje, pro jakoukoliv hloubku výkopu a míru zhutnění bez prohození sypaniny, včetně naložení, složení a vodorovné dopravy</t>
  </si>
  <si>
    <t>-346410281</t>
  </si>
  <si>
    <t>583313500</t>
  </si>
  <si>
    <t>kamenivo těžené drobné frakce 0-4, žlutý přírodně těžený písek</t>
  </si>
  <si>
    <t>1489241395</t>
  </si>
  <si>
    <t>2,03*1,6 'Přepočtené koeficientem množství</t>
  </si>
  <si>
    <t>181301102</t>
  </si>
  <si>
    <t>Rozprostření a urovnání ornice v rovině nebo ve svahu sklonu do 1:5 při souvislé ploše do 500 m2, tl. vrstvy přes 100 do 150 mm</t>
  </si>
  <si>
    <t>-1976825470</t>
  </si>
  <si>
    <t>181411141</t>
  </si>
  <si>
    <t>Založení trávníku na půdě předem připravené plochy do 1000 m2 výsevem včetně utažení parterového v rovině nebo na svahu do 1:5</t>
  </si>
  <si>
    <t>-1457338504</t>
  </si>
  <si>
    <t>005724100</t>
  </si>
  <si>
    <t>osivo směs travní parková</t>
  </si>
  <si>
    <t>-1037722135</t>
  </si>
  <si>
    <t>5,796*0,015 'Přepočtené koeficientem množství</t>
  </si>
  <si>
    <t>311101211</t>
  </si>
  <si>
    <t>Vytvoření prostupů nebo suchých kanálků v betonových zdech nosných z monolitického betonu a železobetonu vodorovných, šikmých, obloukových, zalomených, svislých vložkami z trub, prefabrikovaných dílců, dutinových tvarovek, apod., bez jejich dodání do 0,02 m2 trvale osazenými na sraz, včetně polohového zajištění v bednění při betonáži, vnější průřezové plochy</t>
  </si>
  <si>
    <t>348613275</t>
  </si>
  <si>
    <t>140110580</t>
  </si>
  <si>
    <t>trubka ocelová bezešvá hladká jakost 11 353, 89 x 3,6 mm</t>
  </si>
  <si>
    <t>401092878</t>
  </si>
  <si>
    <t>451572111</t>
  </si>
  <si>
    <t>Lože pod potrubí, stoky a drobné objekty v otevřeném výkopu z kameniva drobného těženého 0 až 4 mm</t>
  </si>
  <si>
    <t>666594051</t>
  </si>
  <si>
    <t>Komunikace pozemní</t>
  </si>
  <si>
    <t>596811120</t>
  </si>
  <si>
    <t>Kladení dlažby z betonových nebo kameninových dlaždic komunikací pro pěší s vyplněním spár a se smetením přebytečného materiálu na vzdálenost do 3 m s ložem z kameniva těženého tl. do 30 mm velikosti dlaždic do 0,09 m2 (bez zámku), pro plochy do 50 m2</t>
  </si>
  <si>
    <t>134046131</t>
  </si>
  <si>
    <t>87124115140</t>
  </si>
  <si>
    <t>Montáž vodovodního potrubí z plastů v otevřeném výkopu z polyetylenu PE 100 svařovaných na tupo SDR 17/PN10 D 40 x 2,4 mm</t>
  </si>
  <si>
    <t>-2056455105</t>
  </si>
  <si>
    <t>286131250</t>
  </si>
  <si>
    <t>potrubí vodovodní PE100 PN10 SDR17 6 m, 100 m, 40 x 2,4 mm</t>
  </si>
  <si>
    <t>-390429435</t>
  </si>
  <si>
    <t>879171111</t>
  </si>
  <si>
    <t>Montáž napojení vodovodní přípojky v otevřeném výkopu ve sklonu přes 20 % D 32</t>
  </si>
  <si>
    <t>164659827</t>
  </si>
  <si>
    <t>Poznámka k položce:
D.3.1,  D.3.7</t>
  </si>
  <si>
    <t>422735470</t>
  </si>
  <si>
    <t>navrtávací pasy se závitovým výstupem z tvárné litiny, pro vodovodní PE a PVC potrubí 90-5/4”</t>
  </si>
  <si>
    <t>2095291991</t>
  </si>
  <si>
    <t>422214210</t>
  </si>
  <si>
    <t>šoupátko přípojkové přímé DN 32 PN16 připoj. rozměr 40 x 1 1,2"</t>
  </si>
  <si>
    <t>-1700485653</t>
  </si>
  <si>
    <t>7.7.3.1050</t>
  </si>
  <si>
    <t>Pitná voda Zemní soupravy Teleskopické soupravy přípojkové  zemní teleskopická souprava , přípojková, rozsah 1,05-1,75 m</t>
  </si>
  <si>
    <t>ks</t>
  </si>
  <si>
    <t>-460814464</t>
  </si>
  <si>
    <t>Poznámka k položce:
D.3.7</t>
  </si>
  <si>
    <t>892233122</t>
  </si>
  <si>
    <t>Proplach a dezinfekce vodovodního potrubí DN od 40 do 70</t>
  </si>
  <si>
    <t>196254004</t>
  </si>
  <si>
    <t>892241111</t>
  </si>
  <si>
    <t>Tlakové zkoušky vodou na potrubí DN do 80</t>
  </si>
  <si>
    <t>-1631128237</t>
  </si>
  <si>
    <t>899401111</t>
  </si>
  <si>
    <t>Osazení poklopů litinových ventilových</t>
  </si>
  <si>
    <t>853236947</t>
  </si>
  <si>
    <t>422914020</t>
  </si>
  <si>
    <t>poklop litinový - ventilový</t>
  </si>
  <si>
    <t>-1778269706</t>
  </si>
  <si>
    <t>899721111</t>
  </si>
  <si>
    <t>Signalizační vodič na potrubí PVC DN do 150 mm</t>
  </si>
  <si>
    <t>-1143458083</t>
  </si>
  <si>
    <t>899722111</t>
  </si>
  <si>
    <t>Krytí potrubí z plastů výstražnou fólií z PVC šířky 20 cm</t>
  </si>
  <si>
    <t>1974953628</t>
  </si>
  <si>
    <t>R1</t>
  </si>
  <si>
    <t>Zkouška signaliziačního vodiče</t>
  </si>
  <si>
    <t>-1236635094</t>
  </si>
  <si>
    <t>998276101</t>
  </si>
  <si>
    <t>Přesun hmot pro trubní vedení hloubené z trub z plastických hmot nebo sklolaminátových pro vodovody nebo kanalizace v otevřeném výkopu dopravní vzdálenost do 15 m</t>
  </si>
  <si>
    <t>-1140199521</t>
  </si>
  <si>
    <t>SO.03 - ELEKTROINSTALACE</t>
  </si>
  <si>
    <t>D1 - SILNOPROUD – Elektroinstalace</t>
  </si>
  <si>
    <t xml:space="preserve">    D2 - PŘÍPOJKA NN:</t>
  </si>
  <si>
    <t xml:space="preserve">    D3 - ROZVODNICE RH:</t>
  </si>
  <si>
    <t>D10 - Bleskosvod:</t>
  </si>
  <si>
    <t>D11 - SLABOPROUD – Elektroinstalace</t>
  </si>
  <si>
    <t>D12 - Datový rozvaděč:</t>
  </si>
  <si>
    <t>D13 - Rozvody TV,SAT: Varianta s anténou na střeše</t>
  </si>
  <si>
    <t>D4 - Ovládací prvky:  vybere investor</t>
  </si>
  <si>
    <t>D5 - Svítidla-dodávka investora</t>
  </si>
  <si>
    <t xml:space="preserve">    D6 - Protipanické osvětlení:</t>
  </si>
  <si>
    <t>D7 - Ostatní technologie:</t>
  </si>
  <si>
    <t>D8 - Zásuvky: vybere investor</t>
  </si>
  <si>
    <t>D9 - kabeláž:</t>
  </si>
  <si>
    <t>D1</t>
  </si>
  <si>
    <t>SILNOPROUD – Elektroinstalace</t>
  </si>
  <si>
    <t>D2</t>
  </si>
  <si>
    <t>PŘÍPOJKA NN:</t>
  </si>
  <si>
    <t>Pol1</t>
  </si>
  <si>
    <t>Elektroměrová rozvodnice sloupek + přípojková skříň</t>
  </si>
  <si>
    <t>1902946067</t>
  </si>
  <si>
    <t>Pol2</t>
  </si>
  <si>
    <t>CYKY-J 4x16, CYKY-O 3x1,5</t>
  </si>
  <si>
    <t>-838531607</t>
  </si>
  <si>
    <t>Pol3</t>
  </si>
  <si>
    <t>Chránička KOPOFLEX 75</t>
  </si>
  <si>
    <t>1782093597</t>
  </si>
  <si>
    <t>Pol4</t>
  </si>
  <si>
    <t>Výstražná folie červená 33cm</t>
  </si>
  <si>
    <t>-1660288914</t>
  </si>
  <si>
    <t>Pol5</t>
  </si>
  <si>
    <t>HOP</t>
  </si>
  <si>
    <t>1725842112</t>
  </si>
  <si>
    <t>Pol6</t>
  </si>
  <si>
    <t>Výkopové práce (pokud neprovádí stavba)</t>
  </si>
  <si>
    <t>-52771516</t>
  </si>
  <si>
    <t>Pol7</t>
  </si>
  <si>
    <t>Drobný elektromateriál</t>
  </si>
  <si>
    <t>-664027604</t>
  </si>
  <si>
    <t>Pol8</t>
  </si>
  <si>
    <t>Revize přípojky</t>
  </si>
  <si>
    <t>-373257428</t>
  </si>
  <si>
    <t>D3</t>
  </si>
  <si>
    <t>ROZVODNICE RH:</t>
  </si>
  <si>
    <t>Pol10</t>
  </si>
  <si>
    <t>RH – jističe, chrániče, lišty, svorkovnice, rele, propojky, odečtový podružný elektroměr, apod.</t>
  </si>
  <si>
    <t>1288741966</t>
  </si>
  <si>
    <t>Pol11</t>
  </si>
  <si>
    <t>Drobný elektroinstalační materiál + montáž - usazení rozvaděče</t>
  </si>
  <si>
    <t>-607601304</t>
  </si>
  <si>
    <t>Pol9</t>
  </si>
  <si>
    <t>RH - dle výkresu PD nebo dle návrhu dodavatele rozvaděče</t>
  </si>
  <si>
    <t>339375947</t>
  </si>
  <si>
    <t>D10</t>
  </si>
  <si>
    <t>Bleskosvod:</t>
  </si>
  <si>
    <t>58</t>
  </si>
  <si>
    <t>Pol41.1</t>
  </si>
  <si>
    <t>Drobný elektroinstalační materiál</t>
  </si>
  <si>
    <t>764362820</t>
  </si>
  <si>
    <t>Pol43</t>
  </si>
  <si>
    <t>Vedení – drát AlMgSi O8</t>
  </si>
  <si>
    <t>1413105732</t>
  </si>
  <si>
    <t>Pol44</t>
  </si>
  <si>
    <t>Vedení – drát FeZn O10</t>
  </si>
  <si>
    <t>-1401602945</t>
  </si>
  <si>
    <t>Pol45</t>
  </si>
  <si>
    <t>Vedení – pásek FeZn 30x4</t>
  </si>
  <si>
    <t>-1731962</t>
  </si>
  <si>
    <t>Pol46</t>
  </si>
  <si>
    <t>Jímač FeZn 500mm</t>
  </si>
  <si>
    <t>1379000528</t>
  </si>
  <si>
    <t>Pol47</t>
  </si>
  <si>
    <t>Jímač FeZn 2000mm – dle antény</t>
  </si>
  <si>
    <t>745743422</t>
  </si>
  <si>
    <t>Pol48</t>
  </si>
  <si>
    <t>Úchyt pro jímač</t>
  </si>
  <si>
    <t>1268487491</t>
  </si>
  <si>
    <t>Pol49</t>
  </si>
  <si>
    <t>Svorka, podpěry atika/vodič/stěna</t>
  </si>
  <si>
    <t>-1640896297</t>
  </si>
  <si>
    <t>Pol50</t>
  </si>
  <si>
    <t>Zkušební svorka</t>
  </si>
  <si>
    <t>1844892208</t>
  </si>
  <si>
    <t>51</t>
  </si>
  <si>
    <t>Pol51</t>
  </si>
  <si>
    <t>Křížová svorka</t>
  </si>
  <si>
    <t>-1797775325</t>
  </si>
  <si>
    <t>52</t>
  </si>
  <si>
    <t>Pol52</t>
  </si>
  <si>
    <t>Ekvipotenciální připojnice</t>
  </si>
  <si>
    <t>569185393</t>
  </si>
  <si>
    <t>53</t>
  </si>
  <si>
    <t>Pol53</t>
  </si>
  <si>
    <t>Svorka pro ekvipotenciální přípojnice</t>
  </si>
  <si>
    <t>977236667</t>
  </si>
  <si>
    <t>Pol54</t>
  </si>
  <si>
    <t>Výstražný štítek upozorňující na nebezpečí vzniku dotykového a krokového napětí</t>
  </si>
  <si>
    <t>72513210</t>
  </si>
  <si>
    <t>Pol55</t>
  </si>
  <si>
    <t>asfaltový nátěr</t>
  </si>
  <si>
    <t>-1527252852</t>
  </si>
  <si>
    <t>Pol56</t>
  </si>
  <si>
    <t>Označení svodu štítkem s číslem</t>
  </si>
  <si>
    <t>-1410914793</t>
  </si>
  <si>
    <t>Pol57</t>
  </si>
  <si>
    <t>Výkopové (pomocné) práce (pokud neprovádí firma)</t>
  </si>
  <si>
    <t>-1558486022</t>
  </si>
  <si>
    <t>59</t>
  </si>
  <si>
    <t>Pol58</t>
  </si>
  <si>
    <t>Revize hromosvodu</t>
  </si>
  <si>
    <t>-1924111135</t>
  </si>
  <si>
    <t>D11</t>
  </si>
  <si>
    <t>SLABOPROUD – Elektroinstalace</t>
  </si>
  <si>
    <t>Pol32</t>
  </si>
  <si>
    <t>El. instalační trubka ohebná různé pr.</t>
  </si>
  <si>
    <t>-856450030</t>
  </si>
  <si>
    <t>Pol39.1</t>
  </si>
  <si>
    <t>Drobné zednické práce</t>
  </si>
  <si>
    <t>-1394261243</t>
  </si>
  <si>
    <t>60</t>
  </si>
  <si>
    <t>Pol59</t>
  </si>
  <si>
    <t>Pohybový detektor PIR - 360°</t>
  </si>
  <si>
    <t>-504481641</t>
  </si>
  <si>
    <t>61</t>
  </si>
  <si>
    <t>Pol60</t>
  </si>
  <si>
    <t>Autonomní detektor kouře</t>
  </si>
  <si>
    <t>341420630</t>
  </si>
  <si>
    <t>62</t>
  </si>
  <si>
    <t>Pol61</t>
  </si>
  <si>
    <t>kabel SAT+TV</t>
  </si>
  <si>
    <t>-2087204919</t>
  </si>
  <si>
    <t>63</t>
  </si>
  <si>
    <t>Pol62</t>
  </si>
  <si>
    <t>kabel FTP Cat6e - dat. Kabel</t>
  </si>
  <si>
    <t>173398620</t>
  </si>
  <si>
    <t>Pol63</t>
  </si>
  <si>
    <t>datová dvoj zásuvka LAN</t>
  </si>
  <si>
    <t>1846091637</t>
  </si>
  <si>
    <t>Pol64</t>
  </si>
  <si>
    <t>anténní zásuvka TV + SAT</t>
  </si>
  <si>
    <t>-2078525549</t>
  </si>
  <si>
    <t>Pol65</t>
  </si>
  <si>
    <t>Krabice KU 68</t>
  </si>
  <si>
    <t>1598401177</t>
  </si>
  <si>
    <t>Pol66</t>
  </si>
  <si>
    <t>nová přípojka Internet, TV + průchod ze střechy do R-DAT</t>
  </si>
  <si>
    <t>1810116620</t>
  </si>
  <si>
    <t>Pol67</t>
  </si>
  <si>
    <t>-487813770</t>
  </si>
  <si>
    <t>D12</t>
  </si>
  <si>
    <t>Datový rozvaděč:</t>
  </si>
  <si>
    <t>Pol68</t>
  </si>
  <si>
    <t>Switch 12p</t>
  </si>
  <si>
    <t>-2064509516</t>
  </si>
  <si>
    <t>Pol69</t>
  </si>
  <si>
    <t>ISDN router</t>
  </si>
  <si>
    <t>552036984</t>
  </si>
  <si>
    <t>Pol70</t>
  </si>
  <si>
    <t>patch kabel cat6, 0,5m</t>
  </si>
  <si>
    <t>677145509</t>
  </si>
  <si>
    <t>74</t>
  </si>
  <si>
    <t>Pol71</t>
  </si>
  <si>
    <t>patch panel 12p</t>
  </si>
  <si>
    <t>461657953</t>
  </si>
  <si>
    <t>75</t>
  </si>
  <si>
    <t>Pol72</t>
  </si>
  <si>
    <t>vyvazovací panel</t>
  </si>
  <si>
    <t>2049679928</t>
  </si>
  <si>
    <t>Pol73</t>
  </si>
  <si>
    <t>Rozvodný panel 2x230V</t>
  </si>
  <si>
    <t>1834326336</t>
  </si>
  <si>
    <t>Pol74</t>
  </si>
  <si>
    <t>Nástěnný rozvaděč SOHO 2U, 550x550x150</t>
  </si>
  <si>
    <t>1655992732</t>
  </si>
  <si>
    <t>Pol75</t>
  </si>
  <si>
    <t>Drobný elektroinstalační materiál - datový rozvaděč</t>
  </si>
  <si>
    <t>-1782716814</t>
  </si>
  <si>
    <t>Pol76</t>
  </si>
  <si>
    <t>Wifi – např.TP-Link Archer C5 Dual Band (802.11a(5GHz)</t>
  </si>
  <si>
    <t>1911053882</t>
  </si>
  <si>
    <t>D13</t>
  </si>
  <si>
    <t>Rozvody TV,SAT: Varianta s anténou na střeše</t>
  </si>
  <si>
    <t>86</t>
  </si>
  <si>
    <t>Pol41.2</t>
  </si>
  <si>
    <t>280397490</t>
  </si>
  <si>
    <t>80</t>
  </si>
  <si>
    <t>Pol77</t>
  </si>
  <si>
    <t>Slučovač a zesilovač, vč. Zdroje</t>
  </si>
  <si>
    <t>-933270714</t>
  </si>
  <si>
    <t>81</t>
  </si>
  <si>
    <t>Pol78</t>
  </si>
  <si>
    <t>aktivní multipřepínač pro kaskádové rozvody, 6 odboček, vč.zdroje</t>
  </si>
  <si>
    <t>-1515826904</t>
  </si>
  <si>
    <t>Pol79</t>
  </si>
  <si>
    <t>SATELITNÍ anténa O80 + quattro LNB konvektor</t>
  </si>
  <si>
    <t>1942114843</t>
  </si>
  <si>
    <t>83</t>
  </si>
  <si>
    <t>Pol80</t>
  </si>
  <si>
    <t>TV antény, UHF, VHF-H, rozhlasová FM</t>
  </si>
  <si>
    <t>172942595</t>
  </si>
  <si>
    <t>Pol81</t>
  </si>
  <si>
    <t>Zakončovací odpory, stožár, příslušenství</t>
  </si>
  <si>
    <t>-1957820060</t>
  </si>
  <si>
    <t>Pol82</t>
  </si>
  <si>
    <t>Oceloplechový rozvaděč TV</t>
  </si>
  <si>
    <t>-1151967785</t>
  </si>
  <si>
    <t>Pol83</t>
  </si>
  <si>
    <t>Oživení, měření, doprava</t>
  </si>
  <si>
    <t>-512959944</t>
  </si>
  <si>
    <t>Pol84</t>
  </si>
  <si>
    <t>Revize</t>
  </si>
  <si>
    <t>570337188</t>
  </si>
  <si>
    <t>Pol85</t>
  </si>
  <si>
    <t>Dokumentace skutečného provedení</t>
  </si>
  <si>
    <t>2062108261</t>
  </si>
  <si>
    <t>D4</t>
  </si>
  <si>
    <t>Ovládací prvky:  vybere investor</t>
  </si>
  <si>
    <t>Pol12</t>
  </si>
  <si>
    <t>Vypínačové kombinace, dle PD</t>
  </si>
  <si>
    <t>-1136489463</t>
  </si>
  <si>
    <t>Pol13</t>
  </si>
  <si>
    <t>Relé</t>
  </si>
  <si>
    <t>-37286283</t>
  </si>
  <si>
    <t>Pol14</t>
  </si>
  <si>
    <t>Rámeček pro elektroinstalační přístroje, 2,3,4 a 5 násobný</t>
  </si>
  <si>
    <t>280084054</t>
  </si>
  <si>
    <t>Pol15</t>
  </si>
  <si>
    <t>Tlačítko signální tahové (systém nouze)</t>
  </si>
  <si>
    <t>-482228603</t>
  </si>
  <si>
    <t>Pol16</t>
  </si>
  <si>
    <t>Tlačítko signální prosvětlené (systém nouze)</t>
  </si>
  <si>
    <t>-370166636</t>
  </si>
  <si>
    <t>Pol17</t>
  </si>
  <si>
    <t>Nulovací tlačítko, řazení 1/0 vč.krytu (systém nouze)</t>
  </si>
  <si>
    <t>1234106409</t>
  </si>
  <si>
    <t>D5</t>
  </si>
  <si>
    <t>Svítidla-dodávka investora</t>
  </si>
  <si>
    <t>Pol18</t>
  </si>
  <si>
    <t>MODUS US LED panel, vestavný čtverec A, modul 600,4000K, driver 1050mA</t>
  </si>
  <si>
    <t>-1736159087</t>
  </si>
  <si>
    <t>Pol19</t>
  </si>
  <si>
    <t>MODUS IK</t>
  </si>
  <si>
    <t>-3087923</t>
  </si>
  <si>
    <t>Pol20</t>
  </si>
  <si>
    <t>Svítidlo BRKL 1x36W, TC-F, kruhové, kryt opál PMMA, el. předřadník, prům. 375mm, IP40</t>
  </si>
  <si>
    <t>-471190371</t>
  </si>
  <si>
    <t>Pol21</t>
  </si>
  <si>
    <t>MODUS LLX 1x36 W hliník, nízké</t>
  </si>
  <si>
    <t>1530609171</t>
  </si>
  <si>
    <t>Pol22</t>
  </si>
  <si>
    <t>VENKOVNÍ LED SVÍTIDLO S ČIDLEM 17315/47/16 Philips</t>
  </si>
  <si>
    <t>746629061</t>
  </si>
  <si>
    <t>D6</t>
  </si>
  <si>
    <t>Protipanické osvětlení:</t>
  </si>
  <si>
    <t>Pol23</t>
  </si>
  <si>
    <t>N1 - LOVATO P, vestavné, optika "route", 2W LED 250 lm STANDARD IP20 1h , stále svítící / svítící při výpadku, bílé (N1)</t>
  </si>
  <si>
    <t>-1249588147</t>
  </si>
  <si>
    <t>Pol24</t>
  </si>
  <si>
    <t>N2 - TWINS LED ,,EXIT,,</t>
  </si>
  <si>
    <t>-73885648</t>
  </si>
  <si>
    <t>Pol25</t>
  </si>
  <si>
    <t>N4 - HELIOS DS LED</t>
  </si>
  <si>
    <t>1675873399</t>
  </si>
  <si>
    <t>Pol26</t>
  </si>
  <si>
    <t>N3 - ECONOMIC</t>
  </si>
  <si>
    <t>240827207</t>
  </si>
  <si>
    <t>D7</t>
  </si>
  <si>
    <t>Ostatní technologie:</t>
  </si>
  <si>
    <t>Pol27</t>
  </si>
  <si>
    <t>Napojení, zprovoznění ostatních technologií</t>
  </si>
  <si>
    <t>1118572389</t>
  </si>
  <si>
    <t>Pol28</t>
  </si>
  <si>
    <t>Transformátor 230V/15V, 2VA (systém nouze)</t>
  </si>
  <si>
    <t>106587831</t>
  </si>
  <si>
    <t>Pol29</t>
  </si>
  <si>
    <t>Modul kontrolní s alarmem (systém nouze)</t>
  </si>
  <si>
    <t>-1967823102</t>
  </si>
  <si>
    <t>D8</t>
  </si>
  <si>
    <t>Zásuvky: vybere investor</t>
  </si>
  <si>
    <t>Pol30</t>
  </si>
  <si>
    <t>Zásuvka jednoduchá</t>
  </si>
  <si>
    <t>1242641415</t>
  </si>
  <si>
    <t>Pol31</t>
  </si>
  <si>
    <t>Zásuvka jednoduchá IP43</t>
  </si>
  <si>
    <t>2101223065</t>
  </si>
  <si>
    <t>D9</t>
  </si>
  <si>
    <t>kabeláž:</t>
  </si>
  <si>
    <t>1282860840</t>
  </si>
  <si>
    <t>Pol33</t>
  </si>
  <si>
    <t>CYKY J5x1,5</t>
  </si>
  <si>
    <t>-97998546</t>
  </si>
  <si>
    <t>Pol34</t>
  </si>
  <si>
    <t>CYKY J5x2,5</t>
  </si>
  <si>
    <t>1671128840</t>
  </si>
  <si>
    <t>Pol35</t>
  </si>
  <si>
    <t>CYKY J3x2,5</t>
  </si>
  <si>
    <t>157888766</t>
  </si>
  <si>
    <t>Pol36</t>
  </si>
  <si>
    <t>CYKY J3x1,5</t>
  </si>
  <si>
    <t>1955821200</t>
  </si>
  <si>
    <t>Pol37</t>
  </si>
  <si>
    <t>CYA 6 ZŽL</t>
  </si>
  <si>
    <t>-1659048829</t>
  </si>
  <si>
    <t>Pol38</t>
  </si>
  <si>
    <t>Krabice přístrojová např. KP 68/2, KU 68</t>
  </si>
  <si>
    <t>-1339543053</t>
  </si>
  <si>
    <t>Pol39</t>
  </si>
  <si>
    <t>-622403215</t>
  </si>
  <si>
    <t>Pol40</t>
  </si>
  <si>
    <t>Výkopové práce, zahradní rozvod</t>
  </si>
  <si>
    <t>-781669006</t>
  </si>
  <si>
    <t>Pol41</t>
  </si>
  <si>
    <t>-886776711</t>
  </si>
  <si>
    <t>Pol42</t>
  </si>
  <si>
    <t>Požární ucpávky</t>
  </si>
  <si>
    <t>786970297</t>
  </si>
  <si>
    <t>SO.04 - ZDRAVOTNĚ TECHNICKÉ INSTALACE</t>
  </si>
  <si>
    <t>1 -        Zemní práce</t>
  </si>
  <si>
    <t>713 -  Izolace tepelné</t>
  </si>
  <si>
    <t>PSV -  Práce a dodávky PSV</t>
  </si>
  <si>
    <t xml:space="preserve">    721 -  Zdravotechnika</t>
  </si>
  <si>
    <t xml:space="preserve">    722 -  Zdravotechnika</t>
  </si>
  <si>
    <t xml:space="preserve">    725 -  Zdravotechnika</t>
  </si>
  <si>
    <t xml:space="preserve">    726 -  Zdravotechnika</t>
  </si>
  <si>
    <t>OST -  Ostatní</t>
  </si>
  <si>
    <t xml:space="preserve">       Zemní práce</t>
  </si>
  <si>
    <t>132202201</t>
  </si>
  <si>
    <t>Hloubení rýh š přes 600 do 2000 mm ručním nebo pneum nářadím v soudržných horninách tř. 3</t>
  </si>
  <si>
    <t>712532083</t>
  </si>
  <si>
    <t>"Stanovení objemu výkopu - hloubka * šířka * délka"</t>
  </si>
  <si>
    <t>"Kanalizační potrubí PVC KG DN 100"(0,87+0,57)*0,8*28</t>
  </si>
  <si>
    <t>"Kanalizační potrubí PVC KG DN 125"(0,87+0,57)*0,8*38</t>
  </si>
  <si>
    <t>"Kanalizační potrubí PVC KG DN 160"(0,87+0,57)*0,8*8,5</t>
  </si>
  <si>
    <t>"Kanalizační potrubí PVC KG DN 160"1*0,8*1,5</t>
  </si>
  <si>
    <t>Mezisoučet</t>
  </si>
  <si>
    <t>"hloubka výkopu * šířka * délka * 60% z třídy horniny"</t>
  </si>
  <si>
    <t>(87,024)*0,6</t>
  </si>
  <si>
    <t>132202209</t>
  </si>
  <si>
    <t>Příplatek za lepivost u hloubení rýh š do 2000 mm ručním nebo pneum nářadím v hornině tř. 3</t>
  </si>
  <si>
    <t>-801540091</t>
  </si>
  <si>
    <t>"Objem výkopu * 40% z ručního * 60% z třídy horniny * 20% příplatek"</t>
  </si>
  <si>
    <t>52,214*0,2</t>
  </si>
  <si>
    <t>132302201</t>
  </si>
  <si>
    <t>Hloubení rýh š přes 600 do 2000 mm ručním nebo pneum nářadím v soudržných horninách tř. 4</t>
  </si>
  <si>
    <t>523110247</t>
  </si>
  <si>
    <t>"Objem výkopu* 40% z třídy horniny"</t>
  </si>
  <si>
    <t>87,024*0,4</t>
  </si>
  <si>
    <t>132302209</t>
  </si>
  <si>
    <t>Příplatek za lepivost u hloubení rýh š do 2000 mm ručním nebo pneum nářadím v hornině tř. 4</t>
  </si>
  <si>
    <t>-525694399</t>
  </si>
  <si>
    <t>"Objem výkopu * 40% z třídy horniny * 20% příplatek"</t>
  </si>
  <si>
    <t>34,810*0,2</t>
  </si>
  <si>
    <t>Pažení a rozepření stěn rýh - příložné - hl. do 2m</t>
  </si>
  <si>
    <t>308142273</t>
  </si>
  <si>
    <t>"hloubka * délka * 2 (každá strana rýhy)"</t>
  </si>
  <si>
    <t>"Kanalizační potrubí PVC KG DN 110"1*28*2</t>
  </si>
  <si>
    <t>"Kanalizační potrubí PVC KG DN 125"1*38*2</t>
  </si>
  <si>
    <t>"Kanalizační potrubí PVC KG DN 160"1*10*2</t>
  </si>
  <si>
    <t>151101211</t>
  </si>
  <si>
    <t>Odstranění pažení stěn - příložné - hl. do 4 m</t>
  </si>
  <si>
    <t>421754484</t>
  </si>
  <si>
    <t>"viz.položka:Pažení a rozepření stěn rýh - příložné - hl. do 2m"152</t>
  </si>
  <si>
    <t>Svislé přemístění výkopku z horniny tř. 1 až 4 hl výkopu do 2,5 m</t>
  </si>
  <si>
    <t>-863567190</t>
  </si>
  <si>
    <t>"Kanalizační potrubí PVC KG DN 110"(0,87+0,57-1)*0,8*28</t>
  </si>
  <si>
    <t>"Kanalizační potrubí PVC KG DN 125"(0,87+0,57-1)*0,8*38</t>
  </si>
  <si>
    <t>"Kanalizační potrubí PVC KG DN 160"(0,87+0,57-1)*0,8*10</t>
  </si>
  <si>
    <t>162701105</t>
  </si>
  <si>
    <t>Vodorovné přemístění výkopku z hor.1-4 do 10000 m</t>
  </si>
  <si>
    <t>-1749240329</t>
  </si>
  <si>
    <t>"Vytěžený materiál je navrácen - odvezen bude pouze obsyp potrubí, objektů na kanalizaci a obsah objektů na kanalizaci"</t>
  </si>
  <si>
    <t>"Kanalizační potrubí PVC KG DN 100"(0,1+0,11+0,3)*0,8*28</t>
  </si>
  <si>
    <t>"Kanalizační potrubí PVC KG DN 125"(0,1+0,125+0,3)*0,8*38</t>
  </si>
  <si>
    <t>"Kanalizační potrubí PVC KG DN 160"(0,1+0,16+0,3)*0,8*10</t>
  </si>
  <si>
    <t>Poplatek za uložení odpadu ze sypaniny na skládce (skládkovné)</t>
  </si>
  <si>
    <t>-1167220066</t>
  </si>
  <si>
    <t>"viz.položka:Vodorovné přemístění výkopku z hor.1-4 do 10000 m * hmotnost 1,8 t/m"31,864*1,8</t>
  </si>
  <si>
    <t>Zásyp jam, rýh, šachet se zhutněním</t>
  </si>
  <si>
    <t>-1902860096</t>
  </si>
  <si>
    <t>"Kanalizační potrubí PVC KG DN 160"(0,87+0,57)*0,8*10</t>
  </si>
  <si>
    <t>"Odečet viz.položka: Obsyp potrubí bez prohození sypaniny"-31,864</t>
  </si>
  <si>
    <t>175101101</t>
  </si>
  <si>
    <t>Obsyp potrubí bez prohození sypaniny</t>
  </si>
  <si>
    <t>550624107</t>
  </si>
  <si>
    <t>"Kanalizace v objektu - (podsyp+tloušťka potrubí+obsyp) * šířka * délka"</t>
  </si>
  <si>
    <t>583373020</t>
  </si>
  <si>
    <t>štěrkopísek frakce 0-16</t>
  </si>
  <si>
    <t>-584860598</t>
  </si>
  <si>
    <t>"viz.položka: Obsyp potrubí bez prohození sypaniny * hmotnost 1,8 t/m3"31,864*1,8</t>
  </si>
  <si>
    <t>R001 01</t>
  </si>
  <si>
    <t>Hutnicí zkoušky</t>
  </si>
  <si>
    <t>-1751742882</t>
  </si>
  <si>
    <t xml:space="preserve"> Izolace tepelné</t>
  </si>
  <si>
    <t>713463211</t>
  </si>
  <si>
    <t>Montáž izolace tepelné potrubí potrubními pouzdry s Al fólií staženými Al páskou 1x D do 50 mm</t>
  </si>
  <si>
    <t>-1131644319</t>
  </si>
  <si>
    <t>631548360</t>
  </si>
  <si>
    <t>pouzdro potrubní izolační s Al folií pro potrubí 20x2,8 mm, tl.30 mm</t>
  </si>
  <si>
    <t>-1777349415</t>
  </si>
  <si>
    <t>631548380</t>
  </si>
  <si>
    <t>pouzdro potrubní izolačnís Al folií pro potrubí 32x4,5 mm, tl.30 mm</t>
  </si>
  <si>
    <t>1758875828</t>
  </si>
  <si>
    <t>722181222</t>
  </si>
  <si>
    <t>Ochrana vodovodního potrubí přilepenými tepelně izolačními trubicemi z PE tl do 10 mm DN do 42 mm, vč.montáže</t>
  </si>
  <si>
    <t>174022189</t>
  </si>
  <si>
    <t>722181242</t>
  </si>
  <si>
    <t>Ochrana vodovodního potrubí přilepenými termoizolačními trubicemi z PE tl do 20 mm DN do 45 mm</t>
  </si>
  <si>
    <t>1549661517</t>
  </si>
  <si>
    <t>998713103</t>
  </si>
  <si>
    <t>Přesun hmot tonážní pro izolace tepelné v objektech v do 24 m</t>
  </si>
  <si>
    <t>676441239</t>
  </si>
  <si>
    <t xml:space="preserve"> Práce a dodávky PSV</t>
  </si>
  <si>
    <t>721</t>
  </si>
  <si>
    <t xml:space="preserve"> Zdravotechnika</t>
  </si>
  <si>
    <t>721173401</t>
  </si>
  <si>
    <t>Potrubí kanalizační plastové svodné systém KG DN 100</t>
  </si>
  <si>
    <t>-1775230569</t>
  </si>
  <si>
    <t>721173402</t>
  </si>
  <si>
    <t>Potrubí kanalizační plastové svodné systém KG DN 125</t>
  </si>
  <si>
    <t>2051856131</t>
  </si>
  <si>
    <t>721173403</t>
  </si>
  <si>
    <t>Potrubí kanalizační plastové svodné systém KG DN 150</t>
  </si>
  <si>
    <t>-1089133117</t>
  </si>
  <si>
    <t>721174024</t>
  </si>
  <si>
    <t>Potrubí kanalizační z PP odpadní systém HT DN 70</t>
  </si>
  <si>
    <t>1451612183</t>
  </si>
  <si>
    <t>721174025</t>
  </si>
  <si>
    <t>Potrubí kanalizační z PP odpadní systém HT DN 100</t>
  </si>
  <si>
    <t>278043215</t>
  </si>
  <si>
    <t>721174042</t>
  </si>
  <si>
    <t>Potrubí kanalizační z PP připojovací systém HT DN 40</t>
  </si>
  <si>
    <t>-1185921907</t>
  </si>
  <si>
    <t>721174043</t>
  </si>
  <si>
    <t>Potrubí kanalizační z PP připojovací systém HT DN 50</t>
  </si>
  <si>
    <t>-1125398695</t>
  </si>
  <si>
    <t>721174044</t>
  </si>
  <si>
    <t>Potrubí kanalizační z PP připojovací systém HT DN 70</t>
  </si>
  <si>
    <t>1337942307</t>
  </si>
  <si>
    <t>721174045</t>
  </si>
  <si>
    <t>Potrubí kanalizační z PP připojovací systém HT DN 100</t>
  </si>
  <si>
    <t>-421293725</t>
  </si>
  <si>
    <t>721174062</t>
  </si>
  <si>
    <t>Potrubí kanalizační z PP větrací systém HT DN 75</t>
  </si>
  <si>
    <t>-1921577063</t>
  </si>
  <si>
    <t>721194104</t>
  </si>
  <si>
    <t>Vyvedení a upevnění odpadních výpustek DN 40</t>
  </si>
  <si>
    <t>303045083</t>
  </si>
  <si>
    <t>721194105</t>
  </si>
  <si>
    <t>Vyvedení a upevnění odpadních výpustek DN 50</t>
  </si>
  <si>
    <t>1295947514</t>
  </si>
  <si>
    <t>721194107</t>
  </si>
  <si>
    <t>Vyvedení a upevnění odpadních výpustek DN 70</t>
  </si>
  <si>
    <t>-1275224135</t>
  </si>
  <si>
    <t>721194109</t>
  </si>
  <si>
    <t>Vyvedení a upevnění odpadních výpustek DN 100</t>
  </si>
  <si>
    <t>731509548</t>
  </si>
  <si>
    <t>721211401.1</t>
  </si>
  <si>
    <t>Vpusť podlahová s vodorovným odtokem DN 40/50 s přídavnou mechanickou uzávěrkou, vč. montáže</t>
  </si>
  <si>
    <t>-2035024102</t>
  </si>
  <si>
    <t>721211421.1</t>
  </si>
  <si>
    <t>Vpusť podlahová se svislým odtokem DN 50/75/110 mřížka nerez 115x115, včetně montáže</t>
  </si>
  <si>
    <t>-1655186394</t>
  </si>
  <si>
    <t>721219114.1</t>
  </si>
  <si>
    <t>Montáž odtokového sprchového žlabu délky do 3000 mm</t>
  </si>
  <si>
    <t>1310131625</t>
  </si>
  <si>
    <t>R721 01</t>
  </si>
  <si>
    <t>Koupelnový žlab š. 90mm, délky 3,7m, včetně nerezového roštu š. 80mm</t>
  </si>
  <si>
    <t>876283843</t>
  </si>
  <si>
    <t>Poznámka k položce:
Součástí dodávky je odtoková vpusť DN70 horizontální s těsnícím kroužkem
odtok pro koupelnový žlab se sifonem výšky 5cm, svislý</t>
  </si>
  <si>
    <t>721273152</t>
  </si>
  <si>
    <t>Hlavice ventilační polypropylen PP DN 75</t>
  </si>
  <si>
    <t>-1248451368</t>
  </si>
  <si>
    <t>721290111</t>
  </si>
  <si>
    <t>Zkouška těsnosti potrubí kanalizace vodou do DN 125</t>
  </si>
  <si>
    <t>-236963814</t>
  </si>
  <si>
    <t>998721103</t>
  </si>
  <si>
    <t>Přesun hmot tonážní pro vnitřní kanalizace v objektech v do 24 m</t>
  </si>
  <si>
    <t>-961976825</t>
  </si>
  <si>
    <t>R721 02</t>
  </si>
  <si>
    <t>Čistící tvarovka DN 75, včetně montáže</t>
  </si>
  <si>
    <t>1614403046</t>
  </si>
  <si>
    <t>722</t>
  </si>
  <si>
    <t>722174002</t>
  </si>
  <si>
    <t>Potrubí vodovodní plastové PPR svar polyfuze PN 16 D 20 x 2,8 mm</t>
  </si>
  <si>
    <t>1701341511</t>
  </si>
  <si>
    <t>722174003</t>
  </si>
  <si>
    <t>Potrubí vodovodní plastové PPR svar polyfuze PN 16 D 25 x 3,5 mm</t>
  </si>
  <si>
    <t>-1145080766</t>
  </si>
  <si>
    <t>722174004</t>
  </si>
  <si>
    <t>Potrubí vodovodní plastové PPR svar polyfuze PN 16 D 32 x 4,4 mm</t>
  </si>
  <si>
    <t>-1388858041</t>
  </si>
  <si>
    <t>722174005</t>
  </si>
  <si>
    <t>Potrubí vodovodní plastové PPR svar polyfuze PN 16 D 40 x 5,5 mm</t>
  </si>
  <si>
    <t>1361279032</t>
  </si>
  <si>
    <t>722190401</t>
  </si>
  <si>
    <t>Vyvedení a upevnění výpustku do DN 25</t>
  </si>
  <si>
    <t>369381916</t>
  </si>
  <si>
    <t>722229101</t>
  </si>
  <si>
    <t>Montáž vodovodních armatur s jedním závitem G 1/2 ostatní typ</t>
  </si>
  <si>
    <t>1057008961</t>
  </si>
  <si>
    <t>286543050</t>
  </si>
  <si>
    <t>přechodka s vnitřním závitem dGK PPR D 20 x 1/2"</t>
  </si>
  <si>
    <t>-2007532242</t>
  </si>
  <si>
    <t>722229102</t>
  </si>
  <si>
    <t>Montáž vodovodních armatur s jedním závitem G 3/4 ostatní typ</t>
  </si>
  <si>
    <t>632369974</t>
  </si>
  <si>
    <t>286543070</t>
  </si>
  <si>
    <t>přechodka s vnitřním závitem dGK PPR D 25 x 3/4"</t>
  </si>
  <si>
    <t>1891648015</t>
  </si>
  <si>
    <t>722229103</t>
  </si>
  <si>
    <t>Montáž vodovodních armatur s jedním závitem G 1 ostatní typ</t>
  </si>
  <si>
    <t>111256959</t>
  </si>
  <si>
    <t>286543080</t>
  </si>
  <si>
    <t>přechodka s vnitřním závitem dGK PPR D 32 x 1"</t>
  </si>
  <si>
    <t>2066201773</t>
  </si>
  <si>
    <t>722229104</t>
  </si>
  <si>
    <t>Montáž vodovodních armatur s jedním závitem G 5/4 ostatní typ</t>
  </si>
  <si>
    <t>-822784908</t>
  </si>
  <si>
    <t>286543090</t>
  </si>
  <si>
    <t>přechodka s vnitřním závitem dGK PPR D 40 x 5/4"</t>
  </si>
  <si>
    <t>590357422</t>
  </si>
  <si>
    <t>722231072</t>
  </si>
  <si>
    <t>Klapka zpětná plastová PPR D 20 x 2,8 mm (DN15), PN 20</t>
  </si>
  <si>
    <t>-1808370650</t>
  </si>
  <si>
    <t>722231073.1</t>
  </si>
  <si>
    <t>Klapka zpětná plastová PPR D 25 x 4,2 mm (DN20), PN 20</t>
  </si>
  <si>
    <t>361896997</t>
  </si>
  <si>
    <t>722231074.1</t>
  </si>
  <si>
    <t>Klapka zpětná plastová PPR D 32 x 4,5 mm (DN25), PN 20</t>
  </si>
  <si>
    <t>1847264251</t>
  </si>
  <si>
    <t>722231142</t>
  </si>
  <si>
    <t>Ventil závitový pojistný DN 20, 8 bar</t>
  </si>
  <si>
    <t>938461235</t>
  </si>
  <si>
    <t>722231142.1</t>
  </si>
  <si>
    <t>Ventil závitový pojistný DN 20, 6 bar</t>
  </si>
  <si>
    <t>630283903</t>
  </si>
  <si>
    <t>722234263.1</t>
  </si>
  <si>
    <t>Filtr plastový PPR D 20 x 2,8 mm (DN15), PN 20</t>
  </si>
  <si>
    <t>-667319462</t>
  </si>
  <si>
    <t>722239102</t>
  </si>
  <si>
    <t>Montáž armatur vodovodních se dvěma závity G 3/4</t>
  </si>
  <si>
    <t>-1383739575</t>
  </si>
  <si>
    <t>R722 01</t>
  </si>
  <si>
    <t>Termostatický směšovací ventil pro směšování teplé a studené vody DN25, Kvs 4, 30-45°C, PN10</t>
  </si>
  <si>
    <t>414844775</t>
  </si>
  <si>
    <t>722240121</t>
  </si>
  <si>
    <t xml:space="preserve">Kohout kulový plastový PPR D 20x2,8 mm (DN15), včetně montáže </t>
  </si>
  <si>
    <t>-1971526007</t>
  </si>
  <si>
    <t>722240122</t>
  </si>
  <si>
    <t>Kohout kulový plastový PPR D 25x3,5 mm (DN20), včetně montáže</t>
  </si>
  <si>
    <t>-2017112564</t>
  </si>
  <si>
    <t>722240123</t>
  </si>
  <si>
    <t>Kohout kulový plastový PPR PPR D 32x4,5 mm (DN25), včetně montáže</t>
  </si>
  <si>
    <t>-1082626833</t>
  </si>
  <si>
    <t>722240142</t>
  </si>
  <si>
    <t>T-kus plastový s vypouštěcím ventilem PPR D 25 x 4,2 mm</t>
  </si>
  <si>
    <t>785214698</t>
  </si>
  <si>
    <t>722240142.1</t>
  </si>
  <si>
    <t>T-kus s kovovým vnitřním závitem PPR D 25 x 1/2"</t>
  </si>
  <si>
    <t>-1241381257</t>
  </si>
  <si>
    <t>722240143</t>
  </si>
  <si>
    <t>T-kus plastový s vypouštěcím ventilem PPR D 32 x 5,4 mm</t>
  </si>
  <si>
    <t>1173646116</t>
  </si>
  <si>
    <t>722240143.1</t>
  </si>
  <si>
    <t>T-kus s kovovým vnitřním závitem PPR D 32 x 1/2"</t>
  </si>
  <si>
    <t>-1120045125</t>
  </si>
  <si>
    <t>722290226</t>
  </si>
  <si>
    <t>Zkouška těsnosti vodovodního potrubí závitového do DN 50</t>
  </si>
  <si>
    <t>-366100778</t>
  </si>
  <si>
    <t>722290234</t>
  </si>
  <si>
    <t>Proplach a dezinfekce vodovodního potrubí do DN 80</t>
  </si>
  <si>
    <t>837609637</t>
  </si>
  <si>
    <t>998722101</t>
  </si>
  <si>
    <t>Přesun hmot tonážní pro vnitřní vodovod v objektech v do 6 m</t>
  </si>
  <si>
    <t>1295070364</t>
  </si>
  <si>
    <t>725119125</t>
  </si>
  <si>
    <t>Montáž klozetových mís závěsných na nosné stěny</t>
  </si>
  <si>
    <t>26547511</t>
  </si>
  <si>
    <t>Poznámka k položce:
Klozet včetně sedátka dodávkou stavební části</t>
  </si>
  <si>
    <t>101</t>
  </si>
  <si>
    <t>642360110</t>
  </si>
  <si>
    <t>klozet závěsný keramický hluboké splachování bílý 350x560x360 mm</t>
  </si>
  <si>
    <t>-1980215715</t>
  </si>
  <si>
    <t>102</t>
  </si>
  <si>
    <t>642360510</t>
  </si>
  <si>
    <t>klozet keramický závěsný hluboké splachování handicap bílý - 700mm</t>
  </si>
  <si>
    <t>-1248474796</t>
  </si>
  <si>
    <t>725129102</t>
  </si>
  <si>
    <t>Montáž pisoáru s automatickým splachováním</t>
  </si>
  <si>
    <t>-1817965328</t>
  </si>
  <si>
    <t>Poznámka k položce:
Pisoár dodávkou stavební části</t>
  </si>
  <si>
    <t>100</t>
  </si>
  <si>
    <t>642513260</t>
  </si>
  <si>
    <t>pisoár s automatickým splachovačem-infračervený</t>
  </si>
  <si>
    <t>-1644458571</t>
  </si>
  <si>
    <t>725219102</t>
  </si>
  <si>
    <t>Montáž umyvadla připevněného na šrouby do zdiva</t>
  </si>
  <si>
    <t>1981150271</t>
  </si>
  <si>
    <t>Poznámka k položce:
Umyvadlo dodávkou stavební části</t>
  </si>
  <si>
    <t>98</t>
  </si>
  <si>
    <t>642110100</t>
  </si>
  <si>
    <t>umyvadlo keramické závěsné 50 x 42 cm bílé</t>
  </si>
  <si>
    <t>200226640</t>
  </si>
  <si>
    <t>99</t>
  </si>
  <si>
    <t>642110230</t>
  </si>
  <si>
    <t>umyvadlo keramické závěsné bezbariérové 64 x 55 cm bílé</t>
  </si>
  <si>
    <t>1307901810</t>
  </si>
  <si>
    <t>725249103</t>
  </si>
  <si>
    <t>Montáž koutu sprchového</t>
  </si>
  <si>
    <t>1778844136</t>
  </si>
  <si>
    <t>Poznámka k položce:
Sprchový kout dodávkou stavební části</t>
  </si>
  <si>
    <t>106</t>
  </si>
  <si>
    <t>551470610</t>
  </si>
  <si>
    <t>madlo invalidní krakorcové sklopné č.12 bílé 83,4 cm</t>
  </si>
  <si>
    <t>-1971751800</t>
  </si>
  <si>
    <t>107</t>
  </si>
  <si>
    <t>551470800</t>
  </si>
  <si>
    <t>sedačka do sprchy anticoro rozměr sedáku 340 x 430 mm</t>
  </si>
  <si>
    <t>-505115644</t>
  </si>
  <si>
    <t>108</t>
  </si>
  <si>
    <t>551470700</t>
  </si>
  <si>
    <t>madlo sprchové č. 4 pravé/levé 75 x 45 cm anicoro</t>
  </si>
  <si>
    <t>1782854144</t>
  </si>
  <si>
    <t>105</t>
  </si>
  <si>
    <t>725245103</t>
  </si>
  <si>
    <t>Sprchové vaničky, boxy, kouty a zástěny zástěny sprchové do výšky 2000 mm dveře jednokřídlé, šířky 900 mm</t>
  </si>
  <si>
    <t>504150747</t>
  </si>
  <si>
    <t>725339111</t>
  </si>
  <si>
    <t>Montáž výlevky</t>
  </si>
  <si>
    <t>-2012006434</t>
  </si>
  <si>
    <t>Poznámka k položce:
Výlevka dodávkou stavební části</t>
  </si>
  <si>
    <t>103</t>
  </si>
  <si>
    <t>642711010</t>
  </si>
  <si>
    <t>výlevka keramická</t>
  </si>
  <si>
    <t>-1785838905</t>
  </si>
  <si>
    <t>725532111.1</t>
  </si>
  <si>
    <t>Elektrický ohřívač zásobníkový akumulační závěsný 20 l / 2,2 kW, 230V ocelový se smaltováním včetně izolace z PUR pěny</t>
  </si>
  <si>
    <t>1324800368</t>
  </si>
  <si>
    <t>725532342</t>
  </si>
  <si>
    <t>Stacionární zásobník teplé vody o objemu 477l, průměr 700mm, výška 1961 mm, elektrické topné těleso 10 kW, 400V, včetně tepelné izolace</t>
  </si>
  <si>
    <t>1511461070</t>
  </si>
  <si>
    <t>725819401</t>
  </si>
  <si>
    <t>Montáž ventilů rohových G 1/2 s připojovací trubičkou</t>
  </si>
  <si>
    <t>-484835883</t>
  </si>
  <si>
    <t>551410400</t>
  </si>
  <si>
    <t>ventil rohový mosazný DN15</t>
  </si>
  <si>
    <t>-244963510</t>
  </si>
  <si>
    <t>725829131</t>
  </si>
  <si>
    <t>Montáž baterie umyvadlové stojánkové G 1/2 ostatní typ</t>
  </si>
  <si>
    <t>-1088602119</t>
  </si>
  <si>
    <t>551456910</t>
  </si>
  <si>
    <t xml:space="preserve">Baterie umyvadlová stojánková páková s tlačným uzávěrem odpadu a flexibilními hadičkami, chrom </t>
  </si>
  <si>
    <t>2008415506</t>
  </si>
  <si>
    <t>551456920.1</t>
  </si>
  <si>
    <t>baterie umyvadlová stojánková páková s prodlouženou pákou pro tělesně postižené</t>
  </si>
  <si>
    <t>-2127056446</t>
  </si>
  <si>
    <t>551456920.2</t>
  </si>
  <si>
    <t>baterie umyvadlová stojánková páková s prodlouženým ramínkem pro výlevku</t>
  </si>
  <si>
    <t>-680385167</t>
  </si>
  <si>
    <t>725841331</t>
  </si>
  <si>
    <t>Baterie sprchové podomítkové tlačná pro jednu teplotu</t>
  </si>
  <si>
    <t>1674475755</t>
  </si>
  <si>
    <t>104</t>
  </si>
  <si>
    <t>551455090</t>
  </si>
  <si>
    <t>sprchová hlavice závěsná - převlečná matice - převlečný vnější závit (AlSl 304)3/4" s ventilem ovládáným táhlem</t>
  </si>
  <si>
    <t>-802377543</t>
  </si>
  <si>
    <t>725841332</t>
  </si>
  <si>
    <t>Baterie sprchové podomítkové s přepínačem a pohyblivým držákem</t>
  </si>
  <si>
    <t>226913433</t>
  </si>
  <si>
    <t>725865411</t>
  </si>
  <si>
    <t>Zápachová uzávěrka pisoárová DN 32/40, včetně montáže</t>
  </si>
  <si>
    <t>-369495466</t>
  </si>
  <si>
    <t>725869101</t>
  </si>
  <si>
    <t>Montáž zápachových uzávěrek umyvadlových do DN 40</t>
  </si>
  <si>
    <t>-1825697118</t>
  </si>
  <si>
    <t>551613220</t>
  </si>
  <si>
    <t>uzávěrka zápachová umyvadl.s krycí růžicí odtoku DN 40</t>
  </si>
  <si>
    <t>1587638783</t>
  </si>
  <si>
    <t>725980123.1</t>
  </si>
  <si>
    <t>Dvířka revizní 400x400mm</t>
  </si>
  <si>
    <t>1400040744</t>
  </si>
  <si>
    <t>998725101</t>
  </si>
  <si>
    <t>Přesun hmot tonážní pro zařizovací předměty v objektech v do 6 m</t>
  </si>
  <si>
    <t>-1153574460</t>
  </si>
  <si>
    <t>726</t>
  </si>
  <si>
    <t>726131201</t>
  </si>
  <si>
    <t>Instalační předstěna - montáž umyvadla do lehkých stěn s kovovou kcí</t>
  </si>
  <si>
    <t>-736563918</t>
  </si>
  <si>
    <t>Poznámka k položce:
Montážní prvek pro umyvadla dodávkou stavební části</t>
  </si>
  <si>
    <t>726131203</t>
  </si>
  <si>
    <t>Instalační předstěna - montáž pisoáru do lehkých stěn s kovovou kcí</t>
  </si>
  <si>
    <t>-222915584</t>
  </si>
  <si>
    <t>Poznámka k položce:
Montážní prvek pro pisoár dodávkou stavební část</t>
  </si>
  <si>
    <t>95</t>
  </si>
  <si>
    <t>726131204</t>
  </si>
  <si>
    <t>Instalační předstěna - montáž klozetu do lehkých stěn s kovovou kcí</t>
  </si>
  <si>
    <t>1974451732</t>
  </si>
  <si>
    <t>Poznámka k položce:
Montážní prvek včetně tlačítka dodávkou stavební části</t>
  </si>
  <si>
    <t>OST</t>
  </si>
  <si>
    <t xml:space="preserve"> Ostatní</t>
  </si>
  <si>
    <t>96</t>
  </si>
  <si>
    <t>R799 01</t>
  </si>
  <si>
    <t>Stavební přípomoce</t>
  </si>
  <si>
    <t>soub</t>
  </si>
  <si>
    <t>-1808066163</t>
  </si>
  <si>
    <t>Poznámka k položce:
Prostupy skrze stavební konstrukce, drážky ve stěnách, zapravení prostupů a drážek ve stěnách, začištění omítek</t>
  </si>
  <si>
    <t>97</t>
  </si>
  <si>
    <t>R799 02</t>
  </si>
  <si>
    <t>Uklizení, odstranění a likvidace demontovaných hmot</t>
  </si>
  <si>
    <t>-1978107277</t>
  </si>
  <si>
    <t>SO.05 - ÚSTŘEDNÍ VYTÁPĚNÍ</t>
  </si>
  <si>
    <t xml:space="preserve">    713 -  Izolace tepelné</t>
  </si>
  <si>
    <t xml:space="preserve">    731 -  Kotelny</t>
  </si>
  <si>
    <t xml:space="preserve">    732 -  Ústřední vytápění</t>
  </si>
  <si>
    <t xml:space="preserve">    733 -  Ústřední vytápění</t>
  </si>
  <si>
    <t xml:space="preserve">    734 -  Ústřední vytápění</t>
  </si>
  <si>
    <t xml:space="preserve">    735 -  Ústřední vytápění</t>
  </si>
  <si>
    <t>713463131</t>
  </si>
  <si>
    <t>Montáž izolace tepelné potrubí potrubními pouzdry bez úpravy slepenými 1x tl izolace do 25 mm</t>
  </si>
  <si>
    <t>-821341531</t>
  </si>
  <si>
    <t>283770960</t>
  </si>
  <si>
    <t>Pouzdro potrubní izolační z PE pro potrubí 15x1mm, tl. 20 mm</t>
  </si>
  <si>
    <t>1802914469</t>
  </si>
  <si>
    <t>283771060</t>
  </si>
  <si>
    <t>Pouzdro potrubní izolační z PE pro potrubí 18x1mm, tl. 20 mm</t>
  </si>
  <si>
    <t>1921717315</t>
  </si>
  <si>
    <t>1851062480</t>
  </si>
  <si>
    <t>631548350</t>
  </si>
  <si>
    <t>pouzdro potrubní izolační s Al folií pro potrubí DN 15, tl. 30 mm</t>
  </si>
  <si>
    <t>476891682</t>
  </si>
  <si>
    <t>pouzdro potrubní izolační s Al folií pro potrubí DN 20, tl. 30 mm</t>
  </si>
  <si>
    <t>-2110244544</t>
  </si>
  <si>
    <t>Přesun hmot tonážní pro izolace tepelné v objektech v do 6 m</t>
  </si>
  <si>
    <t>-1329839845</t>
  </si>
  <si>
    <t>731</t>
  </si>
  <si>
    <t xml:space="preserve"> Kotelny</t>
  </si>
  <si>
    <t>998731101</t>
  </si>
  <si>
    <t>Přesun hmot tonážní pro kotelny v objektech v do 6 m</t>
  </si>
  <si>
    <t>1660816867</t>
  </si>
  <si>
    <t>R731 03</t>
  </si>
  <si>
    <t>Napuštění otopného systému upravenou vodou, odvzdušnění</t>
  </si>
  <si>
    <t>soun</t>
  </si>
  <si>
    <t>-612619677</t>
  </si>
  <si>
    <t>R731 04.1</t>
  </si>
  <si>
    <t>Závěsný elektrokotel o výkonu 14 kW, vč.montáže</t>
  </si>
  <si>
    <t>208937114</t>
  </si>
  <si>
    <t>Poznámka k položce:
Elektrické napětí/frekvence : 3x230 V/400 V, 50 Hz
Elektrické krytí: IP 40"
Rozměry (v, š, h) : 740x410x310</t>
  </si>
  <si>
    <t>R731 06</t>
  </si>
  <si>
    <t>Servisní spuštění kotle, uvedení do provozu</t>
  </si>
  <si>
    <t>-1336565766</t>
  </si>
  <si>
    <t>R731 08</t>
  </si>
  <si>
    <t>Topná zkouška</t>
  </si>
  <si>
    <t>Nh</t>
  </si>
  <si>
    <t>-27945416</t>
  </si>
  <si>
    <t>R731 09</t>
  </si>
  <si>
    <t>Regulace pro elektrokotel, 2x nemíchaný okruh otopných těles</t>
  </si>
  <si>
    <t>512</t>
  </si>
  <si>
    <t>-1195650232</t>
  </si>
  <si>
    <t xml:space="preserve">Poznámka k položce:
Sada obsahuje:
- rozšiřující modul pro řízení kotle nadřazenou regulací s možností řízení 0-10V
- rozšiřující modul pro 2 topné okruhy
- ovládací panel
- 2x programovatelný termostat
- čidlo venkovní teploty
</t>
  </si>
  <si>
    <t>732</t>
  </si>
  <si>
    <t xml:space="preserve"> Ústřední vytápění</t>
  </si>
  <si>
    <t>732111125.1</t>
  </si>
  <si>
    <t>Tělesa rozdělovačů a sběračů DN 50 z trub ocelových bezešvých</t>
  </si>
  <si>
    <t>1750457966</t>
  </si>
  <si>
    <t>732111312</t>
  </si>
  <si>
    <t>Trubková hrdla rozdělovačů a sběračů bez přírub DN 20</t>
  </si>
  <si>
    <t>1415367815</t>
  </si>
  <si>
    <t>732111312.1</t>
  </si>
  <si>
    <t>Trubková hrdla rozdělovačů a sběračů bez přírub DN 15</t>
  </si>
  <si>
    <t>-578386535</t>
  </si>
  <si>
    <t>732113116</t>
  </si>
  <si>
    <t>Vyrovnávač dynamických tlaků DN50 PN 6 hydraulický závitový, Q=1,2m3/h, výška 500mm</t>
  </si>
  <si>
    <t>1096138157</t>
  </si>
  <si>
    <t>732199100</t>
  </si>
  <si>
    <t>Montáž orientačních štítků</t>
  </si>
  <si>
    <t>1534725769</t>
  </si>
  <si>
    <t>732331614</t>
  </si>
  <si>
    <t>Nádoba tlaková expanzní s membránou závitové připojení PN 0,6 o objemu 25 litrů</t>
  </si>
  <si>
    <t>361485252</t>
  </si>
  <si>
    <t>732429212</t>
  </si>
  <si>
    <t>Montáž čerpadla oběhového mokroběžného závitového do DN 25</t>
  </si>
  <si>
    <t>-52522891</t>
  </si>
  <si>
    <t>426105840.1</t>
  </si>
  <si>
    <t>Oběhové čerpadlo, elektronicky řízené, DN 25, PN 10, Q=0,29 m3//h, H=2,5 m</t>
  </si>
  <si>
    <t>1682366523</t>
  </si>
  <si>
    <t>426105840.2</t>
  </si>
  <si>
    <t>Oběhové čerpadlo, elektronicky řízené, DN 25, PN 10, Q=0,40 m3//h, H=2,5 m</t>
  </si>
  <si>
    <t>-351666988</t>
  </si>
  <si>
    <t>998732101</t>
  </si>
  <si>
    <t>Přesun hmot tonážní pro strojovny v objektech v do 6 m</t>
  </si>
  <si>
    <t>1695401065</t>
  </si>
  <si>
    <t>R732 01</t>
  </si>
  <si>
    <t>Orientační šítek</t>
  </si>
  <si>
    <t>961977826</t>
  </si>
  <si>
    <t>R732 02</t>
  </si>
  <si>
    <t>Uvedení do provozu a zaškolení obsluhy</t>
  </si>
  <si>
    <t>1786402666</t>
  </si>
  <si>
    <t>733</t>
  </si>
  <si>
    <t>73321523302</t>
  </si>
  <si>
    <t>Potrubí měděné tvrdé spojované lisováním 18x1,0 mm</t>
  </si>
  <si>
    <t>-1881689243</t>
  </si>
  <si>
    <t>733222302</t>
  </si>
  <si>
    <t>Potrubí měděné polotvrdé spojované lisováním 15x1,0 mm</t>
  </si>
  <si>
    <t>-660097045</t>
  </si>
  <si>
    <t>733223303</t>
  </si>
  <si>
    <t>Potrubí měděné tvrdé spojované lisováním 22x1,0 mm</t>
  </si>
  <si>
    <t>733291101</t>
  </si>
  <si>
    <t>Zkouška těsnosti potrubí měděné do D 35x1,5</t>
  </si>
  <si>
    <t>998733101</t>
  </si>
  <si>
    <t>Přesun hmot tonážní pro rozvody potrubí v objektech v do 6 m</t>
  </si>
  <si>
    <t>1538604597</t>
  </si>
  <si>
    <t>734</t>
  </si>
  <si>
    <t>734209103</t>
  </si>
  <si>
    <t>Montáž armatury závitové s jedním závitem G 1/2</t>
  </si>
  <si>
    <t>-667877030</t>
  </si>
  <si>
    <t>551142100</t>
  </si>
  <si>
    <t>Kohout kulový s vypouštěním DN 15, PN 10, 100°C</t>
  </si>
  <si>
    <t>-628267827</t>
  </si>
  <si>
    <t>551212890</t>
  </si>
  <si>
    <t>Ventil automatický odvzdušňovací, svislý + zpětný ventil, mosaz DN 15</t>
  </si>
  <si>
    <t>-1544966810</t>
  </si>
  <si>
    <t>734209113</t>
  </si>
  <si>
    <t>Montáž armatury závitové s dvěma závity G 1/2</t>
  </si>
  <si>
    <t>-1678467112</t>
  </si>
  <si>
    <t>551141440</t>
  </si>
  <si>
    <t>Kohout kulový DN 15, PN 10, 100°C, plnoprůtokový</t>
  </si>
  <si>
    <t>-434379321</t>
  </si>
  <si>
    <t>551211960</t>
  </si>
  <si>
    <t xml:space="preserve">Klapka zpětná DN 15, PN 10, závitová </t>
  </si>
  <si>
    <t>-1381162906</t>
  </si>
  <si>
    <t>551294900</t>
  </si>
  <si>
    <t>Filtr DN 15, PN 16, závitový</t>
  </si>
  <si>
    <t>-108834268</t>
  </si>
  <si>
    <t>734209114.1</t>
  </si>
  <si>
    <t>Montáž armatury závitové s dvěma závity G 3/4</t>
  </si>
  <si>
    <t>-1506286272</t>
  </si>
  <si>
    <t>551141460</t>
  </si>
  <si>
    <t>Kohout kulový DN 20, PN 10, 100°C, plnoprůtokový, páčka</t>
  </si>
  <si>
    <t>1585451866</t>
  </si>
  <si>
    <t>484665590</t>
  </si>
  <si>
    <t>armatura uzavírací,kulový kohout MK  3/4</t>
  </si>
  <si>
    <t>1120045961</t>
  </si>
  <si>
    <t>551294920</t>
  </si>
  <si>
    <t>Filtr DN 20, PN 16, závitový</t>
  </si>
  <si>
    <t>-1376987007</t>
  </si>
  <si>
    <t>734221682</t>
  </si>
  <si>
    <t>Termostatická hlavice kapalinová PN 10 do 110°C otopných těles VK</t>
  </si>
  <si>
    <t>-1318618544</t>
  </si>
  <si>
    <t>734261403</t>
  </si>
  <si>
    <t>Šroubení připojovací armatury radiátorů DN15 PN 10 do 110°C, regulační uzavíratelné rohové</t>
  </si>
  <si>
    <t>1226777291</t>
  </si>
  <si>
    <t>Poznámka k položce:
 Pro otopná tělesa s integrovaným ventilem a spodním připojením</t>
  </si>
  <si>
    <t>734411103</t>
  </si>
  <si>
    <t>Teploměr technický s pevným stonkem a jímkou zadní připojení průměr 63 mm délky 100 mm</t>
  </si>
  <si>
    <t>972893777</t>
  </si>
  <si>
    <t>734412111</t>
  </si>
  <si>
    <t>Měřič tepla kompaktní s bateriovým napájením, Qn 0,6 m3/h, Qmax=1,2m3/h, DN 15, PN 25, včetně montáže</t>
  </si>
  <si>
    <t>1425937912</t>
  </si>
  <si>
    <t>734412112</t>
  </si>
  <si>
    <t>Měřič tepla kompaktní s bateriovým napájením, Qn 1,5 m3/h, Qmax=3,0m3/h, DN 15, PN 25, včetně montáže</t>
  </si>
  <si>
    <t>-536978867</t>
  </si>
  <si>
    <t>734421102.1</t>
  </si>
  <si>
    <t>Tlakoměr s pevným stonkem a zpětnou klapkou tlak 0-8 bar průměr 63 mm spodní připojení</t>
  </si>
  <si>
    <t>220662552</t>
  </si>
  <si>
    <t>734494213</t>
  </si>
  <si>
    <t>Návarek s trubkovým závitem G 1/2</t>
  </si>
  <si>
    <t>-566773798</t>
  </si>
  <si>
    <t>998734101</t>
  </si>
  <si>
    <t>Přesun hmot tonážní pro armatury v objektech v do 6 m</t>
  </si>
  <si>
    <t>771464295</t>
  </si>
  <si>
    <t>735</t>
  </si>
  <si>
    <t>735000912R00</t>
  </si>
  <si>
    <t>Vyregulování ventilů, nastavení pozic</t>
  </si>
  <si>
    <t>-189211329</t>
  </si>
  <si>
    <t>735152473</t>
  </si>
  <si>
    <t>Otopné těleso panelové hloubka/výška/délka 66/600/600 mm</t>
  </si>
  <si>
    <t>-2045591030</t>
  </si>
  <si>
    <t>735152476</t>
  </si>
  <si>
    <t>Otopné těleso panelové hloubka/výška/délka 66/600/900 mm</t>
  </si>
  <si>
    <t>633172261</t>
  </si>
  <si>
    <t>735152477</t>
  </si>
  <si>
    <t>Otopné těleso panelové hloubka/výška/délka 66/600/1000 mm</t>
  </si>
  <si>
    <t>952581434</t>
  </si>
  <si>
    <t>735152478</t>
  </si>
  <si>
    <t>Otopné těleso panelové hloubka/výška/délka 66/600/1100 mm</t>
  </si>
  <si>
    <t>207070874</t>
  </si>
  <si>
    <t>735152480</t>
  </si>
  <si>
    <t>Otopné těleso panelové hloubka/výška/délka 66/600/1400 mm</t>
  </si>
  <si>
    <t>1737672921</t>
  </si>
  <si>
    <t>735152494</t>
  </si>
  <si>
    <t>Otopné těleso panelové hloubka/výška/délka 66/900/700 mm</t>
  </si>
  <si>
    <t>-1566422208</t>
  </si>
  <si>
    <t>735152497</t>
  </si>
  <si>
    <t>Otopné těleso panelové hloubka/výška/délka 66/900/1000 mm</t>
  </si>
  <si>
    <t>1911175966</t>
  </si>
  <si>
    <t>735152576</t>
  </si>
  <si>
    <t>Otopné těleso panelové hloubka/výška/délka 100/600/900 mm</t>
  </si>
  <si>
    <t>-876949238</t>
  </si>
  <si>
    <t>735191901.1</t>
  </si>
  <si>
    <t>Vyzkoušení otopných těles ocelových tlakem</t>
  </si>
  <si>
    <t>-1094517248</t>
  </si>
  <si>
    <t>735191903</t>
  </si>
  <si>
    <t>Vyčištění otopných těles ocelových nebo hliníkových proplachem vodou</t>
  </si>
  <si>
    <t>1688983125</t>
  </si>
  <si>
    <t>735191905R01</t>
  </si>
  <si>
    <t>Odvzdušnění otopných těles a systému</t>
  </si>
  <si>
    <t>-541688797</t>
  </si>
  <si>
    <t>735191910.1</t>
  </si>
  <si>
    <t>Napuštění vody do otopných těles</t>
  </si>
  <si>
    <t>1853420716</t>
  </si>
  <si>
    <t>998735101</t>
  </si>
  <si>
    <t>Přesun hmot tonážní pro otopná tělesa v objektech v do 6 m</t>
  </si>
  <si>
    <t>-204299310</t>
  </si>
  <si>
    <t>R735 01</t>
  </si>
  <si>
    <t>Nastavení termostatických ventilů u otopných těles</t>
  </si>
  <si>
    <t>-907767952</t>
  </si>
  <si>
    <t>R735 02</t>
  </si>
  <si>
    <t>Hydraulické vyvážení otopného systému</t>
  </si>
  <si>
    <t>-1750427663</t>
  </si>
  <si>
    <t>-879500794</t>
  </si>
  <si>
    <t>R799 03</t>
  </si>
  <si>
    <t>-1627256247</t>
  </si>
  <si>
    <t>SO.06 - VZDUCHOTECHNIKA</t>
  </si>
  <si>
    <t>PSV -  PSV</t>
  </si>
  <si>
    <t xml:space="preserve">    Z1 -  Větrání hygienického zázemí</t>
  </si>
  <si>
    <t xml:space="preserve"> PSV</t>
  </si>
  <si>
    <t>Z1</t>
  </si>
  <si>
    <t xml:space="preserve"> Větrání hygienického zázemí</t>
  </si>
  <si>
    <t>1.01</t>
  </si>
  <si>
    <t>Montáž ventilátoru diagonálního nízkotlakého potrubního nevýbušného D do 200 mm</t>
  </si>
  <si>
    <t>742888199</t>
  </si>
  <si>
    <t>1.01a</t>
  </si>
  <si>
    <t>Potrubní ventilátor pr. 160 mm s nastavitelným doběhem, V=250 m3//h, 230 V, 53 W</t>
  </si>
  <si>
    <t>-70488983</t>
  </si>
  <si>
    <t>1.01b</t>
  </si>
  <si>
    <t>Potrubní ventilátor pr. 160 mm s nastavitelným doběhem, V=310 m3//h, 230 V,53W</t>
  </si>
  <si>
    <t>772572398</t>
  </si>
  <si>
    <t>1.01c</t>
  </si>
  <si>
    <t>Potrubní ventilátor pr. 125 mm s nastavitelným doběhem, V=160 m3//h, 230 V,53W</t>
  </si>
  <si>
    <t>-1477598164</t>
  </si>
  <si>
    <t>1.02</t>
  </si>
  <si>
    <t>Montáž zpětné klapky do plech potrubí kruhové bez příruby D do 200 mm</t>
  </si>
  <si>
    <t>-1216827073</t>
  </si>
  <si>
    <t>1.02a</t>
  </si>
  <si>
    <t>Zpětná klapka, pr. 160 mm</t>
  </si>
  <si>
    <t>-491496156</t>
  </si>
  <si>
    <t>1.02b</t>
  </si>
  <si>
    <t>Zpětná klapka, pr. 125 mm</t>
  </si>
  <si>
    <t>-115153451</t>
  </si>
  <si>
    <t>1.03</t>
  </si>
  <si>
    <t>Mtž tlumiče hluku pro kruhové potrubí D do 200 mm</t>
  </si>
  <si>
    <t>1907837732</t>
  </si>
  <si>
    <t>1.03a</t>
  </si>
  <si>
    <t>Kruhový tlumič hluku pro potrubí D160, délky 900mm</t>
  </si>
  <si>
    <t>1384119417</t>
  </si>
  <si>
    <t>Poznámka k položce:
hlukový útlum na frekcenci 500 Hz -28 dB, 1000 Hz -42 dB, tloušťka izolace 50mm</t>
  </si>
  <si>
    <t>1.03b</t>
  </si>
  <si>
    <t>Kruhový tlumič hluku pro potrubí D125, délky 900mm</t>
  </si>
  <si>
    <t>1335923131</t>
  </si>
  <si>
    <t>1.04</t>
  </si>
  <si>
    <t>Mtž výfukového kusu na fasádu D do 200mm</t>
  </si>
  <si>
    <t>116742908</t>
  </si>
  <si>
    <t>1.04a</t>
  </si>
  <si>
    <t>Výfukový kus D160 s ochranným pletivem proti hmyzu s velikostí oka 10x10 mm</t>
  </si>
  <si>
    <t>-1293563712</t>
  </si>
  <si>
    <t>1.04b</t>
  </si>
  <si>
    <t>Výfukový kus D125 s ochranným pletivem proti hmyzu s velikostí oka 10x10 mm</t>
  </si>
  <si>
    <t>2081856070</t>
  </si>
  <si>
    <t>1.04c</t>
  </si>
  <si>
    <t>Výfukový kus D100 s ochranným pletivem proti hmyzu s velikostí oka 10x10 mm</t>
  </si>
  <si>
    <t>1889757156</t>
  </si>
  <si>
    <t>1.05</t>
  </si>
  <si>
    <t>Mtž talířového ventilu D do 125 mm</t>
  </si>
  <si>
    <t>1367705381</t>
  </si>
  <si>
    <t>1.05a</t>
  </si>
  <si>
    <t>Odvodní kruhový ventil s nastavitelným středovým kuželem, kovový, D100</t>
  </si>
  <si>
    <t>-1091119181</t>
  </si>
  <si>
    <t>Poznámka k položce:
pro montáž na stěnu a strop</t>
  </si>
  <si>
    <t>1.05b</t>
  </si>
  <si>
    <t>Odvodní kruhový ventil s nastavitelným středovým kuželem, kovový, D125</t>
  </si>
  <si>
    <t>-12494396</t>
  </si>
  <si>
    <t>1.06</t>
  </si>
  <si>
    <t>Montáž potrubí ohebného izol minerální vatou z Al laminátu D do 200 mm</t>
  </si>
  <si>
    <t>-2125076825</t>
  </si>
  <si>
    <t>1.06a</t>
  </si>
  <si>
    <t>Flexibilní potrubí vícevrstvé s tepelnou izolací tl. 25mm, DN100</t>
  </si>
  <si>
    <t>-785082210</t>
  </si>
  <si>
    <t>1.06b</t>
  </si>
  <si>
    <t>Flexibilní potrubí vícevrstvé s tepelnou izolací tl. 25mm, DN125</t>
  </si>
  <si>
    <t>-814230028</t>
  </si>
  <si>
    <t>1.07</t>
  </si>
  <si>
    <t>Vzduchotechnické potrubí pozink kruhové spirálně vinuté D 100 mm</t>
  </si>
  <si>
    <t>6643694</t>
  </si>
  <si>
    <t>1.08</t>
  </si>
  <si>
    <t>Vzduchotechnické potrubí pozink kruhové spirálně vinuté D 125 mm</t>
  </si>
  <si>
    <t>1880882894</t>
  </si>
  <si>
    <t>1.09</t>
  </si>
  <si>
    <t>Vzduchotechnické potrubí pozink kruhové spirálně vinuté D 160 mm</t>
  </si>
  <si>
    <t>-857411104</t>
  </si>
  <si>
    <t>1.10</t>
  </si>
  <si>
    <t>Montáž ventilátoru axiálního nástěnného základního D do 100 mm</t>
  </si>
  <si>
    <t>2134291834</t>
  </si>
  <si>
    <t>Nástěnný axiální ventilátor DN100, V=50m3/h, 230V, 14W</t>
  </si>
  <si>
    <t>-1200797049</t>
  </si>
  <si>
    <t>1.11</t>
  </si>
  <si>
    <t xml:space="preserve">Zprovoznění zařízení, zaregulování </t>
  </si>
  <si>
    <t>h</t>
  </si>
  <si>
    <t>901296961</t>
  </si>
  <si>
    <t>1.12</t>
  </si>
  <si>
    <t xml:space="preserve">Pomocný spojovací a těsnící materiál pro čtyřhranné a kruhové potrubí </t>
  </si>
  <si>
    <t>905429118</t>
  </si>
  <si>
    <t>1.13</t>
  </si>
  <si>
    <t>Závěsový a kotvící systém pro potrubní rozvody apod.</t>
  </si>
  <si>
    <t>-1303714192</t>
  </si>
  <si>
    <t>1.14</t>
  </si>
  <si>
    <t>Ocel pro pomocné konstrukce, konzole apod.</t>
  </si>
  <si>
    <t>-505447266</t>
  </si>
  <si>
    <t>1.15</t>
  </si>
  <si>
    <t>-321520288</t>
  </si>
  <si>
    <t>1.16</t>
  </si>
  <si>
    <t>-72874368</t>
  </si>
  <si>
    <t>1.17</t>
  </si>
  <si>
    <t>-1847622601</t>
  </si>
  <si>
    <t>1.18</t>
  </si>
  <si>
    <t>Přesun hmot do výšky 6 m</t>
  </si>
  <si>
    <t>-685549280</t>
  </si>
  <si>
    <t>SO.07 - OBNOVA KANALIZAČNÍ PŘÍPOJKY</t>
  </si>
  <si>
    <t>621984396</t>
  </si>
  <si>
    <t xml:space="preserve">"splašková" 15,44*0,15 </t>
  </si>
  <si>
    <t>"destova" 50,64*0,15</t>
  </si>
  <si>
    <t>132201204</t>
  </si>
  <si>
    <t>Hloubení zapažených i nezapažených rýh šířky přes 600 do 2 000 mm s urovnáním dna do předepsaného profilu a spádu v hornině tř. 3 přes 5 000 m3</t>
  </si>
  <si>
    <t>362083252</t>
  </si>
  <si>
    <t xml:space="preserve">Poznámka k položce:
D.2.1, D.2.3, D.2.2, </t>
  </si>
  <si>
    <t>"splaskova"37,19</t>
  </si>
  <si>
    <t>"destova"85,76</t>
  </si>
  <si>
    <t>1188417645</t>
  </si>
  <si>
    <t>132301203</t>
  </si>
  <si>
    <t>Hloubení zapažených i nezapažených rýh šířky přes 600 do 2 500 mm s urovnáním dna do předepsaného profilu a spádu v hornině tř. 4 přes 1 000 do 5 000 m3</t>
  </si>
  <si>
    <t>1236883207</t>
  </si>
  <si>
    <t>"splaškova" 1,32</t>
  </si>
  <si>
    <t>"destova" 2,12</t>
  </si>
  <si>
    <t>132301209</t>
  </si>
  <si>
    <t>Hloubení zapažených i nezapažených rýh šířky přes 600 do 2 000 mm s urovnáním dna do předepsaného profilu a spádu v hornině tř. 4 Příplatek k cenám za lepivost horniny tř. 4</t>
  </si>
  <si>
    <t>-238364014</t>
  </si>
  <si>
    <t>-957709188</t>
  </si>
  <si>
    <t>"splašková" 86,72</t>
  </si>
  <si>
    <t>"destova" 211,27</t>
  </si>
  <si>
    <t>1963674597</t>
  </si>
  <si>
    <t>-14600361</t>
  </si>
  <si>
    <t>"splaskova" (37,19+1,32)*0,9</t>
  </si>
  <si>
    <t>"destova" (85,76+2,12)*0,9</t>
  </si>
  <si>
    <t>161101102</t>
  </si>
  <si>
    <t>Svislé přemístění výkopku bez naložení do dopravní nádoby avšak s vyprázdněním dopravní nádoby na hromadu nebo do dopravního prostředku z horniny tř. 1 až 4, při hloubce výkopu přes 2,5 do 4 m</t>
  </si>
  <si>
    <t>-537582065</t>
  </si>
  <si>
    <t>"splaskova" (37,19+1,32)*0,1</t>
  </si>
  <si>
    <t>"destova" (85,76+2,12)*0,1</t>
  </si>
  <si>
    <t>159000612</t>
  </si>
  <si>
    <t>"splaskova" 8,58</t>
  </si>
  <si>
    <t>"destova" 45,09</t>
  </si>
  <si>
    <t>63356990</t>
  </si>
  <si>
    <t>-1215091984</t>
  </si>
  <si>
    <t>53,67*2 'Přepočtené koeficientem množství</t>
  </si>
  <si>
    <t>1949278353</t>
  </si>
  <si>
    <t>"splaskova" 29,92</t>
  </si>
  <si>
    <t>"destova" 48,23</t>
  </si>
  <si>
    <t>"RN" 2,91</t>
  </si>
  <si>
    <t>583336500</t>
  </si>
  <si>
    <t>kamenivo těžené hrubé prané frakce 8-16</t>
  </si>
  <si>
    <t>1800332836</t>
  </si>
  <si>
    <t>2,91*1,9 'Přepočtené koeficientem množství</t>
  </si>
  <si>
    <t>-2129215609</t>
  </si>
  <si>
    <t>"splaskova" 6,64</t>
  </si>
  <si>
    <t>"destova" 22,98</t>
  </si>
  <si>
    <t>-231514462</t>
  </si>
  <si>
    <t>29,62*1,6 'Přepočtené koeficientem množství</t>
  </si>
  <si>
    <t>1881633115</t>
  </si>
  <si>
    <t>-595903530</t>
  </si>
  <si>
    <t>-2143625705</t>
  </si>
  <si>
    <t>66,08*0,015 'Přepočtené koeficientem množství</t>
  </si>
  <si>
    <t>-1055997354</t>
  </si>
  <si>
    <t>358315114</t>
  </si>
  <si>
    <t>Bourání šachty, stoky kompletní nebo vybourání otvorů průřezové plochy do 4 m2 ve stokách ze zdiva z prostého betonu, kameniny, nebo plastických hmot</t>
  </si>
  <si>
    <t>768180008</t>
  </si>
  <si>
    <t>"sachta" 1,185</t>
  </si>
  <si>
    <t>"potrubí" 2,72</t>
  </si>
  <si>
    <t>-1168148854</t>
  </si>
  <si>
    <t>"splašková" 1,944</t>
  </si>
  <si>
    <t>"destova" 5,744</t>
  </si>
  <si>
    <t>871273121</t>
  </si>
  <si>
    <t>Montáž kanalizačního potrubí z plastů z tvrdého PVC těsněných gumovým kroužkem v otevřeném výkopu ve sklonu do 20 % DN 125</t>
  </si>
  <si>
    <t>-827651823</t>
  </si>
  <si>
    <t>286113070</t>
  </si>
  <si>
    <t>trubka kanalizační plastová KG - DN 125x1000 mm SN4</t>
  </si>
  <si>
    <t>-244260584</t>
  </si>
  <si>
    <t>871313121</t>
  </si>
  <si>
    <t>Montáž kanalizačního potrubí z plastů z tvrdého PVC těsněných gumovým kroužkem v otevřeném výkopu ve sklonu do 20 % DN 160</t>
  </si>
  <si>
    <t>1383712098</t>
  </si>
  <si>
    <t>"splaskova" 1,6</t>
  </si>
  <si>
    <t>"destova" 41,8</t>
  </si>
  <si>
    <t>286113120</t>
  </si>
  <si>
    <t>trubka kanalizační plastová KG - DN 160x1000 mm SN4</t>
  </si>
  <si>
    <t>729344525</t>
  </si>
  <si>
    <t>871350410</t>
  </si>
  <si>
    <t>Montáž kanalizačního potrubí z plastů z polypropylenu PP korugovaného SN 10 DN 200</t>
  </si>
  <si>
    <t>696439976</t>
  </si>
  <si>
    <t>286148020</t>
  </si>
  <si>
    <t>trubka kanalizační PP korugovaná SN10 DN 200/6m</t>
  </si>
  <si>
    <t>-154585722</t>
  </si>
  <si>
    <t>Montáž tvarovek na kanalizačním potrubí z trub z plastu z tvrdého PVC nebo z polypropylenu v otevřeném výkopu lapačů střešních splavenin DN 125</t>
  </si>
  <si>
    <t>743896604</t>
  </si>
  <si>
    <t>552441010</t>
  </si>
  <si>
    <t>lapač střešních splavenin - geiger DN 125 mm</t>
  </si>
  <si>
    <t>306091453</t>
  </si>
  <si>
    <t>892351111</t>
  </si>
  <si>
    <t>Tlakové zkoušky vodou na potrubí DN 150 nebo 200</t>
  </si>
  <si>
    <t>-1045627017</t>
  </si>
  <si>
    <t>894812111</t>
  </si>
  <si>
    <t>Revizní a čistící šachta z polypropylenu PP pro hladké trouby DN 315 šachtové dno (DN šachty / DN trubního vedení) DN 315/150 přímý tok</t>
  </si>
  <si>
    <t>351865422</t>
  </si>
  <si>
    <t>894812132</t>
  </si>
  <si>
    <t>Revizní a čistící šachta z polypropylenu PP pro hladké trouby DN 315 roura šachtová korugovaná bez hrdla, světlé hloubky 2000 mm</t>
  </si>
  <si>
    <t>1716008929</t>
  </si>
  <si>
    <t>894812149</t>
  </si>
  <si>
    <t>Revizní a čistící šachta z polypropylenu PP pro hladké trouby DN 315 roura šachtová korugovaná Příplatek k cenám 2131 - 2142 za uříznutí šachtové roury</t>
  </si>
  <si>
    <t>230032407</t>
  </si>
  <si>
    <t>894812161</t>
  </si>
  <si>
    <t>Revizní a čistící šachta z polypropylenu PP pro hladké trouby DN 315 poklop litinový (pro zatížení) s teleskopickou rourou (3 t)</t>
  </si>
  <si>
    <t>-1789474580</t>
  </si>
  <si>
    <t>894812316</t>
  </si>
  <si>
    <t>Revizní a čistící šachta z polypropylenu PP pro hladké trouby DN 600 šachtové dno (DN šachty / DN trubního vedení) DN 600/200 průtočné 30 st.,60 st.,90 st.</t>
  </si>
  <si>
    <t>996280219</t>
  </si>
  <si>
    <t>894812332</t>
  </si>
  <si>
    <t>Revizní a čistící šachta z polypropylenu PP pro hladké trouby DN 600 roura šachtová korugovaná, světlé hloubky 2 000 mm</t>
  </si>
  <si>
    <t>-404418227</t>
  </si>
  <si>
    <t>894812339</t>
  </si>
  <si>
    <t>Revizní a čistící šachta z polypropylenu PP pro hladké trouby DN 600 Příplatek k cenám 2331 - 2334 za uříznutí šachtové roury</t>
  </si>
  <si>
    <t>-555723108</t>
  </si>
  <si>
    <t>894812352</t>
  </si>
  <si>
    <t>Revizní a čistící šachta z polypropylenu PP pro hladké trouby DN 600 poklop (mříž) litinový pro zatížení do 1,5 t s teleskopickým adaptérem</t>
  </si>
  <si>
    <t>1323621701</t>
  </si>
  <si>
    <t>894812357</t>
  </si>
  <si>
    <t>Revizní a čistící šachta z polypropylenu PP pro hladké trouby DN 600 poklop (mříž) litinový pro zatížení od 1,5 t do 12,5 t s teleskopickým adaptérem</t>
  </si>
  <si>
    <t>476147682</t>
  </si>
  <si>
    <t>895971213</t>
  </si>
  <si>
    <t>Zasakovací boxy z polypropylenu PP bez možnosti revize a čištění pro retenci deštových vod s regulovaným odtokem a hydroizolací v jednořadové galerii do 20 m3 o celkovém objemu</t>
  </si>
  <si>
    <t>233547419</t>
  </si>
  <si>
    <t>896211112R</t>
  </si>
  <si>
    <t>Spadiště kanalizační z PP tvarovek SN10 DN200, 2x prostup pomocí systémové připojovací sestavy</t>
  </si>
  <si>
    <t>-2116381089</t>
  </si>
  <si>
    <t>899722113</t>
  </si>
  <si>
    <t>Krytí potrubí z plastů výstražnou fólií z PVC šířky 34cm</t>
  </si>
  <si>
    <t>458592438</t>
  </si>
  <si>
    <t>"splašková" 20,9</t>
  </si>
  <si>
    <t>"dešťová" 71,8</t>
  </si>
  <si>
    <t>391976760</t>
  </si>
  <si>
    <t>SO.08 - PŘÍSTŘEŠEK</t>
  </si>
  <si>
    <t>113152112</t>
  </si>
  <si>
    <t>Odstranění podkladů zpevněných ploch s přemístěním na skládku na vzdálenost do 20 m nebo s naložením na dopravní prostředek z kameniva drceného</t>
  </si>
  <si>
    <t>542030984</t>
  </si>
  <si>
    <t>58,3*0,2</t>
  </si>
  <si>
    <t>-1646996451</t>
  </si>
  <si>
    <t>0,15*72</t>
  </si>
  <si>
    <t>122201401</t>
  </si>
  <si>
    <t>Vykopávky v zemnících na suchu s přehozením výkopku na vzdálenost do 3 m nebo s naložením na dopravní prostředek v hornině tř. 3 do 100 m3</t>
  </si>
  <si>
    <t>-1907647792</t>
  </si>
  <si>
    <t>122201409</t>
  </si>
  <si>
    <t>Vykopávky v zemnících na suchu s přehozením výkopku na vzdálenost do 3 m nebo s naložením na dopravní prostředek v hornině tř. 3 Příplatek k cenám za lepivost horniny tř. 3</t>
  </si>
  <si>
    <t>-1494383831</t>
  </si>
  <si>
    <t>SR1</t>
  </si>
  <si>
    <t>Odstranění stávající stavební buňky</t>
  </si>
  <si>
    <t>1834501250</t>
  </si>
  <si>
    <t>780496218</t>
  </si>
  <si>
    <t>275311127</t>
  </si>
  <si>
    <t>Základové konstrukce z betonu prostého patky a bloky ve výkopu nebo na hlavách pilot C 25/30, včetně ocelové patky pro ukotvení sloupku 4x</t>
  </si>
  <si>
    <t>-1482224858</t>
  </si>
  <si>
    <t>564851111</t>
  </si>
  <si>
    <t>Podklad ze štěrkodrti ŠD s rozprostřením a zhutněním, po zhutnění tl. 150 mm</t>
  </si>
  <si>
    <t>1560867720</t>
  </si>
  <si>
    <t>596811121</t>
  </si>
  <si>
    <t>Kladení dlažby z betonových nebo kameninových dlaždic komunikací pro pěší s vyplněním spár a se smetením přebytečného materiálu na vzdálenost do 3 m s ložem z kameniva těženého tl. do 30 mm velikosti dlaždic do 0,09 m2 (bez zámku), pro plochy přes 50 do 100 m2</t>
  </si>
  <si>
    <t>1687410989</t>
  </si>
  <si>
    <t>592457000</t>
  </si>
  <si>
    <t>dlažba plošná betonová hladká 30x30x4,5 cm šedá</t>
  </si>
  <si>
    <t>1648789402</t>
  </si>
  <si>
    <t>998223011</t>
  </si>
  <si>
    <t>Přesun hmot pro pozemní komunikace s krytem dlážděným dopravní vzdálenost do 200 m jakékoliv délky objektu</t>
  </si>
  <si>
    <t>-337472505</t>
  </si>
  <si>
    <t>762081150</t>
  </si>
  <si>
    <t>Práce společné pro tesařské konstrukce hoblování hraněného řeziva přímo na staveništi</t>
  </si>
  <si>
    <t>1129484162</t>
  </si>
  <si>
    <t>762083122</t>
  </si>
  <si>
    <t>Práce společné pro tesařské konstrukce impregnace řeziva máčením proti dřevokaznému hmyzu, houbám a plísním, třída ohrožení 3 a 4 (dřevo v exteriéru)</t>
  </si>
  <si>
    <t>1704730205</t>
  </si>
  <si>
    <t>762332133</t>
  </si>
  <si>
    <t>Montáž vázaných konstrukcí krovů střech pultových, sedlových, valbových, stanových čtvercového nebo obdélníkového půdorysu, z řeziva hraněného průřezové plochy přes 224 do 288 cm2</t>
  </si>
  <si>
    <t>-17083607</t>
  </si>
  <si>
    <t>605120110</t>
  </si>
  <si>
    <t>řezivo jehličnaté hranol jakost I nad 120 cm2</t>
  </si>
  <si>
    <t>-1967248503</t>
  </si>
  <si>
    <t>605111350</t>
  </si>
  <si>
    <t>řezivo stavební fošny prismované (středové) šířky přes 220 mm délky 2 - 5 m</t>
  </si>
  <si>
    <t>2079983128</t>
  </si>
  <si>
    <t>762395000</t>
  </si>
  <si>
    <t>Spojovací prostředky krovů, bednění a laťování, nadstřešních konstrukcí svory, prkna, hřebíky, pásová ocel, vruty. Včetně ukotvení přístřešku k fasádě.</t>
  </si>
  <si>
    <t>-307723750</t>
  </si>
  <si>
    <t>-7808550</t>
  </si>
  <si>
    <t>977978602</t>
  </si>
  <si>
    <t>části stavební klempířské systém okapový SAG žlaby půlkruhové podokapní 100  TiZn</t>
  </si>
  <si>
    <t>1899616549</t>
  </si>
  <si>
    <t>-631346669</t>
  </si>
  <si>
    <t>části stavební klempířské systém okapový SAG kotlík oválný tvar dle DIN 18461 100/100  TiZn</t>
  </si>
  <si>
    <t>735757561</t>
  </si>
  <si>
    <t>-255570749</t>
  </si>
  <si>
    <t>-667242280</t>
  </si>
  <si>
    <t>-1449860717</t>
  </si>
  <si>
    <t>1775734948</t>
  </si>
  <si>
    <t>1888942567</t>
  </si>
  <si>
    <t>765142021</t>
  </si>
  <si>
    <t>Montáž krytiny z polykarbonátových desek rovných komůrkových na dřevěnou konstrukci</t>
  </si>
  <si>
    <t>1700068134</t>
  </si>
  <si>
    <t>283185440</t>
  </si>
  <si>
    <t>deska polykarbonátová komůrková,rovná, transparentní, formát 1 x 4 m tl. 16,0 mm</t>
  </si>
  <si>
    <t>1573049423</t>
  </si>
  <si>
    <t>283185820</t>
  </si>
  <si>
    <t>těsnící pryžové krycích lišt polykarbonátových komůrkových desek</t>
  </si>
  <si>
    <t>-73837060</t>
  </si>
  <si>
    <t>4*13</t>
  </si>
  <si>
    <t>283185800</t>
  </si>
  <si>
    <t>lišta krycí horní Al na polykarbonátové komůrkové desky</t>
  </si>
  <si>
    <t>386006352</t>
  </si>
  <si>
    <t>283185810</t>
  </si>
  <si>
    <t>lišta krycí spodní Al na polykarbonátové komůrkové desky</t>
  </si>
  <si>
    <t>-676637926</t>
  </si>
  <si>
    <t>283185890</t>
  </si>
  <si>
    <t>profil ukončovací 16 mm tvaru U na polykarbonátové komůrkové desky</t>
  </si>
  <si>
    <t>461889964</t>
  </si>
  <si>
    <t>2,1*7</t>
  </si>
  <si>
    <t>998765101</t>
  </si>
  <si>
    <t>Přesun hmot pro krytiny skládané stanovený z hmotnosti přesunovaného materiálu vodorovná dopravní vzdálenost do 50 m na objektech výšky do 6 m</t>
  </si>
  <si>
    <t>-1566064220</t>
  </si>
  <si>
    <t>VRN - VEDLEJŠÍ ROZPOČTOVÉ NÁKLADY</t>
  </si>
  <si>
    <t>VRN - Vedlejší rozpočtové náklady</t>
  </si>
  <si>
    <t xml:space="preserve">    O02 - Ostatní náklady</t>
  </si>
  <si>
    <t xml:space="preserve">    VRN001 - Zřízení, údržba a odstranění prostor dodavatele</t>
  </si>
  <si>
    <t xml:space="preserve">    VRN003 - Zabezpečení podmínek dle "Plánu bezpečnosti práce"</t>
  </si>
  <si>
    <t xml:space="preserve">    VRN004 - Zajištění čištění komunikací a dočasné dopravní značení</t>
  </si>
  <si>
    <t xml:space="preserve">    VRN005 - Zajištění specialistů</t>
  </si>
  <si>
    <t xml:space="preserve">    VRN008 - Informační tabule a Pamětní tabule</t>
  </si>
  <si>
    <t xml:space="preserve">    VRN009 - Přesun hmot</t>
  </si>
  <si>
    <t xml:space="preserve">    VRN013 - Dokumentace skutečného provedení stavby</t>
  </si>
  <si>
    <t xml:space="preserve">    VRN016 - Kompletační činnost</t>
  </si>
  <si>
    <t>Vedlejší rozpočtové náklady</t>
  </si>
  <si>
    <t>O02</t>
  </si>
  <si>
    <t>Ostatní náklady</t>
  </si>
  <si>
    <t>011114R00</t>
  </si>
  <si>
    <t>Vytyčení inženýrské sítě, vytýčení stavby, staveniště, vytyčení hranic pozemků</t>
  </si>
  <si>
    <t>komplet</t>
  </si>
  <si>
    <t>-1904640369</t>
  </si>
  <si>
    <t>043103R00</t>
  </si>
  <si>
    <t>Zkoušky, atesty a revize</t>
  </si>
  <si>
    <t>1324545462</t>
  </si>
  <si>
    <t>043194R00</t>
  </si>
  <si>
    <t>Fotodokumentace, pasportizace ohrožených objektů, prováděného díla</t>
  </si>
  <si>
    <t>1718022316</t>
  </si>
  <si>
    <t>091704R20</t>
  </si>
  <si>
    <t>Obnovení platnosti vyjádření správců dotčených sítí</t>
  </si>
  <si>
    <t>1024</t>
  </si>
  <si>
    <t>-1755127367</t>
  </si>
  <si>
    <t>VRN001</t>
  </si>
  <si>
    <t>Zřízení, údržba a odstranění prostor dodavatele</t>
  </si>
  <si>
    <t>001-1</t>
  </si>
  <si>
    <t>Zařízení staveniště zhotovitele. Oplocení, osvětlení, napojení na média, uvedení plochy do původního stavu apod., vč. poplatky majiteli pozemků za dočasný pronájem ploch pro zařízení staveniště</t>
  </si>
  <si>
    <t>-1639484515</t>
  </si>
  <si>
    <t>VRN003</t>
  </si>
  <si>
    <t>Zabezpečení podmínek dle "Plánu bezpečnosti práce"</t>
  </si>
  <si>
    <t>003-7</t>
  </si>
  <si>
    <t>Náklady na ochranu staveniště před vstupem nepovolaných osob, včetně příslušného značení - Náklady na zřízení, instalace a ukotvení provizorních ohrazení výkopu včetně následné likvidace. Náklady na osvětlení staveniště, náklady na vypracování potřebné dokumentace pro provoz staveniště z hlediska požární ochrany (požární řád a poplachová směrnice) a z hlediska provozu staveniště (provozně dopravní řád).</t>
  </si>
  <si>
    <t>609193734</t>
  </si>
  <si>
    <t>003-9</t>
  </si>
  <si>
    <t>Bezpečnost práce - Zajištění bezpečnosti práce na staveništi včetně provádění průběžných kontrol v rámci systému BOZ</t>
  </si>
  <si>
    <t>400240080</t>
  </si>
  <si>
    <t>VRN004</t>
  </si>
  <si>
    <t>Zajištění čištění komunikací a dočasné dopravní značení</t>
  </si>
  <si>
    <t>004-10</t>
  </si>
  <si>
    <t>Zajištění čistění komunikací - Zajištění čištění komunikací po celou dobu realizace stavby. Průběžné čistění komunikací, čistění vozidel při výjezdu ze staveniště, vč. kropení pro udržování bezprašného staveniště</t>
  </si>
  <si>
    <t>1034097704</t>
  </si>
  <si>
    <t>VRN005</t>
  </si>
  <si>
    <t>Zajištění specialistů</t>
  </si>
  <si>
    <t>006-15</t>
  </si>
  <si>
    <t>Zajištění odpovědného statika po dobu realizace stavby za účelem vyhodnocení aktuálního stavu a návrh případných opatření. Dle potřeby se budou operativně zpracovávat návrhy opatření.</t>
  </si>
  <si>
    <t>-1894008683</t>
  </si>
  <si>
    <t>VRN008</t>
  </si>
  <si>
    <t>Informační tabule a Pamětní tabule</t>
  </si>
  <si>
    <t>008-18</t>
  </si>
  <si>
    <t>1 ks informační tabule - název stavby, název firmy, termín výstavby, jméno a kontakt na zodpovědného stavbyvedoucího. Tabule budou odolné proti povětrnostním vlivům, vyrobené z plastu ( příp. hliníku, dostatečně tuhý materiál zabraňující deformaci). Tab</t>
  </si>
  <si>
    <t>12900275</t>
  </si>
  <si>
    <t>VRN009</t>
  </si>
  <si>
    <t>009-01</t>
  </si>
  <si>
    <t>-411553706</t>
  </si>
  <si>
    <t>VRN013</t>
  </si>
  <si>
    <t>Dokumentace skutečného provedení stavby</t>
  </si>
  <si>
    <t>013-33</t>
  </si>
  <si>
    <t>Vypracování dokumentace skutečného provedení. Dokumentace skutečného provedení bude vypracována 6x v tištěné verzi a 3x v digitální verzi na CD.</t>
  </si>
  <si>
    <t>-1127027197</t>
  </si>
  <si>
    <t>VRN016</t>
  </si>
  <si>
    <t>Kompletační činnost</t>
  </si>
  <si>
    <t>016-37</t>
  </si>
  <si>
    <t>Kompletační činnost zhotovitele stavby a příprava k odevzdání stavby objednateli - Zajištění a shromáždění všech dokladů potřebných k zahájení stavby, k vlastní realizaci stavby a k ukončení stavby, včetně přípravy a shromáždění dokladů ke kolaudaci stavby a k předání stavby objednateli.</t>
  </si>
  <si>
    <t>823291181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</si>
  <si>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</si>
  <si>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</si>
  <si>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</si>
  <si>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</si>
  <si>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9"/>
        <rFont val="Trebuchet MS"/>
        <charset val="238"/>
      </rPr>
      <t xml:space="preserve">Rekapitulace stavby </t>
    </r>
    <r>
      <rPr>
        <sz val="9"/>
        <rFont val="Trebuchet MS"/>
        <charset val="238"/>
      </rPr>
      <t>obsahuje sestavu Rekapitulace stavby a Rekapitulace objektů stavby a soupisů prací.</t>
    </r>
  </si>
  <si>
    <r>
      <rPr>
        <sz val="8"/>
        <rFont val="Trebuchet MS"/>
        <charset val="238"/>
      </rPr>
      <t xml:space="preserve">V sestavě </t>
    </r>
    <r>
      <rPr>
        <b/>
        <sz val="9"/>
        <rFont val="Trebuchet MS"/>
        <charset val="238"/>
      </rPr>
      <t>Rekapitulace stavby</t>
    </r>
    <r>
      <rPr>
        <sz val="9"/>
        <rFont val="Trebuchet MS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</si>
  <si>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</si>
  <si>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r>
      <rPr>
        <sz val="8"/>
        <rFont val="Trebuchet MS"/>
        <charset val="238"/>
      </rPr>
      <t xml:space="preserve">V sestavě </t>
    </r>
    <r>
      <rPr>
        <b/>
        <sz val="9"/>
        <rFont val="Trebuchet MS"/>
        <charset val="238"/>
      </rPr>
      <t>Rekapitulace objektů stavby a soupisů prací</t>
    </r>
    <r>
      <rPr>
        <sz val="9"/>
        <rFont val="Trebuchet MS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</si>
  <si>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</si>
  <si>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</si>
  <si>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</si>
  <si>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</si>
  <si>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</si>
  <si>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</si>
  <si>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</si>
  <si>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</si>
  <si>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</si>
  <si>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Ostatní</t>
  </si>
  <si>
    <t>Soupis</t>
  </si>
  <si>
    <t>Soupis prací pro daný typ objektu</t>
  </si>
  <si>
    <r>
      <rPr>
        <i/>
        <sz val="9"/>
        <rFont val="Trebuchet MS"/>
        <charset val="238"/>
      </rPr>
      <t xml:space="preserve">Soupis prací </t>
    </r>
    <r>
      <rPr>
        <sz val="9"/>
        <rFont val="Trebuchet MS"/>
        <charset val="238"/>
      </rPr>
      <t>pro jednotlivé objekty obsahuje sestavy Krycí list soupisu, Rekapitulace členění soupisu prací, Soupis prací. Za soupis prací může být považován</t>
    </r>
  </si>
  <si>
    <t>i objekt stavby v případě, že neobsahuje podřízenou zakázku.</t>
  </si>
  <si>
    <r>
      <rPr>
        <b/>
        <sz val="9"/>
        <rFont val="Trebuchet MS"/>
        <charset val="238"/>
      </rPr>
      <t>Krycí list soupisu</t>
    </r>
    <r>
      <rPr>
        <sz val="9"/>
        <rFont val="Trebuchet MS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</si>
  <si>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</si>
  <si>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9"/>
        <rFont val="Trebuchet MS"/>
        <charset val="238"/>
      </rPr>
      <t>Rekapitulace členění soupisu prací</t>
    </r>
    <r>
      <rPr>
        <sz val="9"/>
        <rFont val="Trebuchet MS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</si>
  <si>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</si>
  <si>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9"/>
        <rFont val="Trebuchet MS"/>
        <charset val="238"/>
      </rPr>
      <t xml:space="preserve">Soupis prací </t>
    </r>
    <r>
      <rPr>
        <sz val="9"/>
        <rFont val="Trebuchet MS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</si>
  <si>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</si>
  <si>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</si>
  <si>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</si>
  <si>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</si>
  <si>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</si>
  <si>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</si>
  <si>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</si>
  <si>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</si>
  <si>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</si>
  <si>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</si>
  <si>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</si>
  <si>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</si>
  <si>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</si>
  <si>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</si>
  <si>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</si>
  <si>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</si>
  <si>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</si>
  <si>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</si>
  <si>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</si>
  <si>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</si>
  <si>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</si>
  <si>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</si>
  <si>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</si>
  <si>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</si>
  <si>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</si>
  <si>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</si>
  <si>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</si>
  <si>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</si>
  <si>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musí být všechna tato pole vyplněna nenulovými kladnými číslicemi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</si>
  <si>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</si>
  <si>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</si>
  <si>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</si>
  <si>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</si>
  <si>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je v tomto případě povinen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</si>
  <si>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</si>
  <si>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Není však přípustné, aby obě pole - J.materiál, J.Montáž byly u jedné položky vyplněny nulou.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</si>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</sst>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51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505050"/>
      <name val="Trebuchet MS"/>
    </font>
    <font>
      <sz val="8"/>
      <color rgb="FFFF0000"/>
      <name val="Trebuchet MS"/>
    </font>
    <font>
      <sz val="8"/>
      <color rgb="FF800080"/>
      <name val="Trebuchet MS"/>
    </font>
    <font>
      <sz val="8"/>
      <color rgb="FF0000A8"/>
      <name val="Trebuchet MS"/>
    </font>
    <font>
      <sz val="8"/>
      <name val="Trebuchet MS"/>
      <charset val="238"/>
    </font>
    <font>
      <sz val="8"/>
      <color rgb="FFFAE682"/>
      <name val="Trebuchet MS"/>
    </font>
    <font>
      <sz val="10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b/>
      <sz val="16"/>
      <name val="Trebuchet MS"/>
    </font>
    <font>
      <sz val="8"/>
      <color rgb="FF3366FF"/>
      <name val="Trebuchet MS"/>
    </font>
    <font>
      <b/>
      <sz val="12"/>
      <color rgb="FF969696"/>
      <name val="Trebuchet MS"/>
    </font>
    <font>
      <sz val="9"/>
      <color rgb="FF969696"/>
      <name val="Trebuchet MS"/>
    </font>
    <font>
      <b/>
      <sz val="8"/>
      <color rgb="FF969696"/>
      <name val="Trebuchet MS"/>
    </font>
    <font>
      <b/>
      <sz val="10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sz val="18"/>
      <color theme="10"/>
      <name val="Wingdings 2"/>
    </font>
    <font>
      <b/>
      <sz val="11"/>
      <color rgb="FF003366"/>
      <name val="Trebuchet MS"/>
    </font>
    <font>
      <sz val="11"/>
      <color rgb="FF003366"/>
      <name val="Trebuchet MS"/>
    </font>
    <font>
      <b/>
      <sz val="11"/>
      <name val="Trebuchet MS"/>
    </font>
    <font>
      <sz val="11"/>
      <color rgb="FF969696"/>
      <name val="Trebuchet MS"/>
    </font>
    <font>
      <sz val="10"/>
      <color theme="10"/>
      <name val="Trebuchet MS"/>
    </font>
    <font>
      <b/>
      <sz val="12"/>
      <color rgb="FF800000"/>
      <name val="Trebuchet MS"/>
    </font>
    <font>
      <sz val="9"/>
      <color rgb="FF000000"/>
      <name val="Trebuchet MS"/>
    </font>
    <font>
      <sz val="8"/>
      <color rgb="FF960000"/>
      <name val="Trebuchet MS"/>
    </font>
    <font>
      <b/>
      <sz val="8"/>
      <name val="Trebuchet MS"/>
    </font>
    <font>
      <sz val="7"/>
      <color rgb="FF969696"/>
      <name val="Trebuchet MS"/>
    </font>
    <font>
      <sz val="8"/>
      <color rgb="FFFF0000"/>
      <name val="Trebuchet MS"/>
    </font>
    <font>
      <i/>
      <sz val="8"/>
      <color rgb="FF0000FF"/>
      <name val="Trebuchet MS"/>
    </font>
    <font>
      <i/>
      <sz val="7"/>
      <color rgb="FF969696"/>
      <name val="Trebuchet MS"/>
    </font>
    <font>
      <sz val="8"/>
      <color rgb="FF800080"/>
      <name val="Trebuchet MS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u/>
      <sz val="11"/>
      <color theme="10"/>
      <name val="Calibri"/>
      <scheme val="minor"/>
    </font>
    <font>
      <i/>
      <sz val="9"/>
      <name val="Trebuchet MS"/>
      <charset val="238"/>
    </font>
  </fonts>
  <fills count="7">
    <fill>
      <patternFill patternType="none"/>
    </fill>
    <fill>
      <patternFill patternType="gray125"/>
    </fill>
    <fill>
      <patternFill patternType="none"/>
    </fill>
    <fill>
      <patternFill patternType="solid">
        <fgColor rgb="FFFAE682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 style="thin">
        <color rgb="FF000000"/>
      </right>
      <top style="hair">
        <color rgb="FF969696"/>
      </top>
      <bottom/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9" fillId="0" borderId="0" applyNumberFormat="0" applyFill="0" applyBorder="0" applyAlignment="0" applyProtection="0"/>
  </cellStyleXfs>
  <cellXfs count="408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13" fillId="3" borderId="0" xfId="0" applyFont="1" applyFill="1" applyAlignment="1" applyProtection="1">
      <alignment horizontal="left" vertical="center"/>
    </xf>
    <xf numFmtId="0" fontId="14" fillId="3" borderId="0" xfId="0" applyFont="1" applyFill="1" applyAlignment="1" applyProtection="1">
      <alignment vertical="center"/>
    </xf>
    <xf numFmtId="0" fontId="15" fillId="3" borderId="0" xfId="0" applyFont="1" applyFill="1" applyAlignment="1" applyProtection="1">
      <alignment horizontal="left" vertical="center"/>
    </xf>
    <xf numFmtId="0" fontId="16" fillId="3" borderId="0" xfId="1" applyFont="1" applyFill="1" applyAlignment="1" applyProtection="1">
      <alignment vertical="center"/>
    </xf>
    <xf numFmtId="0" fontId="49" fillId="3" borderId="0" xfId="1" applyFill="1"/>
    <xf numFmtId="0" fontId="0" fillId="3" borderId="0" xfId="0" applyFill="1"/>
    <xf numFmtId="0" fontId="13" fillId="3" borderId="0" xfId="0" applyFont="1" applyFill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0" xfId="0" applyBorder="1" applyProtection="1"/>
    <xf numFmtId="0" fontId="17" fillId="0" borderId="0" xfId="0" applyFont="1" applyBorder="1" applyAlignment="1" applyProtection="1">
      <alignment horizontal="left" vertical="center"/>
    </xf>
    <xf numFmtId="0" fontId="0" fillId="0" borderId="6" xfId="0" applyBorder="1" applyProtection="1"/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top"/>
    </xf>
    <xf numFmtId="0" fontId="20" fillId="0" borderId="0" xfId="0" applyFont="1" applyBorder="1" applyAlignment="1" applyProtection="1">
      <alignment horizontal="left" vertical="center"/>
    </xf>
    <xf numFmtId="0" fontId="2" fillId="4" borderId="0" xfId="0" applyFont="1" applyFill="1" applyBorder="1" applyAlignment="1" applyProtection="1">
      <alignment horizontal="left"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0" fontId="0" fillId="0" borderId="7" xfId="0" applyBorder="1" applyProtection="1"/>
    <xf numFmtId="0" fontId="0" fillId="0" borderId="5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22" fillId="0" borderId="8" xfId="0" applyFont="1" applyBorder="1" applyAlignment="1" applyProtection="1">
      <alignment horizontal="left" vertical="center"/>
    </xf>
    <xf numFmtId="0" fontId="0" fillId="0" borderId="8" xfId="0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0" fontId="1" fillId="0" borderId="5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6" xfId="0" applyFont="1" applyBorder="1" applyAlignment="1" applyProtection="1">
      <alignment vertical="center"/>
    </xf>
    <xf numFmtId="0" fontId="0" fillId="5" borderId="0" xfId="0" applyFont="1" applyFill="1" applyBorder="1" applyAlignment="1" applyProtection="1">
      <alignment vertical="center"/>
    </xf>
    <xf numFmtId="0" fontId="3" fillId="5" borderId="9" xfId="0" applyFont="1" applyFill="1" applyBorder="1" applyAlignment="1" applyProtection="1">
      <alignment horizontal="left" vertical="center"/>
    </xf>
    <xf numFmtId="0" fontId="0" fillId="5" borderId="10" xfId="0" applyFont="1" applyFill="1" applyBorder="1" applyAlignment="1" applyProtection="1">
      <alignment vertical="center"/>
    </xf>
    <xf numFmtId="0" fontId="3" fillId="5" borderId="10" xfId="0" applyFont="1" applyFill="1" applyBorder="1" applyAlignment="1" applyProtection="1">
      <alignment horizontal="center" vertical="center"/>
    </xf>
    <xf numFmtId="0" fontId="0" fillId="5" borderId="6" xfId="0" applyFont="1" applyFill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5" xfId="0" applyFont="1" applyBorder="1" applyAlignment="1">
      <alignment vertical="center"/>
    </xf>
    <xf numFmtId="0" fontId="17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20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2" fillId="0" borderId="5" xfId="0" applyFont="1" applyBorder="1" applyAlignment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5" xfId="0" applyFont="1" applyBorder="1" applyAlignment="1">
      <alignment vertical="center"/>
    </xf>
    <xf numFmtId="0" fontId="2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6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19" xfId="0" applyFont="1" applyBorder="1" applyAlignment="1" applyProtection="1">
      <alignment vertical="center"/>
    </xf>
    <xf numFmtId="0" fontId="0" fillId="6" borderId="10" xfId="0" applyFont="1" applyFill="1" applyBorder="1" applyAlignment="1" applyProtection="1">
      <alignment vertical="center"/>
    </xf>
    <xf numFmtId="0" fontId="2" fillId="6" borderId="11" xfId="0" applyFont="1" applyFill="1" applyBorder="1" applyAlignment="1" applyProtection="1">
      <alignment horizontal="center" vertical="center"/>
    </xf>
    <xf numFmtId="0" fontId="20" fillId="0" borderId="20" xfId="0" applyFont="1" applyBorder="1" applyAlignment="1" applyProtection="1">
      <alignment horizontal="center" vertical="center" wrapText="1"/>
    </xf>
    <xf numFmtId="0" fontId="20" fillId="0" borderId="21" xfId="0" applyFont="1" applyBorder="1" applyAlignment="1" applyProtection="1">
      <alignment horizontal="center" vertical="center" wrapText="1"/>
    </xf>
    <xf numFmtId="0" fontId="20" fillId="0" borderId="22" xfId="0" applyFont="1" applyBorder="1" applyAlignment="1" applyProtection="1">
      <alignment horizontal="center" vertical="center" wrapText="1"/>
    </xf>
    <xf numFmtId="0" fontId="0" fillId="0" borderId="15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0" borderId="17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4" fontId="24" fillId="0" borderId="18" xfId="0" applyNumberFormat="1" applyFont="1" applyBorder="1" applyAlignment="1" applyProtection="1">
      <alignment vertical="center"/>
    </xf>
    <xf numFmtId="4" fontId="24" fillId="0" borderId="0" xfId="0" applyNumberFormat="1" applyFont="1" applyBorder="1" applyAlignment="1" applyProtection="1">
      <alignment vertical="center"/>
    </xf>
    <xf numFmtId="166" fontId="24" fillId="0" borderId="0" xfId="0" applyNumberFormat="1" applyFont="1" applyBorder="1" applyAlignment="1" applyProtection="1">
      <alignment vertical="center"/>
    </xf>
    <xf numFmtId="4" fontId="24" fillId="0" borderId="19" xfId="0" applyNumberFormat="1" applyFont="1" applyBorder="1" applyAlignment="1" applyProtection="1">
      <alignment vertical="center"/>
    </xf>
    <xf numFmtId="0" fontId="3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4" fillId="0" borderId="5" xfId="0" applyFont="1" applyBorder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9" fillId="0" borderId="0" xfId="0" applyFont="1" applyAlignment="1" applyProtection="1">
      <alignment vertical="center"/>
    </xf>
    <xf numFmtId="0" fontId="30" fillId="0" borderId="0" xfId="0" applyFont="1" applyAlignment="1" applyProtection="1">
      <alignment horizontal="center" vertical="center"/>
    </xf>
    <xf numFmtId="0" fontId="4" fillId="0" borderId="5" xfId="0" applyFont="1" applyBorder="1" applyAlignment="1">
      <alignment vertical="center"/>
    </xf>
    <xf numFmtId="4" fontId="31" fillId="0" borderId="18" xfId="0" applyNumberFormat="1" applyFont="1" applyBorder="1" applyAlignment="1" applyProtection="1">
      <alignment vertical="center"/>
    </xf>
    <xf numFmtId="4" fontId="31" fillId="0" borderId="0" xfId="0" applyNumberFormat="1" applyFont="1" applyBorder="1" applyAlignment="1" applyProtection="1">
      <alignment vertical="center"/>
    </xf>
    <xf numFmtId="166" fontId="31" fillId="0" borderId="0" xfId="0" applyNumberFormat="1" applyFont="1" applyBorder="1" applyAlignment="1" applyProtection="1">
      <alignment vertical="center"/>
    </xf>
    <xf numFmtId="4" fontId="31" fillId="0" borderId="19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4" fontId="31" fillId="0" borderId="23" xfId="0" applyNumberFormat="1" applyFont="1" applyBorder="1" applyAlignment="1" applyProtection="1">
      <alignment vertical="center"/>
    </xf>
    <xf numFmtId="4" fontId="31" fillId="0" borderId="24" xfId="0" applyNumberFormat="1" applyFont="1" applyBorder="1" applyAlignment="1" applyProtection="1">
      <alignment vertical="center"/>
    </xf>
    <xf numFmtId="166" fontId="31" fillId="0" borderId="24" xfId="0" applyNumberFormat="1" applyFont="1" applyBorder="1" applyAlignment="1" applyProtection="1">
      <alignment vertical="center"/>
    </xf>
    <xf numFmtId="4" fontId="31" fillId="0" borderId="25" xfId="0" applyNumberFormat="1" applyFont="1" applyBorder="1" applyAlignment="1" applyProtection="1">
      <alignment vertical="center"/>
    </xf>
    <xf numFmtId="0" fontId="0" fillId="0" borderId="0" xfId="0" applyProtection="1">
      <protection locked="0"/>
    </xf>
    <xf numFmtId="0" fontId="14" fillId="3" borderId="0" xfId="0" applyFont="1" applyFill="1" applyAlignment="1">
      <alignment vertical="center"/>
    </xf>
    <xf numFmtId="0" fontId="15" fillId="3" borderId="0" xfId="0" applyFont="1" applyFill="1" applyAlignment="1">
      <alignment horizontal="left" vertical="center"/>
    </xf>
    <xf numFmtId="0" fontId="32" fillId="3" borderId="0" xfId="1" applyFont="1" applyFill="1" applyAlignment="1">
      <alignment vertical="center"/>
    </xf>
    <xf numFmtId="0" fontId="14" fillId="3" borderId="0" xfId="0" applyFont="1" applyFill="1" applyAlignment="1" applyProtection="1">
      <alignment vertical="center"/>
      <protection locked="0"/>
    </xf>
    <xf numFmtId="0" fontId="0" fillId="0" borderId="3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20" fillId="0" borderId="0" xfId="0" applyFont="1" applyBorder="1" applyAlignment="1" applyProtection="1">
      <alignment horizontal="left" vertical="center"/>
      <protection locked="0"/>
    </xf>
    <xf numFmtId="165" fontId="2" fillId="0" borderId="0" xfId="0" applyNumberFormat="1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  <protection locked="0"/>
    </xf>
    <xf numFmtId="0" fontId="0" fillId="0" borderId="6" xfId="0" applyFont="1" applyBorder="1" applyAlignment="1" applyProtection="1">
      <alignment vertical="center" wrapText="1"/>
    </xf>
    <xf numFmtId="0" fontId="0" fillId="0" borderId="16" xfId="0" applyFont="1" applyBorder="1" applyAlignment="1" applyProtection="1">
      <alignment vertical="center"/>
      <protection locked="0"/>
    </xf>
    <xf numFmtId="0" fontId="0" fillId="0" borderId="26" xfId="0" applyFont="1" applyBorder="1" applyAlignment="1" applyProtection="1">
      <alignment vertical="center"/>
    </xf>
    <xf numFmtId="0" fontId="22" fillId="0" borderId="0" xfId="0" applyFont="1" applyBorder="1" applyAlignment="1" applyProtection="1">
      <alignment horizontal="left" vertical="center"/>
    </xf>
    <xf numFmtId="4" fontId="25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vertical="center"/>
    </xf>
    <xf numFmtId="164" fontId="1" fillId="0" borderId="0" xfId="0" applyNumberFormat="1" applyFont="1" applyBorder="1" applyAlignment="1" applyProtection="1">
      <alignment horizontal="right" vertical="center"/>
      <protection locked="0"/>
    </xf>
    <xf numFmtId="0" fontId="0" fillId="6" borderId="0" xfId="0" applyFont="1" applyFill="1" applyBorder="1" applyAlignment="1" applyProtection="1">
      <alignment vertical="center"/>
    </xf>
    <xf numFmtId="0" fontId="3" fillId="6" borderId="9" xfId="0" applyFont="1" applyFill="1" applyBorder="1" applyAlignment="1" applyProtection="1">
      <alignment horizontal="left" vertical="center"/>
    </xf>
    <xf numFmtId="0" fontId="3" fillId="6" borderId="10" xfId="0" applyFont="1" applyFill="1" applyBorder="1" applyAlignment="1" applyProtection="1">
      <alignment horizontal="right" vertical="center"/>
    </xf>
    <xf numFmtId="0" fontId="3" fillId="6" borderId="10" xfId="0" applyFont="1" applyFill="1" applyBorder="1" applyAlignment="1" applyProtection="1">
      <alignment horizontal="center" vertical="center"/>
    </xf>
    <xf numFmtId="0" fontId="0" fillId="6" borderId="10" xfId="0" applyFont="1" applyFill="1" applyBorder="1" applyAlignment="1" applyProtection="1">
      <alignment vertical="center"/>
      <protection locked="0"/>
    </xf>
    <xf numFmtId="4" fontId="3" fillId="6" borderId="10" xfId="0" applyNumberFormat="1" applyFont="1" applyFill="1" applyBorder="1" applyAlignment="1" applyProtection="1">
      <alignment vertical="center"/>
    </xf>
    <xf numFmtId="0" fontId="0" fillId="6" borderId="27" xfId="0" applyFont="1" applyFill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  <protection locked="0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4" xfId="0" applyFont="1" applyBorder="1" applyAlignment="1">
      <alignment vertical="center"/>
    </xf>
    <xf numFmtId="0" fontId="2" fillId="6" borderId="0" xfId="0" applyFont="1" applyFill="1" applyBorder="1" applyAlignment="1" applyProtection="1">
      <alignment horizontal="left" vertical="center"/>
    </xf>
    <xf numFmtId="0" fontId="0" fillId="6" borderId="0" xfId="0" applyFont="1" applyFill="1" applyBorder="1" applyAlignment="1" applyProtection="1">
      <alignment vertical="center"/>
      <protection locked="0"/>
    </xf>
    <xf numFmtId="0" fontId="2" fillId="6" borderId="0" xfId="0" applyFont="1" applyFill="1" applyBorder="1" applyAlignment="1" applyProtection="1">
      <alignment horizontal="right" vertical="center"/>
    </xf>
    <xf numFmtId="0" fontId="0" fillId="6" borderId="6" xfId="0" applyFont="1" applyFill="1" applyBorder="1" applyAlignment="1" applyProtection="1">
      <alignment vertical="center"/>
    </xf>
    <xf numFmtId="0" fontId="33" fillId="0" borderId="0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24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vertical="center"/>
    </xf>
    <xf numFmtId="0" fontId="5" fillId="0" borderId="24" xfId="0" applyFont="1" applyBorder="1" applyAlignment="1" applyProtection="1">
      <alignment vertical="center"/>
      <protection locked="0"/>
    </xf>
    <xf numFmtId="4" fontId="5" fillId="0" borderId="24" xfId="0" applyNumberFormat="1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24" xfId="0" applyFont="1" applyBorder="1" applyAlignment="1" applyProtection="1">
      <alignment horizontal="left" vertical="center"/>
    </xf>
    <xf numFmtId="0" fontId="6" fillId="0" borderId="24" xfId="0" applyFont="1" applyBorder="1" applyAlignment="1" applyProtection="1">
      <alignment vertical="center"/>
    </xf>
    <xf numFmtId="0" fontId="6" fillId="0" borderId="24" xfId="0" applyFont="1" applyBorder="1" applyAlignment="1" applyProtection="1">
      <alignment vertical="center"/>
      <protection locked="0"/>
    </xf>
    <xf numFmtId="4" fontId="6" fillId="0" borderId="24" xfId="0" applyNumberFormat="1" applyFont="1" applyBorder="1" applyAlignment="1" applyProtection="1">
      <alignment vertical="center"/>
    </xf>
    <xf numFmtId="0" fontId="6" fillId="0" borderId="6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</xf>
    <xf numFmtId="0" fontId="20" fillId="0" borderId="0" xfId="0" applyFont="1" applyAlignment="1" applyProtection="1">
      <alignment horizontal="left" vertical="center"/>
      <protection locked="0"/>
    </xf>
    <xf numFmtId="0" fontId="0" fillId="0" borderId="5" xfId="0" applyFont="1" applyBorder="1" applyAlignment="1" applyProtection="1">
      <alignment horizontal="center" vertical="center" wrapText="1"/>
    </xf>
    <xf numFmtId="0" fontId="2" fillId="6" borderId="20" xfId="0" applyFont="1" applyFill="1" applyBorder="1" applyAlignment="1" applyProtection="1">
      <alignment horizontal="center" vertical="center" wrapText="1"/>
    </xf>
    <xf numFmtId="0" fontId="2" fillId="6" borderId="21" xfId="0" applyFont="1" applyFill="1" applyBorder="1" applyAlignment="1" applyProtection="1">
      <alignment horizontal="center" vertical="center" wrapText="1"/>
    </xf>
    <xf numFmtId="0" fontId="34" fillId="6" borderId="21" xfId="0" applyFont="1" applyFill="1" applyBorder="1" applyAlignment="1" applyProtection="1">
      <alignment horizontal="center" vertical="center" wrapText="1"/>
      <protection locked="0"/>
    </xf>
    <xf numFmtId="0" fontId="2" fillId="6" borderId="22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4" fontId="25" fillId="0" borderId="0" xfId="0" applyNumberFormat="1" applyFont="1" applyAlignment="1" applyProtection="1"/>
    <xf numFmtId="166" fontId="35" fillId="0" borderId="16" xfId="0" applyNumberFormat="1" applyFont="1" applyBorder="1" applyAlignment="1" applyProtection="1"/>
    <xf numFmtId="166" fontId="35" fillId="0" borderId="17" xfId="0" applyNumberFormat="1" applyFont="1" applyBorder="1" applyAlignment="1" applyProtection="1"/>
    <xf numFmtId="4" fontId="36" fillId="0" borderId="0" xfId="0" applyNumberFormat="1" applyFont="1" applyAlignment="1">
      <alignment vertical="center"/>
    </xf>
    <xf numFmtId="0" fontId="7" fillId="0" borderId="5" xfId="0" applyFont="1" applyBorder="1" applyAlignment="1" applyProtection="1"/>
    <xf numFmtId="0" fontId="7" fillId="0" borderId="0" xfId="0" applyFont="1" applyAlignment="1" applyProtection="1"/>
    <xf numFmtId="0" fontId="7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7" fillId="0" borderId="0" xfId="0" applyFont="1" applyAlignment="1" applyProtection="1">
      <protection locked="0"/>
    </xf>
    <xf numFmtId="4" fontId="5" fillId="0" borderId="0" xfId="0" applyNumberFormat="1" applyFont="1" applyAlignment="1" applyProtection="1"/>
    <xf numFmtId="0" fontId="7" fillId="0" borderId="5" xfId="0" applyFont="1" applyBorder="1" applyAlignment="1"/>
    <xf numFmtId="0" fontId="7" fillId="0" borderId="18" xfId="0" applyFont="1" applyBorder="1" applyAlignment="1" applyProtection="1"/>
    <xf numFmtId="0" fontId="7" fillId="0" borderId="0" xfId="0" applyFont="1" applyBorder="1" applyAlignment="1" applyProtection="1"/>
    <xf numFmtId="166" fontId="7" fillId="0" borderId="0" xfId="0" applyNumberFormat="1" applyFont="1" applyBorder="1" applyAlignment="1" applyProtection="1"/>
    <xf numFmtId="166" fontId="7" fillId="0" borderId="19" xfId="0" applyNumberFormat="1" applyFont="1" applyBorder="1" applyAlignment="1" applyProtection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7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left"/>
    </xf>
    <xf numFmtId="4" fontId="6" fillId="0" borderId="0" xfId="0" applyNumberFormat="1" applyFont="1" applyBorder="1" applyAlignment="1" applyProtection="1"/>
    <xf numFmtId="0" fontId="0" fillId="0" borderId="28" xfId="0" applyFont="1" applyBorder="1" applyAlignment="1" applyProtection="1">
      <alignment horizontal="center" vertical="center"/>
    </xf>
    <xf numFmtId="49" fontId="0" fillId="0" borderId="28" xfId="0" applyNumberFormat="1" applyFont="1" applyBorder="1" applyAlignment="1" applyProtection="1">
      <alignment horizontal="left" vertical="center" wrapText="1"/>
    </xf>
    <xf numFmtId="0" fontId="0" fillId="0" borderId="28" xfId="0" applyFont="1" applyBorder="1" applyAlignment="1" applyProtection="1">
      <alignment horizontal="left" vertical="center" wrapText="1"/>
    </xf>
    <xf numFmtId="0" fontId="0" fillId="0" borderId="28" xfId="0" applyFont="1" applyBorder="1" applyAlignment="1" applyProtection="1">
      <alignment horizontal="center" vertical="center" wrapText="1"/>
    </xf>
    <xf numFmtId="167" fontId="0" fillId="0" borderId="28" xfId="0" applyNumberFormat="1" applyFont="1" applyBorder="1" applyAlignment="1" applyProtection="1">
      <alignment vertical="center"/>
    </xf>
    <xf numFmtId="4" fontId="0" fillId="4" borderId="28" xfId="0" applyNumberFormat="1" applyFont="1" applyFill="1" applyBorder="1" applyAlignment="1" applyProtection="1">
      <alignment vertical="center"/>
      <protection locked="0"/>
    </xf>
    <xf numFmtId="4" fontId="0" fillId="0" borderId="28" xfId="0" applyNumberFormat="1" applyFont="1" applyBorder="1" applyAlignment="1" applyProtection="1">
      <alignment vertical="center"/>
    </xf>
    <xf numFmtId="0" fontId="1" fillId="4" borderId="28" xfId="0" applyFont="1" applyFill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center" vertical="center"/>
    </xf>
    <xf numFmtId="166" fontId="1" fillId="0" borderId="0" xfId="0" applyNumberFormat="1" applyFont="1" applyBorder="1" applyAlignment="1" applyProtection="1">
      <alignment vertical="center"/>
    </xf>
    <xf numFmtId="166" fontId="1" fillId="0" borderId="19" xfId="0" applyNumberFormat="1" applyFont="1" applyBorder="1" applyAlignment="1" applyProtection="1">
      <alignment vertical="center"/>
    </xf>
    <xf numFmtId="4" fontId="0" fillId="0" borderId="0" xfId="0" applyNumberFormat="1" applyFont="1" applyAlignment="1">
      <alignment vertical="center"/>
    </xf>
    <xf numFmtId="0" fontId="8" fillId="0" borderId="5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37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 wrapText="1"/>
    </xf>
    <xf numFmtId="167" fontId="8" fillId="0" borderId="0" xfId="0" applyNumberFormat="1" applyFont="1" applyAlignment="1" applyProtection="1">
      <alignment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5" xfId="0" applyFont="1" applyBorder="1" applyAlignment="1">
      <alignment vertical="center"/>
    </xf>
    <xf numFmtId="0" fontId="8" fillId="0" borderId="18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19" xfId="0" applyFont="1" applyBorder="1" applyAlignment="1" applyProtection="1">
      <alignment vertical="center"/>
    </xf>
    <xf numFmtId="0" fontId="8" fillId="0" borderId="0" xfId="0" applyFont="1" applyAlignment="1">
      <alignment horizontal="left" vertical="center"/>
    </xf>
    <xf numFmtId="0" fontId="9" fillId="0" borderId="5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7" fillId="0" borderId="0" xfId="0" applyFont="1" applyBorder="1" applyAlignment="1" applyProtection="1">
      <alignment horizontal="left" vertical="center"/>
    </xf>
    <xf numFmtId="0" fontId="38" fillId="0" borderId="0" xfId="0" applyFont="1" applyBorder="1" applyAlignment="1" applyProtection="1">
      <alignment horizontal="left" vertical="center"/>
    </xf>
    <xf numFmtId="0" fontId="38" fillId="0" borderId="0" xfId="0" applyFont="1" applyBorder="1" applyAlignment="1" applyProtection="1">
      <alignment horizontal="left" vertical="center" wrapText="1"/>
    </xf>
    <xf numFmtId="167" fontId="9" fillId="0" borderId="0" xfId="0" applyNumberFormat="1" applyFont="1" applyBorder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5" xfId="0" applyFont="1" applyBorder="1" applyAlignment="1">
      <alignment vertical="center"/>
    </xf>
    <xf numFmtId="0" fontId="9" fillId="0" borderId="18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9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38" fillId="0" borderId="0" xfId="0" applyFont="1" applyAlignment="1" applyProtection="1">
      <alignment horizontal="left" vertical="center"/>
    </xf>
    <xf numFmtId="0" fontId="38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39" fillId="0" borderId="28" xfId="0" applyFont="1" applyBorder="1" applyAlignment="1" applyProtection="1">
      <alignment horizontal="center" vertical="center"/>
    </xf>
    <xf numFmtId="49" fontId="39" fillId="0" borderId="28" xfId="0" applyNumberFormat="1" applyFont="1" applyBorder="1" applyAlignment="1" applyProtection="1">
      <alignment horizontal="left" vertical="center" wrapText="1"/>
    </xf>
    <xf numFmtId="0" fontId="39" fillId="0" borderId="28" xfId="0" applyFont="1" applyBorder="1" applyAlignment="1" applyProtection="1">
      <alignment horizontal="left" vertical="center" wrapText="1"/>
    </xf>
    <xf numFmtId="0" fontId="39" fillId="0" borderId="28" xfId="0" applyFont="1" applyBorder="1" applyAlignment="1" applyProtection="1">
      <alignment horizontal="center" vertical="center" wrapText="1"/>
    </xf>
    <xf numFmtId="167" fontId="39" fillId="0" borderId="28" xfId="0" applyNumberFormat="1" applyFont="1" applyBorder="1" applyAlignment="1" applyProtection="1">
      <alignment vertical="center"/>
    </xf>
    <xf numFmtId="4" fontId="39" fillId="4" borderId="28" xfId="0" applyNumberFormat="1" applyFont="1" applyFill="1" applyBorder="1" applyAlignment="1" applyProtection="1">
      <alignment vertical="center"/>
      <protection locked="0"/>
    </xf>
    <xf numFmtId="4" fontId="39" fillId="0" borderId="28" xfId="0" applyNumberFormat="1" applyFont="1" applyBorder="1" applyAlignment="1" applyProtection="1">
      <alignment vertical="center"/>
    </xf>
    <xf numFmtId="0" fontId="39" fillId="0" borderId="5" xfId="0" applyFont="1" applyBorder="1" applyAlignment="1">
      <alignment vertical="center"/>
    </xf>
    <xf numFmtId="0" fontId="39" fillId="4" borderId="28" xfId="0" applyFont="1" applyFill="1" applyBorder="1" applyAlignment="1" applyProtection="1">
      <alignment horizontal="left" vertical="center"/>
      <protection locked="0"/>
    </xf>
    <xf numFmtId="0" fontId="39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left" vertical="center" wrapText="1"/>
    </xf>
    <xf numFmtId="167" fontId="8" fillId="0" borderId="0" xfId="0" applyNumberFormat="1" applyFont="1" applyBorder="1" applyAlignment="1" applyProtection="1">
      <alignment vertical="center"/>
    </xf>
    <xf numFmtId="0" fontId="1" fillId="0" borderId="24" xfId="0" applyFont="1" applyBorder="1" applyAlignment="1" applyProtection="1">
      <alignment horizontal="center" vertical="center"/>
    </xf>
    <xf numFmtId="0" fontId="0" fillId="0" borderId="24" xfId="0" applyFont="1" applyBorder="1" applyAlignment="1" applyProtection="1">
      <alignment vertical="center"/>
    </xf>
    <xf numFmtId="166" fontId="1" fillId="0" borderId="24" xfId="0" applyNumberFormat="1" applyFont="1" applyBorder="1" applyAlignment="1" applyProtection="1">
      <alignment vertical="center"/>
    </xf>
    <xf numFmtId="166" fontId="1" fillId="0" borderId="25" xfId="0" applyNumberFormat="1" applyFont="1" applyBorder="1" applyAlignment="1" applyProtection="1">
      <alignment vertical="center"/>
    </xf>
    <xf numFmtId="0" fontId="40" fillId="0" borderId="0" xfId="0" applyFont="1" applyAlignment="1" applyProtection="1">
      <alignment vertical="center" wrapText="1"/>
    </xf>
    <xf numFmtId="0" fontId="0" fillId="0" borderId="18" xfId="0" applyFont="1" applyBorder="1" applyAlignment="1" applyProtection="1">
      <alignment vertical="center"/>
    </xf>
    <xf numFmtId="0" fontId="40" fillId="0" borderId="0" xfId="0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horizontal="left"/>
    </xf>
    <xf numFmtId="4" fontId="5" fillId="0" borderId="0" xfId="0" applyNumberFormat="1" applyFont="1" applyBorder="1" applyAlignment="1" applyProtection="1"/>
    <xf numFmtId="0" fontId="10" fillId="0" borderId="5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41" fillId="0" borderId="0" xfId="0" applyFont="1" applyAlignment="1" applyProtection="1">
      <alignment horizontal="left" vertical="center"/>
    </xf>
    <xf numFmtId="0" fontId="41" fillId="0" borderId="0" xfId="0" applyFont="1" applyAlignment="1" applyProtection="1">
      <alignment horizontal="left" vertical="center" wrapText="1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5" xfId="0" applyFont="1" applyBorder="1" applyAlignment="1">
      <alignment vertical="center"/>
    </xf>
    <xf numFmtId="0" fontId="10" fillId="0" borderId="18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9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5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5" xfId="0" applyFont="1" applyBorder="1" applyAlignment="1">
      <alignment vertical="center"/>
    </xf>
    <xf numFmtId="0" fontId="11" fillId="0" borderId="18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9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8" fillId="0" borderId="0" xfId="0" applyFont="1" applyBorder="1" applyAlignment="1" applyProtection="1">
      <alignment horizontal="left" vertical="center"/>
    </xf>
    <xf numFmtId="0" fontId="0" fillId="0" borderId="0" xfId="0" applyAlignment="1" applyProtection="1">
      <alignment vertical="top"/>
      <protection locked="0"/>
    </xf>
    <xf numFmtId="0" fontId="42" fillId="0" borderId="29" xfId="0" applyFont="1" applyBorder="1" applyAlignment="1" applyProtection="1">
      <alignment vertical="center" wrapText="1"/>
      <protection locked="0"/>
    </xf>
    <xf numFmtId="0" fontId="42" fillId="0" borderId="30" xfId="0" applyFont="1" applyBorder="1" applyAlignment="1" applyProtection="1">
      <alignment vertical="center" wrapText="1"/>
      <protection locked="0"/>
    </xf>
    <xf numFmtId="0" fontId="42" fillId="0" borderId="31" xfId="0" applyFont="1" applyBorder="1" applyAlignment="1" applyProtection="1">
      <alignment vertical="center" wrapText="1"/>
      <protection locked="0"/>
    </xf>
    <xf numFmtId="0" fontId="42" fillId="0" borderId="32" xfId="0" applyFont="1" applyBorder="1" applyAlignment="1" applyProtection="1">
      <alignment horizontal="center" vertical="center" wrapText="1"/>
      <protection locked="0"/>
    </xf>
    <xf numFmtId="0" fontId="42" fillId="0" borderId="33" xfId="0" applyFont="1" applyBorder="1" applyAlignment="1" applyProtection="1">
      <alignment horizontal="center" vertical="center" wrapText="1"/>
      <protection locked="0"/>
    </xf>
    <xf numFmtId="0" fontId="42" fillId="0" borderId="32" xfId="0" applyFont="1" applyBorder="1" applyAlignment="1" applyProtection="1">
      <alignment vertical="center" wrapText="1"/>
      <protection locked="0"/>
    </xf>
    <xf numFmtId="0" fontId="42" fillId="0" borderId="33" xfId="0" applyFont="1" applyBorder="1" applyAlignment="1" applyProtection="1">
      <alignment vertical="center" wrapText="1"/>
      <protection locked="0"/>
    </xf>
    <xf numFmtId="0" fontId="44" fillId="0" borderId="1" xfId="0" applyFont="1" applyBorder="1" applyAlignment="1" applyProtection="1">
      <alignment horizontal="left" vertical="center" wrapText="1"/>
      <protection locked="0"/>
    </xf>
    <xf numFmtId="0" fontId="45" fillId="0" borderId="1" xfId="0" applyFont="1" applyBorder="1" applyAlignment="1" applyProtection="1">
      <alignment horizontal="left" vertical="center" wrapText="1"/>
      <protection locked="0"/>
    </xf>
    <xf numFmtId="0" fontId="45" fillId="0" borderId="32" xfId="0" applyFont="1" applyBorder="1" applyAlignment="1" applyProtection="1">
      <alignment vertical="center" wrapText="1"/>
      <protection locked="0"/>
    </xf>
    <xf numFmtId="0" fontId="45" fillId="0" borderId="1" xfId="0" applyFont="1" applyBorder="1" applyAlignment="1" applyProtection="1">
      <alignment vertical="center" wrapText="1"/>
      <protection locked="0"/>
    </xf>
    <xf numFmtId="0" fontId="45" fillId="0" borderId="1" xfId="0" applyFont="1" applyBorder="1" applyAlignment="1" applyProtection="1">
      <alignment vertical="center"/>
      <protection locked="0"/>
    </xf>
    <xf numFmtId="0" fontId="45" fillId="0" borderId="1" xfId="0" applyFont="1" applyBorder="1" applyAlignment="1" applyProtection="1">
      <alignment horizontal="left" vertical="center"/>
      <protection locked="0"/>
    </xf>
    <xf numFmtId="49" fontId="45" fillId="0" borderId="1" xfId="0" applyNumberFormat="1" applyFont="1" applyBorder="1" applyAlignment="1" applyProtection="1">
      <alignment vertical="center" wrapText="1"/>
      <protection locked="0"/>
    </xf>
    <xf numFmtId="0" fontId="42" fillId="0" borderId="35" xfId="0" applyFont="1" applyBorder="1" applyAlignment="1" applyProtection="1">
      <alignment vertical="center" wrapText="1"/>
      <protection locked="0"/>
    </xf>
    <xf numFmtId="0" fontId="46" fillId="0" borderId="34" xfId="0" applyFont="1" applyBorder="1" applyAlignment="1" applyProtection="1">
      <alignment vertical="center" wrapText="1"/>
      <protection locked="0"/>
    </xf>
    <xf numFmtId="0" fontId="42" fillId="0" borderId="36" xfId="0" applyFont="1" applyBorder="1" applyAlignment="1" applyProtection="1">
      <alignment vertical="center" wrapText="1"/>
      <protection locked="0"/>
    </xf>
    <xf numFmtId="0" fontId="42" fillId="0" borderId="1" xfId="0" applyFont="1" applyBorder="1" applyAlignment="1" applyProtection="1">
      <alignment vertical="top"/>
      <protection locked="0"/>
    </xf>
    <xf numFmtId="0" fontId="42" fillId="0" borderId="0" xfId="0" applyFont="1" applyAlignment="1" applyProtection="1">
      <alignment vertical="top"/>
      <protection locked="0"/>
    </xf>
    <xf numFmtId="0" fontId="42" fillId="0" borderId="29" xfId="0" applyFont="1" applyBorder="1" applyAlignment="1" applyProtection="1">
      <alignment horizontal="left" vertical="center"/>
      <protection locked="0"/>
    </xf>
    <xf numFmtId="0" fontId="42" fillId="0" borderId="30" xfId="0" applyFont="1" applyBorder="1" applyAlignment="1" applyProtection="1">
      <alignment horizontal="left" vertical="center"/>
      <protection locked="0"/>
    </xf>
    <xf numFmtId="0" fontId="42" fillId="0" borderId="31" xfId="0" applyFont="1" applyBorder="1" applyAlignment="1" applyProtection="1">
      <alignment horizontal="left" vertical="center"/>
      <protection locked="0"/>
    </xf>
    <xf numFmtId="0" fontId="42" fillId="0" borderId="32" xfId="0" applyFont="1" applyBorder="1" applyAlignment="1" applyProtection="1">
      <alignment horizontal="left" vertical="center"/>
      <protection locked="0"/>
    </xf>
    <xf numFmtId="0" fontId="42" fillId="0" borderId="33" xfId="0" applyFont="1" applyBorder="1" applyAlignment="1" applyProtection="1">
      <alignment horizontal="left" vertical="center"/>
      <protection locked="0"/>
    </xf>
    <xf numFmtId="0" fontId="44" fillId="0" borderId="1" xfId="0" applyFont="1" applyBorder="1" applyAlignment="1" applyProtection="1">
      <alignment horizontal="left" vertical="center"/>
      <protection locked="0"/>
    </xf>
    <xf numFmtId="0" fontId="47" fillId="0" borderId="0" xfId="0" applyFont="1" applyAlignment="1" applyProtection="1">
      <alignment horizontal="left" vertical="center"/>
      <protection locked="0"/>
    </xf>
    <xf numFmtId="0" fontId="44" fillId="0" borderId="34" xfId="0" applyFont="1" applyBorder="1" applyAlignment="1" applyProtection="1">
      <alignment horizontal="left" vertical="center"/>
      <protection locked="0"/>
    </xf>
    <xf numFmtId="0" fontId="44" fillId="0" borderId="34" xfId="0" applyFont="1" applyBorder="1" applyAlignment="1" applyProtection="1">
      <alignment horizontal="center" vertical="center"/>
      <protection locked="0"/>
    </xf>
    <xf numFmtId="0" fontId="47" fillId="0" borderId="34" xfId="0" applyFont="1" applyBorder="1" applyAlignment="1" applyProtection="1">
      <alignment horizontal="left" vertical="center"/>
      <protection locked="0"/>
    </xf>
    <xf numFmtId="0" fontId="48" fillId="0" borderId="1" xfId="0" applyFont="1" applyBorder="1" applyAlignment="1" applyProtection="1">
      <alignment horizontal="left" vertical="center"/>
      <protection locked="0"/>
    </xf>
    <xf numFmtId="0" fontId="45" fillId="0" borderId="0" xfId="0" applyFont="1" applyAlignment="1" applyProtection="1">
      <alignment horizontal="left" vertical="center"/>
      <protection locked="0"/>
    </xf>
    <xf numFmtId="0" fontId="45" fillId="0" borderId="1" xfId="0" applyFont="1" applyBorder="1" applyAlignment="1" applyProtection="1">
      <alignment horizontal="center" vertical="center"/>
      <protection locked="0"/>
    </xf>
    <xf numFmtId="0" fontId="45" fillId="0" borderId="32" xfId="0" applyFont="1" applyBorder="1" applyAlignment="1" applyProtection="1">
      <alignment horizontal="left" vertical="center"/>
      <protection locked="0"/>
    </xf>
    <xf numFmtId="0" fontId="45" fillId="2" borderId="1" xfId="0" applyFont="1" applyFill="1" applyBorder="1" applyAlignment="1" applyProtection="1">
      <alignment horizontal="left" vertical="center"/>
      <protection locked="0"/>
    </xf>
    <xf numFmtId="0" fontId="45" fillId="2" borderId="1" xfId="0" applyFont="1" applyFill="1" applyBorder="1" applyAlignment="1" applyProtection="1">
      <alignment horizontal="center" vertical="center"/>
      <protection locked="0"/>
    </xf>
    <xf numFmtId="0" fontId="42" fillId="0" borderId="35" xfId="0" applyFont="1" applyBorder="1" applyAlignment="1" applyProtection="1">
      <alignment horizontal="left" vertical="center"/>
      <protection locked="0"/>
    </xf>
    <xf numFmtId="0" fontId="46" fillId="0" borderId="34" xfId="0" applyFont="1" applyBorder="1" applyAlignment="1" applyProtection="1">
      <alignment horizontal="left" vertical="center"/>
      <protection locked="0"/>
    </xf>
    <xf numFmtId="0" fontId="42" fillId="0" borderId="36" xfId="0" applyFont="1" applyBorder="1" applyAlignment="1" applyProtection="1">
      <alignment horizontal="left" vertical="center"/>
      <protection locked="0"/>
    </xf>
    <xf numFmtId="0" fontId="42" fillId="0" borderId="1" xfId="0" applyFont="1" applyBorder="1" applyAlignment="1" applyProtection="1">
      <alignment horizontal="left" vertical="center"/>
      <protection locked="0"/>
    </xf>
    <xf numFmtId="0" fontId="46" fillId="0" borderId="1" xfId="0" applyFont="1" applyBorder="1" applyAlignment="1" applyProtection="1">
      <alignment horizontal="left" vertical="center"/>
      <protection locked="0"/>
    </xf>
    <xf numFmtId="0" fontId="47" fillId="0" borderId="1" xfId="0" applyFont="1" applyBorder="1" applyAlignment="1" applyProtection="1">
      <alignment horizontal="left" vertical="center"/>
      <protection locked="0"/>
    </xf>
    <xf numFmtId="0" fontId="45" fillId="0" borderId="34" xfId="0" applyFont="1" applyBorder="1" applyAlignment="1" applyProtection="1">
      <alignment horizontal="left" vertical="center"/>
      <protection locked="0"/>
    </xf>
    <xf numFmtId="0" fontId="42" fillId="0" borderId="1" xfId="0" applyFont="1" applyBorder="1" applyAlignment="1" applyProtection="1">
      <alignment horizontal="left" vertical="center" wrapText="1"/>
      <protection locked="0"/>
    </xf>
    <xf numFmtId="0" fontId="45" fillId="0" borderId="1" xfId="0" applyFont="1" applyBorder="1" applyAlignment="1" applyProtection="1">
      <alignment horizontal="center" vertical="center" wrapText="1"/>
      <protection locked="0"/>
    </xf>
    <xf numFmtId="0" fontId="42" fillId="0" borderId="29" xfId="0" applyFont="1" applyBorder="1" applyAlignment="1" applyProtection="1">
      <alignment horizontal="left" vertical="center" wrapText="1"/>
      <protection locked="0"/>
    </xf>
    <xf numFmtId="0" fontId="42" fillId="0" borderId="30" xfId="0" applyFont="1" applyBorder="1" applyAlignment="1" applyProtection="1">
      <alignment horizontal="left" vertical="center" wrapText="1"/>
      <protection locked="0"/>
    </xf>
    <xf numFmtId="0" fontId="42" fillId="0" borderId="31" xfId="0" applyFont="1" applyBorder="1" applyAlignment="1" applyProtection="1">
      <alignment horizontal="left" vertical="center" wrapText="1"/>
      <protection locked="0"/>
    </xf>
    <xf numFmtId="0" fontId="42" fillId="0" borderId="32" xfId="0" applyFont="1" applyBorder="1" applyAlignment="1" applyProtection="1">
      <alignment horizontal="left" vertical="center" wrapText="1"/>
      <protection locked="0"/>
    </xf>
    <xf numFmtId="0" fontId="42" fillId="0" borderId="33" xfId="0" applyFont="1" applyBorder="1" applyAlignment="1" applyProtection="1">
      <alignment horizontal="left" vertical="center" wrapText="1"/>
      <protection locked="0"/>
    </xf>
    <xf numFmtId="0" fontId="47" fillId="0" borderId="32" xfId="0" applyFont="1" applyBorder="1" applyAlignment="1" applyProtection="1">
      <alignment horizontal="left" vertical="center" wrapText="1"/>
      <protection locked="0"/>
    </xf>
    <xf numFmtId="0" fontId="47" fillId="0" borderId="33" xfId="0" applyFont="1" applyBorder="1" applyAlignment="1" applyProtection="1">
      <alignment horizontal="left" vertical="center" wrapText="1"/>
      <protection locked="0"/>
    </xf>
    <xf numFmtId="0" fontId="45" fillId="0" borderId="32" xfId="0" applyFont="1" applyBorder="1" applyAlignment="1" applyProtection="1">
      <alignment horizontal="left" vertical="center" wrapText="1"/>
      <protection locked="0"/>
    </xf>
    <xf numFmtId="0" fontId="45" fillId="0" borderId="33" xfId="0" applyFont="1" applyBorder="1" applyAlignment="1" applyProtection="1">
      <alignment horizontal="left" vertical="center" wrapText="1"/>
      <protection locked="0"/>
    </xf>
    <xf numFmtId="0" fontId="45" fillId="0" borderId="33" xfId="0" applyFont="1" applyBorder="1" applyAlignment="1" applyProtection="1">
      <alignment horizontal="left" vertical="center"/>
      <protection locked="0"/>
    </xf>
    <xf numFmtId="0" fontId="45" fillId="0" borderId="35" xfId="0" applyFont="1" applyBorder="1" applyAlignment="1" applyProtection="1">
      <alignment horizontal="left" vertical="center" wrapText="1"/>
      <protection locked="0"/>
    </xf>
    <xf numFmtId="0" fontId="45" fillId="0" borderId="34" xfId="0" applyFont="1" applyBorder="1" applyAlignment="1" applyProtection="1">
      <alignment horizontal="left" vertical="center" wrapText="1"/>
      <protection locked="0"/>
    </xf>
    <xf numFmtId="0" fontId="45" fillId="0" borderId="36" xfId="0" applyFont="1" applyBorder="1" applyAlignment="1" applyProtection="1">
      <alignment horizontal="left" vertical="center" wrapText="1"/>
      <protection locked="0"/>
    </xf>
    <xf numFmtId="0" fontId="45" fillId="0" borderId="1" xfId="0" applyFont="1" applyBorder="1" applyAlignment="1" applyProtection="1">
      <alignment horizontal="left" vertical="top"/>
      <protection locked="0"/>
    </xf>
    <xf numFmtId="0" fontId="45" fillId="0" borderId="1" xfId="0" applyFont="1" applyBorder="1" applyAlignment="1" applyProtection="1">
      <alignment horizontal="center" vertical="top"/>
      <protection locked="0"/>
    </xf>
    <xf numFmtId="0" fontId="45" fillId="0" borderId="35" xfId="0" applyFont="1" applyBorder="1" applyAlignment="1" applyProtection="1">
      <alignment horizontal="left" vertical="center"/>
      <protection locked="0"/>
    </xf>
    <xf numFmtId="0" fontId="45" fillId="0" borderId="36" xfId="0" applyFont="1" applyBorder="1" applyAlignment="1" applyProtection="1">
      <alignment horizontal="left" vertical="center"/>
      <protection locked="0"/>
    </xf>
    <xf numFmtId="0" fontId="47" fillId="0" borderId="0" xfId="0" applyFont="1" applyAlignment="1" applyProtection="1">
      <alignment vertical="center"/>
      <protection locked="0"/>
    </xf>
    <xf numFmtId="0" fontId="44" fillId="0" borderId="1" xfId="0" applyFont="1" applyBorder="1" applyAlignment="1" applyProtection="1">
      <alignment vertical="center"/>
      <protection locked="0"/>
    </xf>
    <xf numFmtId="0" fontId="47" fillId="0" borderId="34" xfId="0" applyFont="1" applyBorder="1" applyAlignment="1" applyProtection="1">
      <alignment vertical="center"/>
      <protection locked="0"/>
    </xf>
    <xf numFmtId="0" fontId="44" fillId="0" borderId="34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top"/>
      <protection locked="0"/>
    </xf>
    <xf numFmtId="49" fontId="45" fillId="0" borderId="1" xfId="0" applyNumberFormat="1" applyFont="1" applyBorder="1" applyAlignment="1" applyProtection="1">
      <alignment horizontal="left" vertical="center"/>
      <protection locked="0"/>
    </xf>
    <xf numFmtId="0" fontId="0" fillId="0" borderId="34" xfId="0" applyBorder="1" applyAlignment="1" applyProtection="1">
      <alignment vertical="top"/>
      <protection locked="0"/>
    </xf>
    <xf numFmtId="0" fontId="44" fillId="0" borderId="34" xfId="0" applyFont="1" applyBorder="1" applyAlignment="1" applyProtection="1">
      <alignment horizontal="left"/>
      <protection locked="0"/>
    </xf>
    <xf numFmtId="0" fontId="47" fillId="0" borderId="34" xfId="0" applyFont="1" applyBorder="1" applyAlignment="1" applyProtection="1">
      <protection locked="0"/>
    </xf>
    <xf numFmtId="0" fontId="42" fillId="0" borderId="32" xfId="0" applyFont="1" applyBorder="1" applyAlignment="1" applyProtection="1">
      <alignment vertical="top"/>
      <protection locked="0"/>
    </xf>
    <xf numFmtId="0" fontId="42" fillId="0" borderId="33" xfId="0" applyFont="1" applyBorder="1" applyAlignment="1" applyProtection="1">
      <alignment vertical="top"/>
      <protection locked="0"/>
    </xf>
    <xf numFmtId="0" fontId="42" fillId="0" borderId="1" xfId="0" applyFont="1" applyBorder="1" applyAlignment="1" applyProtection="1">
      <alignment horizontal="center" vertical="center"/>
      <protection locked="0"/>
    </xf>
    <xf numFmtId="0" fontId="42" fillId="0" borderId="1" xfId="0" applyFont="1" applyBorder="1" applyAlignment="1" applyProtection="1">
      <alignment horizontal="left" vertical="top"/>
      <protection locked="0"/>
    </xf>
    <xf numFmtId="0" fontId="42" fillId="0" borderId="35" xfId="0" applyFont="1" applyBorder="1" applyAlignment="1" applyProtection="1">
      <alignment vertical="top"/>
      <protection locked="0"/>
    </xf>
    <xf numFmtId="0" fontId="42" fillId="0" borderId="34" xfId="0" applyFont="1" applyBorder="1" applyAlignment="1" applyProtection="1">
      <alignment vertical="top"/>
      <protection locked="0"/>
    </xf>
    <xf numFmtId="0" fontId="42" fillId="0" borderId="36" xfId="0" applyFont="1" applyBorder="1" applyAlignment="1" applyProtection="1">
      <alignment vertical="top"/>
      <protection locked="0"/>
    </xf>
    <xf numFmtId="0" fontId="21" fillId="0" borderId="0" xfId="0" applyFont="1" applyAlignment="1">
      <alignment horizontal="left" vertical="top" wrapText="1"/>
    </xf>
    <xf numFmtId="0" fontId="21" fillId="0" borderId="0" xfId="0" applyFont="1" applyAlignment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0" fillId="0" borderId="0" xfId="0" applyBorder="1" applyProtection="1"/>
    <xf numFmtId="0" fontId="3" fillId="0" borderId="0" xfId="0" applyFont="1" applyBorder="1" applyAlignment="1" applyProtection="1">
      <alignment horizontal="left" vertical="top" wrapText="1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 wrapText="1"/>
    </xf>
    <xf numFmtId="4" fontId="22" fillId="0" borderId="8" xfId="0" applyNumberFormat="1" applyFont="1" applyBorder="1" applyAlignment="1" applyProtection="1">
      <alignment vertical="center"/>
    </xf>
    <xf numFmtId="0" fontId="0" fillId="0" borderId="8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164" fontId="1" fillId="0" borderId="0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0" fontId="3" fillId="5" borderId="10" xfId="0" applyFont="1" applyFill="1" applyBorder="1" applyAlignment="1" applyProtection="1">
      <alignment horizontal="left" vertical="center"/>
    </xf>
    <xf numFmtId="0" fontId="0" fillId="5" borderId="10" xfId="0" applyFont="1" applyFill="1" applyBorder="1" applyAlignment="1" applyProtection="1">
      <alignment vertical="center"/>
    </xf>
    <xf numFmtId="4" fontId="3" fillId="5" borderId="10" xfId="0" applyNumberFormat="1" applyFont="1" applyFill="1" applyBorder="1" applyAlignment="1" applyProtection="1">
      <alignment vertical="center"/>
    </xf>
    <xf numFmtId="0" fontId="0" fillId="5" borderId="11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24" fillId="0" borderId="15" xfId="0" applyFont="1" applyBorder="1" applyAlignment="1">
      <alignment horizontal="center" vertical="center"/>
    </xf>
    <xf numFmtId="0" fontId="24" fillId="0" borderId="16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8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2" fillId="6" borderId="9" xfId="0" applyFont="1" applyFill="1" applyBorder="1" applyAlignment="1" applyProtection="1">
      <alignment horizontal="center" vertical="center"/>
    </xf>
    <xf numFmtId="0" fontId="2" fillId="6" borderId="10" xfId="0" applyFont="1" applyFill="1" applyBorder="1" applyAlignment="1" applyProtection="1">
      <alignment horizontal="left" vertical="center"/>
    </xf>
    <xf numFmtId="0" fontId="2" fillId="6" borderId="10" xfId="0" applyFont="1" applyFill="1" applyBorder="1" applyAlignment="1" applyProtection="1">
      <alignment horizontal="center" vertical="center"/>
    </xf>
    <xf numFmtId="0" fontId="2" fillId="6" borderId="10" xfId="0" applyFont="1" applyFill="1" applyBorder="1" applyAlignment="1" applyProtection="1">
      <alignment horizontal="right" vertical="center"/>
    </xf>
    <xf numFmtId="4" fontId="29" fillId="0" borderId="0" xfId="0" applyNumberFormat="1" applyFont="1" applyAlignment="1" applyProtection="1">
      <alignment vertical="center"/>
    </xf>
    <xf numFmtId="0" fontId="29" fillId="0" borderId="0" xfId="0" applyFont="1" applyAlignment="1" applyProtection="1">
      <alignment vertical="center"/>
    </xf>
    <xf numFmtId="0" fontId="28" fillId="0" borderId="0" xfId="0" applyFont="1" applyAlignment="1" applyProtection="1">
      <alignment horizontal="left" vertical="center" wrapText="1"/>
    </xf>
    <xf numFmtId="4" fontId="25" fillId="0" borderId="0" xfId="0" applyNumberFormat="1" applyFont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0" fillId="0" borderId="0" xfId="0"/>
    <xf numFmtId="0" fontId="20" fillId="0" borderId="0" xfId="0" applyFont="1" applyBorder="1" applyAlignment="1" applyProtection="1">
      <alignment horizontal="left" vertical="center" wrapText="1"/>
    </xf>
    <xf numFmtId="0" fontId="20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 wrapText="1"/>
    </xf>
    <xf numFmtId="0" fontId="0" fillId="0" borderId="0" xfId="0" applyFont="1" applyBorder="1" applyAlignment="1" applyProtection="1">
      <alignment vertical="center"/>
    </xf>
    <xf numFmtId="0" fontId="20" fillId="0" borderId="0" xfId="0" applyFont="1" applyAlignment="1" applyProtection="1">
      <alignment horizontal="left" vertical="center" wrapText="1"/>
    </xf>
    <xf numFmtId="0" fontId="20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32" fillId="3" borderId="0" xfId="1" applyFont="1" applyFill="1" applyAlignment="1">
      <alignment vertical="center"/>
    </xf>
    <xf numFmtId="0" fontId="45" fillId="0" borderId="1" xfId="0" applyFont="1" applyBorder="1" applyAlignment="1" applyProtection="1">
      <alignment horizontal="left" vertical="center"/>
      <protection locked="0"/>
    </xf>
    <xf numFmtId="0" fontId="45" fillId="0" borderId="1" xfId="0" applyFont="1" applyBorder="1" applyAlignment="1" applyProtection="1">
      <alignment horizontal="left" vertical="top"/>
      <protection locked="0"/>
    </xf>
    <xf numFmtId="0" fontId="44" fillId="0" borderId="34" xfId="0" applyFont="1" applyBorder="1" applyAlignment="1" applyProtection="1">
      <alignment horizontal="left"/>
      <protection locked="0"/>
    </xf>
    <xf numFmtId="0" fontId="43" fillId="0" borderId="1" xfId="0" applyFont="1" applyBorder="1" applyAlignment="1" applyProtection="1">
      <alignment horizontal="center" vertical="center" wrapText="1"/>
      <protection locked="0"/>
    </xf>
    <xf numFmtId="0" fontId="43" fillId="0" borderId="1" xfId="0" applyFont="1" applyBorder="1" applyAlignment="1" applyProtection="1">
      <alignment horizontal="center" vertical="center"/>
      <protection locked="0"/>
    </xf>
    <xf numFmtId="49" fontId="45" fillId="0" borderId="1" xfId="0" applyNumberFormat="1" applyFont="1" applyBorder="1" applyAlignment="1" applyProtection="1">
      <alignment horizontal="left" vertical="center" wrapText="1"/>
      <protection locked="0"/>
    </xf>
    <xf numFmtId="0" fontId="45" fillId="0" borderId="1" xfId="0" applyFont="1" applyBorder="1" applyAlignment="1" applyProtection="1">
      <alignment horizontal="left" vertical="center" wrapText="1"/>
      <protection locked="0"/>
    </xf>
    <xf numFmtId="0" fontId="44" fillId="0" borderId="34" xfId="0" applyFont="1" applyBorder="1" applyAlignment="1" applyProtection="1">
      <alignment horizontal="left" wrapText="1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64"/>
  <sheetViews>
    <sheetView showGridLines="0" tabSelected="1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customWidth="1"/>
    <col min="44" max="44" width="13.6640625" customWidth="1"/>
    <col min="45" max="47" width="25.83203125" hidden="1" customWidth="1"/>
    <col min="48" max="52" width="21.6640625" hidden="1" customWidth="1"/>
    <col min="53" max="53" width="19.1640625" hidden="1" customWidth="1"/>
    <col min="54" max="54" width="25" hidden="1" customWidth="1"/>
    <col min="55" max="56" width="19.1640625" hidden="1" customWidth="1"/>
    <col min="57" max="57" width="66.5" customWidth="1"/>
    <col min="71" max="91" width="9.33203125" hidden="1"/>
  </cols>
  <sheetData>
    <row r="1" spans="1:74" ht="21.4" customHeight="1">
      <c r="A1" s="16" t="s">
        <v>0</v>
      </c>
      <c r="B1" s="17"/>
      <c r="C1" s="17"/>
      <c r="D1" s="18" t="s">
        <v>1</v>
      </c>
      <c r="E1" s="17"/>
      <c r="F1" s="17"/>
      <c r="G1" s="17"/>
      <c r="H1" s="17"/>
      <c r="I1" s="17"/>
      <c r="J1" s="17"/>
      <c r="K1" s="19" t="s">
        <v>2</v>
      </c>
      <c r="L1" s="19"/>
      <c r="M1" s="19"/>
      <c r="N1" s="19"/>
      <c r="O1" s="19"/>
      <c r="P1" s="19"/>
      <c r="Q1" s="19"/>
      <c r="R1" s="19"/>
      <c r="S1" s="19"/>
      <c r="T1" s="17"/>
      <c r="U1" s="17"/>
      <c r="V1" s="17"/>
      <c r="W1" s="19" t="s">
        <v>3</v>
      </c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20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2" t="s">
        <v>4</v>
      </c>
      <c r="BB1" s="22" t="s">
        <v>5</v>
      </c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T1" s="23" t="s">
        <v>6</v>
      </c>
      <c r="BU1" s="23" t="s">
        <v>6</v>
      </c>
      <c r="BV1" s="23" t="s">
        <v>7</v>
      </c>
    </row>
    <row r="2" spans="1:74" ht="36.950000000000003" customHeight="1">
      <c r="AR2" s="391"/>
      <c r="AS2" s="391"/>
      <c r="AT2" s="391"/>
      <c r="AU2" s="391"/>
      <c r="AV2" s="391"/>
      <c r="AW2" s="391"/>
      <c r="AX2" s="391"/>
      <c r="AY2" s="391"/>
      <c r="AZ2" s="391"/>
      <c r="BA2" s="391"/>
      <c r="BB2" s="391"/>
      <c r="BC2" s="391"/>
      <c r="BD2" s="391"/>
      <c r="BE2" s="391"/>
      <c r="BS2" s="24" t="s">
        <v>8</v>
      </c>
      <c r="BT2" s="24" t="s">
        <v>9</v>
      </c>
    </row>
    <row r="3" spans="1:74" ht="6.95" customHeight="1">
      <c r="B3" s="25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7"/>
      <c r="BS3" s="24" t="s">
        <v>8</v>
      </c>
      <c r="BT3" s="24" t="s">
        <v>10</v>
      </c>
    </row>
    <row r="4" spans="1:74" ht="36.950000000000003" customHeight="1">
      <c r="B4" s="28"/>
      <c r="C4" s="29"/>
      <c r="D4" s="30" t="s">
        <v>11</v>
      </c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31"/>
      <c r="AS4" s="32" t="s">
        <v>12</v>
      </c>
      <c r="BE4" s="33" t="s">
        <v>13</v>
      </c>
      <c r="BS4" s="24" t="s">
        <v>14</v>
      </c>
    </row>
    <row r="5" spans="1:74" ht="14.45" customHeight="1">
      <c r="B5" s="28"/>
      <c r="C5" s="29"/>
      <c r="D5" s="34" t="s">
        <v>15</v>
      </c>
      <c r="E5" s="29"/>
      <c r="F5" s="29"/>
      <c r="G5" s="29"/>
      <c r="H5" s="29"/>
      <c r="I5" s="29"/>
      <c r="J5" s="29"/>
      <c r="K5" s="356" t="s">
        <v>16</v>
      </c>
      <c r="L5" s="357"/>
      <c r="M5" s="357"/>
      <c r="N5" s="357"/>
      <c r="O5" s="357"/>
      <c r="P5" s="357"/>
      <c r="Q5" s="357"/>
      <c r="R5" s="357"/>
      <c r="S5" s="357"/>
      <c r="T5" s="357"/>
      <c r="U5" s="357"/>
      <c r="V5" s="357"/>
      <c r="W5" s="357"/>
      <c r="X5" s="357"/>
      <c r="Y5" s="357"/>
      <c r="Z5" s="357"/>
      <c r="AA5" s="357"/>
      <c r="AB5" s="357"/>
      <c r="AC5" s="357"/>
      <c r="AD5" s="357"/>
      <c r="AE5" s="357"/>
      <c r="AF5" s="357"/>
      <c r="AG5" s="357"/>
      <c r="AH5" s="357"/>
      <c r="AI5" s="357"/>
      <c r="AJ5" s="357"/>
      <c r="AK5" s="357"/>
      <c r="AL5" s="357"/>
      <c r="AM5" s="357"/>
      <c r="AN5" s="357"/>
      <c r="AO5" s="357"/>
      <c r="AP5" s="29"/>
      <c r="AQ5" s="31"/>
      <c r="BE5" s="354" t="s">
        <v>17</v>
      </c>
      <c r="BS5" s="24" t="s">
        <v>8</v>
      </c>
    </row>
    <row r="6" spans="1:74" ht="36.950000000000003" customHeight="1">
      <c r="B6" s="28"/>
      <c r="C6" s="29"/>
      <c r="D6" s="36" t="s">
        <v>18</v>
      </c>
      <c r="E6" s="29"/>
      <c r="F6" s="29"/>
      <c r="G6" s="29"/>
      <c r="H6" s="29"/>
      <c r="I6" s="29"/>
      <c r="J6" s="29"/>
      <c r="K6" s="358" t="s">
        <v>19</v>
      </c>
      <c r="L6" s="357"/>
      <c r="M6" s="357"/>
      <c r="N6" s="357"/>
      <c r="O6" s="357"/>
      <c r="P6" s="357"/>
      <c r="Q6" s="357"/>
      <c r="R6" s="357"/>
      <c r="S6" s="357"/>
      <c r="T6" s="357"/>
      <c r="U6" s="357"/>
      <c r="V6" s="357"/>
      <c r="W6" s="357"/>
      <c r="X6" s="357"/>
      <c r="Y6" s="357"/>
      <c r="Z6" s="357"/>
      <c r="AA6" s="357"/>
      <c r="AB6" s="357"/>
      <c r="AC6" s="357"/>
      <c r="AD6" s="357"/>
      <c r="AE6" s="357"/>
      <c r="AF6" s="357"/>
      <c r="AG6" s="357"/>
      <c r="AH6" s="357"/>
      <c r="AI6" s="357"/>
      <c r="AJ6" s="357"/>
      <c r="AK6" s="357"/>
      <c r="AL6" s="357"/>
      <c r="AM6" s="357"/>
      <c r="AN6" s="357"/>
      <c r="AO6" s="357"/>
      <c r="AP6" s="29"/>
      <c r="AQ6" s="31"/>
      <c r="BE6" s="355"/>
      <c r="BS6" s="24" t="s">
        <v>8</v>
      </c>
    </row>
    <row r="7" spans="1:74" ht="14.45" customHeight="1">
      <c r="B7" s="28"/>
      <c r="C7" s="29"/>
      <c r="D7" s="37" t="s">
        <v>20</v>
      </c>
      <c r="E7" s="29"/>
      <c r="F7" s="29"/>
      <c r="G7" s="29"/>
      <c r="H7" s="29"/>
      <c r="I7" s="29"/>
      <c r="J7" s="29"/>
      <c r="K7" s="35" t="s">
        <v>21</v>
      </c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37" t="s">
        <v>22</v>
      </c>
      <c r="AL7" s="29"/>
      <c r="AM7" s="29"/>
      <c r="AN7" s="35" t="s">
        <v>23</v>
      </c>
      <c r="AO7" s="29"/>
      <c r="AP7" s="29"/>
      <c r="AQ7" s="31"/>
      <c r="BE7" s="355"/>
      <c r="BS7" s="24" t="s">
        <v>8</v>
      </c>
    </row>
    <row r="8" spans="1:74" ht="14.45" customHeight="1">
      <c r="B8" s="28"/>
      <c r="C8" s="29"/>
      <c r="D8" s="37" t="s">
        <v>24</v>
      </c>
      <c r="E8" s="29"/>
      <c r="F8" s="29"/>
      <c r="G8" s="29"/>
      <c r="H8" s="29"/>
      <c r="I8" s="29"/>
      <c r="J8" s="29"/>
      <c r="K8" s="35" t="s">
        <v>25</v>
      </c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37" t="s">
        <v>26</v>
      </c>
      <c r="AL8" s="29"/>
      <c r="AM8" s="29"/>
      <c r="AN8" s="38" t="s">
        <v>27</v>
      </c>
      <c r="AO8" s="29"/>
      <c r="AP8" s="29"/>
      <c r="AQ8" s="31"/>
      <c r="BE8" s="355"/>
      <c r="BS8" s="24" t="s">
        <v>8</v>
      </c>
    </row>
    <row r="9" spans="1:74" ht="14.45" customHeight="1">
      <c r="B9" s="28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31"/>
      <c r="BE9" s="355"/>
      <c r="BS9" s="24" t="s">
        <v>8</v>
      </c>
    </row>
    <row r="10" spans="1:74" ht="14.45" customHeight="1">
      <c r="B10" s="28"/>
      <c r="C10" s="29"/>
      <c r="D10" s="37" t="s">
        <v>28</v>
      </c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37" t="s">
        <v>29</v>
      </c>
      <c r="AL10" s="29"/>
      <c r="AM10" s="29"/>
      <c r="AN10" s="35" t="s">
        <v>30</v>
      </c>
      <c r="AO10" s="29"/>
      <c r="AP10" s="29"/>
      <c r="AQ10" s="31"/>
      <c r="BE10" s="355"/>
      <c r="BS10" s="24" t="s">
        <v>8</v>
      </c>
    </row>
    <row r="11" spans="1:74" ht="18.399999999999999" customHeight="1">
      <c r="B11" s="28"/>
      <c r="C11" s="29"/>
      <c r="D11" s="29"/>
      <c r="E11" s="35" t="s">
        <v>31</v>
      </c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37" t="s">
        <v>32</v>
      </c>
      <c r="AL11" s="29"/>
      <c r="AM11" s="29"/>
      <c r="AN11" s="35" t="s">
        <v>33</v>
      </c>
      <c r="AO11" s="29"/>
      <c r="AP11" s="29"/>
      <c r="AQ11" s="31"/>
      <c r="BE11" s="355"/>
      <c r="BS11" s="24" t="s">
        <v>8</v>
      </c>
    </row>
    <row r="12" spans="1:74" ht="6.95" customHeight="1">
      <c r="B12" s="28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31"/>
      <c r="BE12" s="355"/>
      <c r="BS12" s="24" t="s">
        <v>8</v>
      </c>
    </row>
    <row r="13" spans="1:74" ht="14.45" customHeight="1">
      <c r="B13" s="28"/>
      <c r="C13" s="29"/>
      <c r="D13" s="37" t="s">
        <v>34</v>
      </c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37" t="s">
        <v>29</v>
      </c>
      <c r="AL13" s="29"/>
      <c r="AM13" s="29"/>
      <c r="AN13" s="39" t="s">
        <v>35</v>
      </c>
      <c r="AO13" s="29"/>
      <c r="AP13" s="29"/>
      <c r="AQ13" s="31"/>
      <c r="BE13" s="355"/>
      <c r="BS13" s="24" t="s">
        <v>8</v>
      </c>
    </row>
    <row r="14" spans="1:74">
      <c r="B14" s="28"/>
      <c r="C14" s="29"/>
      <c r="D14" s="29"/>
      <c r="E14" s="359" t="s">
        <v>35</v>
      </c>
      <c r="F14" s="360"/>
      <c r="G14" s="360"/>
      <c r="H14" s="360"/>
      <c r="I14" s="360"/>
      <c r="J14" s="360"/>
      <c r="K14" s="360"/>
      <c r="L14" s="360"/>
      <c r="M14" s="360"/>
      <c r="N14" s="360"/>
      <c r="O14" s="360"/>
      <c r="P14" s="360"/>
      <c r="Q14" s="360"/>
      <c r="R14" s="360"/>
      <c r="S14" s="360"/>
      <c r="T14" s="360"/>
      <c r="U14" s="360"/>
      <c r="V14" s="360"/>
      <c r="W14" s="360"/>
      <c r="X14" s="360"/>
      <c r="Y14" s="360"/>
      <c r="Z14" s="360"/>
      <c r="AA14" s="360"/>
      <c r="AB14" s="360"/>
      <c r="AC14" s="360"/>
      <c r="AD14" s="360"/>
      <c r="AE14" s="360"/>
      <c r="AF14" s="360"/>
      <c r="AG14" s="360"/>
      <c r="AH14" s="360"/>
      <c r="AI14" s="360"/>
      <c r="AJ14" s="360"/>
      <c r="AK14" s="37" t="s">
        <v>32</v>
      </c>
      <c r="AL14" s="29"/>
      <c r="AM14" s="29"/>
      <c r="AN14" s="39" t="s">
        <v>35</v>
      </c>
      <c r="AO14" s="29"/>
      <c r="AP14" s="29"/>
      <c r="AQ14" s="31"/>
      <c r="BE14" s="355"/>
      <c r="BS14" s="24" t="s">
        <v>8</v>
      </c>
    </row>
    <row r="15" spans="1:74" ht="6.95" customHeight="1">
      <c r="B15" s="28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31"/>
      <c r="BE15" s="355"/>
      <c r="BS15" s="24" t="s">
        <v>6</v>
      </c>
    </row>
    <row r="16" spans="1:74" ht="14.45" customHeight="1">
      <c r="B16" s="28"/>
      <c r="C16" s="29"/>
      <c r="D16" s="37" t="s">
        <v>36</v>
      </c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37" t="s">
        <v>29</v>
      </c>
      <c r="AL16" s="29"/>
      <c r="AM16" s="29"/>
      <c r="AN16" s="35" t="s">
        <v>37</v>
      </c>
      <c r="AO16" s="29"/>
      <c r="AP16" s="29"/>
      <c r="AQ16" s="31"/>
      <c r="BE16" s="355"/>
      <c r="BS16" s="24" t="s">
        <v>6</v>
      </c>
    </row>
    <row r="17" spans="2:71" ht="18.399999999999999" customHeight="1">
      <c r="B17" s="28"/>
      <c r="C17" s="29"/>
      <c r="D17" s="29"/>
      <c r="E17" s="35" t="s">
        <v>38</v>
      </c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37" t="s">
        <v>32</v>
      </c>
      <c r="AL17" s="29"/>
      <c r="AM17" s="29"/>
      <c r="AN17" s="35" t="s">
        <v>39</v>
      </c>
      <c r="AO17" s="29"/>
      <c r="AP17" s="29"/>
      <c r="AQ17" s="31"/>
      <c r="BE17" s="355"/>
      <c r="BS17" s="24" t="s">
        <v>40</v>
      </c>
    </row>
    <row r="18" spans="2:71" ht="6.95" customHeight="1">
      <c r="B18" s="28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31"/>
      <c r="BE18" s="355"/>
      <c r="BS18" s="24" t="s">
        <v>8</v>
      </c>
    </row>
    <row r="19" spans="2:71" ht="14.45" customHeight="1">
      <c r="B19" s="28"/>
      <c r="C19" s="29"/>
      <c r="D19" s="37" t="s">
        <v>41</v>
      </c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31"/>
      <c r="BE19" s="355"/>
      <c r="BS19" s="24" t="s">
        <v>8</v>
      </c>
    </row>
    <row r="20" spans="2:71" ht="48.75" customHeight="1">
      <c r="B20" s="28"/>
      <c r="C20" s="29"/>
      <c r="D20" s="29"/>
      <c r="E20" s="361" t="s">
        <v>42</v>
      </c>
      <c r="F20" s="361"/>
      <c r="G20" s="361"/>
      <c r="H20" s="361"/>
      <c r="I20" s="361"/>
      <c r="J20" s="361"/>
      <c r="K20" s="361"/>
      <c r="L20" s="361"/>
      <c r="M20" s="361"/>
      <c r="N20" s="361"/>
      <c r="O20" s="361"/>
      <c r="P20" s="361"/>
      <c r="Q20" s="361"/>
      <c r="R20" s="361"/>
      <c r="S20" s="361"/>
      <c r="T20" s="361"/>
      <c r="U20" s="361"/>
      <c r="V20" s="361"/>
      <c r="W20" s="361"/>
      <c r="X20" s="361"/>
      <c r="Y20" s="361"/>
      <c r="Z20" s="361"/>
      <c r="AA20" s="361"/>
      <c r="AB20" s="361"/>
      <c r="AC20" s="361"/>
      <c r="AD20" s="361"/>
      <c r="AE20" s="361"/>
      <c r="AF20" s="361"/>
      <c r="AG20" s="361"/>
      <c r="AH20" s="361"/>
      <c r="AI20" s="361"/>
      <c r="AJ20" s="361"/>
      <c r="AK20" s="361"/>
      <c r="AL20" s="361"/>
      <c r="AM20" s="361"/>
      <c r="AN20" s="361"/>
      <c r="AO20" s="29"/>
      <c r="AP20" s="29"/>
      <c r="AQ20" s="31"/>
      <c r="BE20" s="355"/>
      <c r="BS20" s="24" t="s">
        <v>6</v>
      </c>
    </row>
    <row r="21" spans="2:71" ht="6.95" customHeight="1">
      <c r="B21" s="28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31"/>
      <c r="BE21" s="355"/>
    </row>
    <row r="22" spans="2:71" ht="6.95" customHeight="1">
      <c r="B22" s="28"/>
      <c r="C22" s="29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29"/>
      <c r="AQ22" s="31"/>
      <c r="BE22" s="355"/>
    </row>
    <row r="23" spans="2:71" s="1" customFormat="1" ht="25.9" customHeight="1">
      <c r="B23" s="41"/>
      <c r="C23" s="42"/>
      <c r="D23" s="43" t="s">
        <v>43</v>
      </c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362">
        <f>ROUND(AG51,2)</f>
        <v>0</v>
      </c>
      <c r="AL23" s="363"/>
      <c r="AM23" s="363"/>
      <c r="AN23" s="363"/>
      <c r="AO23" s="363"/>
      <c r="AP23" s="42"/>
      <c r="AQ23" s="45"/>
      <c r="BE23" s="355"/>
    </row>
    <row r="24" spans="2:71" s="1" customFormat="1" ht="6.95" customHeight="1">
      <c r="B24" s="41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5"/>
      <c r="BE24" s="355"/>
    </row>
    <row r="25" spans="2:71" s="1" customFormat="1" ht="13.5">
      <c r="B25" s="41"/>
      <c r="C25" s="42"/>
      <c r="D25" s="42"/>
      <c r="E25" s="42"/>
      <c r="F25" s="42"/>
      <c r="G25" s="42"/>
      <c r="H25" s="42"/>
      <c r="I25" s="42"/>
      <c r="J25" s="42"/>
      <c r="K25" s="42"/>
      <c r="L25" s="364" t="s">
        <v>44</v>
      </c>
      <c r="M25" s="364"/>
      <c r="N25" s="364"/>
      <c r="O25" s="364"/>
      <c r="P25" s="42"/>
      <c r="Q25" s="42"/>
      <c r="R25" s="42"/>
      <c r="S25" s="42"/>
      <c r="T25" s="42"/>
      <c r="U25" s="42"/>
      <c r="V25" s="42"/>
      <c r="W25" s="364" t="s">
        <v>45</v>
      </c>
      <c r="X25" s="364"/>
      <c r="Y25" s="364"/>
      <c r="Z25" s="364"/>
      <c r="AA25" s="364"/>
      <c r="AB25" s="364"/>
      <c r="AC25" s="364"/>
      <c r="AD25" s="364"/>
      <c r="AE25" s="364"/>
      <c r="AF25" s="42"/>
      <c r="AG25" s="42"/>
      <c r="AH25" s="42"/>
      <c r="AI25" s="42"/>
      <c r="AJ25" s="42"/>
      <c r="AK25" s="364" t="s">
        <v>46</v>
      </c>
      <c r="AL25" s="364"/>
      <c r="AM25" s="364"/>
      <c r="AN25" s="364"/>
      <c r="AO25" s="364"/>
      <c r="AP25" s="42"/>
      <c r="AQ25" s="45"/>
      <c r="BE25" s="355"/>
    </row>
    <row r="26" spans="2:71" s="2" customFormat="1" ht="14.45" customHeight="1">
      <c r="B26" s="47"/>
      <c r="C26" s="48"/>
      <c r="D26" s="49" t="s">
        <v>47</v>
      </c>
      <c r="E26" s="48"/>
      <c r="F26" s="49" t="s">
        <v>48</v>
      </c>
      <c r="G26" s="48"/>
      <c r="H26" s="48"/>
      <c r="I26" s="48"/>
      <c r="J26" s="48"/>
      <c r="K26" s="48"/>
      <c r="L26" s="365">
        <v>0.21</v>
      </c>
      <c r="M26" s="366"/>
      <c r="N26" s="366"/>
      <c r="O26" s="366"/>
      <c r="P26" s="48"/>
      <c r="Q26" s="48"/>
      <c r="R26" s="48"/>
      <c r="S26" s="48"/>
      <c r="T26" s="48"/>
      <c r="U26" s="48"/>
      <c r="V26" s="48"/>
      <c r="W26" s="367">
        <f>ROUND(AZ51,2)</f>
        <v>0</v>
      </c>
      <c r="X26" s="366"/>
      <c r="Y26" s="366"/>
      <c r="Z26" s="366"/>
      <c r="AA26" s="366"/>
      <c r="AB26" s="366"/>
      <c r="AC26" s="366"/>
      <c r="AD26" s="366"/>
      <c r="AE26" s="366"/>
      <c r="AF26" s="48"/>
      <c r="AG26" s="48"/>
      <c r="AH26" s="48"/>
      <c r="AI26" s="48"/>
      <c r="AJ26" s="48"/>
      <c r="AK26" s="367">
        <f>ROUND(AV51,2)</f>
        <v>0</v>
      </c>
      <c r="AL26" s="366"/>
      <c r="AM26" s="366"/>
      <c r="AN26" s="366"/>
      <c r="AO26" s="366"/>
      <c r="AP26" s="48"/>
      <c r="AQ26" s="50"/>
      <c r="BE26" s="355"/>
    </row>
    <row r="27" spans="2:71" s="2" customFormat="1" ht="14.45" customHeight="1">
      <c r="B27" s="47"/>
      <c r="C27" s="48"/>
      <c r="D27" s="48"/>
      <c r="E27" s="48"/>
      <c r="F27" s="49" t="s">
        <v>49</v>
      </c>
      <c r="G27" s="48"/>
      <c r="H27" s="48"/>
      <c r="I27" s="48"/>
      <c r="J27" s="48"/>
      <c r="K27" s="48"/>
      <c r="L27" s="365">
        <v>0.15</v>
      </c>
      <c r="M27" s="366"/>
      <c r="N27" s="366"/>
      <c r="O27" s="366"/>
      <c r="P27" s="48"/>
      <c r="Q27" s="48"/>
      <c r="R27" s="48"/>
      <c r="S27" s="48"/>
      <c r="T27" s="48"/>
      <c r="U27" s="48"/>
      <c r="V27" s="48"/>
      <c r="W27" s="367">
        <f>ROUND(BA51,2)</f>
        <v>0</v>
      </c>
      <c r="X27" s="366"/>
      <c r="Y27" s="366"/>
      <c r="Z27" s="366"/>
      <c r="AA27" s="366"/>
      <c r="AB27" s="366"/>
      <c r="AC27" s="366"/>
      <c r="AD27" s="366"/>
      <c r="AE27" s="366"/>
      <c r="AF27" s="48"/>
      <c r="AG27" s="48"/>
      <c r="AH27" s="48"/>
      <c r="AI27" s="48"/>
      <c r="AJ27" s="48"/>
      <c r="AK27" s="367">
        <f>ROUND(AW51,2)</f>
        <v>0</v>
      </c>
      <c r="AL27" s="366"/>
      <c r="AM27" s="366"/>
      <c r="AN27" s="366"/>
      <c r="AO27" s="366"/>
      <c r="AP27" s="48"/>
      <c r="AQ27" s="50"/>
      <c r="BE27" s="355"/>
    </row>
    <row r="28" spans="2:71" s="2" customFormat="1" ht="14.45" hidden="1" customHeight="1">
      <c r="B28" s="47"/>
      <c r="C28" s="48"/>
      <c r="D28" s="48"/>
      <c r="E28" s="48"/>
      <c r="F28" s="49" t="s">
        <v>50</v>
      </c>
      <c r="G28" s="48"/>
      <c r="H28" s="48"/>
      <c r="I28" s="48"/>
      <c r="J28" s="48"/>
      <c r="K28" s="48"/>
      <c r="L28" s="365">
        <v>0.21</v>
      </c>
      <c r="M28" s="366"/>
      <c r="N28" s="366"/>
      <c r="O28" s="366"/>
      <c r="P28" s="48"/>
      <c r="Q28" s="48"/>
      <c r="R28" s="48"/>
      <c r="S28" s="48"/>
      <c r="T28" s="48"/>
      <c r="U28" s="48"/>
      <c r="V28" s="48"/>
      <c r="W28" s="367">
        <f>ROUND(BB51,2)</f>
        <v>0</v>
      </c>
      <c r="X28" s="366"/>
      <c r="Y28" s="366"/>
      <c r="Z28" s="366"/>
      <c r="AA28" s="366"/>
      <c r="AB28" s="366"/>
      <c r="AC28" s="366"/>
      <c r="AD28" s="366"/>
      <c r="AE28" s="366"/>
      <c r="AF28" s="48"/>
      <c r="AG28" s="48"/>
      <c r="AH28" s="48"/>
      <c r="AI28" s="48"/>
      <c r="AJ28" s="48"/>
      <c r="AK28" s="367">
        <v>0</v>
      </c>
      <c r="AL28" s="366"/>
      <c r="AM28" s="366"/>
      <c r="AN28" s="366"/>
      <c r="AO28" s="366"/>
      <c r="AP28" s="48"/>
      <c r="AQ28" s="50"/>
      <c r="BE28" s="355"/>
    </row>
    <row r="29" spans="2:71" s="2" customFormat="1" ht="14.45" hidden="1" customHeight="1">
      <c r="B29" s="47"/>
      <c r="C29" s="48"/>
      <c r="D29" s="48"/>
      <c r="E29" s="48"/>
      <c r="F29" s="49" t="s">
        <v>51</v>
      </c>
      <c r="G29" s="48"/>
      <c r="H29" s="48"/>
      <c r="I29" s="48"/>
      <c r="J29" s="48"/>
      <c r="K29" s="48"/>
      <c r="L29" s="365">
        <v>0.15</v>
      </c>
      <c r="M29" s="366"/>
      <c r="N29" s="366"/>
      <c r="O29" s="366"/>
      <c r="P29" s="48"/>
      <c r="Q29" s="48"/>
      <c r="R29" s="48"/>
      <c r="S29" s="48"/>
      <c r="T29" s="48"/>
      <c r="U29" s="48"/>
      <c r="V29" s="48"/>
      <c r="W29" s="367">
        <f>ROUND(BC51,2)</f>
        <v>0</v>
      </c>
      <c r="X29" s="366"/>
      <c r="Y29" s="366"/>
      <c r="Z29" s="366"/>
      <c r="AA29" s="366"/>
      <c r="AB29" s="366"/>
      <c r="AC29" s="366"/>
      <c r="AD29" s="366"/>
      <c r="AE29" s="366"/>
      <c r="AF29" s="48"/>
      <c r="AG29" s="48"/>
      <c r="AH29" s="48"/>
      <c r="AI29" s="48"/>
      <c r="AJ29" s="48"/>
      <c r="AK29" s="367">
        <v>0</v>
      </c>
      <c r="AL29" s="366"/>
      <c r="AM29" s="366"/>
      <c r="AN29" s="366"/>
      <c r="AO29" s="366"/>
      <c r="AP29" s="48"/>
      <c r="AQ29" s="50"/>
      <c r="BE29" s="355"/>
    </row>
    <row r="30" spans="2:71" s="2" customFormat="1" ht="14.45" hidden="1" customHeight="1">
      <c r="B30" s="47"/>
      <c r="C30" s="48"/>
      <c r="D30" s="48"/>
      <c r="E30" s="48"/>
      <c r="F30" s="49" t="s">
        <v>52</v>
      </c>
      <c r="G30" s="48"/>
      <c r="H30" s="48"/>
      <c r="I30" s="48"/>
      <c r="J30" s="48"/>
      <c r="K30" s="48"/>
      <c r="L30" s="365">
        <v>0</v>
      </c>
      <c r="M30" s="366"/>
      <c r="N30" s="366"/>
      <c r="O30" s="366"/>
      <c r="P30" s="48"/>
      <c r="Q30" s="48"/>
      <c r="R30" s="48"/>
      <c r="S30" s="48"/>
      <c r="T30" s="48"/>
      <c r="U30" s="48"/>
      <c r="V30" s="48"/>
      <c r="W30" s="367">
        <f>ROUND(BD51,2)</f>
        <v>0</v>
      </c>
      <c r="X30" s="366"/>
      <c r="Y30" s="366"/>
      <c r="Z30" s="366"/>
      <c r="AA30" s="366"/>
      <c r="AB30" s="366"/>
      <c r="AC30" s="366"/>
      <c r="AD30" s="366"/>
      <c r="AE30" s="366"/>
      <c r="AF30" s="48"/>
      <c r="AG30" s="48"/>
      <c r="AH30" s="48"/>
      <c r="AI30" s="48"/>
      <c r="AJ30" s="48"/>
      <c r="AK30" s="367">
        <v>0</v>
      </c>
      <c r="AL30" s="366"/>
      <c r="AM30" s="366"/>
      <c r="AN30" s="366"/>
      <c r="AO30" s="366"/>
      <c r="AP30" s="48"/>
      <c r="AQ30" s="50"/>
      <c r="BE30" s="355"/>
    </row>
    <row r="31" spans="2:71" s="1" customFormat="1" ht="6.95" customHeight="1">
      <c r="B31" s="41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5"/>
      <c r="BE31" s="355"/>
    </row>
    <row r="32" spans="2:71" s="1" customFormat="1" ht="25.9" customHeight="1">
      <c r="B32" s="41"/>
      <c r="C32" s="51"/>
      <c r="D32" s="52" t="s">
        <v>53</v>
      </c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4" t="s">
        <v>54</v>
      </c>
      <c r="U32" s="53"/>
      <c r="V32" s="53"/>
      <c r="W32" s="53"/>
      <c r="X32" s="368" t="s">
        <v>55</v>
      </c>
      <c r="Y32" s="369"/>
      <c r="Z32" s="369"/>
      <c r="AA32" s="369"/>
      <c r="AB32" s="369"/>
      <c r="AC32" s="53"/>
      <c r="AD32" s="53"/>
      <c r="AE32" s="53"/>
      <c r="AF32" s="53"/>
      <c r="AG32" s="53"/>
      <c r="AH32" s="53"/>
      <c r="AI32" s="53"/>
      <c r="AJ32" s="53"/>
      <c r="AK32" s="370">
        <f>SUM(AK23:AK30)</f>
        <v>0</v>
      </c>
      <c r="AL32" s="369"/>
      <c r="AM32" s="369"/>
      <c r="AN32" s="369"/>
      <c r="AO32" s="371"/>
      <c r="AP32" s="51"/>
      <c r="AQ32" s="55"/>
      <c r="BE32" s="355"/>
    </row>
    <row r="33" spans="2:56" s="1" customFormat="1" ht="6.95" customHeight="1">
      <c r="B33" s="41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5"/>
    </row>
    <row r="34" spans="2:56" s="1" customFormat="1" ht="6.95" customHeight="1">
      <c r="B34" s="56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8"/>
    </row>
    <row r="38" spans="2:56" s="1" customFormat="1" ht="6.95" customHeight="1">
      <c r="B38" s="59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1"/>
    </row>
    <row r="39" spans="2:56" s="1" customFormat="1" ht="36.950000000000003" customHeight="1">
      <c r="B39" s="41"/>
      <c r="C39" s="62" t="s">
        <v>56</v>
      </c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1"/>
    </row>
    <row r="40" spans="2:56" s="1" customFormat="1" ht="6.95" customHeight="1">
      <c r="B40" s="41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1"/>
    </row>
    <row r="41" spans="2:56" s="3" customFormat="1" ht="14.45" customHeight="1">
      <c r="B41" s="64"/>
      <c r="C41" s="65" t="s">
        <v>15</v>
      </c>
      <c r="D41" s="66"/>
      <c r="E41" s="66"/>
      <c r="F41" s="66"/>
      <c r="G41" s="66"/>
      <c r="H41" s="66"/>
      <c r="I41" s="66"/>
      <c r="J41" s="66"/>
      <c r="K41" s="66"/>
      <c r="L41" s="66" t="str">
        <f>K5</f>
        <v>17017</v>
      </c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7"/>
    </row>
    <row r="42" spans="2:56" s="4" customFormat="1" ht="36.950000000000003" customHeight="1">
      <c r="B42" s="68"/>
      <c r="C42" s="69" t="s">
        <v>18</v>
      </c>
      <c r="D42" s="70"/>
      <c r="E42" s="70"/>
      <c r="F42" s="70"/>
      <c r="G42" s="70"/>
      <c r="H42" s="70"/>
      <c r="I42" s="70"/>
      <c r="J42" s="70"/>
      <c r="K42" s="70"/>
      <c r="L42" s="372" t="str">
        <f>K6</f>
        <v>Stavební úpravy a Zateplení objektu na st.p.543_Lázně Bělohrad_171018</v>
      </c>
      <c r="M42" s="373"/>
      <c r="N42" s="373"/>
      <c r="O42" s="373"/>
      <c r="P42" s="373"/>
      <c r="Q42" s="373"/>
      <c r="R42" s="373"/>
      <c r="S42" s="373"/>
      <c r="T42" s="373"/>
      <c r="U42" s="373"/>
      <c r="V42" s="373"/>
      <c r="W42" s="373"/>
      <c r="X42" s="373"/>
      <c r="Y42" s="373"/>
      <c r="Z42" s="373"/>
      <c r="AA42" s="373"/>
      <c r="AB42" s="373"/>
      <c r="AC42" s="373"/>
      <c r="AD42" s="373"/>
      <c r="AE42" s="373"/>
      <c r="AF42" s="373"/>
      <c r="AG42" s="373"/>
      <c r="AH42" s="373"/>
      <c r="AI42" s="373"/>
      <c r="AJ42" s="373"/>
      <c r="AK42" s="373"/>
      <c r="AL42" s="373"/>
      <c r="AM42" s="373"/>
      <c r="AN42" s="373"/>
      <c r="AO42" s="373"/>
      <c r="AP42" s="70"/>
      <c r="AQ42" s="70"/>
      <c r="AR42" s="71"/>
    </row>
    <row r="43" spans="2:56" s="1" customFormat="1" ht="6.95" customHeight="1">
      <c r="B43" s="41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1"/>
    </row>
    <row r="44" spans="2:56" s="1" customFormat="1">
      <c r="B44" s="41"/>
      <c r="C44" s="65" t="s">
        <v>24</v>
      </c>
      <c r="D44" s="63"/>
      <c r="E44" s="63"/>
      <c r="F44" s="63"/>
      <c r="G44" s="63"/>
      <c r="H44" s="63"/>
      <c r="I44" s="63"/>
      <c r="J44" s="63"/>
      <c r="K44" s="63"/>
      <c r="L44" s="72" t="str">
        <f>IF(K8="","",K8)</f>
        <v>ZŠ K.V. Raise, Lázně Bělohrad</v>
      </c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5" t="s">
        <v>26</v>
      </c>
      <c r="AJ44" s="63"/>
      <c r="AK44" s="63"/>
      <c r="AL44" s="63"/>
      <c r="AM44" s="374" t="str">
        <f>IF(AN8= "","",AN8)</f>
        <v>16. 8. 2017</v>
      </c>
      <c r="AN44" s="374"/>
      <c r="AO44" s="63"/>
      <c r="AP44" s="63"/>
      <c r="AQ44" s="63"/>
      <c r="AR44" s="61"/>
    </row>
    <row r="45" spans="2:56" s="1" customFormat="1" ht="6.95" customHeight="1">
      <c r="B45" s="41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1"/>
    </row>
    <row r="46" spans="2:56" s="1" customFormat="1">
      <c r="B46" s="41"/>
      <c r="C46" s="65" t="s">
        <v>28</v>
      </c>
      <c r="D46" s="63"/>
      <c r="E46" s="63"/>
      <c r="F46" s="63"/>
      <c r="G46" s="63"/>
      <c r="H46" s="63"/>
      <c r="I46" s="63"/>
      <c r="J46" s="63"/>
      <c r="K46" s="63"/>
      <c r="L46" s="66" t="str">
        <f>IF(E11= "","",E11)</f>
        <v>Město Lázně Bělohrad</v>
      </c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5" t="s">
        <v>36</v>
      </c>
      <c r="AJ46" s="63"/>
      <c r="AK46" s="63"/>
      <c r="AL46" s="63"/>
      <c r="AM46" s="375" t="str">
        <f>IF(E17="","",E17)</f>
        <v>SOLICITE s.r.o.</v>
      </c>
      <c r="AN46" s="375"/>
      <c r="AO46" s="375"/>
      <c r="AP46" s="375"/>
      <c r="AQ46" s="63"/>
      <c r="AR46" s="61"/>
      <c r="AS46" s="376" t="s">
        <v>57</v>
      </c>
      <c r="AT46" s="377"/>
      <c r="AU46" s="74"/>
      <c r="AV46" s="74"/>
      <c r="AW46" s="74"/>
      <c r="AX46" s="74"/>
      <c r="AY46" s="74"/>
      <c r="AZ46" s="74"/>
      <c r="BA46" s="74"/>
      <c r="BB46" s="74"/>
      <c r="BC46" s="74"/>
      <c r="BD46" s="75"/>
    </row>
    <row r="47" spans="2:56" s="1" customFormat="1">
      <c r="B47" s="41"/>
      <c r="C47" s="65" t="s">
        <v>34</v>
      </c>
      <c r="D47" s="63"/>
      <c r="E47" s="63"/>
      <c r="F47" s="63"/>
      <c r="G47" s="63"/>
      <c r="H47" s="63"/>
      <c r="I47" s="63"/>
      <c r="J47" s="63"/>
      <c r="K47" s="63"/>
      <c r="L47" s="66" t="str">
        <f>IF(E14= "Vyplň údaj","",E14)</f>
        <v/>
      </c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1"/>
      <c r="AS47" s="378"/>
      <c r="AT47" s="379"/>
      <c r="AU47" s="76"/>
      <c r="AV47" s="76"/>
      <c r="AW47" s="76"/>
      <c r="AX47" s="76"/>
      <c r="AY47" s="76"/>
      <c r="AZ47" s="76"/>
      <c r="BA47" s="76"/>
      <c r="BB47" s="76"/>
      <c r="BC47" s="76"/>
      <c r="BD47" s="77"/>
    </row>
    <row r="48" spans="2:56" s="1" customFormat="1" ht="10.9" customHeight="1">
      <c r="B48" s="41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1"/>
      <c r="AS48" s="380"/>
      <c r="AT48" s="381"/>
      <c r="AU48" s="42"/>
      <c r="AV48" s="42"/>
      <c r="AW48" s="42"/>
      <c r="AX48" s="42"/>
      <c r="AY48" s="42"/>
      <c r="AZ48" s="42"/>
      <c r="BA48" s="42"/>
      <c r="BB48" s="42"/>
      <c r="BC48" s="42"/>
      <c r="BD48" s="78"/>
    </row>
    <row r="49" spans="1:91" s="1" customFormat="1" ht="29.25" customHeight="1">
      <c r="B49" s="41"/>
      <c r="C49" s="382" t="s">
        <v>58</v>
      </c>
      <c r="D49" s="383"/>
      <c r="E49" s="383"/>
      <c r="F49" s="383"/>
      <c r="G49" s="383"/>
      <c r="H49" s="79"/>
      <c r="I49" s="384" t="s">
        <v>59</v>
      </c>
      <c r="J49" s="383"/>
      <c r="K49" s="383"/>
      <c r="L49" s="383"/>
      <c r="M49" s="383"/>
      <c r="N49" s="383"/>
      <c r="O49" s="383"/>
      <c r="P49" s="383"/>
      <c r="Q49" s="383"/>
      <c r="R49" s="383"/>
      <c r="S49" s="383"/>
      <c r="T49" s="383"/>
      <c r="U49" s="383"/>
      <c r="V49" s="383"/>
      <c r="W49" s="383"/>
      <c r="X49" s="383"/>
      <c r="Y49" s="383"/>
      <c r="Z49" s="383"/>
      <c r="AA49" s="383"/>
      <c r="AB49" s="383"/>
      <c r="AC49" s="383"/>
      <c r="AD49" s="383"/>
      <c r="AE49" s="383"/>
      <c r="AF49" s="383"/>
      <c r="AG49" s="385" t="s">
        <v>60</v>
      </c>
      <c r="AH49" s="383"/>
      <c r="AI49" s="383"/>
      <c r="AJ49" s="383"/>
      <c r="AK49" s="383"/>
      <c r="AL49" s="383"/>
      <c r="AM49" s="383"/>
      <c r="AN49" s="384" t="s">
        <v>61</v>
      </c>
      <c r="AO49" s="383"/>
      <c r="AP49" s="383"/>
      <c r="AQ49" s="80" t="s">
        <v>62</v>
      </c>
      <c r="AR49" s="61"/>
      <c r="AS49" s="81" t="s">
        <v>63</v>
      </c>
      <c r="AT49" s="82" t="s">
        <v>64</v>
      </c>
      <c r="AU49" s="82" t="s">
        <v>65</v>
      </c>
      <c r="AV49" s="82" t="s">
        <v>66</v>
      </c>
      <c r="AW49" s="82" t="s">
        <v>67</v>
      </c>
      <c r="AX49" s="82" t="s">
        <v>68</v>
      </c>
      <c r="AY49" s="82" t="s">
        <v>69</v>
      </c>
      <c r="AZ49" s="82" t="s">
        <v>70</v>
      </c>
      <c r="BA49" s="82" t="s">
        <v>71</v>
      </c>
      <c r="BB49" s="82" t="s">
        <v>72</v>
      </c>
      <c r="BC49" s="82" t="s">
        <v>73</v>
      </c>
      <c r="BD49" s="83" t="s">
        <v>74</v>
      </c>
    </row>
    <row r="50" spans="1:91" s="1" customFormat="1" ht="10.9" customHeight="1">
      <c r="B50" s="41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1"/>
      <c r="AS50" s="84"/>
      <c r="AT50" s="85"/>
      <c r="AU50" s="85"/>
      <c r="AV50" s="85"/>
      <c r="AW50" s="85"/>
      <c r="AX50" s="85"/>
      <c r="AY50" s="85"/>
      <c r="AZ50" s="85"/>
      <c r="BA50" s="85"/>
      <c r="BB50" s="85"/>
      <c r="BC50" s="85"/>
      <c r="BD50" s="86"/>
    </row>
    <row r="51" spans="1:91" s="4" customFormat="1" ht="32.450000000000003" customHeight="1">
      <c r="B51" s="68"/>
      <c r="C51" s="87" t="s">
        <v>75</v>
      </c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389">
        <f>ROUND(SUM(AG52:AG62),2)</f>
        <v>0</v>
      </c>
      <c r="AH51" s="389"/>
      <c r="AI51" s="389"/>
      <c r="AJ51" s="389"/>
      <c r="AK51" s="389"/>
      <c r="AL51" s="389"/>
      <c r="AM51" s="389"/>
      <c r="AN51" s="390">
        <f t="shared" ref="AN51:AN62" si="0">SUM(AG51,AT51)</f>
        <v>0</v>
      </c>
      <c r="AO51" s="390"/>
      <c r="AP51" s="390"/>
      <c r="AQ51" s="89" t="s">
        <v>76</v>
      </c>
      <c r="AR51" s="71"/>
      <c r="AS51" s="90">
        <f>ROUND(SUM(AS52:AS62),2)</f>
        <v>0</v>
      </c>
      <c r="AT51" s="91">
        <f t="shared" ref="AT51:AT62" si="1">ROUND(SUM(AV51:AW51),2)</f>
        <v>0</v>
      </c>
      <c r="AU51" s="92">
        <f>ROUND(SUM(AU52:AU62),5)</f>
        <v>0</v>
      </c>
      <c r="AV51" s="91">
        <f>ROUND(AZ51*L26,2)</f>
        <v>0</v>
      </c>
      <c r="AW51" s="91">
        <f>ROUND(BA51*L27,2)</f>
        <v>0</v>
      </c>
      <c r="AX51" s="91">
        <f>ROUND(BB51*L26,2)</f>
        <v>0</v>
      </c>
      <c r="AY51" s="91">
        <f>ROUND(BC51*L27,2)</f>
        <v>0</v>
      </c>
      <c r="AZ51" s="91">
        <f>ROUND(SUM(AZ52:AZ62),2)</f>
        <v>0</v>
      </c>
      <c r="BA51" s="91">
        <f>ROUND(SUM(BA52:BA62),2)</f>
        <v>0</v>
      </c>
      <c r="BB51" s="91">
        <f>ROUND(SUM(BB52:BB62),2)</f>
        <v>0</v>
      </c>
      <c r="BC51" s="91">
        <f>ROUND(SUM(BC52:BC62),2)</f>
        <v>0</v>
      </c>
      <c r="BD51" s="93">
        <f>ROUND(SUM(BD52:BD62),2)</f>
        <v>0</v>
      </c>
      <c r="BS51" s="94" t="s">
        <v>77</v>
      </c>
      <c r="BT51" s="94" t="s">
        <v>78</v>
      </c>
      <c r="BU51" s="95" t="s">
        <v>79</v>
      </c>
      <c r="BV51" s="94" t="s">
        <v>80</v>
      </c>
      <c r="BW51" s="94" t="s">
        <v>7</v>
      </c>
      <c r="BX51" s="94" t="s">
        <v>81</v>
      </c>
      <c r="CL51" s="94" t="s">
        <v>21</v>
      </c>
    </row>
    <row r="52" spans="1:91" s="5" customFormat="1" ht="22.5" customHeight="1">
      <c r="A52" s="96" t="s">
        <v>82</v>
      </c>
      <c r="B52" s="97"/>
      <c r="C52" s="98"/>
      <c r="D52" s="388" t="s">
        <v>83</v>
      </c>
      <c r="E52" s="388"/>
      <c r="F52" s="388"/>
      <c r="G52" s="388"/>
      <c r="H52" s="388"/>
      <c r="I52" s="99"/>
      <c r="J52" s="388" t="s">
        <v>84</v>
      </c>
      <c r="K52" s="388"/>
      <c r="L52" s="388"/>
      <c r="M52" s="388"/>
      <c r="N52" s="388"/>
      <c r="O52" s="388"/>
      <c r="P52" s="388"/>
      <c r="Q52" s="388"/>
      <c r="R52" s="388"/>
      <c r="S52" s="388"/>
      <c r="T52" s="388"/>
      <c r="U52" s="388"/>
      <c r="V52" s="388"/>
      <c r="W52" s="388"/>
      <c r="X52" s="388"/>
      <c r="Y52" s="388"/>
      <c r="Z52" s="388"/>
      <c r="AA52" s="388"/>
      <c r="AB52" s="388"/>
      <c r="AC52" s="388"/>
      <c r="AD52" s="388"/>
      <c r="AE52" s="388"/>
      <c r="AF52" s="388"/>
      <c r="AG52" s="386">
        <f>'SO.01.1 - ARCHITEKTONICKO...'!J27</f>
        <v>0</v>
      </c>
      <c r="AH52" s="387"/>
      <c r="AI52" s="387"/>
      <c r="AJ52" s="387"/>
      <c r="AK52" s="387"/>
      <c r="AL52" s="387"/>
      <c r="AM52" s="387"/>
      <c r="AN52" s="386">
        <f t="shared" si="0"/>
        <v>0</v>
      </c>
      <c r="AO52" s="387"/>
      <c r="AP52" s="387"/>
      <c r="AQ52" s="100" t="s">
        <v>85</v>
      </c>
      <c r="AR52" s="101"/>
      <c r="AS52" s="102">
        <v>0</v>
      </c>
      <c r="AT52" s="103">
        <f t="shared" si="1"/>
        <v>0</v>
      </c>
      <c r="AU52" s="104">
        <f>'SO.01.1 - ARCHITEKTONICKO...'!P89</f>
        <v>0</v>
      </c>
      <c r="AV52" s="103">
        <f>'SO.01.1 - ARCHITEKTONICKO...'!J30</f>
        <v>0</v>
      </c>
      <c r="AW52" s="103">
        <f>'SO.01.1 - ARCHITEKTONICKO...'!J31</f>
        <v>0</v>
      </c>
      <c r="AX52" s="103">
        <f>'SO.01.1 - ARCHITEKTONICKO...'!J32</f>
        <v>0</v>
      </c>
      <c r="AY52" s="103">
        <f>'SO.01.1 - ARCHITEKTONICKO...'!J33</f>
        <v>0</v>
      </c>
      <c r="AZ52" s="103">
        <f>'SO.01.1 - ARCHITEKTONICKO...'!F30</f>
        <v>0</v>
      </c>
      <c r="BA52" s="103">
        <f>'SO.01.1 - ARCHITEKTONICKO...'!F31</f>
        <v>0</v>
      </c>
      <c r="BB52" s="103">
        <f>'SO.01.1 - ARCHITEKTONICKO...'!F32</f>
        <v>0</v>
      </c>
      <c r="BC52" s="103">
        <f>'SO.01.1 - ARCHITEKTONICKO...'!F33</f>
        <v>0</v>
      </c>
      <c r="BD52" s="105">
        <f>'SO.01.1 - ARCHITEKTONICKO...'!F34</f>
        <v>0</v>
      </c>
      <c r="BT52" s="106" t="s">
        <v>86</v>
      </c>
      <c r="BV52" s="106" t="s">
        <v>80</v>
      </c>
      <c r="BW52" s="106" t="s">
        <v>87</v>
      </c>
      <c r="BX52" s="106" t="s">
        <v>7</v>
      </c>
      <c r="CL52" s="106" t="s">
        <v>76</v>
      </c>
      <c r="CM52" s="106" t="s">
        <v>88</v>
      </c>
    </row>
    <row r="53" spans="1:91" s="5" customFormat="1" ht="37.5" customHeight="1">
      <c r="A53" s="96" t="s">
        <v>82</v>
      </c>
      <c r="B53" s="97"/>
      <c r="C53" s="98"/>
      <c r="D53" s="388" t="s">
        <v>89</v>
      </c>
      <c r="E53" s="388"/>
      <c r="F53" s="388"/>
      <c r="G53" s="388"/>
      <c r="H53" s="388"/>
      <c r="I53" s="99"/>
      <c r="J53" s="388" t="s">
        <v>90</v>
      </c>
      <c r="K53" s="388"/>
      <c r="L53" s="388"/>
      <c r="M53" s="388"/>
      <c r="N53" s="388"/>
      <c r="O53" s="388"/>
      <c r="P53" s="388"/>
      <c r="Q53" s="388"/>
      <c r="R53" s="388"/>
      <c r="S53" s="388"/>
      <c r="T53" s="388"/>
      <c r="U53" s="388"/>
      <c r="V53" s="388"/>
      <c r="W53" s="388"/>
      <c r="X53" s="388"/>
      <c r="Y53" s="388"/>
      <c r="Z53" s="388"/>
      <c r="AA53" s="388"/>
      <c r="AB53" s="388"/>
      <c r="AC53" s="388"/>
      <c r="AD53" s="388"/>
      <c r="AE53" s="388"/>
      <c r="AF53" s="388"/>
      <c r="AG53" s="386">
        <f>'SO.01.2 - ARCHITEKTONICKO...'!J27</f>
        <v>0</v>
      </c>
      <c r="AH53" s="387"/>
      <c r="AI53" s="387"/>
      <c r="AJ53" s="387"/>
      <c r="AK53" s="387"/>
      <c r="AL53" s="387"/>
      <c r="AM53" s="387"/>
      <c r="AN53" s="386">
        <f t="shared" si="0"/>
        <v>0</v>
      </c>
      <c r="AO53" s="387"/>
      <c r="AP53" s="387"/>
      <c r="AQ53" s="100" t="s">
        <v>85</v>
      </c>
      <c r="AR53" s="101"/>
      <c r="AS53" s="102">
        <v>0</v>
      </c>
      <c r="AT53" s="103">
        <f t="shared" si="1"/>
        <v>0</v>
      </c>
      <c r="AU53" s="104">
        <f>'SO.01.2 - ARCHITEKTONICKO...'!P90</f>
        <v>0</v>
      </c>
      <c r="AV53" s="103">
        <f>'SO.01.2 - ARCHITEKTONICKO...'!J30</f>
        <v>0</v>
      </c>
      <c r="AW53" s="103">
        <f>'SO.01.2 - ARCHITEKTONICKO...'!J31</f>
        <v>0</v>
      </c>
      <c r="AX53" s="103">
        <f>'SO.01.2 - ARCHITEKTONICKO...'!J32</f>
        <v>0</v>
      </c>
      <c r="AY53" s="103">
        <f>'SO.01.2 - ARCHITEKTONICKO...'!J33</f>
        <v>0</v>
      </c>
      <c r="AZ53" s="103">
        <f>'SO.01.2 - ARCHITEKTONICKO...'!F30</f>
        <v>0</v>
      </c>
      <c r="BA53" s="103">
        <f>'SO.01.2 - ARCHITEKTONICKO...'!F31</f>
        <v>0</v>
      </c>
      <c r="BB53" s="103">
        <f>'SO.01.2 - ARCHITEKTONICKO...'!F32</f>
        <v>0</v>
      </c>
      <c r="BC53" s="103">
        <f>'SO.01.2 - ARCHITEKTONICKO...'!F33</f>
        <v>0</v>
      </c>
      <c r="BD53" s="105">
        <f>'SO.01.2 - ARCHITEKTONICKO...'!F34</f>
        <v>0</v>
      </c>
      <c r="BT53" s="106" t="s">
        <v>86</v>
      </c>
      <c r="BV53" s="106" t="s">
        <v>80</v>
      </c>
      <c r="BW53" s="106" t="s">
        <v>91</v>
      </c>
      <c r="BX53" s="106" t="s">
        <v>7</v>
      </c>
      <c r="CL53" s="106" t="s">
        <v>76</v>
      </c>
      <c r="CM53" s="106" t="s">
        <v>88</v>
      </c>
    </row>
    <row r="54" spans="1:91" s="5" customFormat="1" ht="22.5" customHeight="1">
      <c r="A54" s="96" t="s">
        <v>82</v>
      </c>
      <c r="B54" s="97"/>
      <c r="C54" s="98"/>
      <c r="D54" s="388" t="s">
        <v>92</v>
      </c>
      <c r="E54" s="388"/>
      <c r="F54" s="388"/>
      <c r="G54" s="388"/>
      <c r="H54" s="388"/>
      <c r="I54" s="99"/>
      <c r="J54" s="388" t="s">
        <v>93</v>
      </c>
      <c r="K54" s="388"/>
      <c r="L54" s="388"/>
      <c r="M54" s="388"/>
      <c r="N54" s="388"/>
      <c r="O54" s="388"/>
      <c r="P54" s="388"/>
      <c r="Q54" s="388"/>
      <c r="R54" s="388"/>
      <c r="S54" s="388"/>
      <c r="T54" s="388"/>
      <c r="U54" s="388"/>
      <c r="V54" s="388"/>
      <c r="W54" s="388"/>
      <c r="X54" s="388"/>
      <c r="Y54" s="388"/>
      <c r="Z54" s="388"/>
      <c r="AA54" s="388"/>
      <c r="AB54" s="388"/>
      <c r="AC54" s="388"/>
      <c r="AD54" s="388"/>
      <c r="AE54" s="388"/>
      <c r="AF54" s="388"/>
      <c r="AG54" s="386">
        <f>'SO.01.3 - BOURACÍ PRÁCE -...'!J27</f>
        <v>0</v>
      </c>
      <c r="AH54" s="387"/>
      <c r="AI54" s="387"/>
      <c r="AJ54" s="387"/>
      <c r="AK54" s="387"/>
      <c r="AL54" s="387"/>
      <c r="AM54" s="387"/>
      <c r="AN54" s="386">
        <f t="shared" si="0"/>
        <v>0</v>
      </c>
      <c r="AO54" s="387"/>
      <c r="AP54" s="387"/>
      <c r="AQ54" s="100" t="s">
        <v>85</v>
      </c>
      <c r="AR54" s="101"/>
      <c r="AS54" s="102">
        <v>0</v>
      </c>
      <c r="AT54" s="103">
        <f t="shared" si="1"/>
        <v>0</v>
      </c>
      <c r="AU54" s="104">
        <f>'SO.01.3 - BOURACÍ PRÁCE -...'!P86</f>
        <v>0</v>
      </c>
      <c r="AV54" s="103">
        <f>'SO.01.3 - BOURACÍ PRÁCE -...'!J30</f>
        <v>0</v>
      </c>
      <c r="AW54" s="103">
        <f>'SO.01.3 - BOURACÍ PRÁCE -...'!J31</f>
        <v>0</v>
      </c>
      <c r="AX54" s="103">
        <f>'SO.01.3 - BOURACÍ PRÁCE -...'!J32</f>
        <v>0</v>
      </c>
      <c r="AY54" s="103">
        <f>'SO.01.3 - BOURACÍ PRÁCE -...'!J33</f>
        <v>0</v>
      </c>
      <c r="AZ54" s="103">
        <f>'SO.01.3 - BOURACÍ PRÁCE -...'!F30</f>
        <v>0</v>
      </c>
      <c r="BA54" s="103">
        <f>'SO.01.3 - BOURACÍ PRÁCE -...'!F31</f>
        <v>0</v>
      </c>
      <c r="BB54" s="103">
        <f>'SO.01.3 - BOURACÍ PRÁCE -...'!F32</f>
        <v>0</v>
      </c>
      <c r="BC54" s="103">
        <f>'SO.01.3 - BOURACÍ PRÁCE -...'!F33</f>
        <v>0</v>
      </c>
      <c r="BD54" s="105">
        <f>'SO.01.3 - BOURACÍ PRÁCE -...'!F34</f>
        <v>0</v>
      </c>
      <c r="BT54" s="106" t="s">
        <v>86</v>
      </c>
      <c r="BV54" s="106" t="s">
        <v>80</v>
      </c>
      <c r="BW54" s="106" t="s">
        <v>94</v>
      </c>
      <c r="BX54" s="106" t="s">
        <v>7</v>
      </c>
      <c r="CL54" s="106" t="s">
        <v>76</v>
      </c>
      <c r="CM54" s="106" t="s">
        <v>88</v>
      </c>
    </row>
    <row r="55" spans="1:91" s="5" customFormat="1" ht="22.5" customHeight="1">
      <c r="A55" s="96" t="s">
        <v>82</v>
      </c>
      <c r="B55" s="97"/>
      <c r="C55" s="98"/>
      <c r="D55" s="388" t="s">
        <v>95</v>
      </c>
      <c r="E55" s="388"/>
      <c r="F55" s="388"/>
      <c r="G55" s="388"/>
      <c r="H55" s="388"/>
      <c r="I55" s="99"/>
      <c r="J55" s="388" t="s">
        <v>96</v>
      </c>
      <c r="K55" s="388"/>
      <c r="L55" s="388"/>
      <c r="M55" s="388"/>
      <c r="N55" s="388"/>
      <c r="O55" s="388"/>
      <c r="P55" s="388"/>
      <c r="Q55" s="388"/>
      <c r="R55" s="388"/>
      <c r="S55" s="388"/>
      <c r="T55" s="388"/>
      <c r="U55" s="388"/>
      <c r="V55" s="388"/>
      <c r="W55" s="388"/>
      <c r="X55" s="388"/>
      <c r="Y55" s="388"/>
      <c r="Z55" s="388"/>
      <c r="AA55" s="388"/>
      <c r="AB55" s="388"/>
      <c r="AC55" s="388"/>
      <c r="AD55" s="388"/>
      <c r="AE55" s="388"/>
      <c r="AF55" s="388"/>
      <c r="AG55" s="386">
        <f>'SO.02 - VNITŘNÍ VODOVOD -...'!J27</f>
        <v>0</v>
      </c>
      <c r="AH55" s="387"/>
      <c r="AI55" s="387"/>
      <c r="AJ55" s="387"/>
      <c r="AK55" s="387"/>
      <c r="AL55" s="387"/>
      <c r="AM55" s="387"/>
      <c r="AN55" s="386">
        <f t="shared" si="0"/>
        <v>0</v>
      </c>
      <c r="AO55" s="387"/>
      <c r="AP55" s="387"/>
      <c r="AQ55" s="100" t="s">
        <v>85</v>
      </c>
      <c r="AR55" s="101"/>
      <c r="AS55" s="102">
        <v>0</v>
      </c>
      <c r="AT55" s="103">
        <f t="shared" si="1"/>
        <v>0</v>
      </c>
      <c r="AU55" s="104">
        <f>'SO.02 - VNITŘNÍ VODOVOD -...'!P83</f>
        <v>0</v>
      </c>
      <c r="AV55" s="103">
        <f>'SO.02 - VNITŘNÍ VODOVOD -...'!J30</f>
        <v>0</v>
      </c>
      <c r="AW55" s="103">
        <f>'SO.02 - VNITŘNÍ VODOVOD -...'!J31</f>
        <v>0</v>
      </c>
      <c r="AX55" s="103">
        <f>'SO.02 - VNITŘNÍ VODOVOD -...'!J32</f>
        <v>0</v>
      </c>
      <c r="AY55" s="103">
        <f>'SO.02 - VNITŘNÍ VODOVOD -...'!J33</f>
        <v>0</v>
      </c>
      <c r="AZ55" s="103">
        <f>'SO.02 - VNITŘNÍ VODOVOD -...'!F30</f>
        <v>0</v>
      </c>
      <c r="BA55" s="103">
        <f>'SO.02 - VNITŘNÍ VODOVOD -...'!F31</f>
        <v>0</v>
      </c>
      <c r="BB55" s="103">
        <f>'SO.02 - VNITŘNÍ VODOVOD -...'!F32</f>
        <v>0</v>
      </c>
      <c r="BC55" s="103">
        <f>'SO.02 - VNITŘNÍ VODOVOD -...'!F33</f>
        <v>0</v>
      </c>
      <c r="BD55" s="105">
        <f>'SO.02 - VNITŘNÍ VODOVOD -...'!F34</f>
        <v>0</v>
      </c>
      <c r="BT55" s="106" t="s">
        <v>86</v>
      </c>
      <c r="BV55" s="106" t="s">
        <v>80</v>
      </c>
      <c r="BW55" s="106" t="s">
        <v>97</v>
      </c>
      <c r="BX55" s="106" t="s">
        <v>7</v>
      </c>
      <c r="CL55" s="106" t="s">
        <v>76</v>
      </c>
      <c r="CM55" s="106" t="s">
        <v>88</v>
      </c>
    </row>
    <row r="56" spans="1:91" s="5" customFormat="1" ht="22.5" customHeight="1">
      <c r="A56" s="96" t="s">
        <v>82</v>
      </c>
      <c r="B56" s="97"/>
      <c r="C56" s="98"/>
      <c r="D56" s="388" t="s">
        <v>98</v>
      </c>
      <c r="E56" s="388"/>
      <c r="F56" s="388"/>
      <c r="G56" s="388"/>
      <c r="H56" s="388"/>
      <c r="I56" s="99"/>
      <c r="J56" s="388" t="s">
        <v>99</v>
      </c>
      <c r="K56" s="388"/>
      <c r="L56" s="388"/>
      <c r="M56" s="388"/>
      <c r="N56" s="388"/>
      <c r="O56" s="388"/>
      <c r="P56" s="388"/>
      <c r="Q56" s="388"/>
      <c r="R56" s="388"/>
      <c r="S56" s="388"/>
      <c r="T56" s="388"/>
      <c r="U56" s="388"/>
      <c r="V56" s="388"/>
      <c r="W56" s="388"/>
      <c r="X56" s="388"/>
      <c r="Y56" s="388"/>
      <c r="Z56" s="388"/>
      <c r="AA56" s="388"/>
      <c r="AB56" s="388"/>
      <c r="AC56" s="388"/>
      <c r="AD56" s="388"/>
      <c r="AE56" s="388"/>
      <c r="AF56" s="388"/>
      <c r="AG56" s="386">
        <f>'SO.03 - ELEKTROINSTALACE'!J27</f>
        <v>0</v>
      </c>
      <c r="AH56" s="387"/>
      <c r="AI56" s="387"/>
      <c r="AJ56" s="387"/>
      <c r="AK56" s="387"/>
      <c r="AL56" s="387"/>
      <c r="AM56" s="387"/>
      <c r="AN56" s="386">
        <f t="shared" si="0"/>
        <v>0</v>
      </c>
      <c r="AO56" s="387"/>
      <c r="AP56" s="387"/>
      <c r="AQ56" s="100" t="s">
        <v>85</v>
      </c>
      <c r="AR56" s="101"/>
      <c r="AS56" s="102">
        <v>0</v>
      </c>
      <c r="AT56" s="103">
        <f t="shared" si="1"/>
        <v>0</v>
      </c>
      <c r="AU56" s="104">
        <f>'SO.03 - ELEKTROINSTALACE'!P89</f>
        <v>0</v>
      </c>
      <c r="AV56" s="103">
        <f>'SO.03 - ELEKTROINSTALACE'!J30</f>
        <v>0</v>
      </c>
      <c r="AW56" s="103">
        <f>'SO.03 - ELEKTROINSTALACE'!J31</f>
        <v>0</v>
      </c>
      <c r="AX56" s="103">
        <f>'SO.03 - ELEKTROINSTALACE'!J32</f>
        <v>0</v>
      </c>
      <c r="AY56" s="103">
        <f>'SO.03 - ELEKTROINSTALACE'!J33</f>
        <v>0</v>
      </c>
      <c r="AZ56" s="103">
        <f>'SO.03 - ELEKTROINSTALACE'!F30</f>
        <v>0</v>
      </c>
      <c r="BA56" s="103">
        <f>'SO.03 - ELEKTROINSTALACE'!F31</f>
        <v>0</v>
      </c>
      <c r="BB56" s="103">
        <f>'SO.03 - ELEKTROINSTALACE'!F32</f>
        <v>0</v>
      </c>
      <c r="BC56" s="103">
        <f>'SO.03 - ELEKTROINSTALACE'!F33</f>
        <v>0</v>
      </c>
      <c r="BD56" s="105">
        <f>'SO.03 - ELEKTROINSTALACE'!F34</f>
        <v>0</v>
      </c>
      <c r="BT56" s="106" t="s">
        <v>86</v>
      </c>
      <c r="BV56" s="106" t="s">
        <v>80</v>
      </c>
      <c r="BW56" s="106" t="s">
        <v>100</v>
      </c>
      <c r="BX56" s="106" t="s">
        <v>7</v>
      </c>
      <c r="CL56" s="106" t="s">
        <v>76</v>
      </c>
      <c r="CM56" s="106" t="s">
        <v>88</v>
      </c>
    </row>
    <row r="57" spans="1:91" s="5" customFormat="1" ht="22.5" customHeight="1">
      <c r="A57" s="96" t="s">
        <v>82</v>
      </c>
      <c r="B57" s="97"/>
      <c r="C57" s="98"/>
      <c r="D57" s="388" t="s">
        <v>101</v>
      </c>
      <c r="E57" s="388"/>
      <c r="F57" s="388"/>
      <c r="G57" s="388"/>
      <c r="H57" s="388"/>
      <c r="I57" s="99"/>
      <c r="J57" s="388" t="s">
        <v>102</v>
      </c>
      <c r="K57" s="388"/>
      <c r="L57" s="388"/>
      <c r="M57" s="388"/>
      <c r="N57" s="388"/>
      <c r="O57" s="388"/>
      <c r="P57" s="388"/>
      <c r="Q57" s="388"/>
      <c r="R57" s="388"/>
      <c r="S57" s="388"/>
      <c r="T57" s="388"/>
      <c r="U57" s="388"/>
      <c r="V57" s="388"/>
      <c r="W57" s="388"/>
      <c r="X57" s="388"/>
      <c r="Y57" s="388"/>
      <c r="Z57" s="388"/>
      <c r="AA57" s="388"/>
      <c r="AB57" s="388"/>
      <c r="AC57" s="388"/>
      <c r="AD57" s="388"/>
      <c r="AE57" s="388"/>
      <c r="AF57" s="388"/>
      <c r="AG57" s="386">
        <f>'SO.04 - ZDRAVOTNĚ TECHNIC...'!J27</f>
        <v>0</v>
      </c>
      <c r="AH57" s="387"/>
      <c r="AI57" s="387"/>
      <c r="AJ57" s="387"/>
      <c r="AK57" s="387"/>
      <c r="AL57" s="387"/>
      <c r="AM57" s="387"/>
      <c r="AN57" s="386">
        <f t="shared" si="0"/>
        <v>0</v>
      </c>
      <c r="AO57" s="387"/>
      <c r="AP57" s="387"/>
      <c r="AQ57" s="100" t="s">
        <v>85</v>
      </c>
      <c r="AR57" s="101"/>
      <c r="AS57" s="102">
        <v>0</v>
      </c>
      <c r="AT57" s="103">
        <f t="shared" si="1"/>
        <v>0</v>
      </c>
      <c r="AU57" s="104">
        <f>'SO.04 - ZDRAVOTNĚ TECHNIC...'!P84</f>
        <v>0</v>
      </c>
      <c r="AV57" s="103">
        <f>'SO.04 - ZDRAVOTNĚ TECHNIC...'!J30</f>
        <v>0</v>
      </c>
      <c r="AW57" s="103">
        <f>'SO.04 - ZDRAVOTNĚ TECHNIC...'!J31</f>
        <v>0</v>
      </c>
      <c r="AX57" s="103">
        <f>'SO.04 - ZDRAVOTNĚ TECHNIC...'!J32</f>
        <v>0</v>
      </c>
      <c r="AY57" s="103">
        <f>'SO.04 - ZDRAVOTNĚ TECHNIC...'!J33</f>
        <v>0</v>
      </c>
      <c r="AZ57" s="103">
        <f>'SO.04 - ZDRAVOTNĚ TECHNIC...'!F30</f>
        <v>0</v>
      </c>
      <c r="BA57" s="103">
        <f>'SO.04 - ZDRAVOTNĚ TECHNIC...'!F31</f>
        <v>0</v>
      </c>
      <c r="BB57" s="103">
        <f>'SO.04 - ZDRAVOTNĚ TECHNIC...'!F32</f>
        <v>0</v>
      </c>
      <c r="BC57" s="103">
        <f>'SO.04 - ZDRAVOTNĚ TECHNIC...'!F33</f>
        <v>0</v>
      </c>
      <c r="BD57" s="105">
        <f>'SO.04 - ZDRAVOTNĚ TECHNIC...'!F34</f>
        <v>0</v>
      </c>
      <c r="BT57" s="106" t="s">
        <v>86</v>
      </c>
      <c r="BV57" s="106" t="s">
        <v>80</v>
      </c>
      <c r="BW57" s="106" t="s">
        <v>103</v>
      </c>
      <c r="BX57" s="106" t="s">
        <v>7</v>
      </c>
      <c r="CL57" s="106" t="s">
        <v>76</v>
      </c>
      <c r="CM57" s="106" t="s">
        <v>88</v>
      </c>
    </row>
    <row r="58" spans="1:91" s="5" customFormat="1" ht="22.5" customHeight="1">
      <c r="A58" s="96" t="s">
        <v>82</v>
      </c>
      <c r="B58" s="97"/>
      <c r="C58" s="98"/>
      <c r="D58" s="388" t="s">
        <v>104</v>
      </c>
      <c r="E58" s="388"/>
      <c r="F58" s="388"/>
      <c r="G58" s="388"/>
      <c r="H58" s="388"/>
      <c r="I58" s="99"/>
      <c r="J58" s="388" t="s">
        <v>105</v>
      </c>
      <c r="K58" s="388"/>
      <c r="L58" s="388"/>
      <c r="M58" s="388"/>
      <c r="N58" s="388"/>
      <c r="O58" s="388"/>
      <c r="P58" s="388"/>
      <c r="Q58" s="388"/>
      <c r="R58" s="388"/>
      <c r="S58" s="388"/>
      <c r="T58" s="388"/>
      <c r="U58" s="388"/>
      <c r="V58" s="388"/>
      <c r="W58" s="388"/>
      <c r="X58" s="388"/>
      <c r="Y58" s="388"/>
      <c r="Z58" s="388"/>
      <c r="AA58" s="388"/>
      <c r="AB58" s="388"/>
      <c r="AC58" s="388"/>
      <c r="AD58" s="388"/>
      <c r="AE58" s="388"/>
      <c r="AF58" s="388"/>
      <c r="AG58" s="386">
        <f>'SO.05 - ÚSTŘEDNÍ VYTÁPĚNÍ'!J27</f>
        <v>0</v>
      </c>
      <c r="AH58" s="387"/>
      <c r="AI58" s="387"/>
      <c r="AJ58" s="387"/>
      <c r="AK58" s="387"/>
      <c r="AL58" s="387"/>
      <c r="AM58" s="387"/>
      <c r="AN58" s="386">
        <f t="shared" si="0"/>
        <v>0</v>
      </c>
      <c r="AO58" s="387"/>
      <c r="AP58" s="387"/>
      <c r="AQ58" s="100" t="s">
        <v>85</v>
      </c>
      <c r="AR58" s="101"/>
      <c r="AS58" s="102">
        <v>0</v>
      </c>
      <c r="AT58" s="103">
        <f t="shared" si="1"/>
        <v>0</v>
      </c>
      <c r="AU58" s="104">
        <f>'SO.05 - ÚSTŘEDNÍ VYTÁPĚNÍ'!P84</f>
        <v>0</v>
      </c>
      <c r="AV58" s="103">
        <f>'SO.05 - ÚSTŘEDNÍ VYTÁPĚNÍ'!J30</f>
        <v>0</v>
      </c>
      <c r="AW58" s="103">
        <f>'SO.05 - ÚSTŘEDNÍ VYTÁPĚNÍ'!J31</f>
        <v>0</v>
      </c>
      <c r="AX58" s="103">
        <f>'SO.05 - ÚSTŘEDNÍ VYTÁPĚNÍ'!J32</f>
        <v>0</v>
      </c>
      <c r="AY58" s="103">
        <f>'SO.05 - ÚSTŘEDNÍ VYTÁPĚNÍ'!J33</f>
        <v>0</v>
      </c>
      <c r="AZ58" s="103">
        <f>'SO.05 - ÚSTŘEDNÍ VYTÁPĚNÍ'!F30</f>
        <v>0</v>
      </c>
      <c r="BA58" s="103">
        <f>'SO.05 - ÚSTŘEDNÍ VYTÁPĚNÍ'!F31</f>
        <v>0</v>
      </c>
      <c r="BB58" s="103">
        <f>'SO.05 - ÚSTŘEDNÍ VYTÁPĚNÍ'!F32</f>
        <v>0</v>
      </c>
      <c r="BC58" s="103">
        <f>'SO.05 - ÚSTŘEDNÍ VYTÁPĚNÍ'!F33</f>
        <v>0</v>
      </c>
      <c r="BD58" s="105">
        <f>'SO.05 - ÚSTŘEDNÍ VYTÁPĚNÍ'!F34</f>
        <v>0</v>
      </c>
      <c r="BT58" s="106" t="s">
        <v>86</v>
      </c>
      <c r="BV58" s="106" t="s">
        <v>80</v>
      </c>
      <c r="BW58" s="106" t="s">
        <v>106</v>
      </c>
      <c r="BX58" s="106" t="s">
        <v>7</v>
      </c>
      <c r="CL58" s="106" t="s">
        <v>76</v>
      </c>
      <c r="CM58" s="106" t="s">
        <v>88</v>
      </c>
    </row>
    <row r="59" spans="1:91" s="5" customFormat="1" ht="22.5" customHeight="1">
      <c r="A59" s="96" t="s">
        <v>82</v>
      </c>
      <c r="B59" s="97"/>
      <c r="C59" s="98"/>
      <c r="D59" s="388" t="s">
        <v>107</v>
      </c>
      <c r="E59" s="388"/>
      <c r="F59" s="388"/>
      <c r="G59" s="388"/>
      <c r="H59" s="388"/>
      <c r="I59" s="99"/>
      <c r="J59" s="388" t="s">
        <v>108</v>
      </c>
      <c r="K59" s="388"/>
      <c r="L59" s="388"/>
      <c r="M59" s="388"/>
      <c r="N59" s="388"/>
      <c r="O59" s="388"/>
      <c r="P59" s="388"/>
      <c r="Q59" s="388"/>
      <c r="R59" s="388"/>
      <c r="S59" s="388"/>
      <c r="T59" s="388"/>
      <c r="U59" s="388"/>
      <c r="V59" s="388"/>
      <c r="W59" s="388"/>
      <c r="X59" s="388"/>
      <c r="Y59" s="388"/>
      <c r="Z59" s="388"/>
      <c r="AA59" s="388"/>
      <c r="AB59" s="388"/>
      <c r="AC59" s="388"/>
      <c r="AD59" s="388"/>
      <c r="AE59" s="388"/>
      <c r="AF59" s="388"/>
      <c r="AG59" s="386">
        <f>'SO.06 - VZDUCHOTECHNIKA'!J27</f>
        <v>0</v>
      </c>
      <c r="AH59" s="387"/>
      <c r="AI59" s="387"/>
      <c r="AJ59" s="387"/>
      <c r="AK59" s="387"/>
      <c r="AL59" s="387"/>
      <c r="AM59" s="387"/>
      <c r="AN59" s="386">
        <f t="shared" si="0"/>
        <v>0</v>
      </c>
      <c r="AO59" s="387"/>
      <c r="AP59" s="387"/>
      <c r="AQ59" s="100" t="s">
        <v>85</v>
      </c>
      <c r="AR59" s="101"/>
      <c r="AS59" s="102">
        <v>0</v>
      </c>
      <c r="AT59" s="103">
        <f t="shared" si="1"/>
        <v>0</v>
      </c>
      <c r="AU59" s="104">
        <f>'SO.06 - VZDUCHOTECHNIKA'!P78</f>
        <v>0</v>
      </c>
      <c r="AV59" s="103">
        <f>'SO.06 - VZDUCHOTECHNIKA'!J30</f>
        <v>0</v>
      </c>
      <c r="AW59" s="103">
        <f>'SO.06 - VZDUCHOTECHNIKA'!J31</f>
        <v>0</v>
      </c>
      <c r="AX59" s="103">
        <f>'SO.06 - VZDUCHOTECHNIKA'!J32</f>
        <v>0</v>
      </c>
      <c r="AY59" s="103">
        <f>'SO.06 - VZDUCHOTECHNIKA'!J33</f>
        <v>0</v>
      </c>
      <c r="AZ59" s="103">
        <f>'SO.06 - VZDUCHOTECHNIKA'!F30</f>
        <v>0</v>
      </c>
      <c r="BA59" s="103">
        <f>'SO.06 - VZDUCHOTECHNIKA'!F31</f>
        <v>0</v>
      </c>
      <c r="BB59" s="103">
        <f>'SO.06 - VZDUCHOTECHNIKA'!F32</f>
        <v>0</v>
      </c>
      <c r="BC59" s="103">
        <f>'SO.06 - VZDUCHOTECHNIKA'!F33</f>
        <v>0</v>
      </c>
      <c r="BD59" s="105">
        <f>'SO.06 - VZDUCHOTECHNIKA'!F34</f>
        <v>0</v>
      </c>
      <c r="BT59" s="106" t="s">
        <v>86</v>
      </c>
      <c r="BV59" s="106" t="s">
        <v>80</v>
      </c>
      <c r="BW59" s="106" t="s">
        <v>109</v>
      </c>
      <c r="BX59" s="106" t="s">
        <v>7</v>
      </c>
      <c r="CL59" s="106" t="s">
        <v>76</v>
      </c>
      <c r="CM59" s="106" t="s">
        <v>88</v>
      </c>
    </row>
    <row r="60" spans="1:91" s="5" customFormat="1" ht="22.5" customHeight="1">
      <c r="A60" s="96" t="s">
        <v>82</v>
      </c>
      <c r="B60" s="97"/>
      <c r="C60" s="98"/>
      <c r="D60" s="388" t="s">
        <v>110</v>
      </c>
      <c r="E60" s="388"/>
      <c r="F60" s="388"/>
      <c r="G60" s="388"/>
      <c r="H60" s="388"/>
      <c r="I60" s="99"/>
      <c r="J60" s="388" t="s">
        <v>111</v>
      </c>
      <c r="K60" s="388"/>
      <c r="L60" s="388"/>
      <c r="M60" s="388"/>
      <c r="N60" s="388"/>
      <c r="O60" s="388"/>
      <c r="P60" s="388"/>
      <c r="Q60" s="388"/>
      <c r="R60" s="388"/>
      <c r="S60" s="388"/>
      <c r="T60" s="388"/>
      <c r="U60" s="388"/>
      <c r="V60" s="388"/>
      <c r="W60" s="388"/>
      <c r="X60" s="388"/>
      <c r="Y60" s="388"/>
      <c r="Z60" s="388"/>
      <c r="AA60" s="388"/>
      <c r="AB60" s="388"/>
      <c r="AC60" s="388"/>
      <c r="AD60" s="388"/>
      <c r="AE60" s="388"/>
      <c r="AF60" s="388"/>
      <c r="AG60" s="386">
        <f>'SO.07 - OBNOVA KANALIZAČN...'!J27</f>
        <v>0</v>
      </c>
      <c r="AH60" s="387"/>
      <c r="AI60" s="387"/>
      <c r="AJ60" s="387"/>
      <c r="AK60" s="387"/>
      <c r="AL60" s="387"/>
      <c r="AM60" s="387"/>
      <c r="AN60" s="386">
        <f t="shared" si="0"/>
        <v>0</v>
      </c>
      <c r="AO60" s="387"/>
      <c r="AP60" s="387"/>
      <c r="AQ60" s="100" t="s">
        <v>85</v>
      </c>
      <c r="AR60" s="101"/>
      <c r="AS60" s="102">
        <v>0</v>
      </c>
      <c r="AT60" s="103">
        <f t="shared" si="1"/>
        <v>0</v>
      </c>
      <c r="AU60" s="104">
        <f>'SO.07 - OBNOVA KANALIZAČN...'!P82</f>
        <v>0</v>
      </c>
      <c r="AV60" s="103">
        <f>'SO.07 - OBNOVA KANALIZAČN...'!J30</f>
        <v>0</v>
      </c>
      <c r="AW60" s="103">
        <f>'SO.07 - OBNOVA KANALIZAČN...'!J31</f>
        <v>0</v>
      </c>
      <c r="AX60" s="103">
        <f>'SO.07 - OBNOVA KANALIZAČN...'!J32</f>
        <v>0</v>
      </c>
      <c r="AY60" s="103">
        <f>'SO.07 - OBNOVA KANALIZAČN...'!J33</f>
        <v>0</v>
      </c>
      <c r="AZ60" s="103">
        <f>'SO.07 - OBNOVA KANALIZAČN...'!F30</f>
        <v>0</v>
      </c>
      <c r="BA60" s="103">
        <f>'SO.07 - OBNOVA KANALIZAČN...'!F31</f>
        <v>0</v>
      </c>
      <c r="BB60" s="103">
        <f>'SO.07 - OBNOVA KANALIZAČN...'!F32</f>
        <v>0</v>
      </c>
      <c r="BC60" s="103">
        <f>'SO.07 - OBNOVA KANALIZAČN...'!F33</f>
        <v>0</v>
      </c>
      <c r="BD60" s="105">
        <f>'SO.07 - OBNOVA KANALIZAČN...'!F34</f>
        <v>0</v>
      </c>
      <c r="BT60" s="106" t="s">
        <v>86</v>
      </c>
      <c r="BV60" s="106" t="s">
        <v>80</v>
      </c>
      <c r="BW60" s="106" t="s">
        <v>112</v>
      </c>
      <c r="BX60" s="106" t="s">
        <v>7</v>
      </c>
      <c r="CL60" s="106" t="s">
        <v>76</v>
      </c>
      <c r="CM60" s="106" t="s">
        <v>88</v>
      </c>
    </row>
    <row r="61" spans="1:91" s="5" customFormat="1" ht="22.5" customHeight="1">
      <c r="A61" s="96" t="s">
        <v>82</v>
      </c>
      <c r="B61" s="97"/>
      <c r="C61" s="98"/>
      <c r="D61" s="388" t="s">
        <v>113</v>
      </c>
      <c r="E61" s="388"/>
      <c r="F61" s="388"/>
      <c r="G61" s="388"/>
      <c r="H61" s="388"/>
      <c r="I61" s="99"/>
      <c r="J61" s="388" t="s">
        <v>114</v>
      </c>
      <c r="K61" s="388"/>
      <c r="L61" s="388"/>
      <c r="M61" s="388"/>
      <c r="N61" s="388"/>
      <c r="O61" s="388"/>
      <c r="P61" s="388"/>
      <c r="Q61" s="388"/>
      <c r="R61" s="388"/>
      <c r="S61" s="388"/>
      <c r="T61" s="388"/>
      <c r="U61" s="388"/>
      <c r="V61" s="388"/>
      <c r="W61" s="388"/>
      <c r="X61" s="388"/>
      <c r="Y61" s="388"/>
      <c r="Z61" s="388"/>
      <c r="AA61" s="388"/>
      <c r="AB61" s="388"/>
      <c r="AC61" s="388"/>
      <c r="AD61" s="388"/>
      <c r="AE61" s="388"/>
      <c r="AF61" s="388"/>
      <c r="AG61" s="386">
        <f>'SO.08 - PŘÍSTŘEŠEK'!J27</f>
        <v>0</v>
      </c>
      <c r="AH61" s="387"/>
      <c r="AI61" s="387"/>
      <c r="AJ61" s="387"/>
      <c r="AK61" s="387"/>
      <c r="AL61" s="387"/>
      <c r="AM61" s="387"/>
      <c r="AN61" s="386">
        <f t="shared" si="0"/>
        <v>0</v>
      </c>
      <c r="AO61" s="387"/>
      <c r="AP61" s="387"/>
      <c r="AQ61" s="100" t="s">
        <v>85</v>
      </c>
      <c r="AR61" s="101"/>
      <c r="AS61" s="102">
        <v>0</v>
      </c>
      <c r="AT61" s="103">
        <f t="shared" si="1"/>
        <v>0</v>
      </c>
      <c r="AU61" s="104">
        <f>'SO.08 - PŘÍSTŘEŠEK'!P85</f>
        <v>0</v>
      </c>
      <c r="AV61" s="103">
        <f>'SO.08 - PŘÍSTŘEŠEK'!J30</f>
        <v>0</v>
      </c>
      <c r="AW61" s="103">
        <f>'SO.08 - PŘÍSTŘEŠEK'!J31</f>
        <v>0</v>
      </c>
      <c r="AX61" s="103">
        <f>'SO.08 - PŘÍSTŘEŠEK'!J32</f>
        <v>0</v>
      </c>
      <c r="AY61" s="103">
        <f>'SO.08 - PŘÍSTŘEŠEK'!J33</f>
        <v>0</v>
      </c>
      <c r="AZ61" s="103">
        <f>'SO.08 - PŘÍSTŘEŠEK'!F30</f>
        <v>0</v>
      </c>
      <c r="BA61" s="103">
        <f>'SO.08 - PŘÍSTŘEŠEK'!F31</f>
        <v>0</v>
      </c>
      <c r="BB61" s="103">
        <f>'SO.08 - PŘÍSTŘEŠEK'!F32</f>
        <v>0</v>
      </c>
      <c r="BC61" s="103">
        <f>'SO.08 - PŘÍSTŘEŠEK'!F33</f>
        <v>0</v>
      </c>
      <c r="BD61" s="105">
        <f>'SO.08 - PŘÍSTŘEŠEK'!F34</f>
        <v>0</v>
      </c>
      <c r="BT61" s="106" t="s">
        <v>86</v>
      </c>
      <c r="BV61" s="106" t="s">
        <v>80</v>
      </c>
      <c r="BW61" s="106" t="s">
        <v>115</v>
      </c>
      <c r="BX61" s="106" t="s">
        <v>7</v>
      </c>
      <c r="CL61" s="106" t="s">
        <v>76</v>
      </c>
      <c r="CM61" s="106" t="s">
        <v>88</v>
      </c>
    </row>
    <row r="62" spans="1:91" s="5" customFormat="1" ht="22.5" customHeight="1">
      <c r="A62" s="96" t="s">
        <v>82</v>
      </c>
      <c r="B62" s="97"/>
      <c r="C62" s="98"/>
      <c r="D62" s="388" t="s">
        <v>116</v>
      </c>
      <c r="E62" s="388"/>
      <c r="F62" s="388"/>
      <c r="G62" s="388"/>
      <c r="H62" s="388"/>
      <c r="I62" s="99"/>
      <c r="J62" s="388" t="s">
        <v>117</v>
      </c>
      <c r="K62" s="388"/>
      <c r="L62" s="388"/>
      <c r="M62" s="388"/>
      <c r="N62" s="388"/>
      <c r="O62" s="388"/>
      <c r="P62" s="388"/>
      <c r="Q62" s="388"/>
      <c r="R62" s="388"/>
      <c r="S62" s="388"/>
      <c r="T62" s="388"/>
      <c r="U62" s="388"/>
      <c r="V62" s="388"/>
      <c r="W62" s="388"/>
      <c r="X62" s="388"/>
      <c r="Y62" s="388"/>
      <c r="Z62" s="388"/>
      <c r="AA62" s="388"/>
      <c r="AB62" s="388"/>
      <c r="AC62" s="388"/>
      <c r="AD62" s="388"/>
      <c r="AE62" s="388"/>
      <c r="AF62" s="388"/>
      <c r="AG62" s="386">
        <f>'VRN - VEDLEJŠÍ ROZPOČTOVÉ...'!J27</f>
        <v>0</v>
      </c>
      <c r="AH62" s="387"/>
      <c r="AI62" s="387"/>
      <c r="AJ62" s="387"/>
      <c r="AK62" s="387"/>
      <c r="AL62" s="387"/>
      <c r="AM62" s="387"/>
      <c r="AN62" s="386">
        <f t="shared" si="0"/>
        <v>0</v>
      </c>
      <c r="AO62" s="387"/>
      <c r="AP62" s="387"/>
      <c r="AQ62" s="100" t="s">
        <v>85</v>
      </c>
      <c r="AR62" s="101"/>
      <c r="AS62" s="107">
        <v>0</v>
      </c>
      <c r="AT62" s="108">
        <f t="shared" si="1"/>
        <v>0</v>
      </c>
      <c r="AU62" s="109">
        <f>'VRN - VEDLEJŠÍ ROZPOČTOVÉ...'!P86</f>
        <v>0</v>
      </c>
      <c r="AV62" s="108">
        <f>'VRN - VEDLEJŠÍ ROZPOČTOVÉ...'!J30</f>
        <v>0</v>
      </c>
      <c r="AW62" s="108">
        <f>'VRN - VEDLEJŠÍ ROZPOČTOVÉ...'!J31</f>
        <v>0</v>
      </c>
      <c r="AX62" s="108">
        <f>'VRN - VEDLEJŠÍ ROZPOČTOVÉ...'!J32</f>
        <v>0</v>
      </c>
      <c r="AY62" s="108">
        <f>'VRN - VEDLEJŠÍ ROZPOČTOVÉ...'!J33</f>
        <v>0</v>
      </c>
      <c r="AZ62" s="108">
        <f>'VRN - VEDLEJŠÍ ROZPOČTOVÉ...'!F30</f>
        <v>0</v>
      </c>
      <c r="BA62" s="108">
        <f>'VRN - VEDLEJŠÍ ROZPOČTOVÉ...'!F31</f>
        <v>0</v>
      </c>
      <c r="BB62" s="108">
        <f>'VRN - VEDLEJŠÍ ROZPOČTOVÉ...'!F32</f>
        <v>0</v>
      </c>
      <c r="BC62" s="108">
        <f>'VRN - VEDLEJŠÍ ROZPOČTOVÉ...'!F33</f>
        <v>0</v>
      </c>
      <c r="BD62" s="110">
        <f>'VRN - VEDLEJŠÍ ROZPOČTOVÉ...'!F34</f>
        <v>0</v>
      </c>
      <c r="BT62" s="106" t="s">
        <v>86</v>
      </c>
      <c r="BV62" s="106" t="s">
        <v>80</v>
      </c>
      <c r="BW62" s="106" t="s">
        <v>118</v>
      </c>
      <c r="BX62" s="106" t="s">
        <v>7</v>
      </c>
      <c r="CL62" s="106" t="s">
        <v>76</v>
      </c>
      <c r="CM62" s="106" t="s">
        <v>88</v>
      </c>
    </row>
    <row r="63" spans="1:91" s="1" customFormat="1" ht="30" customHeight="1">
      <c r="B63" s="41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1"/>
    </row>
    <row r="64" spans="1:91" s="1" customFormat="1" ht="6.95" customHeight="1">
      <c r="B64" s="56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  <c r="AF64" s="57"/>
      <c r="AG64" s="57"/>
      <c r="AH64" s="57"/>
      <c r="AI64" s="57"/>
      <c r="AJ64" s="57"/>
      <c r="AK64" s="57"/>
      <c r="AL64" s="57"/>
      <c r="AM64" s="57"/>
      <c r="AN64" s="57"/>
      <c r="AO64" s="57"/>
      <c r="AP64" s="57"/>
      <c r="AQ64" s="57"/>
      <c r="AR64" s="61"/>
    </row>
  </sheetData>
  <sheetProtection algorithmName="SHA-512" hashValue="B0N69b0Beb3J+1yAB34bMy1DJBkCtwAgNcAK7fiXDivTXMDXFqpzEpsO+bbwTetpyg2YWYImRTyP25wOOAm4Vg==" saltValue="SNtbkiiu+QCMnF/if7GZRw==" spinCount="100000" sheet="1" objects="1" scenarios="1" formatCells="0" formatColumns="0" formatRows="0" sort="0" autoFilter="0"/>
  <mergeCells count="81">
    <mergeCell ref="AR2:BE2"/>
    <mergeCell ref="AN62:AP62"/>
    <mergeCell ref="AG62:AM62"/>
    <mergeCell ref="D62:H62"/>
    <mergeCell ref="J62:AF62"/>
    <mergeCell ref="AG51:AM51"/>
    <mergeCell ref="AN51:AP51"/>
    <mergeCell ref="AN60:AP60"/>
    <mergeCell ref="AG60:AM60"/>
    <mergeCell ref="D60:H60"/>
    <mergeCell ref="J60:AF60"/>
    <mergeCell ref="AN61:AP61"/>
    <mergeCell ref="AG61:AM61"/>
    <mergeCell ref="D61:H61"/>
    <mergeCell ref="J61:AF61"/>
    <mergeCell ref="AN58:AP58"/>
    <mergeCell ref="AG58:AM58"/>
    <mergeCell ref="D58:H58"/>
    <mergeCell ref="J58:AF58"/>
    <mergeCell ref="AN59:AP59"/>
    <mergeCell ref="AG59:AM59"/>
    <mergeCell ref="D59:H59"/>
    <mergeCell ref="J59:AF59"/>
    <mergeCell ref="AN56:AP56"/>
    <mergeCell ref="AG56:AM56"/>
    <mergeCell ref="D56:H56"/>
    <mergeCell ref="J56:AF56"/>
    <mergeCell ref="AN57:AP57"/>
    <mergeCell ref="AG57:AM57"/>
    <mergeCell ref="D57:H57"/>
    <mergeCell ref="J57:AF57"/>
    <mergeCell ref="AN54:AP54"/>
    <mergeCell ref="AG54:AM54"/>
    <mergeCell ref="D54:H54"/>
    <mergeCell ref="J54:AF54"/>
    <mergeCell ref="AN55:AP55"/>
    <mergeCell ref="AG55:AM55"/>
    <mergeCell ref="D55:H55"/>
    <mergeCell ref="J55:AF55"/>
    <mergeCell ref="AN52:AP52"/>
    <mergeCell ref="AG52:AM52"/>
    <mergeCell ref="D52:H52"/>
    <mergeCell ref="J52:AF52"/>
    <mergeCell ref="AN53:AP53"/>
    <mergeCell ref="AG53:AM53"/>
    <mergeCell ref="D53:H53"/>
    <mergeCell ref="J53:AF53"/>
    <mergeCell ref="L42:AO42"/>
    <mergeCell ref="AM44:AN44"/>
    <mergeCell ref="AM46:AP46"/>
    <mergeCell ref="AS46:AT48"/>
    <mergeCell ref="C49:G49"/>
    <mergeCell ref="I49:AF49"/>
    <mergeCell ref="AG49:AM49"/>
    <mergeCell ref="AN49:AP49"/>
    <mergeCell ref="L30:O30"/>
    <mergeCell ref="W30:AE30"/>
    <mergeCell ref="AK30:AO30"/>
    <mergeCell ref="X32:AB32"/>
    <mergeCell ref="AK32:AO32"/>
    <mergeCell ref="W28:AE28"/>
    <mergeCell ref="AK28:AO28"/>
    <mergeCell ref="L29:O29"/>
    <mergeCell ref="W29:AE29"/>
    <mergeCell ref="AK29:AO29"/>
    <mergeCell ref="BE5:BE32"/>
    <mergeCell ref="K5:AO5"/>
    <mergeCell ref="K6:AO6"/>
    <mergeCell ref="E14:AJ14"/>
    <mergeCell ref="E20:AN20"/>
    <mergeCell ref="AK23:AO23"/>
    <mergeCell ref="L25:O25"/>
    <mergeCell ref="W25:AE25"/>
    <mergeCell ref="AK25:AO25"/>
    <mergeCell ref="L26:O26"/>
    <mergeCell ref="W26:AE26"/>
    <mergeCell ref="AK26:AO26"/>
    <mergeCell ref="L27:O27"/>
    <mergeCell ref="W27:AE27"/>
    <mergeCell ref="AK27:AO27"/>
    <mergeCell ref="L28:O28"/>
  </mergeCells>
  <hyperlinks>
    <hyperlink ref="K1:S1" location="C2" display="1) Rekapitulace stavby"/>
    <hyperlink ref="W1:AI1" location="C51" display="2) Rekapitulace objektů stavby a soupisů prací"/>
    <hyperlink ref="A52" location="'SO.01.1 - ARCHITEKTONICKO...'!C2" display="/"/>
    <hyperlink ref="A53" location="'SO.01.2 - ARCHITEKTONICKO...'!C2" display="/"/>
    <hyperlink ref="A54" location="'SO.01.3 - BOURACÍ PRÁCE -...'!C2" display="/"/>
    <hyperlink ref="A55" location="'SO.02 - VNITŘNÍ VODOVOD -...'!C2" display="/"/>
    <hyperlink ref="A56" location="'SO.03 - ELEKTROINSTALACE'!C2" display="/"/>
    <hyperlink ref="A57" location="'SO.04 - ZDRAVOTNĚ TECHNIC...'!C2" display="/"/>
    <hyperlink ref="A58" location="'SO.05 - ÚSTŘEDNÍ VYTÁPĚNÍ'!C2" display="/"/>
    <hyperlink ref="A59" location="'SO.06 - VZDUCHOTECHNIKA'!C2" display="/"/>
    <hyperlink ref="A60" location="'SO.07 - OBNOVA KANALIZAČN...'!C2" display="/"/>
    <hyperlink ref="A61" location="'SO.08 - PŘÍSTŘEŠEK'!C2" display="/"/>
    <hyperlink ref="A62" location="'VRN - VEDLEJŠÍ ROZPOČTOVÉ...'!C2" display="/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81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11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21"/>
      <c r="B1" s="112"/>
      <c r="C1" s="112"/>
      <c r="D1" s="113" t="s">
        <v>1</v>
      </c>
      <c r="E1" s="112"/>
      <c r="F1" s="114" t="s">
        <v>119</v>
      </c>
      <c r="G1" s="399" t="s">
        <v>120</v>
      </c>
      <c r="H1" s="399"/>
      <c r="I1" s="115"/>
      <c r="J1" s="114" t="s">
        <v>121</v>
      </c>
      <c r="K1" s="113" t="s">
        <v>122</v>
      </c>
      <c r="L1" s="114" t="s">
        <v>123</v>
      </c>
      <c r="M1" s="114"/>
      <c r="N1" s="114"/>
      <c r="O1" s="114"/>
      <c r="P1" s="114"/>
      <c r="Q1" s="114"/>
      <c r="R1" s="114"/>
      <c r="S1" s="114"/>
      <c r="T1" s="114"/>
      <c r="U1" s="20"/>
      <c r="V1" s="20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</row>
    <row r="2" spans="1:70" ht="36.950000000000003" customHeight="1">
      <c r="L2" s="391"/>
      <c r="M2" s="391"/>
      <c r="N2" s="391"/>
      <c r="O2" s="391"/>
      <c r="P2" s="391"/>
      <c r="Q2" s="391"/>
      <c r="R2" s="391"/>
      <c r="S2" s="391"/>
      <c r="T2" s="391"/>
      <c r="U2" s="391"/>
      <c r="V2" s="391"/>
      <c r="AT2" s="24" t="s">
        <v>112</v>
      </c>
    </row>
    <row r="3" spans="1:70" ht="6.95" customHeight="1">
      <c r="B3" s="25"/>
      <c r="C3" s="26"/>
      <c r="D3" s="26"/>
      <c r="E3" s="26"/>
      <c r="F3" s="26"/>
      <c r="G3" s="26"/>
      <c r="H3" s="26"/>
      <c r="I3" s="116"/>
      <c r="J3" s="26"/>
      <c r="K3" s="27"/>
      <c r="AT3" s="24" t="s">
        <v>88</v>
      </c>
    </row>
    <row r="4" spans="1:70" ht="36.950000000000003" customHeight="1">
      <c r="B4" s="28"/>
      <c r="C4" s="29"/>
      <c r="D4" s="30" t="s">
        <v>124</v>
      </c>
      <c r="E4" s="29"/>
      <c r="F4" s="29"/>
      <c r="G4" s="29"/>
      <c r="H4" s="29"/>
      <c r="I4" s="117"/>
      <c r="J4" s="29"/>
      <c r="K4" s="31"/>
      <c r="M4" s="32" t="s">
        <v>12</v>
      </c>
      <c r="AT4" s="24" t="s">
        <v>6</v>
      </c>
    </row>
    <row r="5" spans="1:70" ht="6.95" customHeight="1">
      <c r="B5" s="28"/>
      <c r="C5" s="29"/>
      <c r="D5" s="29"/>
      <c r="E5" s="29"/>
      <c r="F5" s="29"/>
      <c r="G5" s="29"/>
      <c r="H5" s="29"/>
      <c r="I5" s="117"/>
      <c r="J5" s="29"/>
      <c r="K5" s="31"/>
    </row>
    <row r="6" spans="1:70">
      <c r="B6" s="28"/>
      <c r="C6" s="29"/>
      <c r="D6" s="37" t="s">
        <v>18</v>
      </c>
      <c r="E6" s="29"/>
      <c r="F6" s="29"/>
      <c r="G6" s="29"/>
      <c r="H6" s="29"/>
      <c r="I6" s="117"/>
      <c r="J6" s="29"/>
      <c r="K6" s="31"/>
    </row>
    <row r="7" spans="1:70" ht="22.5" customHeight="1">
      <c r="B7" s="28"/>
      <c r="C7" s="29"/>
      <c r="D7" s="29"/>
      <c r="E7" s="392" t="str">
        <f>'Rekapitulace stavby'!K6</f>
        <v>Stavební úpravy a Zateplení objektu na st.p.543_Lázně Bělohrad_171018</v>
      </c>
      <c r="F7" s="393"/>
      <c r="G7" s="393"/>
      <c r="H7" s="393"/>
      <c r="I7" s="117"/>
      <c r="J7" s="29"/>
      <c r="K7" s="31"/>
    </row>
    <row r="8" spans="1:70" s="1" customFormat="1">
      <c r="B8" s="41"/>
      <c r="C8" s="42"/>
      <c r="D8" s="37" t="s">
        <v>125</v>
      </c>
      <c r="E8" s="42"/>
      <c r="F8" s="42"/>
      <c r="G8" s="42"/>
      <c r="H8" s="42"/>
      <c r="I8" s="118"/>
      <c r="J8" s="42"/>
      <c r="K8" s="45"/>
    </row>
    <row r="9" spans="1:70" s="1" customFormat="1" ht="36.950000000000003" customHeight="1">
      <c r="B9" s="41"/>
      <c r="C9" s="42"/>
      <c r="D9" s="42"/>
      <c r="E9" s="394" t="s">
        <v>1884</v>
      </c>
      <c r="F9" s="395"/>
      <c r="G9" s="395"/>
      <c r="H9" s="395"/>
      <c r="I9" s="118"/>
      <c r="J9" s="42"/>
      <c r="K9" s="45"/>
    </row>
    <row r="10" spans="1:70" s="1" customFormat="1" ht="13.5">
      <c r="B10" s="41"/>
      <c r="C10" s="42"/>
      <c r="D10" s="42"/>
      <c r="E10" s="42"/>
      <c r="F10" s="42"/>
      <c r="G10" s="42"/>
      <c r="H10" s="42"/>
      <c r="I10" s="118"/>
      <c r="J10" s="42"/>
      <c r="K10" s="45"/>
    </row>
    <row r="11" spans="1:70" s="1" customFormat="1" ht="14.45" customHeight="1">
      <c r="B11" s="41"/>
      <c r="C11" s="42"/>
      <c r="D11" s="37" t="s">
        <v>20</v>
      </c>
      <c r="E11" s="42"/>
      <c r="F11" s="35" t="s">
        <v>76</v>
      </c>
      <c r="G11" s="42"/>
      <c r="H11" s="42"/>
      <c r="I11" s="119" t="s">
        <v>22</v>
      </c>
      <c r="J11" s="35" t="s">
        <v>76</v>
      </c>
      <c r="K11" s="45"/>
    </row>
    <row r="12" spans="1:70" s="1" customFormat="1" ht="14.45" customHeight="1">
      <c r="B12" s="41"/>
      <c r="C12" s="42"/>
      <c r="D12" s="37" t="s">
        <v>24</v>
      </c>
      <c r="E12" s="42"/>
      <c r="F12" s="35" t="s">
        <v>25</v>
      </c>
      <c r="G12" s="42"/>
      <c r="H12" s="42"/>
      <c r="I12" s="119" t="s">
        <v>26</v>
      </c>
      <c r="J12" s="120" t="str">
        <f>'Rekapitulace stavby'!AN8</f>
        <v>16. 8. 2017</v>
      </c>
      <c r="K12" s="45"/>
    </row>
    <row r="13" spans="1:70" s="1" customFormat="1" ht="10.9" customHeight="1">
      <c r="B13" s="41"/>
      <c r="C13" s="42"/>
      <c r="D13" s="42"/>
      <c r="E13" s="42"/>
      <c r="F13" s="42"/>
      <c r="G13" s="42"/>
      <c r="H13" s="42"/>
      <c r="I13" s="118"/>
      <c r="J13" s="42"/>
      <c r="K13" s="45"/>
    </row>
    <row r="14" spans="1:70" s="1" customFormat="1" ht="14.45" customHeight="1">
      <c r="B14" s="41"/>
      <c r="C14" s="42"/>
      <c r="D14" s="37" t="s">
        <v>28</v>
      </c>
      <c r="E14" s="42"/>
      <c r="F14" s="42"/>
      <c r="G14" s="42"/>
      <c r="H14" s="42"/>
      <c r="I14" s="119" t="s">
        <v>29</v>
      </c>
      <c r="J14" s="35" t="s">
        <v>30</v>
      </c>
      <c r="K14" s="45"/>
    </row>
    <row r="15" spans="1:70" s="1" customFormat="1" ht="18" customHeight="1">
      <c r="B15" s="41"/>
      <c r="C15" s="42"/>
      <c r="D15" s="42"/>
      <c r="E15" s="35" t="s">
        <v>31</v>
      </c>
      <c r="F15" s="42"/>
      <c r="G15" s="42"/>
      <c r="H15" s="42"/>
      <c r="I15" s="119" t="s">
        <v>32</v>
      </c>
      <c r="J15" s="35" t="s">
        <v>33</v>
      </c>
      <c r="K15" s="45"/>
    </row>
    <row r="16" spans="1:70" s="1" customFormat="1" ht="6.95" customHeight="1">
      <c r="B16" s="41"/>
      <c r="C16" s="42"/>
      <c r="D16" s="42"/>
      <c r="E16" s="42"/>
      <c r="F16" s="42"/>
      <c r="G16" s="42"/>
      <c r="H16" s="42"/>
      <c r="I16" s="118"/>
      <c r="J16" s="42"/>
      <c r="K16" s="45"/>
    </row>
    <row r="17" spans="2:11" s="1" customFormat="1" ht="14.45" customHeight="1">
      <c r="B17" s="41"/>
      <c r="C17" s="42"/>
      <c r="D17" s="37" t="s">
        <v>34</v>
      </c>
      <c r="E17" s="42"/>
      <c r="F17" s="42"/>
      <c r="G17" s="42"/>
      <c r="H17" s="42"/>
      <c r="I17" s="119" t="s">
        <v>29</v>
      </c>
      <c r="J17" s="35" t="str">
        <f>IF('Rekapitulace stavby'!AN13="Vyplň údaj","",IF('Rekapitulace stavby'!AN13="","",'Rekapitulace stavby'!AN13))</f>
        <v/>
      </c>
      <c r="K17" s="45"/>
    </row>
    <row r="18" spans="2:11" s="1" customFormat="1" ht="18" customHeight="1">
      <c r="B18" s="41"/>
      <c r="C18" s="42"/>
      <c r="D18" s="42"/>
      <c r="E18" s="35" t="str">
        <f>IF('Rekapitulace stavby'!E14="Vyplň údaj","",IF('Rekapitulace stavby'!E14="","",'Rekapitulace stavby'!E14))</f>
        <v/>
      </c>
      <c r="F18" s="42"/>
      <c r="G18" s="42"/>
      <c r="H18" s="42"/>
      <c r="I18" s="119" t="s">
        <v>32</v>
      </c>
      <c r="J18" s="35" t="str">
        <f>IF('Rekapitulace stavby'!AN14="Vyplň údaj","",IF('Rekapitulace stavby'!AN14="","",'Rekapitulace stavby'!AN14))</f>
        <v/>
      </c>
      <c r="K18" s="45"/>
    </row>
    <row r="19" spans="2:11" s="1" customFormat="1" ht="6.95" customHeight="1">
      <c r="B19" s="41"/>
      <c r="C19" s="42"/>
      <c r="D19" s="42"/>
      <c r="E19" s="42"/>
      <c r="F19" s="42"/>
      <c r="G19" s="42"/>
      <c r="H19" s="42"/>
      <c r="I19" s="118"/>
      <c r="J19" s="42"/>
      <c r="K19" s="45"/>
    </row>
    <row r="20" spans="2:11" s="1" customFormat="1" ht="14.45" customHeight="1">
      <c r="B20" s="41"/>
      <c r="C20" s="42"/>
      <c r="D20" s="37" t="s">
        <v>36</v>
      </c>
      <c r="E20" s="42"/>
      <c r="F20" s="42"/>
      <c r="G20" s="42"/>
      <c r="H20" s="42"/>
      <c r="I20" s="119" t="s">
        <v>29</v>
      </c>
      <c r="J20" s="35" t="s">
        <v>37</v>
      </c>
      <c r="K20" s="45"/>
    </row>
    <row r="21" spans="2:11" s="1" customFormat="1" ht="18" customHeight="1">
      <c r="B21" s="41"/>
      <c r="C21" s="42"/>
      <c r="D21" s="42"/>
      <c r="E21" s="35" t="s">
        <v>38</v>
      </c>
      <c r="F21" s="42"/>
      <c r="G21" s="42"/>
      <c r="H21" s="42"/>
      <c r="I21" s="119" t="s">
        <v>32</v>
      </c>
      <c r="J21" s="35" t="s">
        <v>39</v>
      </c>
      <c r="K21" s="45"/>
    </row>
    <row r="22" spans="2:11" s="1" customFormat="1" ht="6.95" customHeight="1">
      <c r="B22" s="41"/>
      <c r="C22" s="42"/>
      <c r="D22" s="42"/>
      <c r="E22" s="42"/>
      <c r="F22" s="42"/>
      <c r="G22" s="42"/>
      <c r="H22" s="42"/>
      <c r="I22" s="118"/>
      <c r="J22" s="42"/>
      <c r="K22" s="45"/>
    </row>
    <row r="23" spans="2:11" s="1" customFormat="1" ht="14.45" customHeight="1">
      <c r="B23" s="41"/>
      <c r="C23" s="42"/>
      <c r="D23" s="37" t="s">
        <v>41</v>
      </c>
      <c r="E23" s="42"/>
      <c r="F23" s="42"/>
      <c r="G23" s="42"/>
      <c r="H23" s="42"/>
      <c r="I23" s="118"/>
      <c r="J23" s="42"/>
      <c r="K23" s="45"/>
    </row>
    <row r="24" spans="2:11" s="6" customFormat="1" ht="22.5" customHeight="1">
      <c r="B24" s="121"/>
      <c r="C24" s="122"/>
      <c r="D24" s="122"/>
      <c r="E24" s="361" t="s">
        <v>76</v>
      </c>
      <c r="F24" s="361"/>
      <c r="G24" s="361"/>
      <c r="H24" s="361"/>
      <c r="I24" s="123"/>
      <c r="J24" s="122"/>
      <c r="K24" s="124"/>
    </row>
    <row r="25" spans="2:11" s="1" customFormat="1" ht="6.95" customHeight="1">
      <c r="B25" s="41"/>
      <c r="C25" s="42"/>
      <c r="D25" s="42"/>
      <c r="E25" s="42"/>
      <c r="F25" s="42"/>
      <c r="G25" s="42"/>
      <c r="H25" s="42"/>
      <c r="I25" s="118"/>
      <c r="J25" s="42"/>
      <c r="K25" s="45"/>
    </row>
    <row r="26" spans="2:11" s="1" customFormat="1" ht="6.95" customHeight="1">
      <c r="B26" s="41"/>
      <c r="C26" s="42"/>
      <c r="D26" s="85"/>
      <c r="E26" s="85"/>
      <c r="F26" s="85"/>
      <c r="G26" s="85"/>
      <c r="H26" s="85"/>
      <c r="I26" s="125"/>
      <c r="J26" s="85"/>
      <c r="K26" s="126"/>
    </row>
    <row r="27" spans="2:11" s="1" customFormat="1" ht="25.35" customHeight="1">
      <c r="B27" s="41"/>
      <c r="C27" s="42"/>
      <c r="D27" s="127" t="s">
        <v>43</v>
      </c>
      <c r="E27" s="42"/>
      <c r="F27" s="42"/>
      <c r="G27" s="42"/>
      <c r="H27" s="42"/>
      <c r="I27" s="118"/>
      <c r="J27" s="128">
        <f>ROUND(J82,2)</f>
        <v>0</v>
      </c>
      <c r="K27" s="45"/>
    </row>
    <row r="28" spans="2:11" s="1" customFormat="1" ht="6.95" customHeight="1">
      <c r="B28" s="41"/>
      <c r="C28" s="42"/>
      <c r="D28" s="85"/>
      <c r="E28" s="85"/>
      <c r="F28" s="85"/>
      <c r="G28" s="85"/>
      <c r="H28" s="85"/>
      <c r="I28" s="125"/>
      <c r="J28" s="85"/>
      <c r="K28" s="126"/>
    </row>
    <row r="29" spans="2:11" s="1" customFormat="1" ht="14.45" customHeight="1">
      <c r="B29" s="41"/>
      <c r="C29" s="42"/>
      <c r="D29" s="42"/>
      <c r="E29" s="42"/>
      <c r="F29" s="46" t="s">
        <v>45</v>
      </c>
      <c r="G29" s="42"/>
      <c r="H29" s="42"/>
      <c r="I29" s="129" t="s">
        <v>44</v>
      </c>
      <c r="J29" s="46" t="s">
        <v>46</v>
      </c>
      <c r="K29" s="45"/>
    </row>
    <row r="30" spans="2:11" s="1" customFormat="1" ht="14.45" customHeight="1">
      <c r="B30" s="41"/>
      <c r="C30" s="42"/>
      <c r="D30" s="49" t="s">
        <v>47</v>
      </c>
      <c r="E30" s="49" t="s">
        <v>48</v>
      </c>
      <c r="F30" s="130">
        <f>ROUND(SUM(BE82:BE180), 2)</f>
        <v>0</v>
      </c>
      <c r="G30" s="42"/>
      <c r="H30" s="42"/>
      <c r="I30" s="131">
        <v>0.21</v>
      </c>
      <c r="J30" s="130">
        <f>ROUND(ROUND((SUM(BE82:BE180)), 2)*I30, 2)</f>
        <v>0</v>
      </c>
      <c r="K30" s="45"/>
    </row>
    <row r="31" spans="2:11" s="1" customFormat="1" ht="14.45" customHeight="1">
      <c r="B31" s="41"/>
      <c r="C31" s="42"/>
      <c r="D31" s="42"/>
      <c r="E31" s="49" t="s">
        <v>49</v>
      </c>
      <c r="F31" s="130">
        <f>ROUND(SUM(BF82:BF180), 2)</f>
        <v>0</v>
      </c>
      <c r="G31" s="42"/>
      <c r="H31" s="42"/>
      <c r="I31" s="131">
        <v>0.15</v>
      </c>
      <c r="J31" s="130">
        <f>ROUND(ROUND((SUM(BF82:BF180)), 2)*I31, 2)</f>
        <v>0</v>
      </c>
      <c r="K31" s="45"/>
    </row>
    <row r="32" spans="2:11" s="1" customFormat="1" ht="14.45" hidden="1" customHeight="1">
      <c r="B32" s="41"/>
      <c r="C32" s="42"/>
      <c r="D32" s="42"/>
      <c r="E32" s="49" t="s">
        <v>50</v>
      </c>
      <c r="F32" s="130">
        <f>ROUND(SUM(BG82:BG180), 2)</f>
        <v>0</v>
      </c>
      <c r="G32" s="42"/>
      <c r="H32" s="42"/>
      <c r="I32" s="131">
        <v>0.21</v>
      </c>
      <c r="J32" s="130">
        <v>0</v>
      </c>
      <c r="K32" s="45"/>
    </row>
    <row r="33" spans="2:11" s="1" customFormat="1" ht="14.45" hidden="1" customHeight="1">
      <c r="B33" s="41"/>
      <c r="C33" s="42"/>
      <c r="D33" s="42"/>
      <c r="E33" s="49" t="s">
        <v>51</v>
      </c>
      <c r="F33" s="130">
        <f>ROUND(SUM(BH82:BH180), 2)</f>
        <v>0</v>
      </c>
      <c r="G33" s="42"/>
      <c r="H33" s="42"/>
      <c r="I33" s="131">
        <v>0.15</v>
      </c>
      <c r="J33" s="130">
        <v>0</v>
      </c>
      <c r="K33" s="45"/>
    </row>
    <row r="34" spans="2:11" s="1" customFormat="1" ht="14.45" hidden="1" customHeight="1">
      <c r="B34" s="41"/>
      <c r="C34" s="42"/>
      <c r="D34" s="42"/>
      <c r="E34" s="49" t="s">
        <v>52</v>
      </c>
      <c r="F34" s="130">
        <f>ROUND(SUM(BI82:BI180), 2)</f>
        <v>0</v>
      </c>
      <c r="G34" s="42"/>
      <c r="H34" s="42"/>
      <c r="I34" s="131">
        <v>0</v>
      </c>
      <c r="J34" s="130">
        <v>0</v>
      </c>
      <c r="K34" s="45"/>
    </row>
    <row r="35" spans="2:11" s="1" customFormat="1" ht="6.95" customHeight="1">
      <c r="B35" s="41"/>
      <c r="C35" s="42"/>
      <c r="D35" s="42"/>
      <c r="E35" s="42"/>
      <c r="F35" s="42"/>
      <c r="G35" s="42"/>
      <c r="H35" s="42"/>
      <c r="I35" s="118"/>
      <c r="J35" s="42"/>
      <c r="K35" s="45"/>
    </row>
    <row r="36" spans="2:11" s="1" customFormat="1" ht="25.35" customHeight="1">
      <c r="B36" s="41"/>
      <c r="C36" s="132"/>
      <c r="D36" s="133" t="s">
        <v>53</v>
      </c>
      <c r="E36" s="79"/>
      <c r="F36" s="79"/>
      <c r="G36" s="134" t="s">
        <v>54</v>
      </c>
      <c r="H36" s="135" t="s">
        <v>55</v>
      </c>
      <c r="I36" s="136"/>
      <c r="J36" s="137">
        <f>SUM(J27:J34)</f>
        <v>0</v>
      </c>
      <c r="K36" s="138"/>
    </row>
    <row r="37" spans="2:11" s="1" customFormat="1" ht="14.45" customHeight="1">
      <c r="B37" s="56"/>
      <c r="C37" s="57"/>
      <c r="D37" s="57"/>
      <c r="E37" s="57"/>
      <c r="F37" s="57"/>
      <c r="G37" s="57"/>
      <c r="H37" s="57"/>
      <c r="I37" s="139"/>
      <c r="J37" s="57"/>
      <c r="K37" s="58"/>
    </row>
    <row r="41" spans="2:11" s="1" customFormat="1" ht="6.95" customHeight="1">
      <c r="B41" s="140"/>
      <c r="C41" s="141"/>
      <c r="D41" s="141"/>
      <c r="E41" s="141"/>
      <c r="F41" s="141"/>
      <c r="G41" s="141"/>
      <c r="H41" s="141"/>
      <c r="I41" s="142"/>
      <c r="J41" s="141"/>
      <c r="K41" s="143"/>
    </row>
    <row r="42" spans="2:11" s="1" customFormat="1" ht="36.950000000000003" customHeight="1">
      <c r="B42" s="41"/>
      <c r="C42" s="30" t="s">
        <v>127</v>
      </c>
      <c r="D42" s="42"/>
      <c r="E42" s="42"/>
      <c r="F42" s="42"/>
      <c r="G42" s="42"/>
      <c r="H42" s="42"/>
      <c r="I42" s="118"/>
      <c r="J42" s="42"/>
      <c r="K42" s="45"/>
    </row>
    <row r="43" spans="2:11" s="1" customFormat="1" ht="6.95" customHeight="1">
      <c r="B43" s="41"/>
      <c r="C43" s="42"/>
      <c r="D43" s="42"/>
      <c r="E43" s="42"/>
      <c r="F43" s="42"/>
      <c r="G43" s="42"/>
      <c r="H43" s="42"/>
      <c r="I43" s="118"/>
      <c r="J43" s="42"/>
      <c r="K43" s="45"/>
    </row>
    <row r="44" spans="2:11" s="1" customFormat="1" ht="14.45" customHeight="1">
      <c r="B44" s="41"/>
      <c r="C44" s="37" t="s">
        <v>18</v>
      </c>
      <c r="D44" s="42"/>
      <c r="E44" s="42"/>
      <c r="F44" s="42"/>
      <c r="G44" s="42"/>
      <c r="H44" s="42"/>
      <c r="I44" s="118"/>
      <c r="J44" s="42"/>
      <c r="K44" s="45"/>
    </row>
    <row r="45" spans="2:11" s="1" customFormat="1" ht="22.5" customHeight="1">
      <c r="B45" s="41"/>
      <c r="C45" s="42"/>
      <c r="D45" s="42"/>
      <c r="E45" s="392" t="str">
        <f>E7</f>
        <v>Stavební úpravy a Zateplení objektu na st.p.543_Lázně Bělohrad_171018</v>
      </c>
      <c r="F45" s="393"/>
      <c r="G45" s="393"/>
      <c r="H45" s="393"/>
      <c r="I45" s="118"/>
      <c r="J45" s="42"/>
      <c r="K45" s="45"/>
    </row>
    <row r="46" spans="2:11" s="1" customFormat="1" ht="14.45" customHeight="1">
      <c r="B46" s="41"/>
      <c r="C46" s="37" t="s">
        <v>125</v>
      </c>
      <c r="D46" s="42"/>
      <c r="E46" s="42"/>
      <c r="F46" s="42"/>
      <c r="G46" s="42"/>
      <c r="H46" s="42"/>
      <c r="I46" s="118"/>
      <c r="J46" s="42"/>
      <c r="K46" s="45"/>
    </row>
    <row r="47" spans="2:11" s="1" customFormat="1" ht="23.25" customHeight="1">
      <c r="B47" s="41"/>
      <c r="C47" s="42"/>
      <c r="D47" s="42"/>
      <c r="E47" s="394" t="str">
        <f>E9</f>
        <v>SO.07 - OBNOVA KANALIZAČNÍ PŘÍPOJKY</v>
      </c>
      <c r="F47" s="395"/>
      <c r="G47" s="395"/>
      <c r="H47" s="395"/>
      <c r="I47" s="118"/>
      <c r="J47" s="42"/>
      <c r="K47" s="45"/>
    </row>
    <row r="48" spans="2:11" s="1" customFormat="1" ht="6.95" customHeight="1">
      <c r="B48" s="41"/>
      <c r="C48" s="42"/>
      <c r="D48" s="42"/>
      <c r="E48" s="42"/>
      <c r="F48" s="42"/>
      <c r="G48" s="42"/>
      <c r="H48" s="42"/>
      <c r="I48" s="118"/>
      <c r="J48" s="42"/>
      <c r="K48" s="45"/>
    </row>
    <row r="49" spans="2:47" s="1" customFormat="1" ht="18" customHeight="1">
      <c r="B49" s="41"/>
      <c r="C49" s="37" t="s">
        <v>24</v>
      </c>
      <c r="D49" s="42"/>
      <c r="E49" s="42"/>
      <c r="F49" s="35" t="str">
        <f>F12</f>
        <v>ZŠ K.V. Raise, Lázně Bělohrad</v>
      </c>
      <c r="G49" s="42"/>
      <c r="H49" s="42"/>
      <c r="I49" s="119" t="s">
        <v>26</v>
      </c>
      <c r="J49" s="120" t="str">
        <f>IF(J12="","",J12)</f>
        <v>16. 8. 2017</v>
      </c>
      <c r="K49" s="45"/>
    </row>
    <row r="50" spans="2:47" s="1" customFormat="1" ht="6.95" customHeight="1">
      <c r="B50" s="41"/>
      <c r="C50" s="42"/>
      <c r="D50" s="42"/>
      <c r="E50" s="42"/>
      <c r="F50" s="42"/>
      <c r="G50" s="42"/>
      <c r="H50" s="42"/>
      <c r="I50" s="118"/>
      <c r="J50" s="42"/>
      <c r="K50" s="45"/>
    </row>
    <row r="51" spans="2:47" s="1" customFormat="1">
      <c r="B51" s="41"/>
      <c r="C51" s="37" t="s">
        <v>28</v>
      </c>
      <c r="D51" s="42"/>
      <c r="E51" s="42"/>
      <c r="F51" s="35" t="str">
        <f>E15</f>
        <v>Město Lázně Bělohrad</v>
      </c>
      <c r="G51" s="42"/>
      <c r="H51" s="42"/>
      <c r="I51" s="119" t="s">
        <v>36</v>
      </c>
      <c r="J51" s="35" t="str">
        <f>E21</f>
        <v>SOLICITE s.r.o.</v>
      </c>
      <c r="K51" s="45"/>
    </row>
    <row r="52" spans="2:47" s="1" customFormat="1" ht="14.45" customHeight="1">
      <c r="B52" s="41"/>
      <c r="C52" s="37" t="s">
        <v>34</v>
      </c>
      <c r="D52" s="42"/>
      <c r="E52" s="42"/>
      <c r="F52" s="35" t="str">
        <f>IF(E18="","",E18)</f>
        <v/>
      </c>
      <c r="G52" s="42"/>
      <c r="H52" s="42"/>
      <c r="I52" s="118"/>
      <c r="J52" s="42"/>
      <c r="K52" s="45"/>
    </row>
    <row r="53" spans="2:47" s="1" customFormat="1" ht="10.35" customHeight="1">
      <c r="B53" s="41"/>
      <c r="C53" s="42"/>
      <c r="D53" s="42"/>
      <c r="E53" s="42"/>
      <c r="F53" s="42"/>
      <c r="G53" s="42"/>
      <c r="H53" s="42"/>
      <c r="I53" s="118"/>
      <c r="J53" s="42"/>
      <c r="K53" s="45"/>
    </row>
    <row r="54" spans="2:47" s="1" customFormat="1" ht="29.25" customHeight="1">
      <c r="B54" s="41"/>
      <c r="C54" s="144" t="s">
        <v>128</v>
      </c>
      <c r="D54" s="132"/>
      <c r="E54" s="132"/>
      <c r="F54" s="132"/>
      <c r="G54" s="132"/>
      <c r="H54" s="132"/>
      <c r="I54" s="145"/>
      <c r="J54" s="146" t="s">
        <v>129</v>
      </c>
      <c r="K54" s="147"/>
    </row>
    <row r="55" spans="2:47" s="1" customFormat="1" ht="10.35" customHeight="1">
      <c r="B55" s="41"/>
      <c r="C55" s="42"/>
      <c r="D55" s="42"/>
      <c r="E55" s="42"/>
      <c r="F55" s="42"/>
      <c r="G55" s="42"/>
      <c r="H55" s="42"/>
      <c r="I55" s="118"/>
      <c r="J55" s="42"/>
      <c r="K55" s="45"/>
    </row>
    <row r="56" spans="2:47" s="1" customFormat="1" ht="29.25" customHeight="1">
      <c r="B56" s="41"/>
      <c r="C56" s="148" t="s">
        <v>130</v>
      </c>
      <c r="D56" s="42"/>
      <c r="E56" s="42"/>
      <c r="F56" s="42"/>
      <c r="G56" s="42"/>
      <c r="H56" s="42"/>
      <c r="I56" s="118"/>
      <c r="J56" s="128">
        <f>J82</f>
        <v>0</v>
      </c>
      <c r="K56" s="45"/>
      <c r="AU56" s="24" t="s">
        <v>131</v>
      </c>
    </row>
    <row r="57" spans="2:47" s="7" customFormat="1" ht="24.95" customHeight="1">
      <c r="B57" s="149"/>
      <c r="C57" s="150"/>
      <c r="D57" s="151" t="s">
        <v>132</v>
      </c>
      <c r="E57" s="152"/>
      <c r="F57" s="152"/>
      <c r="G57" s="152"/>
      <c r="H57" s="152"/>
      <c r="I57" s="153"/>
      <c r="J57" s="154">
        <f>J83</f>
        <v>0</v>
      </c>
      <c r="K57" s="155"/>
    </row>
    <row r="58" spans="2:47" s="8" customFormat="1" ht="19.899999999999999" customHeight="1">
      <c r="B58" s="156"/>
      <c r="C58" s="157"/>
      <c r="D58" s="158" t="s">
        <v>133</v>
      </c>
      <c r="E58" s="159"/>
      <c r="F58" s="159"/>
      <c r="G58" s="159"/>
      <c r="H58" s="159"/>
      <c r="I58" s="160"/>
      <c r="J58" s="161">
        <f>J84</f>
        <v>0</v>
      </c>
      <c r="K58" s="162"/>
    </row>
    <row r="59" spans="2:47" s="8" customFormat="1" ht="19.899999999999999" customHeight="1">
      <c r="B59" s="156"/>
      <c r="C59" s="157"/>
      <c r="D59" s="158" t="s">
        <v>135</v>
      </c>
      <c r="E59" s="159"/>
      <c r="F59" s="159"/>
      <c r="G59" s="159"/>
      <c r="H59" s="159"/>
      <c r="I59" s="160"/>
      <c r="J59" s="161">
        <f>J140</f>
        <v>0</v>
      </c>
      <c r="K59" s="162"/>
    </row>
    <row r="60" spans="2:47" s="8" customFormat="1" ht="19.899999999999999" customHeight="1">
      <c r="B60" s="156"/>
      <c r="C60" s="157"/>
      <c r="D60" s="158" t="s">
        <v>136</v>
      </c>
      <c r="E60" s="159"/>
      <c r="F60" s="159"/>
      <c r="G60" s="159"/>
      <c r="H60" s="159"/>
      <c r="I60" s="160"/>
      <c r="J60" s="161">
        <f>J146</f>
        <v>0</v>
      </c>
      <c r="K60" s="162"/>
    </row>
    <row r="61" spans="2:47" s="8" customFormat="1" ht="19.899999999999999" customHeight="1">
      <c r="B61" s="156"/>
      <c r="C61" s="157"/>
      <c r="D61" s="158" t="s">
        <v>362</v>
      </c>
      <c r="E61" s="159"/>
      <c r="F61" s="159"/>
      <c r="G61" s="159"/>
      <c r="H61" s="159"/>
      <c r="I61" s="160"/>
      <c r="J61" s="161">
        <f>J151</f>
        <v>0</v>
      </c>
      <c r="K61" s="162"/>
    </row>
    <row r="62" spans="2:47" s="8" customFormat="1" ht="19.899999999999999" customHeight="1">
      <c r="B62" s="156"/>
      <c r="C62" s="157"/>
      <c r="D62" s="158" t="s">
        <v>138</v>
      </c>
      <c r="E62" s="159"/>
      <c r="F62" s="159"/>
      <c r="G62" s="159"/>
      <c r="H62" s="159"/>
      <c r="I62" s="160"/>
      <c r="J62" s="161">
        <f>J179</f>
        <v>0</v>
      </c>
      <c r="K62" s="162"/>
    </row>
    <row r="63" spans="2:47" s="1" customFormat="1" ht="21.75" customHeight="1">
      <c r="B63" s="41"/>
      <c r="C63" s="42"/>
      <c r="D63" s="42"/>
      <c r="E63" s="42"/>
      <c r="F63" s="42"/>
      <c r="G63" s="42"/>
      <c r="H63" s="42"/>
      <c r="I63" s="118"/>
      <c r="J63" s="42"/>
      <c r="K63" s="45"/>
    </row>
    <row r="64" spans="2:47" s="1" customFormat="1" ht="6.95" customHeight="1">
      <c r="B64" s="56"/>
      <c r="C64" s="57"/>
      <c r="D64" s="57"/>
      <c r="E64" s="57"/>
      <c r="F64" s="57"/>
      <c r="G64" s="57"/>
      <c r="H64" s="57"/>
      <c r="I64" s="139"/>
      <c r="J64" s="57"/>
      <c r="K64" s="58"/>
    </row>
    <row r="68" spans="2:12" s="1" customFormat="1" ht="6.95" customHeight="1">
      <c r="B68" s="59"/>
      <c r="C68" s="60"/>
      <c r="D68" s="60"/>
      <c r="E68" s="60"/>
      <c r="F68" s="60"/>
      <c r="G68" s="60"/>
      <c r="H68" s="60"/>
      <c r="I68" s="142"/>
      <c r="J68" s="60"/>
      <c r="K68" s="60"/>
      <c r="L68" s="61"/>
    </row>
    <row r="69" spans="2:12" s="1" customFormat="1" ht="36.950000000000003" customHeight="1">
      <c r="B69" s="41"/>
      <c r="C69" s="62" t="s">
        <v>145</v>
      </c>
      <c r="D69" s="63"/>
      <c r="E69" s="63"/>
      <c r="F69" s="63"/>
      <c r="G69" s="63"/>
      <c r="H69" s="63"/>
      <c r="I69" s="163"/>
      <c r="J69" s="63"/>
      <c r="K69" s="63"/>
      <c r="L69" s="61"/>
    </row>
    <row r="70" spans="2:12" s="1" customFormat="1" ht="6.95" customHeight="1">
      <c r="B70" s="41"/>
      <c r="C70" s="63"/>
      <c r="D70" s="63"/>
      <c r="E70" s="63"/>
      <c r="F70" s="63"/>
      <c r="G70" s="63"/>
      <c r="H70" s="63"/>
      <c r="I70" s="163"/>
      <c r="J70" s="63"/>
      <c r="K70" s="63"/>
      <c r="L70" s="61"/>
    </row>
    <row r="71" spans="2:12" s="1" customFormat="1" ht="14.45" customHeight="1">
      <c r="B71" s="41"/>
      <c r="C71" s="65" t="s">
        <v>18</v>
      </c>
      <c r="D71" s="63"/>
      <c r="E71" s="63"/>
      <c r="F71" s="63"/>
      <c r="G71" s="63"/>
      <c r="H71" s="63"/>
      <c r="I71" s="163"/>
      <c r="J71" s="63"/>
      <c r="K71" s="63"/>
      <c r="L71" s="61"/>
    </row>
    <row r="72" spans="2:12" s="1" customFormat="1" ht="22.5" customHeight="1">
      <c r="B72" s="41"/>
      <c r="C72" s="63"/>
      <c r="D72" s="63"/>
      <c r="E72" s="396" t="str">
        <f>E7</f>
        <v>Stavební úpravy a Zateplení objektu na st.p.543_Lázně Bělohrad_171018</v>
      </c>
      <c r="F72" s="397"/>
      <c r="G72" s="397"/>
      <c r="H72" s="397"/>
      <c r="I72" s="163"/>
      <c r="J72" s="63"/>
      <c r="K72" s="63"/>
      <c r="L72" s="61"/>
    </row>
    <row r="73" spans="2:12" s="1" customFormat="1" ht="14.45" customHeight="1">
      <c r="B73" s="41"/>
      <c r="C73" s="65" t="s">
        <v>125</v>
      </c>
      <c r="D73" s="63"/>
      <c r="E73" s="63"/>
      <c r="F73" s="63"/>
      <c r="G73" s="63"/>
      <c r="H73" s="63"/>
      <c r="I73" s="163"/>
      <c r="J73" s="63"/>
      <c r="K73" s="63"/>
      <c r="L73" s="61"/>
    </row>
    <row r="74" spans="2:12" s="1" customFormat="1" ht="23.25" customHeight="1">
      <c r="B74" s="41"/>
      <c r="C74" s="63"/>
      <c r="D74" s="63"/>
      <c r="E74" s="372" t="str">
        <f>E9</f>
        <v>SO.07 - OBNOVA KANALIZAČNÍ PŘÍPOJKY</v>
      </c>
      <c r="F74" s="398"/>
      <c r="G74" s="398"/>
      <c r="H74" s="398"/>
      <c r="I74" s="163"/>
      <c r="J74" s="63"/>
      <c r="K74" s="63"/>
      <c r="L74" s="61"/>
    </row>
    <row r="75" spans="2:12" s="1" customFormat="1" ht="6.95" customHeight="1">
      <c r="B75" s="41"/>
      <c r="C75" s="63"/>
      <c r="D75" s="63"/>
      <c r="E75" s="63"/>
      <c r="F75" s="63"/>
      <c r="G75" s="63"/>
      <c r="H75" s="63"/>
      <c r="I75" s="163"/>
      <c r="J75" s="63"/>
      <c r="K75" s="63"/>
      <c r="L75" s="61"/>
    </row>
    <row r="76" spans="2:12" s="1" customFormat="1" ht="18" customHeight="1">
      <c r="B76" s="41"/>
      <c r="C76" s="65" t="s">
        <v>24</v>
      </c>
      <c r="D76" s="63"/>
      <c r="E76" s="63"/>
      <c r="F76" s="164" t="str">
        <f>F12</f>
        <v>ZŠ K.V. Raise, Lázně Bělohrad</v>
      </c>
      <c r="G76" s="63"/>
      <c r="H76" s="63"/>
      <c r="I76" s="165" t="s">
        <v>26</v>
      </c>
      <c r="J76" s="73" t="str">
        <f>IF(J12="","",J12)</f>
        <v>16. 8. 2017</v>
      </c>
      <c r="K76" s="63"/>
      <c r="L76" s="61"/>
    </row>
    <row r="77" spans="2:12" s="1" customFormat="1" ht="6.95" customHeight="1">
      <c r="B77" s="41"/>
      <c r="C77" s="63"/>
      <c r="D77" s="63"/>
      <c r="E77" s="63"/>
      <c r="F77" s="63"/>
      <c r="G77" s="63"/>
      <c r="H77" s="63"/>
      <c r="I77" s="163"/>
      <c r="J77" s="63"/>
      <c r="K77" s="63"/>
      <c r="L77" s="61"/>
    </row>
    <row r="78" spans="2:12" s="1" customFormat="1">
      <c r="B78" s="41"/>
      <c r="C78" s="65" t="s">
        <v>28</v>
      </c>
      <c r="D78" s="63"/>
      <c r="E78" s="63"/>
      <c r="F78" s="164" t="str">
        <f>E15</f>
        <v>Město Lázně Bělohrad</v>
      </c>
      <c r="G78" s="63"/>
      <c r="H78" s="63"/>
      <c r="I78" s="165" t="s">
        <v>36</v>
      </c>
      <c r="J78" s="164" t="str">
        <f>E21</f>
        <v>SOLICITE s.r.o.</v>
      </c>
      <c r="K78" s="63"/>
      <c r="L78" s="61"/>
    </row>
    <row r="79" spans="2:12" s="1" customFormat="1" ht="14.45" customHeight="1">
      <c r="B79" s="41"/>
      <c r="C79" s="65" t="s">
        <v>34</v>
      </c>
      <c r="D79" s="63"/>
      <c r="E79" s="63"/>
      <c r="F79" s="164" t="str">
        <f>IF(E18="","",E18)</f>
        <v/>
      </c>
      <c r="G79" s="63"/>
      <c r="H79" s="63"/>
      <c r="I79" s="163"/>
      <c r="J79" s="63"/>
      <c r="K79" s="63"/>
      <c r="L79" s="61"/>
    </row>
    <row r="80" spans="2:12" s="1" customFormat="1" ht="10.35" customHeight="1">
      <c r="B80" s="41"/>
      <c r="C80" s="63"/>
      <c r="D80" s="63"/>
      <c r="E80" s="63"/>
      <c r="F80" s="63"/>
      <c r="G80" s="63"/>
      <c r="H80" s="63"/>
      <c r="I80" s="163"/>
      <c r="J80" s="63"/>
      <c r="K80" s="63"/>
      <c r="L80" s="61"/>
    </row>
    <row r="81" spans="2:65" s="9" customFormat="1" ht="29.25" customHeight="1">
      <c r="B81" s="166"/>
      <c r="C81" s="167" t="s">
        <v>146</v>
      </c>
      <c r="D81" s="168" t="s">
        <v>62</v>
      </c>
      <c r="E81" s="168" t="s">
        <v>58</v>
      </c>
      <c r="F81" s="168" t="s">
        <v>147</v>
      </c>
      <c r="G81" s="168" t="s">
        <v>148</v>
      </c>
      <c r="H81" s="168" t="s">
        <v>149</v>
      </c>
      <c r="I81" s="169" t="s">
        <v>150</v>
      </c>
      <c r="J81" s="168" t="s">
        <v>129</v>
      </c>
      <c r="K81" s="170" t="s">
        <v>151</v>
      </c>
      <c r="L81" s="171"/>
      <c r="M81" s="81" t="s">
        <v>152</v>
      </c>
      <c r="N81" s="82" t="s">
        <v>47</v>
      </c>
      <c r="O81" s="82" t="s">
        <v>153</v>
      </c>
      <c r="P81" s="82" t="s">
        <v>154</v>
      </c>
      <c r="Q81" s="82" t="s">
        <v>155</v>
      </c>
      <c r="R81" s="82" t="s">
        <v>156</v>
      </c>
      <c r="S81" s="82" t="s">
        <v>157</v>
      </c>
      <c r="T81" s="83" t="s">
        <v>158</v>
      </c>
    </row>
    <row r="82" spans="2:65" s="1" customFormat="1" ht="29.25" customHeight="1">
      <c r="B82" s="41"/>
      <c r="C82" s="87" t="s">
        <v>130</v>
      </c>
      <c r="D82" s="63"/>
      <c r="E82" s="63"/>
      <c r="F82" s="63"/>
      <c r="G82" s="63"/>
      <c r="H82" s="63"/>
      <c r="I82" s="163"/>
      <c r="J82" s="172">
        <f>BK82</f>
        <v>0</v>
      </c>
      <c r="K82" s="63"/>
      <c r="L82" s="61"/>
      <c r="M82" s="84"/>
      <c r="N82" s="85"/>
      <c r="O82" s="85"/>
      <c r="P82" s="173">
        <f>P83</f>
        <v>0</v>
      </c>
      <c r="Q82" s="85"/>
      <c r="R82" s="173">
        <f>R83</f>
        <v>27.512042599999997</v>
      </c>
      <c r="S82" s="85"/>
      <c r="T82" s="174">
        <f>T83</f>
        <v>8.5910000000000011</v>
      </c>
      <c r="AT82" s="24" t="s">
        <v>77</v>
      </c>
      <c r="AU82" s="24" t="s">
        <v>131</v>
      </c>
      <c r="BK82" s="175">
        <f>BK83</f>
        <v>0</v>
      </c>
    </row>
    <row r="83" spans="2:65" s="10" customFormat="1" ht="37.35" customHeight="1">
      <c r="B83" s="176"/>
      <c r="C83" s="177"/>
      <c r="D83" s="178" t="s">
        <v>77</v>
      </c>
      <c r="E83" s="179" t="s">
        <v>159</v>
      </c>
      <c r="F83" s="179" t="s">
        <v>160</v>
      </c>
      <c r="G83" s="177"/>
      <c r="H83" s="177"/>
      <c r="I83" s="180"/>
      <c r="J83" s="181">
        <f>BK83</f>
        <v>0</v>
      </c>
      <c r="K83" s="177"/>
      <c r="L83" s="182"/>
      <c r="M83" s="183"/>
      <c r="N83" s="184"/>
      <c r="O83" s="184"/>
      <c r="P83" s="185">
        <f>P84+P140+P146+P151+P179</f>
        <v>0</v>
      </c>
      <c r="Q83" s="184"/>
      <c r="R83" s="185">
        <f>R84+R140+R146+R151+R179</f>
        <v>27.512042599999997</v>
      </c>
      <c r="S83" s="184"/>
      <c r="T83" s="186">
        <f>T84+T140+T146+T151+T179</f>
        <v>8.5910000000000011</v>
      </c>
      <c r="AR83" s="187" t="s">
        <v>86</v>
      </c>
      <c r="AT83" s="188" t="s">
        <v>77</v>
      </c>
      <c r="AU83" s="188" t="s">
        <v>78</v>
      </c>
      <c r="AY83" s="187" t="s">
        <v>161</v>
      </c>
      <c r="BK83" s="189">
        <f>BK84+BK140+BK146+BK151+BK179</f>
        <v>0</v>
      </c>
    </row>
    <row r="84" spans="2:65" s="10" customFormat="1" ht="19.899999999999999" customHeight="1">
      <c r="B84" s="176"/>
      <c r="C84" s="177"/>
      <c r="D84" s="190" t="s">
        <v>77</v>
      </c>
      <c r="E84" s="191" t="s">
        <v>86</v>
      </c>
      <c r="F84" s="191" t="s">
        <v>162</v>
      </c>
      <c r="G84" s="177"/>
      <c r="H84" s="177"/>
      <c r="I84" s="180"/>
      <c r="J84" s="192">
        <f>BK84</f>
        <v>0</v>
      </c>
      <c r="K84" s="177"/>
      <c r="L84" s="182"/>
      <c r="M84" s="183"/>
      <c r="N84" s="184"/>
      <c r="O84" s="184"/>
      <c r="P84" s="185">
        <f>SUM(P85:P139)</f>
        <v>0</v>
      </c>
      <c r="Q84" s="184"/>
      <c r="R84" s="185">
        <f>SUM(R85:R139)</f>
        <v>5.7803025999999997</v>
      </c>
      <c r="S84" s="184"/>
      <c r="T84" s="186">
        <f>SUM(T85:T139)</f>
        <v>0</v>
      </c>
      <c r="AR84" s="187" t="s">
        <v>86</v>
      </c>
      <c r="AT84" s="188" t="s">
        <v>77</v>
      </c>
      <c r="AU84" s="188" t="s">
        <v>86</v>
      </c>
      <c r="AY84" s="187" t="s">
        <v>161</v>
      </c>
      <c r="BK84" s="189">
        <f>SUM(BK85:BK139)</f>
        <v>0</v>
      </c>
    </row>
    <row r="85" spans="2:65" s="1" customFormat="1" ht="31.5" customHeight="1">
      <c r="B85" s="41"/>
      <c r="C85" s="193" t="s">
        <v>86</v>
      </c>
      <c r="D85" s="193" t="s">
        <v>164</v>
      </c>
      <c r="E85" s="194" t="s">
        <v>752</v>
      </c>
      <c r="F85" s="195" t="s">
        <v>753</v>
      </c>
      <c r="G85" s="196" t="s">
        <v>167</v>
      </c>
      <c r="H85" s="197">
        <v>9.9120000000000008</v>
      </c>
      <c r="I85" s="198"/>
      <c r="J85" s="199">
        <f>ROUND(I85*H85,2)</f>
        <v>0</v>
      </c>
      <c r="K85" s="195" t="s">
        <v>168</v>
      </c>
      <c r="L85" s="61"/>
      <c r="M85" s="200" t="s">
        <v>76</v>
      </c>
      <c r="N85" s="201" t="s">
        <v>48</v>
      </c>
      <c r="O85" s="42"/>
      <c r="P85" s="202">
        <f>O85*H85</f>
        <v>0</v>
      </c>
      <c r="Q85" s="202">
        <v>0</v>
      </c>
      <c r="R85" s="202">
        <f>Q85*H85</f>
        <v>0</v>
      </c>
      <c r="S85" s="202">
        <v>0</v>
      </c>
      <c r="T85" s="203">
        <f>S85*H85</f>
        <v>0</v>
      </c>
      <c r="AR85" s="24" t="s">
        <v>169</v>
      </c>
      <c r="AT85" s="24" t="s">
        <v>164</v>
      </c>
      <c r="AU85" s="24" t="s">
        <v>88</v>
      </c>
      <c r="AY85" s="24" t="s">
        <v>161</v>
      </c>
      <c r="BE85" s="204">
        <f>IF(N85="základní",J85,0)</f>
        <v>0</v>
      </c>
      <c r="BF85" s="204">
        <f>IF(N85="snížená",J85,0)</f>
        <v>0</v>
      </c>
      <c r="BG85" s="204">
        <f>IF(N85="zákl. přenesená",J85,0)</f>
        <v>0</v>
      </c>
      <c r="BH85" s="204">
        <f>IF(N85="sníž. přenesená",J85,0)</f>
        <v>0</v>
      </c>
      <c r="BI85" s="204">
        <f>IF(N85="nulová",J85,0)</f>
        <v>0</v>
      </c>
      <c r="BJ85" s="24" t="s">
        <v>86</v>
      </c>
      <c r="BK85" s="204">
        <f>ROUND(I85*H85,2)</f>
        <v>0</v>
      </c>
      <c r="BL85" s="24" t="s">
        <v>169</v>
      </c>
      <c r="BM85" s="24" t="s">
        <v>1885</v>
      </c>
    </row>
    <row r="86" spans="2:65" s="11" customFormat="1" ht="13.5">
      <c r="B86" s="205"/>
      <c r="C86" s="206"/>
      <c r="D86" s="207" t="s">
        <v>171</v>
      </c>
      <c r="E86" s="208" t="s">
        <v>76</v>
      </c>
      <c r="F86" s="209" t="s">
        <v>1886</v>
      </c>
      <c r="G86" s="206"/>
      <c r="H86" s="210">
        <v>2.3159999999999998</v>
      </c>
      <c r="I86" s="211"/>
      <c r="J86" s="206"/>
      <c r="K86" s="206"/>
      <c r="L86" s="212"/>
      <c r="M86" s="213"/>
      <c r="N86" s="214"/>
      <c r="O86" s="214"/>
      <c r="P86" s="214"/>
      <c r="Q86" s="214"/>
      <c r="R86" s="214"/>
      <c r="S86" s="214"/>
      <c r="T86" s="215"/>
      <c r="AT86" s="216" t="s">
        <v>171</v>
      </c>
      <c r="AU86" s="216" t="s">
        <v>88</v>
      </c>
      <c r="AV86" s="11" t="s">
        <v>88</v>
      </c>
      <c r="AW86" s="11" t="s">
        <v>40</v>
      </c>
      <c r="AX86" s="11" t="s">
        <v>78</v>
      </c>
      <c r="AY86" s="216" t="s">
        <v>161</v>
      </c>
    </row>
    <row r="87" spans="2:65" s="11" customFormat="1" ht="13.5">
      <c r="B87" s="205"/>
      <c r="C87" s="206"/>
      <c r="D87" s="207" t="s">
        <v>171</v>
      </c>
      <c r="E87" s="208" t="s">
        <v>76</v>
      </c>
      <c r="F87" s="209" t="s">
        <v>1887</v>
      </c>
      <c r="G87" s="206"/>
      <c r="H87" s="210">
        <v>7.5960000000000001</v>
      </c>
      <c r="I87" s="211"/>
      <c r="J87" s="206"/>
      <c r="K87" s="206"/>
      <c r="L87" s="212"/>
      <c r="M87" s="213"/>
      <c r="N87" s="214"/>
      <c r="O87" s="214"/>
      <c r="P87" s="214"/>
      <c r="Q87" s="214"/>
      <c r="R87" s="214"/>
      <c r="S87" s="214"/>
      <c r="T87" s="215"/>
      <c r="AT87" s="216" t="s">
        <v>171</v>
      </c>
      <c r="AU87" s="216" t="s">
        <v>88</v>
      </c>
      <c r="AV87" s="11" t="s">
        <v>88</v>
      </c>
      <c r="AW87" s="11" t="s">
        <v>40</v>
      </c>
      <c r="AX87" s="11" t="s">
        <v>78</v>
      </c>
      <c r="AY87" s="216" t="s">
        <v>161</v>
      </c>
    </row>
    <row r="88" spans="2:65" s="12" customFormat="1" ht="13.5">
      <c r="B88" s="217"/>
      <c r="C88" s="218"/>
      <c r="D88" s="219" t="s">
        <v>171</v>
      </c>
      <c r="E88" s="220" t="s">
        <v>76</v>
      </c>
      <c r="F88" s="221" t="s">
        <v>174</v>
      </c>
      <c r="G88" s="218"/>
      <c r="H88" s="222">
        <v>9.9120000000000008</v>
      </c>
      <c r="I88" s="223"/>
      <c r="J88" s="218"/>
      <c r="K88" s="218"/>
      <c r="L88" s="224"/>
      <c r="M88" s="225"/>
      <c r="N88" s="226"/>
      <c r="O88" s="226"/>
      <c r="P88" s="226"/>
      <c r="Q88" s="226"/>
      <c r="R88" s="226"/>
      <c r="S88" s="226"/>
      <c r="T88" s="227"/>
      <c r="AT88" s="228" t="s">
        <v>171</v>
      </c>
      <c r="AU88" s="228" t="s">
        <v>88</v>
      </c>
      <c r="AV88" s="12" t="s">
        <v>169</v>
      </c>
      <c r="AW88" s="12" t="s">
        <v>40</v>
      </c>
      <c r="AX88" s="12" t="s">
        <v>86</v>
      </c>
      <c r="AY88" s="228" t="s">
        <v>161</v>
      </c>
    </row>
    <row r="89" spans="2:65" s="1" customFormat="1" ht="31.5" customHeight="1">
      <c r="B89" s="41"/>
      <c r="C89" s="193" t="s">
        <v>260</v>
      </c>
      <c r="D89" s="193" t="s">
        <v>164</v>
      </c>
      <c r="E89" s="194" t="s">
        <v>1888</v>
      </c>
      <c r="F89" s="195" t="s">
        <v>1889</v>
      </c>
      <c r="G89" s="196" t="s">
        <v>167</v>
      </c>
      <c r="H89" s="197">
        <v>122.95</v>
      </c>
      <c r="I89" s="198"/>
      <c r="J89" s="199">
        <f>ROUND(I89*H89,2)</f>
        <v>0</v>
      </c>
      <c r="K89" s="195" t="s">
        <v>168</v>
      </c>
      <c r="L89" s="61"/>
      <c r="M89" s="200" t="s">
        <v>76</v>
      </c>
      <c r="N89" s="201" t="s">
        <v>48</v>
      </c>
      <c r="O89" s="42"/>
      <c r="P89" s="202">
        <f>O89*H89</f>
        <v>0</v>
      </c>
      <c r="Q89" s="202">
        <v>0</v>
      </c>
      <c r="R89" s="202">
        <f>Q89*H89</f>
        <v>0</v>
      </c>
      <c r="S89" s="202">
        <v>0</v>
      </c>
      <c r="T89" s="203">
        <f>S89*H89</f>
        <v>0</v>
      </c>
      <c r="AR89" s="24" t="s">
        <v>169</v>
      </c>
      <c r="AT89" s="24" t="s">
        <v>164</v>
      </c>
      <c r="AU89" s="24" t="s">
        <v>88</v>
      </c>
      <c r="AY89" s="24" t="s">
        <v>161</v>
      </c>
      <c r="BE89" s="204">
        <f>IF(N89="základní",J89,0)</f>
        <v>0</v>
      </c>
      <c r="BF89" s="204">
        <f>IF(N89="snížená",J89,0)</f>
        <v>0</v>
      </c>
      <c r="BG89" s="204">
        <f>IF(N89="zákl. přenesená",J89,0)</f>
        <v>0</v>
      </c>
      <c r="BH89" s="204">
        <f>IF(N89="sníž. přenesená",J89,0)</f>
        <v>0</v>
      </c>
      <c r="BI89" s="204">
        <f>IF(N89="nulová",J89,0)</f>
        <v>0</v>
      </c>
      <c r="BJ89" s="24" t="s">
        <v>86</v>
      </c>
      <c r="BK89" s="204">
        <f>ROUND(I89*H89,2)</f>
        <v>0</v>
      </c>
      <c r="BL89" s="24" t="s">
        <v>169</v>
      </c>
      <c r="BM89" s="24" t="s">
        <v>1890</v>
      </c>
    </row>
    <row r="90" spans="2:65" s="1" customFormat="1" ht="27">
      <c r="B90" s="41"/>
      <c r="C90" s="63"/>
      <c r="D90" s="207" t="s">
        <v>394</v>
      </c>
      <c r="E90" s="63"/>
      <c r="F90" s="248" t="s">
        <v>1891</v>
      </c>
      <c r="G90" s="63"/>
      <c r="H90" s="63"/>
      <c r="I90" s="163"/>
      <c r="J90" s="63"/>
      <c r="K90" s="63"/>
      <c r="L90" s="61"/>
      <c r="M90" s="249"/>
      <c r="N90" s="42"/>
      <c r="O90" s="42"/>
      <c r="P90" s="42"/>
      <c r="Q90" s="42"/>
      <c r="R90" s="42"/>
      <c r="S90" s="42"/>
      <c r="T90" s="78"/>
      <c r="AT90" s="24" t="s">
        <v>394</v>
      </c>
      <c r="AU90" s="24" t="s">
        <v>88</v>
      </c>
    </row>
    <row r="91" spans="2:65" s="11" customFormat="1" ht="13.5">
      <c r="B91" s="205"/>
      <c r="C91" s="206"/>
      <c r="D91" s="207" t="s">
        <v>171</v>
      </c>
      <c r="E91" s="208" t="s">
        <v>76</v>
      </c>
      <c r="F91" s="209" t="s">
        <v>1892</v>
      </c>
      <c r="G91" s="206"/>
      <c r="H91" s="210">
        <v>37.19</v>
      </c>
      <c r="I91" s="211"/>
      <c r="J91" s="206"/>
      <c r="K91" s="206"/>
      <c r="L91" s="212"/>
      <c r="M91" s="213"/>
      <c r="N91" s="214"/>
      <c r="O91" s="214"/>
      <c r="P91" s="214"/>
      <c r="Q91" s="214"/>
      <c r="R91" s="214"/>
      <c r="S91" s="214"/>
      <c r="T91" s="215"/>
      <c r="AT91" s="216" t="s">
        <v>171</v>
      </c>
      <c r="AU91" s="216" t="s">
        <v>88</v>
      </c>
      <c r="AV91" s="11" t="s">
        <v>88</v>
      </c>
      <c r="AW91" s="11" t="s">
        <v>40</v>
      </c>
      <c r="AX91" s="11" t="s">
        <v>78</v>
      </c>
      <c r="AY91" s="216" t="s">
        <v>161</v>
      </c>
    </row>
    <row r="92" spans="2:65" s="11" customFormat="1" ht="13.5">
      <c r="B92" s="205"/>
      <c r="C92" s="206"/>
      <c r="D92" s="207" t="s">
        <v>171</v>
      </c>
      <c r="E92" s="208" t="s">
        <v>76</v>
      </c>
      <c r="F92" s="209" t="s">
        <v>1893</v>
      </c>
      <c r="G92" s="206"/>
      <c r="H92" s="210">
        <v>85.76</v>
      </c>
      <c r="I92" s="211"/>
      <c r="J92" s="206"/>
      <c r="K92" s="206"/>
      <c r="L92" s="212"/>
      <c r="M92" s="213"/>
      <c r="N92" s="214"/>
      <c r="O92" s="214"/>
      <c r="P92" s="214"/>
      <c r="Q92" s="214"/>
      <c r="R92" s="214"/>
      <c r="S92" s="214"/>
      <c r="T92" s="215"/>
      <c r="AT92" s="216" t="s">
        <v>171</v>
      </c>
      <c r="AU92" s="216" t="s">
        <v>88</v>
      </c>
      <c r="AV92" s="11" t="s">
        <v>88</v>
      </c>
      <c r="AW92" s="11" t="s">
        <v>40</v>
      </c>
      <c r="AX92" s="11" t="s">
        <v>78</v>
      </c>
      <c r="AY92" s="216" t="s">
        <v>161</v>
      </c>
    </row>
    <row r="93" spans="2:65" s="12" customFormat="1" ht="13.5">
      <c r="B93" s="217"/>
      <c r="C93" s="218"/>
      <c r="D93" s="219" t="s">
        <v>171</v>
      </c>
      <c r="E93" s="220" t="s">
        <v>76</v>
      </c>
      <c r="F93" s="221" t="s">
        <v>174</v>
      </c>
      <c r="G93" s="218"/>
      <c r="H93" s="222">
        <v>122.95</v>
      </c>
      <c r="I93" s="223"/>
      <c r="J93" s="218"/>
      <c r="K93" s="218"/>
      <c r="L93" s="224"/>
      <c r="M93" s="225"/>
      <c r="N93" s="226"/>
      <c r="O93" s="226"/>
      <c r="P93" s="226"/>
      <c r="Q93" s="226"/>
      <c r="R93" s="226"/>
      <c r="S93" s="226"/>
      <c r="T93" s="227"/>
      <c r="AT93" s="228" t="s">
        <v>171</v>
      </c>
      <c r="AU93" s="228" t="s">
        <v>88</v>
      </c>
      <c r="AV93" s="12" t="s">
        <v>169</v>
      </c>
      <c r="AW93" s="12" t="s">
        <v>40</v>
      </c>
      <c r="AX93" s="12" t="s">
        <v>86</v>
      </c>
      <c r="AY93" s="228" t="s">
        <v>161</v>
      </c>
    </row>
    <row r="94" spans="2:65" s="1" customFormat="1" ht="31.5" customHeight="1">
      <c r="B94" s="41"/>
      <c r="C94" s="193" t="s">
        <v>264</v>
      </c>
      <c r="D94" s="193" t="s">
        <v>164</v>
      </c>
      <c r="E94" s="194" t="s">
        <v>758</v>
      </c>
      <c r="F94" s="195" t="s">
        <v>759</v>
      </c>
      <c r="G94" s="196" t="s">
        <v>167</v>
      </c>
      <c r="H94" s="197">
        <v>122.95</v>
      </c>
      <c r="I94" s="198"/>
      <c r="J94" s="199">
        <f>ROUND(I94*H94,2)</f>
        <v>0</v>
      </c>
      <c r="K94" s="195" t="s">
        <v>76</v>
      </c>
      <c r="L94" s="61"/>
      <c r="M94" s="200" t="s">
        <v>76</v>
      </c>
      <c r="N94" s="201" t="s">
        <v>48</v>
      </c>
      <c r="O94" s="42"/>
      <c r="P94" s="202">
        <f>O94*H94</f>
        <v>0</v>
      </c>
      <c r="Q94" s="202">
        <v>0</v>
      </c>
      <c r="R94" s="202">
        <f>Q94*H94</f>
        <v>0</v>
      </c>
      <c r="S94" s="202">
        <v>0</v>
      </c>
      <c r="T94" s="203">
        <f>S94*H94</f>
        <v>0</v>
      </c>
      <c r="AR94" s="24" t="s">
        <v>169</v>
      </c>
      <c r="AT94" s="24" t="s">
        <v>164</v>
      </c>
      <c r="AU94" s="24" t="s">
        <v>88</v>
      </c>
      <c r="AY94" s="24" t="s">
        <v>161</v>
      </c>
      <c r="BE94" s="204">
        <f>IF(N94="základní",J94,0)</f>
        <v>0</v>
      </c>
      <c r="BF94" s="204">
        <f>IF(N94="snížená",J94,0)</f>
        <v>0</v>
      </c>
      <c r="BG94" s="204">
        <f>IF(N94="zákl. přenesená",J94,0)</f>
        <v>0</v>
      </c>
      <c r="BH94" s="204">
        <f>IF(N94="sníž. přenesená",J94,0)</f>
        <v>0</v>
      </c>
      <c r="BI94" s="204">
        <f>IF(N94="nulová",J94,0)</f>
        <v>0</v>
      </c>
      <c r="BJ94" s="24" t="s">
        <v>86</v>
      </c>
      <c r="BK94" s="204">
        <f>ROUND(I94*H94,2)</f>
        <v>0</v>
      </c>
      <c r="BL94" s="24" t="s">
        <v>169</v>
      </c>
      <c r="BM94" s="24" t="s">
        <v>1894</v>
      </c>
    </row>
    <row r="95" spans="2:65" s="1" customFormat="1" ht="27">
      <c r="B95" s="41"/>
      <c r="C95" s="63"/>
      <c r="D95" s="219" t="s">
        <v>394</v>
      </c>
      <c r="E95" s="63"/>
      <c r="F95" s="250" t="s">
        <v>1891</v>
      </c>
      <c r="G95" s="63"/>
      <c r="H95" s="63"/>
      <c r="I95" s="163"/>
      <c r="J95" s="63"/>
      <c r="K95" s="63"/>
      <c r="L95" s="61"/>
      <c r="M95" s="249"/>
      <c r="N95" s="42"/>
      <c r="O95" s="42"/>
      <c r="P95" s="42"/>
      <c r="Q95" s="42"/>
      <c r="R95" s="42"/>
      <c r="S95" s="42"/>
      <c r="T95" s="78"/>
      <c r="AT95" s="24" t="s">
        <v>394</v>
      </c>
      <c r="AU95" s="24" t="s">
        <v>88</v>
      </c>
    </row>
    <row r="96" spans="2:65" s="1" customFormat="1" ht="31.5" customHeight="1">
      <c r="B96" s="41"/>
      <c r="C96" s="193" t="s">
        <v>268</v>
      </c>
      <c r="D96" s="193" t="s">
        <v>164</v>
      </c>
      <c r="E96" s="194" t="s">
        <v>1895</v>
      </c>
      <c r="F96" s="195" t="s">
        <v>1896</v>
      </c>
      <c r="G96" s="196" t="s">
        <v>167</v>
      </c>
      <c r="H96" s="197">
        <v>3.44</v>
      </c>
      <c r="I96" s="198"/>
      <c r="J96" s="199">
        <f>ROUND(I96*H96,2)</f>
        <v>0</v>
      </c>
      <c r="K96" s="195" t="s">
        <v>168</v>
      </c>
      <c r="L96" s="61"/>
      <c r="M96" s="200" t="s">
        <v>76</v>
      </c>
      <c r="N96" s="201" t="s">
        <v>48</v>
      </c>
      <c r="O96" s="42"/>
      <c r="P96" s="202">
        <f>O96*H96</f>
        <v>0</v>
      </c>
      <c r="Q96" s="202">
        <v>0</v>
      </c>
      <c r="R96" s="202">
        <f>Q96*H96</f>
        <v>0</v>
      </c>
      <c r="S96" s="202">
        <v>0</v>
      </c>
      <c r="T96" s="203">
        <f>S96*H96</f>
        <v>0</v>
      </c>
      <c r="AR96" s="24" t="s">
        <v>169</v>
      </c>
      <c r="AT96" s="24" t="s">
        <v>164</v>
      </c>
      <c r="AU96" s="24" t="s">
        <v>88</v>
      </c>
      <c r="AY96" s="24" t="s">
        <v>161</v>
      </c>
      <c r="BE96" s="204">
        <f>IF(N96="základní",J96,0)</f>
        <v>0</v>
      </c>
      <c r="BF96" s="204">
        <f>IF(N96="snížená",J96,0)</f>
        <v>0</v>
      </c>
      <c r="BG96" s="204">
        <f>IF(N96="zákl. přenesená",J96,0)</f>
        <v>0</v>
      </c>
      <c r="BH96" s="204">
        <f>IF(N96="sníž. přenesená",J96,0)</f>
        <v>0</v>
      </c>
      <c r="BI96" s="204">
        <f>IF(N96="nulová",J96,0)</f>
        <v>0</v>
      </c>
      <c r="BJ96" s="24" t="s">
        <v>86</v>
      </c>
      <c r="BK96" s="204">
        <f>ROUND(I96*H96,2)</f>
        <v>0</v>
      </c>
      <c r="BL96" s="24" t="s">
        <v>169</v>
      </c>
      <c r="BM96" s="24" t="s">
        <v>1897</v>
      </c>
    </row>
    <row r="97" spans="2:65" s="1" customFormat="1" ht="27">
      <c r="B97" s="41"/>
      <c r="C97" s="63"/>
      <c r="D97" s="207" t="s">
        <v>394</v>
      </c>
      <c r="E97" s="63"/>
      <c r="F97" s="248" t="s">
        <v>1891</v>
      </c>
      <c r="G97" s="63"/>
      <c r="H97" s="63"/>
      <c r="I97" s="163"/>
      <c r="J97" s="63"/>
      <c r="K97" s="63"/>
      <c r="L97" s="61"/>
      <c r="M97" s="249"/>
      <c r="N97" s="42"/>
      <c r="O97" s="42"/>
      <c r="P97" s="42"/>
      <c r="Q97" s="42"/>
      <c r="R97" s="42"/>
      <c r="S97" s="42"/>
      <c r="T97" s="78"/>
      <c r="AT97" s="24" t="s">
        <v>394</v>
      </c>
      <c r="AU97" s="24" t="s">
        <v>88</v>
      </c>
    </row>
    <row r="98" spans="2:65" s="11" customFormat="1" ht="13.5">
      <c r="B98" s="205"/>
      <c r="C98" s="206"/>
      <c r="D98" s="207" t="s">
        <v>171</v>
      </c>
      <c r="E98" s="208" t="s">
        <v>76</v>
      </c>
      <c r="F98" s="209" t="s">
        <v>1898</v>
      </c>
      <c r="G98" s="206"/>
      <c r="H98" s="210">
        <v>1.32</v>
      </c>
      <c r="I98" s="211"/>
      <c r="J98" s="206"/>
      <c r="K98" s="206"/>
      <c r="L98" s="212"/>
      <c r="M98" s="213"/>
      <c r="N98" s="214"/>
      <c r="O98" s="214"/>
      <c r="P98" s="214"/>
      <c r="Q98" s="214"/>
      <c r="R98" s="214"/>
      <c r="S98" s="214"/>
      <c r="T98" s="215"/>
      <c r="AT98" s="216" t="s">
        <v>171</v>
      </c>
      <c r="AU98" s="216" t="s">
        <v>88</v>
      </c>
      <c r="AV98" s="11" t="s">
        <v>88</v>
      </c>
      <c r="AW98" s="11" t="s">
        <v>40</v>
      </c>
      <c r="AX98" s="11" t="s">
        <v>78</v>
      </c>
      <c r="AY98" s="216" t="s">
        <v>161</v>
      </c>
    </row>
    <row r="99" spans="2:65" s="11" customFormat="1" ht="13.5">
      <c r="B99" s="205"/>
      <c r="C99" s="206"/>
      <c r="D99" s="207" t="s">
        <v>171</v>
      </c>
      <c r="E99" s="208" t="s">
        <v>76</v>
      </c>
      <c r="F99" s="209" t="s">
        <v>1899</v>
      </c>
      <c r="G99" s="206"/>
      <c r="H99" s="210">
        <v>2.12</v>
      </c>
      <c r="I99" s="211"/>
      <c r="J99" s="206"/>
      <c r="K99" s="206"/>
      <c r="L99" s="212"/>
      <c r="M99" s="213"/>
      <c r="N99" s="214"/>
      <c r="O99" s="214"/>
      <c r="P99" s="214"/>
      <c r="Q99" s="214"/>
      <c r="R99" s="214"/>
      <c r="S99" s="214"/>
      <c r="T99" s="215"/>
      <c r="AT99" s="216" t="s">
        <v>171</v>
      </c>
      <c r="AU99" s="216" t="s">
        <v>88</v>
      </c>
      <c r="AV99" s="11" t="s">
        <v>88</v>
      </c>
      <c r="AW99" s="11" t="s">
        <v>40</v>
      </c>
      <c r="AX99" s="11" t="s">
        <v>78</v>
      </c>
      <c r="AY99" s="216" t="s">
        <v>161</v>
      </c>
    </row>
    <row r="100" spans="2:65" s="12" customFormat="1" ht="13.5">
      <c r="B100" s="217"/>
      <c r="C100" s="218"/>
      <c r="D100" s="219" t="s">
        <v>171</v>
      </c>
      <c r="E100" s="220" t="s">
        <v>76</v>
      </c>
      <c r="F100" s="221" t="s">
        <v>174</v>
      </c>
      <c r="G100" s="218"/>
      <c r="H100" s="222">
        <v>3.44</v>
      </c>
      <c r="I100" s="223"/>
      <c r="J100" s="218"/>
      <c r="K100" s="218"/>
      <c r="L100" s="224"/>
      <c r="M100" s="225"/>
      <c r="N100" s="226"/>
      <c r="O100" s="226"/>
      <c r="P100" s="226"/>
      <c r="Q100" s="226"/>
      <c r="R100" s="226"/>
      <c r="S100" s="226"/>
      <c r="T100" s="227"/>
      <c r="AT100" s="228" t="s">
        <v>171</v>
      </c>
      <c r="AU100" s="228" t="s">
        <v>88</v>
      </c>
      <c r="AV100" s="12" t="s">
        <v>169</v>
      </c>
      <c r="AW100" s="12" t="s">
        <v>40</v>
      </c>
      <c r="AX100" s="12" t="s">
        <v>86</v>
      </c>
      <c r="AY100" s="228" t="s">
        <v>161</v>
      </c>
    </row>
    <row r="101" spans="2:65" s="1" customFormat="1" ht="31.5" customHeight="1">
      <c r="B101" s="41"/>
      <c r="C101" s="193" t="s">
        <v>10</v>
      </c>
      <c r="D101" s="193" t="s">
        <v>164</v>
      </c>
      <c r="E101" s="194" t="s">
        <v>1900</v>
      </c>
      <c r="F101" s="195" t="s">
        <v>1901</v>
      </c>
      <c r="G101" s="196" t="s">
        <v>167</v>
      </c>
      <c r="H101" s="197">
        <v>3.44</v>
      </c>
      <c r="I101" s="198"/>
      <c r="J101" s="199">
        <f>ROUND(I101*H101,2)</f>
        <v>0</v>
      </c>
      <c r="K101" s="195" t="s">
        <v>76</v>
      </c>
      <c r="L101" s="61"/>
      <c r="M101" s="200" t="s">
        <v>76</v>
      </c>
      <c r="N101" s="201" t="s">
        <v>48</v>
      </c>
      <c r="O101" s="42"/>
      <c r="P101" s="202">
        <f>O101*H101</f>
        <v>0</v>
      </c>
      <c r="Q101" s="202">
        <v>0</v>
      </c>
      <c r="R101" s="202">
        <f>Q101*H101</f>
        <v>0</v>
      </c>
      <c r="S101" s="202">
        <v>0</v>
      </c>
      <c r="T101" s="203">
        <f>S101*H101</f>
        <v>0</v>
      </c>
      <c r="AR101" s="24" t="s">
        <v>169</v>
      </c>
      <c r="AT101" s="24" t="s">
        <v>164</v>
      </c>
      <c r="AU101" s="24" t="s">
        <v>88</v>
      </c>
      <c r="AY101" s="24" t="s">
        <v>161</v>
      </c>
      <c r="BE101" s="204">
        <f>IF(N101="základní",J101,0)</f>
        <v>0</v>
      </c>
      <c r="BF101" s="204">
        <f>IF(N101="snížená",J101,0)</f>
        <v>0</v>
      </c>
      <c r="BG101" s="204">
        <f>IF(N101="zákl. přenesená",J101,0)</f>
        <v>0</v>
      </c>
      <c r="BH101" s="204">
        <f>IF(N101="sníž. přenesená",J101,0)</f>
        <v>0</v>
      </c>
      <c r="BI101" s="204">
        <f>IF(N101="nulová",J101,0)</f>
        <v>0</v>
      </c>
      <c r="BJ101" s="24" t="s">
        <v>86</v>
      </c>
      <c r="BK101" s="204">
        <f>ROUND(I101*H101,2)</f>
        <v>0</v>
      </c>
      <c r="BL101" s="24" t="s">
        <v>169</v>
      </c>
      <c r="BM101" s="24" t="s">
        <v>1902</v>
      </c>
    </row>
    <row r="102" spans="2:65" s="1" customFormat="1" ht="27">
      <c r="B102" s="41"/>
      <c r="C102" s="63"/>
      <c r="D102" s="219" t="s">
        <v>394</v>
      </c>
      <c r="E102" s="63"/>
      <c r="F102" s="250" t="s">
        <v>1891</v>
      </c>
      <c r="G102" s="63"/>
      <c r="H102" s="63"/>
      <c r="I102" s="163"/>
      <c r="J102" s="63"/>
      <c r="K102" s="63"/>
      <c r="L102" s="61"/>
      <c r="M102" s="249"/>
      <c r="N102" s="42"/>
      <c r="O102" s="42"/>
      <c r="P102" s="42"/>
      <c r="Q102" s="42"/>
      <c r="R102" s="42"/>
      <c r="S102" s="42"/>
      <c r="T102" s="78"/>
      <c r="AT102" s="24" t="s">
        <v>394</v>
      </c>
      <c r="AU102" s="24" t="s">
        <v>88</v>
      </c>
    </row>
    <row r="103" spans="2:65" s="1" customFormat="1" ht="31.5" customHeight="1">
      <c r="B103" s="41"/>
      <c r="C103" s="193" t="s">
        <v>186</v>
      </c>
      <c r="D103" s="193" t="s">
        <v>164</v>
      </c>
      <c r="E103" s="194" t="s">
        <v>761</v>
      </c>
      <c r="F103" s="195" t="s">
        <v>762</v>
      </c>
      <c r="G103" s="196" t="s">
        <v>209</v>
      </c>
      <c r="H103" s="197">
        <v>297.99</v>
      </c>
      <c r="I103" s="198"/>
      <c r="J103" s="199">
        <f>ROUND(I103*H103,2)</f>
        <v>0</v>
      </c>
      <c r="K103" s="195" t="s">
        <v>168</v>
      </c>
      <c r="L103" s="61"/>
      <c r="M103" s="200" t="s">
        <v>76</v>
      </c>
      <c r="N103" s="201" t="s">
        <v>48</v>
      </c>
      <c r="O103" s="42"/>
      <c r="P103" s="202">
        <f>O103*H103</f>
        <v>0</v>
      </c>
      <c r="Q103" s="202">
        <v>8.4000000000000003E-4</v>
      </c>
      <c r="R103" s="202">
        <f>Q103*H103</f>
        <v>0.25031160000000002</v>
      </c>
      <c r="S103" s="202">
        <v>0</v>
      </c>
      <c r="T103" s="203">
        <f>S103*H103</f>
        <v>0</v>
      </c>
      <c r="AR103" s="24" t="s">
        <v>169</v>
      </c>
      <c r="AT103" s="24" t="s">
        <v>164</v>
      </c>
      <c r="AU103" s="24" t="s">
        <v>88</v>
      </c>
      <c r="AY103" s="24" t="s">
        <v>161</v>
      </c>
      <c r="BE103" s="204">
        <f>IF(N103="základní",J103,0)</f>
        <v>0</v>
      </c>
      <c r="BF103" s="204">
        <f>IF(N103="snížená",J103,0)</f>
        <v>0</v>
      </c>
      <c r="BG103" s="204">
        <f>IF(N103="zákl. přenesená",J103,0)</f>
        <v>0</v>
      </c>
      <c r="BH103" s="204">
        <f>IF(N103="sníž. přenesená",J103,0)</f>
        <v>0</v>
      </c>
      <c r="BI103" s="204">
        <f>IF(N103="nulová",J103,0)</f>
        <v>0</v>
      </c>
      <c r="BJ103" s="24" t="s">
        <v>86</v>
      </c>
      <c r="BK103" s="204">
        <f>ROUND(I103*H103,2)</f>
        <v>0</v>
      </c>
      <c r="BL103" s="24" t="s">
        <v>169</v>
      </c>
      <c r="BM103" s="24" t="s">
        <v>1903</v>
      </c>
    </row>
    <row r="104" spans="2:65" s="11" customFormat="1" ht="13.5">
      <c r="B104" s="205"/>
      <c r="C104" s="206"/>
      <c r="D104" s="207" t="s">
        <v>171</v>
      </c>
      <c r="E104" s="208" t="s">
        <v>76</v>
      </c>
      <c r="F104" s="209" t="s">
        <v>1904</v>
      </c>
      <c r="G104" s="206"/>
      <c r="H104" s="210">
        <v>86.72</v>
      </c>
      <c r="I104" s="211"/>
      <c r="J104" s="206"/>
      <c r="K104" s="206"/>
      <c r="L104" s="212"/>
      <c r="M104" s="213"/>
      <c r="N104" s="214"/>
      <c r="O104" s="214"/>
      <c r="P104" s="214"/>
      <c r="Q104" s="214"/>
      <c r="R104" s="214"/>
      <c r="S104" s="214"/>
      <c r="T104" s="215"/>
      <c r="AT104" s="216" t="s">
        <v>171</v>
      </c>
      <c r="AU104" s="216" t="s">
        <v>88</v>
      </c>
      <c r="AV104" s="11" t="s">
        <v>88</v>
      </c>
      <c r="AW104" s="11" t="s">
        <v>40</v>
      </c>
      <c r="AX104" s="11" t="s">
        <v>78</v>
      </c>
      <c r="AY104" s="216" t="s">
        <v>161</v>
      </c>
    </row>
    <row r="105" spans="2:65" s="11" customFormat="1" ht="13.5">
      <c r="B105" s="205"/>
      <c r="C105" s="206"/>
      <c r="D105" s="207" t="s">
        <v>171</v>
      </c>
      <c r="E105" s="208" t="s">
        <v>76</v>
      </c>
      <c r="F105" s="209" t="s">
        <v>1905</v>
      </c>
      <c r="G105" s="206"/>
      <c r="H105" s="210">
        <v>211.27</v>
      </c>
      <c r="I105" s="211"/>
      <c r="J105" s="206"/>
      <c r="K105" s="206"/>
      <c r="L105" s="212"/>
      <c r="M105" s="213"/>
      <c r="N105" s="214"/>
      <c r="O105" s="214"/>
      <c r="P105" s="214"/>
      <c r="Q105" s="214"/>
      <c r="R105" s="214"/>
      <c r="S105" s="214"/>
      <c r="T105" s="215"/>
      <c r="AT105" s="216" t="s">
        <v>171</v>
      </c>
      <c r="AU105" s="216" t="s">
        <v>88</v>
      </c>
      <c r="AV105" s="11" t="s">
        <v>88</v>
      </c>
      <c r="AW105" s="11" t="s">
        <v>40</v>
      </c>
      <c r="AX105" s="11" t="s">
        <v>78</v>
      </c>
      <c r="AY105" s="216" t="s">
        <v>161</v>
      </c>
    </row>
    <row r="106" spans="2:65" s="12" customFormat="1" ht="13.5">
      <c r="B106" s="217"/>
      <c r="C106" s="218"/>
      <c r="D106" s="219" t="s">
        <v>171</v>
      </c>
      <c r="E106" s="220" t="s">
        <v>76</v>
      </c>
      <c r="F106" s="221" t="s">
        <v>174</v>
      </c>
      <c r="G106" s="218"/>
      <c r="H106" s="222">
        <v>297.99</v>
      </c>
      <c r="I106" s="223"/>
      <c r="J106" s="218"/>
      <c r="K106" s="218"/>
      <c r="L106" s="224"/>
      <c r="M106" s="225"/>
      <c r="N106" s="226"/>
      <c r="O106" s="226"/>
      <c r="P106" s="226"/>
      <c r="Q106" s="226"/>
      <c r="R106" s="226"/>
      <c r="S106" s="226"/>
      <c r="T106" s="227"/>
      <c r="AT106" s="228" t="s">
        <v>171</v>
      </c>
      <c r="AU106" s="228" t="s">
        <v>88</v>
      </c>
      <c r="AV106" s="12" t="s">
        <v>169</v>
      </c>
      <c r="AW106" s="12" t="s">
        <v>40</v>
      </c>
      <c r="AX106" s="12" t="s">
        <v>86</v>
      </c>
      <c r="AY106" s="228" t="s">
        <v>161</v>
      </c>
    </row>
    <row r="107" spans="2:65" s="1" customFormat="1" ht="31.5" customHeight="1">
      <c r="B107" s="41"/>
      <c r="C107" s="193" t="s">
        <v>169</v>
      </c>
      <c r="D107" s="193" t="s">
        <v>164</v>
      </c>
      <c r="E107" s="194" t="s">
        <v>764</v>
      </c>
      <c r="F107" s="195" t="s">
        <v>765</v>
      </c>
      <c r="G107" s="196" t="s">
        <v>209</v>
      </c>
      <c r="H107" s="197">
        <v>297.99</v>
      </c>
      <c r="I107" s="198"/>
      <c r="J107" s="199">
        <f>ROUND(I107*H107,2)</f>
        <v>0</v>
      </c>
      <c r="K107" s="195" t="s">
        <v>168</v>
      </c>
      <c r="L107" s="61"/>
      <c r="M107" s="200" t="s">
        <v>76</v>
      </c>
      <c r="N107" s="201" t="s">
        <v>48</v>
      </c>
      <c r="O107" s="42"/>
      <c r="P107" s="202">
        <f>O107*H107</f>
        <v>0</v>
      </c>
      <c r="Q107" s="202">
        <v>0</v>
      </c>
      <c r="R107" s="202">
        <f>Q107*H107</f>
        <v>0</v>
      </c>
      <c r="S107" s="202">
        <v>0</v>
      </c>
      <c r="T107" s="203">
        <f>S107*H107</f>
        <v>0</v>
      </c>
      <c r="AR107" s="24" t="s">
        <v>169</v>
      </c>
      <c r="AT107" s="24" t="s">
        <v>164</v>
      </c>
      <c r="AU107" s="24" t="s">
        <v>88</v>
      </c>
      <c r="AY107" s="24" t="s">
        <v>161</v>
      </c>
      <c r="BE107" s="204">
        <f>IF(N107="základní",J107,0)</f>
        <v>0</v>
      </c>
      <c r="BF107" s="204">
        <f>IF(N107="snížená",J107,0)</f>
        <v>0</v>
      </c>
      <c r="BG107" s="204">
        <f>IF(N107="zákl. přenesená",J107,0)</f>
        <v>0</v>
      </c>
      <c r="BH107" s="204">
        <f>IF(N107="sníž. přenesená",J107,0)</f>
        <v>0</v>
      </c>
      <c r="BI107" s="204">
        <f>IF(N107="nulová",J107,0)</f>
        <v>0</v>
      </c>
      <c r="BJ107" s="24" t="s">
        <v>86</v>
      </c>
      <c r="BK107" s="204">
        <f>ROUND(I107*H107,2)</f>
        <v>0</v>
      </c>
      <c r="BL107" s="24" t="s">
        <v>169</v>
      </c>
      <c r="BM107" s="24" t="s">
        <v>1906</v>
      </c>
    </row>
    <row r="108" spans="2:65" s="1" customFormat="1" ht="44.25" customHeight="1">
      <c r="B108" s="41"/>
      <c r="C108" s="193" t="s">
        <v>245</v>
      </c>
      <c r="D108" s="193" t="s">
        <v>164</v>
      </c>
      <c r="E108" s="194" t="s">
        <v>767</v>
      </c>
      <c r="F108" s="195" t="s">
        <v>768</v>
      </c>
      <c r="G108" s="196" t="s">
        <v>167</v>
      </c>
      <c r="H108" s="197">
        <v>113.751</v>
      </c>
      <c r="I108" s="198"/>
      <c r="J108" s="199">
        <f>ROUND(I108*H108,2)</f>
        <v>0</v>
      </c>
      <c r="K108" s="195" t="s">
        <v>168</v>
      </c>
      <c r="L108" s="61"/>
      <c r="M108" s="200" t="s">
        <v>76</v>
      </c>
      <c r="N108" s="201" t="s">
        <v>48</v>
      </c>
      <c r="O108" s="42"/>
      <c r="P108" s="202">
        <f>O108*H108</f>
        <v>0</v>
      </c>
      <c r="Q108" s="202">
        <v>0</v>
      </c>
      <c r="R108" s="202">
        <f>Q108*H108</f>
        <v>0</v>
      </c>
      <c r="S108" s="202">
        <v>0</v>
      </c>
      <c r="T108" s="203">
        <f>S108*H108</f>
        <v>0</v>
      </c>
      <c r="AR108" s="24" t="s">
        <v>169</v>
      </c>
      <c r="AT108" s="24" t="s">
        <v>164</v>
      </c>
      <c r="AU108" s="24" t="s">
        <v>88</v>
      </c>
      <c r="AY108" s="24" t="s">
        <v>161</v>
      </c>
      <c r="BE108" s="204">
        <f>IF(N108="základní",J108,0)</f>
        <v>0</v>
      </c>
      <c r="BF108" s="204">
        <f>IF(N108="snížená",J108,0)</f>
        <v>0</v>
      </c>
      <c r="BG108" s="204">
        <f>IF(N108="zákl. přenesená",J108,0)</f>
        <v>0</v>
      </c>
      <c r="BH108" s="204">
        <f>IF(N108="sníž. přenesená",J108,0)</f>
        <v>0</v>
      </c>
      <c r="BI108" s="204">
        <f>IF(N108="nulová",J108,0)</f>
        <v>0</v>
      </c>
      <c r="BJ108" s="24" t="s">
        <v>86</v>
      </c>
      <c r="BK108" s="204">
        <f>ROUND(I108*H108,2)</f>
        <v>0</v>
      </c>
      <c r="BL108" s="24" t="s">
        <v>169</v>
      </c>
      <c r="BM108" s="24" t="s">
        <v>1907</v>
      </c>
    </row>
    <row r="109" spans="2:65" s="11" customFormat="1" ht="13.5">
      <c r="B109" s="205"/>
      <c r="C109" s="206"/>
      <c r="D109" s="207" t="s">
        <v>171</v>
      </c>
      <c r="E109" s="208" t="s">
        <v>76</v>
      </c>
      <c r="F109" s="209" t="s">
        <v>1908</v>
      </c>
      <c r="G109" s="206"/>
      <c r="H109" s="210">
        <v>34.658999999999999</v>
      </c>
      <c r="I109" s="211"/>
      <c r="J109" s="206"/>
      <c r="K109" s="206"/>
      <c r="L109" s="212"/>
      <c r="M109" s="213"/>
      <c r="N109" s="214"/>
      <c r="O109" s="214"/>
      <c r="P109" s="214"/>
      <c r="Q109" s="214"/>
      <c r="R109" s="214"/>
      <c r="S109" s="214"/>
      <c r="T109" s="215"/>
      <c r="AT109" s="216" t="s">
        <v>171</v>
      </c>
      <c r="AU109" s="216" t="s">
        <v>88</v>
      </c>
      <c r="AV109" s="11" t="s">
        <v>88</v>
      </c>
      <c r="AW109" s="11" t="s">
        <v>40</v>
      </c>
      <c r="AX109" s="11" t="s">
        <v>78</v>
      </c>
      <c r="AY109" s="216" t="s">
        <v>161</v>
      </c>
    </row>
    <row r="110" spans="2:65" s="11" customFormat="1" ht="13.5">
      <c r="B110" s="205"/>
      <c r="C110" s="206"/>
      <c r="D110" s="207" t="s">
        <v>171</v>
      </c>
      <c r="E110" s="208" t="s">
        <v>76</v>
      </c>
      <c r="F110" s="209" t="s">
        <v>1909</v>
      </c>
      <c r="G110" s="206"/>
      <c r="H110" s="210">
        <v>79.091999999999999</v>
      </c>
      <c r="I110" s="211"/>
      <c r="J110" s="206"/>
      <c r="K110" s="206"/>
      <c r="L110" s="212"/>
      <c r="M110" s="213"/>
      <c r="N110" s="214"/>
      <c r="O110" s="214"/>
      <c r="P110" s="214"/>
      <c r="Q110" s="214"/>
      <c r="R110" s="214"/>
      <c r="S110" s="214"/>
      <c r="T110" s="215"/>
      <c r="AT110" s="216" t="s">
        <v>171</v>
      </c>
      <c r="AU110" s="216" t="s">
        <v>88</v>
      </c>
      <c r="AV110" s="11" t="s">
        <v>88</v>
      </c>
      <c r="AW110" s="11" t="s">
        <v>40</v>
      </c>
      <c r="AX110" s="11" t="s">
        <v>78</v>
      </c>
      <c r="AY110" s="216" t="s">
        <v>161</v>
      </c>
    </row>
    <row r="111" spans="2:65" s="12" customFormat="1" ht="13.5">
      <c r="B111" s="217"/>
      <c r="C111" s="218"/>
      <c r="D111" s="219" t="s">
        <v>171</v>
      </c>
      <c r="E111" s="220" t="s">
        <v>76</v>
      </c>
      <c r="F111" s="221" t="s">
        <v>174</v>
      </c>
      <c r="G111" s="218"/>
      <c r="H111" s="222">
        <v>113.751</v>
      </c>
      <c r="I111" s="223"/>
      <c r="J111" s="218"/>
      <c r="K111" s="218"/>
      <c r="L111" s="224"/>
      <c r="M111" s="225"/>
      <c r="N111" s="226"/>
      <c r="O111" s="226"/>
      <c r="P111" s="226"/>
      <c r="Q111" s="226"/>
      <c r="R111" s="226"/>
      <c r="S111" s="226"/>
      <c r="T111" s="227"/>
      <c r="AT111" s="228" t="s">
        <v>171</v>
      </c>
      <c r="AU111" s="228" t="s">
        <v>88</v>
      </c>
      <c r="AV111" s="12" t="s">
        <v>169</v>
      </c>
      <c r="AW111" s="12" t="s">
        <v>40</v>
      </c>
      <c r="AX111" s="12" t="s">
        <v>86</v>
      </c>
      <c r="AY111" s="228" t="s">
        <v>161</v>
      </c>
    </row>
    <row r="112" spans="2:65" s="1" customFormat="1" ht="44.25" customHeight="1">
      <c r="B112" s="41"/>
      <c r="C112" s="193" t="s">
        <v>201</v>
      </c>
      <c r="D112" s="193" t="s">
        <v>164</v>
      </c>
      <c r="E112" s="194" t="s">
        <v>1910</v>
      </c>
      <c r="F112" s="195" t="s">
        <v>1911</v>
      </c>
      <c r="G112" s="196" t="s">
        <v>167</v>
      </c>
      <c r="H112" s="197">
        <v>12.638999999999999</v>
      </c>
      <c r="I112" s="198"/>
      <c r="J112" s="199">
        <f>ROUND(I112*H112,2)</f>
        <v>0</v>
      </c>
      <c r="K112" s="195" t="s">
        <v>168</v>
      </c>
      <c r="L112" s="61"/>
      <c r="M112" s="200" t="s">
        <v>76</v>
      </c>
      <c r="N112" s="201" t="s">
        <v>48</v>
      </c>
      <c r="O112" s="42"/>
      <c r="P112" s="202">
        <f>O112*H112</f>
        <v>0</v>
      </c>
      <c r="Q112" s="202">
        <v>0</v>
      </c>
      <c r="R112" s="202">
        <f>Q112*H112</f>
        <v>0</v>
      </c>
      <c r="S112" s="202">
        <v>0</v>
      </c>
      <c r="T112" s="203">
        <f>S112*H112</f>
        <v>0</v>
      </c>
      <c r="AR112" s="24" t="s">
        <v>169</v>
      </c>
      <c r="AT112" s="24" t="s">
        <v>164</v>
      </c>
      <c r="AU112" s="24" t="s">
        <v>88</v>
      </c>
      <c r="AY112" s="24" t="s">
        <v>161</v>
      </c>
      <c r="BE112" s="204">
        <f>IF(N112="základní",J112,0)</f>
        <v>0</v>
      </c>
      <c r="BF112" s="204">
        <f>IF(N112="snížená",J112,0)</f>
        <v>0</v>
      </c>
      <c r="BG112" s="204">
        <f>IF(N112="zákl. přenesená",J112,0)</f>
        <v>0</v>
      </c>
      <c r="BH112" s="204">
        <f>IF(N112="sníž. přenesená",J112,0)</f>
        <v>0</v>
      </c>
      <c r="BI112" s="204">
        <f>IF(N112="nulová",J112,0)</f>
        <v>0</v>
      </c>
      <c r="BJ112" s="24" t="s">
        <v>86</v>
      </c>
      <c r="BK112" s="204">
        <f>ROUND(I112*H112,2)</f>
        <v>0</v>
      </c>
      <c r="BL112" s="24" t="s">
        <v>169</v>
      </c>
      <c r="BM112" s="24" t="s">
        <v>1912</v>
      </c>
    </row>
    <row r="113" spans="2:65" s="11" customFormat="1" ht="13.5">
      <c r="B113" s="205"/>
      <c r="C113" s="206"/>
      <c r="D113" s="207" t="s">
        <v>171</v>
      </c>
      <c r="E113" s="208" t="s">
        <v>76</v>
      </c>
      <c r="F113" s="209" t="s">
        <v>1913</v>
      </c>
      <c r="G113" s="206"/>
      <c r="H113" s="210">
        <v>3.851</v>
      </c>
      <c r="I113" s="211"/>
      <c r="J113" s="206"/>
      <c r="K113" s="206"/>
      <c r="L113" s="212"/>
      <c r="M113" s="213"/>
      <c r="N113" s="214"/>
      <c r="O113" s="214"/>
      <c r="P113" s="214"/>
      <c r="Q113" s="214"/>
      <c r="R113" s="214"/>
      <c r="S113" s="214"/>
      <c r="T113" s="215"/>
      <c r="AT113" s="216" t="s">
        <v>171</v>
      </c>
      <c r="AU113" s="216" t="s">
        <v>88</v>
      </c>
      <c r="AV113" s="11" t="s">
        <v>88</v>
      </c>
      <c r="AW113" s="11" t="s">
        <v>40</v>
      </c>
      <c r="AX113" s="11" t="s">
        <v>78</v>
      </c>
      <c r="AY113" s="216" t="s">
        <v>161</v>
      </c>
    </row>
    <row r="114" spans="2:65" s="11" customFormat="1" ht="13.5">
      <c r="B114" s="205"/>
      <c r="C114" s="206"/>
      <c r="D114" s="207" t="s">
        <v>171</v>
      </c>
      <c r="E114" s="208" t="s">
        <v>76</v>
      </c>
      <c r="F114" s="209" t="s">
        <v>1914</v>
      </c>
      <c r="G114" s="206"/>
      <c r="H114" s="210">
        <v>8.7880000000000003</v>
      </c>
      <c r="I114" s="211"/>
      <c r="J114" s="206"/>
      <c r="K114" s="206"/>
      <c r="L114" s="212"/>
      <c r="M114" s="213"/>
      <c r="N114" s="214"/>
      <c r="O114" s="214"/>
      <c r="P114" s="214"/>
      <c r="Q114" s="214"/>
      <c r="R114" s="214"/>
      <c r="S114" s="214"/>
      <c r="T114" s="215"/>
      <c r="AT114" s="216" t="s">
        <v>171</v>
      </c>
      <c r="AU114" s="216" t="s">
        <v>88</v>
      </c>
      <c r="AV114" s="11" t="s">
        <v>88</v>
      </c>
      <c r="AW114" s="11" t="s">
        <v>40</v>
      </c>
      <c r="AX114" s="11" t="s">
        <v>78</v>
      </c>
      <c r="AY114" s="216" t="s">
        <v>161</v>
      </c>
    </row>
    <row r="115" spans="2:65" s="12" customFormat="1" ht="13.5">
      <c r="B115" s="217"/>
      <c r="C115" s="218"/>
      <c r="D115" s="219" t="s">
        <v>171</v>
      </c>
      <c r="E115" s="220" t="s">
        <v>76</v>
      </c>
      <c r="F115" s="221" t="s">
        <v>174</v>
      </c>
      <c r="G115" s="218"/>
      <c r="H115" s="222">
        <v>12.638999999999999</v>
      </c>
      <c r="I115" s="223"/>
      <c r="J115" s="218"/>
      <c r="K115" s="218"/>
      <c r="L115" s="224"/>
      <c r="M115" s="225"/>
      <c r="N115" s="226"/>
      <c r="O115" s="226"/>
      <c r="P115" s="226"/>
      <c r="Q115" s="226"/>
      <c r="R115" s="226"/>
      <c r="S115" s="226"/>
      <c r="T115" s="227"/>
      <c r="AT115" s="228" t="s">
        <v>171</v>
      </c>
      <c r="AU115" s="228" t="s">
        <v>88</v>
      </c>
      <c r="AV115" s="12" t="s">
        <v>169</v>
      </c>
      <c r="AW115" s="12" t="s">
        <v>40</v>
      </c>
      <c r="AX115" s="12" t="s">
        <v>86</v>
      </c>
      <c r="AY115" s="228" t="s">
        <v>161</v>
      </c>
    </row>
    <row r="116" spans="2:65" s="1" customFormat="1" ht="44.25" customHeight="1">
      <c r="B116" s="41"/>
      <c r="C116" s="193" t="s">
        <v>352</v>
      </c>
      <c r="D116" s="193" t="s">
        <v>164</v>
      </c>
      <c r="E116" s="194" t="s">
        <v>770</v>
      </c>
      <c r="F116" s="195" t="s">
        <v>771</v>
      </c>
      <c r="G116" s="196" t="s">
        <v>167</v>
      </c>
      <c r="H116" s="197">
        <v>53.67</v>
      </c>
      <c r="I116" s="198"/>
      <c r="J116" s="199">
        <f>ROUND(I116*H116,2)</f>
        <v>0</v>
      </c>
      <c r="K116" s="195" t="s">
        <v>168</v>
      </c>
      <c r="L116" s="61"/>
      <c r="M116" s="200" t="s">
        <v>76</v>
      </c>
      <c r="N116" s="201" t="s">
        <v>48</v>
      </c>
      <c r="O116" s="42"/>
      <c r="P116" s="202">
        <f>O116*H116</f>
        <v>0</v>
      </c>
      <c r="Q116" s="202">
        <v>0</v>
      </c>
      <c r="R116" s="202">
        <f>Q116*H116</f>
        <v>0</v>
      </c>
      <c r="S116" s="202">
        <v>0</v>
      </c>
      <c r="T116" s="203">
        <f>S116*H116</f>
        <v>0</v>
      </c>
      <c r="AR116" s="24" t="s">
        <v>169</v>
      </c>
      <c r="AT116" s="24" t="s">
        <v>164</v>
      </c>
      <c r="AU116" s="24" t="s">
        <v>88</v>
      </c>
      <c r="AY116" s="24" t="s">
        <v>161</v>
      </c>
      <c r="BE116" s="204">
        <f>IF(N116="základní",J116,0)</f>
        <v>0</v>
      </c>
      <c r="BF116" s="204">
        <f>IF(N116="snížená",J116,0)</f>
        <v>0</v>
      </c>
      <c r="BG116" s="204">
        <f>IF(N116="zákl. přenesená",J116,0)</f>
        <v>0</v>
      </c>
      <c r="BH116" s="204">
        <f>IF(N116="sníž. přenesená",J116,0)</f>
        <v>0</v>
      </c>
      <c r="BI116" s="204">
        <f>IF(N116="nulová",J116,0)</f>
        <v>0</v>
      </c>
      <c r="BJ116" s="24" t="s">
        <v>86</v>
      </c>
      <c r="BK116" s="204">
        <f>ROUND(I116*H116,2)</f>
        <v>0</v>
      </c>
      <c r="BL116" s="24" t="s">
        <v>169</v>
      </c>
      <c r="BM116" s="24" t="s">
        <v>1915</v>
      </c>
    </row>
    <row r="117" spans="2:65" s="11" customFormat="1" ht="13.5">
      <c r="B117" s="205"/>
      <c r="C117" s="206"/>
      <c r="D117" s="207" t="s">
        <v>171</v>
      </c>
      <c r="E117" s="208" t="s">
        <v>76</v>
      </c>
      <c r="F117" s="209" t="s">
        <v>1916</v>
      </c>
      <c r="G117" s="206"/>
      <c r="H117" s="210">
        <v>8.58</v>
      </c>
      <c r="I117" s="211"/>
      <c r="J117" s="206"/>
      <c r="K117" s="206"/>
      <c r="L117" s="212"/>
      <c r="M117" s="213"/>
      <c r="N117" s="214"/>
      <c r="O117" s="214"/>
      <c r="P117" s="214"/>
      <c r="Q117" s="214"/>
      <c r="R117" s="214"/>
      <c r="S117" s="214"/>
      <c r="T117" s="215"/>
      <c r="AT117" s="216" t="s">
        <v>171</v>
      </c>
      <c r="AU117" s="216" t="s">
        <v>88</v>
      </c>
      <c r="AV117" s="11" t="s">
        <v>88</v>
      </c>
      <c r="AW117" s="11" t="s">
        <v>40</v>
      </c>
      <c r="AX117" s="11" t="s">
        <v>78</v>
      </c>
      <c r="AY117" s="216" t="s">
        <v>161</v>
      </c>
    </row>
    <row r="118" spans="2:65" s="11" customFormat="1" ht="13.5">
      <c r="B118" s="205"/>
      <c r="C118" s="206"/>
      <c r="D118" s="207" t="s">
        <v>171</v>
      </c>
      <c r="E118" s="208" t="s">
        <v>76</v>
      </c>
      <c r="F118" s="209" t="s">
        <v>1917</v>
      </c>
      <c r="G118" s="206"/>
      <c r="H118" s="210">
        <v>45.09</v>
      </c>
      <c r="I118" s="211"/>
      <c r="J118" s="206"/>
      <c r="K118" s="206"/>
      <c r="L118" s="212"/>
      <c r="M118" s="213"/>
      <c r="N118" s="214"/>
      <c r="O118" s="214"/>
      <c r="P118" s="214"/>
      <c r="Q118" s="214"/>
      <c r="R118" s="214"/>
      <c r="S118" s="214"/>
      <c r="T118" s="215"/>
      <c r="AT118" s="216" t="s">
        <v>171</v>
      </c>
      <c r="AU118" s="216" t="s">
        <v>88</v>
      </c>
      <c r="AV118" s="11" t="s">
        <v>88</v>
      </c>
      <c r="AW118" s="11" t="s">
        <v>40</v>
      </c>
      <c r="AX118" s="11" t="s">
        <v>78</v>
      </c>
      <c r="AY118" s="216" t="s">
        <v>161</v>
      </c>
    </row>
    <row r="119" spans="2:65" s="12" customFormat="1" ht="13.5">
      <c r="B119" s="217"/>
      <c r="C119" s="218"/>
      <c r="D119" s="219" t="s">
        <v>171</v>
      </c>
      <c r="E119" s="220" t="s">
        <v>76</v>
      </c>
      <c r="F119" s="221" t="s">
        <v>174</v>
      </c>
      <c r="G119" s="218"/>
      <c r="H119" s="222">
        <v>53.67</v>
      </c>
      <c r="I119" s="223"/>
      <c r="J119" s="218"/>
      <c r="K119" s="218"/>
      <c r="L119" s="224"/>
      <c r="M119" s="225"/>
      <c r="N119" s="226"/>
      <c r="O119" s="226"/>
      <c r="P119" s="226"/>
      <c r="Q119" s="226"/>
      <c r="R119" s="226"/>
      <c r="S119" s="226"/>
      <c r="T119" s="227"/>
      <c r="AT119" s="228" t="s">
        <v>171</v>
      </c>
      <c r="AU119" s="228" t="s">
        <v>88</v>
      </c>
      <c r="AV119" s="12" t="s">
        <v>169</v>
      </c>
      <c r="AW119" s="12" t="s">
        <v>40</v>
      </c>
      <c r="AX119" s="12" t="s">
        <v>86</v>
      </c>
      <c r="AY119" s="228" t="s">
        <v>161</v>
      </c>
    </row>
    <row r="120" spans="2:65" s="1" customFormat="1" ht="22.5" customHeight="1">
      <c r="B120" s="41"/>
      <c r="C120" s="193" t="s">
        <v>356</v>
      </c>
      <c r="D120" s="193" t="s">
        <v>164</v>
      </c>
      <c r="E120" s="194" t="s">
        <v>773</v>
      </c>
      <c r="F120" s="195" t="s">
        <v>774</v>
      </c>
      <c r="G120" s="196" t="s">
        <v>167</v>
      </c>
      <c r="H120" s="197">
        <v>53.67</v>
      </c>
      <c r="I120" s="198"/>
      <c r="J120" s="199">
        <f>ROUND(I120*H120,2)</f>
        <v>0</v>
      </c>
      <c r="K120" s="195" t="s">
        <v>168</v>
      </c>
      <c r="L120" s="61"/>
      <c r="M120" s="200" t="s">
        <v>76</v>
      </c>
      <c r="N120" s="201" t="s">
        <v>48</v>
      </c>
      <c r="O120" s="42"/>
      <c r="P120" s="202">
        <f>O120*H120</f>
        <v>0</v>
      </c>
      <c r="Q120" s="202">
        <v>0</v>
      </c>
      <c r="R120" s="202">
        <f>Q120*H120</f>
        <v>0</v>
      </c>
      <c r="S120" s="202">
        <v>0</v>
      </c>
      <c r="T120" s="203">
        <f>S120*H120</f>
        <v>0</v>
      </c>
      <c r="AR120" s="24" t="s">
        <v>169</v>
      </c>
      <c r="AT120" s="24" t="s">
        <v>164</v>
      </c>
      <c r="AU120" s="24" t="s">
        <v>88</v>
      </c>
      <c r="AY120" s="24" t="s">
        <v>161</v>
      </c>
      <c r="BE120" s="204">
        <f>IF(N120="základní",J120,0)</f>
        <v>0</v>
      </c>
      <c r="BF120" s="204">
        <f>IF(N120="snížená",J120,0)</f>
        <v>0</v>
      </c>
      <c r="BG120" s="204">
        <f>IF(N120="zákl. přenesená",J120,0)</f>
        <v>0</v>
      </c>
      <c r="BH120" s="204">
        <f>IF(N120="sníž. přenesená",J120,0)</f>
        <v>0</v>
      </c>
      <c r="BI120" s="204">
        <f>IF(N120="nulová",J120,0)</f>
        <v>0</v>
      </c>
      <c r="BJ120" s="24" t="s">
        <v>86</v>
      </c>
      <c r="BK120" s="204">
        <f>ROUND(I120*H120,2)</f>
        <v>0</v>
      </c>
      <c r="BL120" s="24" t="s">
        <v>169</v>
      </c>
      <c r="BM120" s="24" t="s">
        <v>1918</v>
      </c>
    </row>
    <row r="121" spans="2:65" s="1" customFormat="1" ht="22.5" customHeight="1">
      <c r="B121" s="41"/>
      <c r="C121" s="193" t="s">
        <v>288</v>
      </c>
      <c r="D121" s="193" t="s">
        <v>164</v>
      </c>
      <c r="E121" s="194" t="s">
        <v>776</v>
      </c>
      <c r="F121" s="195" t="s">
        <v>777</v>
      </c>
      <c r="G121" s="196" t="s">
        <v>204</v>
      </c>
      <c r="H121" s="197">
        <v>107.34</v>
      </c>
      <c r="I121" s="198"/>
      <c r="J121" s="199">
        <f>ROUND(I121*H121,2)</f>
        <v>0</v>
      </c>
      <c r="K121" s="195" t="s">
        <v>168</v>
      </c>
      <c r="L121" s="61"/>
      <c r="M121" s="200" t="s">
        <v>76</v>
      </c>
      <c r="N121" s="201" t="s">
        <v>48</v>
      </c>
      <c r="O121" s="42"/>
      <c r="P121" s="202">
        <f>O121*H121</f>
        <v>0</v>
      </c>
      <c r="Q121" s="202">
        <v>0</v>
      </c>
      <c r="R121" s="202">
        <f>Q121*H121</f>
        <v>0</v>
      </c>
      <c r="S121" s="202">
        <v>0</v>
      </c>
      <c r="T121" s="203">
        <f>S121*H121</f>
        <v>0</v>
      </c>
      <c r="AR121" s="24" t="s">
        <v>169</v>
      </c>
      <c r="AT121" s="24" t="s">
        <v>164</v>
      </c>
      <c r="AU121" s="24" t="s">
        <v>88</v>
      </c>
      <c r="AY121" s="24" t="s">
        <v>161</v>
      </c>
      <c r="BE121" s="204">
        <f>IF(N121="základní",J121,0)</f>
        <v>0</v>
      </c>
      <c r="BF121" s="204">
        <f>IF(N121="snížená",J121,0)</f>
        <v>0</v>
      </c>
      <c r="BG121" s="204">
        <f>IF(N121="zákl. přenesená",J121,0)</f>
        <v>0</v>
      </c>
      <c r="BH121" s="204">
        <f>IF(N121="sníž. přenesená",J121,0)</f>
        <v>0</v>
      </c>
      <c r="BI121" s="204">
        <f>IF(N121="nulová",J121,0)</f>
        <v>0</v>
      </c>
      <c r="BJ121" s="24" t="s">
        <v>86</v>
      </c>
      <c r="BK121" s="204">
        <f>ROUND(I121*H121,2)</f>
        <v>0</v>
      </c>
      <c r="BL121" s="24" t="s">
        <v>169</v>
      </c>
      <c r="BM121" s="24" t="s">
        <v>1919</v>
      </c>
    </row>
    <row r="122" spans="2:65" s="11" customFormat="1" ht="13.5">
      <c r="B122" s="205"/>
      <c r="C122" s="206"/>
      <c r="D122" s="219" t="s">
        <v>171</v>
      </c>
      <c r="E122" s="206"/>
      <c r="F122" s="242" t="s">
        <v>1920</v>
      </c>
      <c r="G122" s="206"/>
      <c r="H122" s="243">
        <v>107.34</v>
      </c>
      <c r="I122" s="211"/>
      <c r="J122" s="206"/>
      <c r="K122" s="206"/>
      <c r="L122" s="212"/>
      <c r="M122" s="213"/>
      <c r="N122" s="214"/>
      <c r="O122" s="214"/>
      <c r="P122" s="214"/>
      <c r="Q122" s="214"/>
      <c r="R122" s="214"/>
      <c r="S122" s="214"/>
      <c r="T122" s="215"/>
      <c r="AT122" s="216" t="s">
        <v>171</v>
      </c>
      <c r="AU122" s="216" t="s">
        <v>88</v>
      </c>
      <c r="AV122" s="11" t="s">
        <v>88</v>
      </c>
      <c r="AW122" s="11" t="s">
        <v>6</v>
      </c>
      <c r="AX122" s="11" t="s">
        <v>86</v>
      </c>
      <c r="AY122" s="216" t="s">
        <v>161</v>
      </c>
    </row>
    <row r="123" spans="2:65" s="1" customFormat="1" ht="31.5" customHeight="1">
      <c r="B123" s="41"/>
      <c r="C123" s="193" t="s">
        <v>215</v>
      </c>
      <c r="D123" s="193" t="s">
        <v>164</v>
      </c>
      <c r="E123" s="194" t="s">
        <v>780</v>
      </c>
      <c r="F123" s="195" t="s">
        <v>781</v>
      </c>
      <c r="G123" s="196" t="s">
        <v>167</v>
      </c>
      <c r="H123" s="197">
        <v>81.06</v>
      </c>
      <c r="I123" s="198"/>
      <c r="J123" s="199">
        <f>ROUND(I123*H123,2)</f>
        <v>0</v>
      </c>
      <c r="K123" s="195" t="s">
        <v>168</v>
      </c>
      <c r="L123" s="61"/>
      <c r="M123" s="200" t="s">
        <v>76</v>
      </c>
      <c r="N123" s="201" t="s">
        <v>48</v>
      </c>
      <c r="O123" s="42"/>
      <c r="P123" s="202">
        <f>O123*H123</f>
        <v>0</v>
      </c>
      <c r="Q123" s="202">
        <v>0</v>
      </c>
      <c r="R123" s="202">
        <f>Q123*H123</f>
        <v>0</v>
      </c>
      <c r="S123" s="202">
        <v>0</v>
      </c>
      <c r="T123" s="203">
        <f>S123*H123</f>
        <v>0</v>
      </c>
      <c r="AR123" s="24" t="s">
        <v>169</v>
      </c>
      <c r="AT123" s="24" t="s">
        <v>164</v>
      </c>
      <c r="AU123" s="24" t="s">
        <v>88</v>
      </c>
      <c r="AY123" s="24" t="s">
        <v>161</v>
      </c>
      <c r="BE123" s="204">
        <f>IF(N123="základní",J123,0)</f>
        <v>0</v>
      </c>
      <c r="BF123" s="204">
        <f>IF(N123="snížená",J123,0)</f>
        <v>0</v>
      </c>
      <c r="BG123" s="204">
        <f>IF(N123="zákl. přenesená",J123,0)</f>
        <v>0</v>
      </c>
      <c r="BH123" s="204">
        <f>IF(N123="sníž. přenesená",J123,0)</f>
        <v>0</v>
      </c>
      <c r="BI123" s="204">
        <f>IF(N123="nulová",J123,0)</f>
        <v>0</v>
      </c>
      <c r="BJ123" s="24" t="s">
        <v>86</v>
      </c>
      <c r="BK123" s="204">
        <f>ROUND(I123*H123,2)</f>
        <v>0</v>
      </c>
      <c r="BL123" s="24" t="s">
        <v>169</v>
      </c>
      <c r="BM123" s="24" t="s">
        <v>1921</v>
      </c>
    </row>
    <row r="124" spans="2:65" s="11" customFormat="1" ht="13.5">
      <c r="B124" s="205"/>
      <c r="C124" s="206"/>
      <c r="D124" s="207" t="s">
        <v>171</v>
      </c>
      <c r="E124" s="208" t="s">
        <v>76</v>
      </c>
      <c r="F124" s="209" t="s">
        <v>1922</v>
      </c>
      <c r="G124" s="206"/>
      <c r="H124" s="210">
        <v>29.92</v>
      </c>
      <c r="I124" s="211"/>
      <c r="J124" s="206"/>
      <c r="K124" s="206"/>
      <c r="L124" s="212"/>
      <c r="M124" s="213"/>
      <c r="N124" s="214"/>
      <c r="O124" s="214"/>
      <c r="P124" s="214"/>
      <c r="Q124" s="214"/>
      <c r="R124" s="214"/>
      <c r="S124" s="214"/>
      <c r="T124" s="215"/>
      <c r="AT124" s="216" t="s">
        <v>171</v>
      </c>
      <c r="AU124" s="216" t="s">
        <v>88</v>
      </c>
      <c r="AV124" s="11" t="s">
        <v>88</v>
      </c>
      <c r="AW124" s="11" t="s">
        <v>40</v>
      </c>
      <c r="AX124" s="11" t="s">
        <v>78</v>
      </c>
      <c r="AY124" s="216" t="s">
        <v>161</v>
      </c>
    </row>
    <row r="125" spans="2:65" s="11" customFormat="1" ht="13.5">
      <c r="B125" s="205"/>
      <c r="C125" s="206"/>
      <c r="D125" s="207" t="s">
        <v>171</v>
      </c>
      <c r="E125" s="208" t="s">
        <v>76</v>
      </c>
      <c r="F125" s="209" t="s">
        <v>1923</v>
      </c>
      <c r="G125" s="206"/>
      <c r="H125" s="210">
        <v>48.23</v>
      </c>
      <c r="I125" s="211"/>
      <c r="J125" s="206"/>
      <c r="K125" s="206"/>
      <c r="L125" s="212"/>
      <c r="M125" s="213"/>
      <c r="N125" s="214"/>
      <c r="O125" s="214"/>
      <c r="P125" s="214"/>
      <c r="Q125" s="214"/>
      <c r="R125" s="214"/>
      <c r="S125" s="214"/>
      <c r="T125" s="215"/>
      <c r="AT125" s="216" t="s">
        <v>171</v>
      </c>
      <c r="AU125" s="216" t="s">
        <v>88</v>
      </c>
      <c r="AV125" s="11" t="s">
        <v>88</v>
      </c>
      <c r="AW125" s="11" t="s">
        <v>40</v>
      </c>
      <c r="AX125" s="11" t="s">
        <v>78</v>
      </c>
      <c r="AY125" s="216" t="s">
        <v>161</v>
      </c>
    </row>
    <row r="126" spans="2:65" s="11" customFormat="1" ht="13.5">
      <c r="B126" s="205"/>
      <c r="C126" s="206"/>
      <c r="D126" s="207" t="s">
        <v>171</v>
      </c>
      <c r="E126" s="208" t="s">
        <v>76</v>
      </c>
      <c r="F126" s="209" t="s">
        <v>1924</v>
      </c>
      <c r="G126" s="206"/>
      <c r="H126" s="210">
        <v>2.91</v>
      </c>
      <c r="I126" s="211"/>
      <c r="J126" s="206"/>
      <c r="K126" s="206"/>
      <c r="L126" s="212"/>
      <c r="M126" s="213"/>
      <c r="N126" s="214"/>
      <c r="O126" s="214"/>
      <c r="P126" s="214"/>
      <c r="Q126" s="214"/>
      <c r="R126" s="214"/>
      <c r="S126" s="214"/>
      <c r="T126" s="215"/>
      <c r="AT126" s="216" t="s">
        <v>171</v>
      </c>
      <c r="AU126" s="216" t="s">
        <v>88</v>
      </c>
      <c r="AV126" s="11" t="s">
        <v>88</v>
      </c>
      <c r="AW126" s="11" t="s">
        <v>40</v>
      </c>
      <c r="AX126" s="11" t="s">
        <v>78</v>
      </c>
      <c r="AY126" s="216" t="s">
        <v>161</v>
      </c>
    </row>
    <row r="127" spans="2:65" s="12" customFormat="1" ht="13.5">
      <c r="B127" s="217"/>
      <c r="C127" s="218"/>
      <c r="D127" s="219" t="s">
        <v>171</v>
      </c>
      <c r="E127" s="220" t="s">
        <v>76</v>
      </c>
      <c r="F127" s="221" t="s">
        <v>174</v>
      </c>
      <c r="G127" s="218"/>
      <c r="H127" s="222">
        <v>81.06</v>
      </c>
      <c r="I127" s="223"/>
      <c r="J127" s="218"/>
      <c r="K127" s="218"/>
      <c r="L127" s="224"/>
      <c r="M127" s="225"/>
      <c r="N127" s="226"/>
      <c r="O127" s="226"/>
      <c r="P127" s="226"/>
      <c r="Q127" s="226"/>
      <c r="R127" s="226"/>
      <c r="S127" s="226"/>
      <c r="T127" s="227"/>
      <c r="AT127" s="228" t="s">
        <v>171</v>
      </c>
      <c r="AU127" s="228" t="s">
        <v>88</v>
      </c>
      <c r="AV127" s="12" t="s">
        <v>169</v>
      </c>
      <c r="AW127" s="12" t="s">
        <v>40</v>
      </c>
      <c r="AX127" s="12" t="s">
        <v>86</v>
      </c>
      <c r="AY127" s="228" t="s">
        <v>161</v>
      </c>
    </row>
    <row r="128" spans="2:65" s="1" customFormat="1" ht="22.5" customHeight="1">
      <c r="B128" s="41"/>
      <c r="C128" s="232" t="s">
        <v>331</v>
      </c>
      <c r="D128" s="232" t="s">
        <v>246</v>
      </c>
      <c r="E128" s="233" t="s">
        <v>1925</v>
      </c>
      <c r="F128" s="234" t="s">
        <v>1926</v>
      </c>
      <c r="G128" s="235" t="s">
        <v>204</v>
      </c>
      <c r="H128" s="236">
        <v>5.5289999999999999</v>
      </c>
      <c r="I128" s="237"/>
      <c r="J128" s="238">
        <f>ROUND(I128*H128,2)</f>
        <v>0</v>
      </c>
      <c r="K128" s="234" t="s">
        <v>168</v>
      </c>
      <c r="L128" s="239"/>
      <c r="M128" s="240" t="s">
        <v>76</v>
      </c>
      <c r="N128" s="241" t="s">
        <v>48</v>
      </c>
      <c r="O128" s="42"/>
      <c r="P128" s="202">
        <f>O128*H128</f>
        <v>0</v>
      </c>
      <c r="Q128" s="202">
        <v>1</v>
      </c>
      <c r="R128" s="202">
        <f>Q128*H128</f>
        <v>5.5289999999999999</v>
      </c>
      <c r="S128" s="202">
        <v>0</v>
      </c>
      <c r="T128" s="203">
        <f>S128*H128</f>
        <v>0</v>
      </c>
      <c r="AR128" s="24" t="s">
        <v>288</v>
      </c>
      <c r="AT128" s="24" t="s">
        <v>246</v>
      </c>
      <c r="AU128" s="24" t="s">
        <v>88</v>
      </c>
      <c r="AY128" s="24" t="s">
        <v>161</v>
      </c>
      <c r="BE128" s="204">
        <f>IF(N128="základní",J128,0)</f>
        <v>0</v>
      </c>
      <c r="BF128" s="204">
        <f>IF(N128="snížená",J128,0)</f>
        <v>0</v>
      </c>
      <c r="BG128" s="204">
        <f>IF(N128="zákl. přenesená",J128,0)</f>
        <v>0</v>
      </c>
      <c r="BH128" s="204">
        <f>IF(N128="sníž. přenesená",J128,0)</f>
        <v>0</v>
      </c>
      <c r="BI128" s="204">
        <f>IF(N128="nulová",J128,0)</f>
        <v>0</v>
      </c>
      <c r="BJ128" s="24" t="s">
        <v>86</v>
      </c>
      <c r="BK128" s="204">
        <f>ROUND(I128*H128,2)</f>
        <v>0</v>
      </c>
      <c r="BL128" s="24" t="s">
        <v>169</v>
      </c>
      <c r="BM128" s="24" t="s">
        <v>1927</v>
      </c>
    </row>
    <row r="129" spans="2:65" s="11" customFormat="1" ht="13.5">
      <c r="B129" s="205"/>
      <c r="C129" s="206"/>
      <c r="D129" s="219" t="s">
        <v>171</v>
      </c>
      <c r="E129" s="206"/>
      <c r="F129" s="242" t="s">
        <v>1928</v>
      </c>
      <c r="G129" s="206"/>
      <c r="H129" s="243">
        <v>5.5289999999999999</v>
      </c>
      <c r="I129" s="211"/>
      <c r="J129" s="206"/>
      <c r="K129" s="206"/>
      <c r="L129" s="212"/>
      <c r="M129" s="213"/>
      <c r="N129" s="214"/>
      <c r="O129" s="214"/>
      <c r="P129" s="214"/>
      <c r="Q129" s="214"/>
      <c r="R129" s="214"/>
      <c r="S129" s="214"/>
      <c r="T129" s="215"/>
      <c r="AT129" s="216" t="s">
        <v>171</v>
      </c>
      <c r="AU129" s="216" t="s">
        <v>88</v>
      </c>
      <c r="AV129" s="11" t="s">
        <v>88</v>
      </c>
      <c r="AW129" s="11" t="s">
        <v>6</v>
      </c>
      <c r="AX129" s="11" t="s">
        <v>86</v>
      </c>
      <c r="AY129" s="216" t="s">
        <v>161</v>
      </c>
    </row>
    <row r="130" spans="2:65" s="1" customFormat="1" ht="57" customHeight="1">
      <c r="B130" s="41"/>
      <c r="C130" s="193" t="s">
        <v>470</v>
      </c>
      <c r="D130" s="193" t="s">
        <v>164</v>
      </c>
      <c r="E130" s="194" t="s">
        <v>783</v>
      </c>
      <c r="F130" s="195" t="s">
        <v>784</v>
      </c>
      <c r="G130" s="196" t="s">
        <v>167</v>
      </c>
      <c r="H130" s="197">
        <v>29.62</v>
      </c>
      <c r="I130" s="198"/>
      <c r="J130" s="199">
        <f>ROUND(I130*H130,2)</f>
        <v>0</v>
      </c>
      <c r="K130" s="195" t="s">
        <v>168</v>
      </c>
      <c r="L130" s="61"/>
      <c r="M130" s="200" t="s">
        <v>76</v>
      </c>
      <c r="N130" s="201" t="s">
        <v>48</v>
      </c>
      <c r="O130" s="42"/>
      <c r="P130" s="202">
        <f>O130*H130</f>
        <v>0</v>
      </c>
      <c r="Q130" s="202">
        <v>0</v>
      </c>
      <c r="R130" s="202">
        <f>Q130*H130</f>
        <v>0</v>
      </c>
      <c r="S130" s="202">
        <v>0</v>
      </c>
      <c r="T130" s="203">
        <f>S130*H130</f>
        <v>0</v>
      </c>
      <c r="AR130" s="24" t="s">
        <v>169</v>
      </c>
      <c r="AT130" s="24" t="s">
        <v>164</v>
      </c>
      <c r="AU130" s="24" t="s">
        <v>88</v>
      </c>
      <c r="AY130" s="24" t="s">
        <v>161</v>
      </c>
      <c r="BE130" s="204">
        <f>IF(N130="základní",J130,0)</f>
        <v>0</v>
      </c>
      <c r="BF130" s="204">
        <f>IF(N130="snížená",J130,0)</f>
        <v>0</v>
      </c>
      <c r="BG130" s="204">
        <f>IF(N130="zákl. přenesená",J130,0)</f>
        <v>0</v>
      </c>
      <c r="BH130" s="204">
        <f>IF(N130="sníž. přenesená",J130,0)</f>
        <v>0</v>
      </c>
      <c r="BI130" s="204">
        <f>IF(N130="nulová",J130,0)</f>
        <v>0</v>
      </c>
      <c r="BJ130" s="24" t="s">
        <v>86</v>
      </c>
      <c r="BK130" s="204">
        <f>ROUND(I130*H130,2)</f>
        <v>0</v>
      </c>
      <c r="BL130" s="24" t="s">
        <v>169</v>
      </c>
      <c r="BM130" s="24" t="s">
        <v>1929</v>
      </c>
    </row>
    <row r="131" spans="2:65" s="11" customFormat="1" ht="13.5">
      <c r="B131" s="205"/>
      <c r="C131" s="206"/>
      <c r="D131" s="207" t="s">
        <v>171</v>
      </c>
      <c r="E131" s="208" t="s">
        <v>76</v>
      </c>
      <c r="F131" s="209" t="s">
        <v>1930</v>
      </c>
      <c r="G131" s="206"/>
      <c r="H131" s="210">
        <v>6.64</v>
      </c>
      <c r="I131" s="211"/>
      <c r="J131" s="206"/>
      <c r="K131" s="206"/>
      <c r="L131" s="212"/>
      <c r="M131" s="213"/>
      <c r="N131" s="214"/>
      <c r="O131" s="214"/>
      <c r="P131" s="214"/>
      <c r="Q131" s="214"/>
      <c r="R131" s="214"/>
      <c r="S131" s="214"/>
      <c r="T131" s="215"/>
      <c r="AT131" s="216" t="s">
        <v>171</v>
      </c>
      <c r="AU131" s="216" t="s">
        <v>88</v>
      </c>
      <c r="AV131" s="11" t="s">
        <v>88</v>
      </c>
      <c r="AW131" s="11" t="s">
        <v>40</v>
      </c>
      <c r="AX131" s="11" t="s">
        <v>78</v>
      </c>
      <c r="AY131" s="216" t="s">
        <v>161</v>
      </c>
    </row>
    <row r="132" spans="2:65" s="11" customFormat="1" ht="13.5">
      <c r="B132" s="205"/>
      <c r="C132" s="206"/>
      <c r="D132" s="207" t="s">
        <v>171</v>
      </c>
      <c r="E132" s="208" t="s">
        <v>76</v>
      </c>
      <c r="F132" s="209" t="s">
        <v>1931</v>
      </c>
      <c r="G132" s="206"/>
      <c r="H132" s="210">
        <v>22.98</v>
      </c>
      <c r="I132" s="211"/>
      <c r="J132" s="206"/>
      <c r="K132" s="206"/>
      <c r="L132" s="212"/>
      <c r="M132" s="213"/>
      <c r="N132" s="214"/>
      <c r="O132" s="214"/>
      <c r="P132" s="214"/>
      <c r="Q132" s="214"/>
      <c r="R132" s="214"/>
      <c r="S132" s="214"/>
      <c r="T132" s="215"/>
      <c r="AT132" s="216" t="s">
        <v>171</v>
      </c>
      <c r="AU132" s="216" t="s">
        <v>88</v>
      </c>
      <c r="AV132" s="11" t="s">
        <v>88</v>
      </c>
      <c r="AW132" s="11" t="s">
        <v>40</v>
      </c>
      <c r="AX132" s="11" t="s">
        <v>78</v>
      </c>
      <c r="AY132" s="216" t="s">
        <v>161</v>
      </c>
    </row>
    <row r="133" spans="2:65" s="12" customFormat="1" ht="13.5">
      <c r="B133" s="217"/>
      <c r="C133" s="218"/>
      <c r="D133" s="219" t="s">
        <v>171</v>
      </c>
      <c r="E133" s="220" t="s">
        <v>76</v>
      </c>
      <c r="F133" s="221" t="s">
        <v>174</v>
      </c>
      <c r="G133" s="218"/>
      <c r="H133" s="222">
        <v>29.62</v>
      </c>
      <c r="I133" s="223"/>
      <c r="J133" s="218"/>
      <c r="K133" s="218"/>
      <c r="L133" s="224"/>
      <c r="M133" s="225"/>
      <c r="N133" s="226"/>
      <c r="O133" s="226"/>
      <c r="P133" s="226"/>
      <c r="Q133" s="226"/>
      <c r="R133" s="226"/>
      <c r="S133" s="226"/>
      <c r="T133" s="227"/>
      <c r="AT133" s="228" t="s">
        <v>171</v>
      </c>
      <c r="AU133" s="228" t="s">
        <v>88</v>
      </c>
      <c r="AV133" s="12" t="s">
        <v>169</v>
      </c>
      <c r="AW133" s="12" t="s">
        <v>40</v>
      </c>
      <c r="AX133" s="12" t="s">
        <v>86</v>
      </c>
      <c r="AY133" s="228" t="s">
        <v>161</v>
      </c>
    </row>
    <row r="134" spans="2:65" s="1" customFormat="1" ht="22.5" customHeight="1">
      <c r="B134" s="41"/>
      <c r="C134" s="232" t="s">
        <v>195</v>
      </c>
      <c r="D134" s="232" t="s">
        <v>246</v>
      </c>
      <c r="E134" s="233" t="s">
        <v>786</v>
      </c>
      <c r="F134" s="234" t="s">
        <v>787</v>
      </c>
      <c r="G134" s="235" t="s">
        <v>204</v>
      </c>
      <c r="H134" s="236">
        <v>47.392000000000003</v>
      </c>
      <c r="I134" s="237"/>
      <c r="J134" s="238">
        <f>ROUND(I134*H134,2)</f>
        <v>0</v>
      </c>
      <c r="K134" s="234" t="s">
        <v>168</v>
      </c>
      <c r="L134" s="239"/>
      <c r="M134" s="240" t="s">
        <v>76</v>
      </c>
      <c r="N134" s="241" t="s">
        <v>48</v>
      </c>
      <c r="O134" s="42"/>
      <c r="P134" s="202">
        <f>O134*H134</f>
        <v>0</v>
      </c>
      <c r="Q134" s="202">
        <v>0</v>
      </c>
      <c r="R134" s="202">
        <f>Q134*H134</f>
        <v>0</v>
      </c>
      <c r="S134" s="202">
        <v>0</v>
      </c>
      <c r="T134" s="203">
        <f>S134*H134</f>
        <v>0</v>
      </c>
      <c r="AR134" s="24" t="s">
        <v>288</v>
      </c>
      <c r="AT134" s="24" t="s">
        <v>246</v>
      </c>
      <c r="AU134" s="24" t="s">
        <v>88</v>
      </c>
      <c r="AY134" s="24" t="s">
        <v>161</v>
      </c>
      <c r="BE134" s="204">
        <f>IF(N134="základní",J134,0)</f>
        <v>0</v>
      </c>
      <c r="BF134" s="204">
        <f>IF(N134="snížená",J134,0)</f>
        <v>0</v>
      </c>
      <c r="BG134" s="204">
        <f>IF(N134="zákl. přenesená",J134,0)</f>
        <v>0</v>
      </c>
      <c r="BH134" s="204">
        <f>IF(N134="sníž. přenesená",J134,0)</f>
        <v>0</v>
      </c>
      <c r="BI134" s="204">
        <f>IF(N134="nulová",J134,0)</f>
        <v>0</v>
      </c>
      <c r="BJ134" s="24" t="s">
        <v>86</v>
      </c>
      <c r="BK134" s="204">
        <f>ROUND(I134*H134,2)</f>
        <v>0</v>
      </c>
      <c r="BL134" s="24" t="s">
        <v>169</v>
      </c>
      <c r="BM134" s="24" t="s">
        <v>1932</v>
      </c>
    </row>
    <row r="135" spans="2:65" s="11" customFormat="1" ht="13.5">
      <c r="B135" s="205"/>
      <c r="C135" s="206"/>
      <c r="D135" s="219" t="s">
        <v>171</v>
      </c>
      <c r="E135" s="206"/>
      <c r="F135" s="242" t="s">
        <v>1933</v>
      </c>
      <c r="G135" s="206"/>
      <c r="H135" s="243">
        <v>47.392000000000003</v>
      </c>
      <c r="I135" s="211"/>
      <c r="J135" s="206"/>
      <c r="K135" s="206"/>
      <c r="L135" s="212"/>
      <c r="M135" s="213"/>
      <c r="N135" s="214"/>
      <c r="O135" s="214"/>
      <c r="P135" s="214"/>
      <c r="Q135" s="214"/>
      <c r="R135" s="214"/>
      <c r="S135" s="214"/>
      <c r="T135" s="215"/>
      <c r="AT135" s="216" t="s">
        <v>171</v>
      </c>
      <c r="AU135" s="216" t="s">
        <v>88</v>
      </c>
      <c r="AV135" s="11" t="s">
        <v>88</v>
      </c>
      <c r="AW135" s="11" t="s">
        <v>6</v>
      </c>
      <c r="AX135" s="11" t="s">
        <v>86</v>
      </c>
      <c r="AY135" s="216" t="s">
        <v>161</v>
      </c>
    </row>
    <row r="136" spans="2:65" s="1" customFormat="1" ht="31.5" customHeight="1">
      <c r="B136" s="41"/>
      <c r="C136" s="193" t="s">
        <v>175</v>
      </c>
      <c r="D136" s="193" t="s">
        <v>164</v>
      </c>
      <c r="E136" s="194" t="s">
        <v>790</v>
      </c>
      <c r="F136" s="195" t="s">
        <v>791</v>
      </c>
      <c r="G136" s="196" t="s">
        <v>209</v>
      </c>
      <c r="H136" s="197">
        <v>66.08</v>
      </c>
      <c r="I136" s="198"/>
      <c r="J136" s="199">
        <f>ROUND(I136*H136,2)</f>
        <v>0</v>
      </c>
      <c r="K136" s="195" t="s">
        <v>168</v>
      </c>
      <c r="L136" s="61"/>
      <c r="M136" s="200" t="s">
        <v>76</v>
      </c>
      <c r="N136" s="201" t="s">
        <v>48</v>
      </c>
      <c r="O136" s="42"/>
      <c r="P136" s="202">
        <f>O136*H136</f>
        <v>0</v>
      </c>
      <c r="Q136" s="202">
        <v>0</v>
      </c>
      <c r="R136" s="202">
        <f>Q136*H136</f>
        <v>0</v>
      </c>
      <c r="S136" s="202">
        <v>0</v>
      </c>
      <c r="T136" s="203">
        <f>S136*H136</f>
        <v>0</v>
      </c>
      <c r="AR136" s="24" t="s">
        <v>169</v>
      </c>
      <c r="AT136" s="24" t="s">
        <v>164</v>
      </c>
      <c r="AU136" s="24" t="s">
        <v>88</v>
      </c>
      <c r="AY136" s="24" t="s">
        <v>161</v>
      </c>
      <c r="BE136" s="204">
        <f>IF(N136="základní",J136,0)</f>
        <v>0</v>
      </c>
      <c r="BF136" s="204">
        <f>IF(N136="snížená",J136,0)</f>
        <v>0</v>
      </c>
      <c r="BG136" s="204">
        <f>IF(N136="zákl. přenesená",J136,0)</f>
        <v>0</v>
      </c>
      <c r="BH136" s="204">
        <f>IF(N136="sníž. přenesená",J136,0)</f>
        <v>0</v>
      </c>
      <c r="BI136" s="204">
        <f>IF(N136="nulová",J136,0)</f>
        <v>0</v>
      </c>
      <c r="BJ136" s="24" t="s">
        <v>86</v>
      </c>
      <c r="BK136" s="204">
        <f>ROUND(I136*H136,2)</f>
        <v>0</v>
      </c>
      <c r="BL136" s="24" t="s">
        <v>169</v>
      </c>
      <c r="BM136" s="24" t="s">
        <v>1934</v>
      </c>
    </row>
    <row r="137" spans="2:65" s="1" customFormat="1" ht="31.5" customHeight="1">
      <c r="B137" s="41"/>
      <c r="C137" s="193" t="s">
        <v>180</v>
      </c>
      <c r="D137" s="193" t="s">
        <v>164</v>
      </c>
      <c r="E137" s="194" t="s">
        <v>793</v>
      </c>
      <c r="F137" s="195" t="s">
        <v>794</v>
      </c>
      <c r="G137" s="196" t="s">
        <v>209</v>
      </c>
      <c r="H137" s="197">
        <v>66.08</v>
      </c>
      <c r="I137" s="198"/>
      <c r="J137" s="199">
        <f>ROUND(I137*H137,2)</f>
        <v>0</v>
      </c>
      <c r="K137" s="195" t="s">
        <v>168</v>
      </c>
      <c r="L137" s="61"/>
      <c r="M137" s="200" t="s">
        <v>76</v>
      </c>
      <c r="N137" s="201" t="s">
        <v>48</v>
      </c>
      <c r="O137" s="42"/>
      <c r="P137" s="202">
        <f>O137*H137</f>
        <v>0</v>
      </c>
      <c r="Q137" s="202">
        <v>0</v>
      </c>
      <c r="R137" s="202">
        <f>Q137*H137</f>
        <v>0</v>
      </c>
      <c r="S137" s="202">
        <v>0</v>
      </c>
      <c r="T137" s="203">
        <f>S137*H137</f>
        <v>0</v>
      </c>
      <c r="AR137" s="24" t="s">
        <v>169</v>
      </c>
      <c r="AT137" s="24" t="s">
        <v>164</v>
      </c>
      <c r="AU137" s="24" t="s">
        <v>88</v>
      </c>
      <c r="AY137" s="24" t="s">
        <v>161</v>
      </c>
      <c r="BE137" s="204">
        <f>IF(N137="základní",J137,0)</f>
        <v>0</v>
      </c>
      <c r="BF137" s="204">
        <f>IF(N137="snížená",J137,0)</f>
        <v>0</v>
      </c>
      <c r="BG137" s="204">
        <f>IF(N137="zákl. přenesená",J137,0)</f>
        <v>0</v>
      </c>
      <c r="BH137" s="204">
        <f>IF(N137="sníž. přenesená",J137,0)</f>
        <v>0</v>
      </c>
      <c r="BI137" s="204">
        <f>IF(N137="nulová",J137,0)</f>
        <v>0</v>
      </c>
      <c r="BJ137" s="24" t="s">
        <v>86</v>
      </c>
      <c r="BK137" s="204">
        <f>ROUND(I137*H137,2)</f>
        <v>0</v>
      </c>
      <c r="BL137" s="24" t="s">
        <v>169</v>
      </c>
      <c r="BM137" s="24" t="s">
        <v>1935</v>
      </c>
    </row>
    <row r="138" spans="2:65" s="1" customFormat="1" ht="22.5" customHeight="1">
      <c r="B138" s="41"/>
      <c r="C138" s="232" t="s">
        <v>188</v>
      </c>
      <c r="D138" s="232" t="s">
        <v>246</v>
      </c>
      <c r="E138" s="233" t="s">
        <v>796</v>
      </c>
      <c r="F138" s="234" t="s">
        <v>797</v>
      </c>
      <c r="G138" s="235" t="s">
        <v>414</v>
      </c>
      <c r="H138" s="236">
        <v>0.99099999999999999</v>
      </c>
      <c r="I138" s="237"/>
      <c r="J138" s="238">
        <f>ROUND(I138*H138,2)</f>
        <v>0</v>
      </c>
      <c r="K138" s="234" t="s">
        <v>168</v>
      </c>
      <c r="L138" s="239"/>
      <c r="M138" s="240" t="s">
        <v>76</v>
      </c>
      <c r="N138" s="241" t="s">
        <v>48</v>
      </c>
      <c r="O138" s="42"/>
      <c r="P138" s="202">
        <f>O138*H138</f>
        <v>0</v>
      </c>
      <c r="Q138" s="202">
        <v>1E-3</v>
      </c>
      <c r="R138" s="202">
        <f>Q138*H138</f>
        <v>9.9099999999999991E-4</v>
      </c>
      <c r="S138" s="202">
        <v>0</v>
      </c>
      <c r="T138" s="203">
        <f>S138*H138</f>
        <v>0</v>
      </c>
      <c r="AR138" s="24" t="s">
        <v>288</v>
      </c>
      <c r="AT138" s="24" t="s">
        <v>246</v>
      </c>
      <c r="AU138" s="24" t="s">
        <v>88</v>
      </c>
      <c r="AY138" s="24" t="s">
        <v>161</v>
      </c>
      <c r="BE138" s="204">
        <f>IF(N138="základní",J138,0)</f>
        <v>0</v>
      </c>
      <c r="BF138" s="204">
        <f>IF(N138="snížená",J138,0)</f>
        <v>0</v>
      </c>
      <c r="BG138" s="204">
        <f>IF(N138="zákl. přenesená",J138,0)</f>
        <v>0</v>
      </c>
      <c r="BH138" s="204">
        <f>IF(N138="sníž. přenesená",J138,0)</f>
        <v>0</v>
      </c>
      <c r="BI138" s="204">
        <f>IF(N138="nulová",J138,0)</f>
        <v>0</v>
      </c>
      <c r="BJ138" s="24" t="s">
        <v>86</v>
      </c>
      <c r="BK138" s="204">
        <f>ROUND(I138*H138,2)</f>
        <v>0</v>
      </c>
      <c r="BL138" s="24" t="s">
        <v>169</v>
      </c>
      <c r="BM138" s="24" t="s">
        <v>1936</v>
      </c>
    </row>
    <row r="139" spans="2:65" s="11" customFormat="1" ht="13.5">
      <c r="B139" s="205"/>
      <c r="C139" s="206"/>
      <c r="D139" s="207" t="s">
        <v>171</v>
      </c>
      <c r="E139" s="206"/>
      <c r="F139" s="209" t="s">
        <v>1937</v>
      </c>
      <c r="G139" s="206"/>
      <c r="H139" s="210">
        <v>0.99099999999999999</v>
      </c>
      <c r="I139" s="211"/>
      <c r="J139" s="206"/>
      <c r="K139" s="206"/>
      <c r="L139" s="212"/>
      <c r="M139" s="213"/>
      <c r="N139" s="214"/>
      <c r="O139" s="214"/>
      <c r="P139" s="214"/>
      <c r="Q139" s="214"/>
      <c r="R139" s="214"/>
      <c r="S139" s="214"/>
      <c r="T139" s="215"/>
      <c r="AT139" s="216" t="s">
        <v>171</v>
      </c>
      <c r="AU139" s="216" t="s">
        <v>88</v>
      </c>
      <c r="AV139" s="11" t="s">
        <v>88</v>
      </c>
      <c r="AW139" s="11" t="s">
        <v>6</v>
      </c>
      <c r="AX139" s="11" t="s">
        <v>86</v>
      </c>
      <c r="AY139" s="216" t="s">
        <v>161</v>
      </c>
    </row>
    <row r="140" spans="2:65" s="10" customFormat="1" ht="29.85" customHeight="1">
      <c r="B140" s="176"/>
      <c r="C140" s="177"/>
      <c r="D140" s="190" t="s">
        <v>77</v>
      </c>
      <c r="E140" s="191" t="s">
        <v>186</v>
      </c>
      <c r="F140" s="191" t="s">
        <v>187</v>
      </c>
      <c r="G140" s="177"/>
      <c r="H140" s="177"/>
      <c r="I140" s="180"/>
      <c r="J140" s="192">
        <f>BK140</f>
        <v>0</v>
      </c>
      <c r="K140" s="177"/>
      <c r="L140" s="182"/>
      <c r="M140" s="183"/>
      <c r="N140" s="184"/>
      <c r="O140" s="184"/>
      <c r="P140" s="185">
        <f>SUM(P141:P145)</f>
        <v>0</v>
      </c>
      <c r="Q140" s="184"/>
      <c r="R140" s="185">
        <f>SUM(R141:R145)</f>
        <v>0</v>
      </c>
      <c r="S140" s="184"/>
      <c r="T140" s="186">
        <f>SUM(T141:T145)</f>
        <v>8.5910000000000011</v>
      </c>
      <c r="AR140" s="187" t="s">
        <v>86</v>
      </c>
      <c r="AT140" s="188" t="s">
        <v>77</v>
      </c>
      <c r="AU140" s="188" t="s">
        <v>86</v>
      </c>
      <c r="AY140" s="187" t="s">
        <v>161</v>
      </c>
      <c r="BK140" s="189">
        <f>SUM(BK141:BK145)</f>
        <v>0</v>
      </c>
    </row>
    <row r="141" spans="2:65" s="1" customFormat="1" ht="69.75" customHeight="1">
      <c r="B141" s="41"/>
      <c r="C141" s="193" t="s">
        <v>206</v>
      </c>
      <c r="D141" s="193" t="s">
        <v>164</v>
      </c>
      <c r="E141" s="194" t="s">
        <v>800</v>
      </c>
      <c r="F141" s="195" t="s">
        <v>801</v>
      </c>
      <c r="G141" s="196" t="s">
        <v>220</v>
      </c>
      <c r="H141" s="197">
        <v>0.5</v>
      </c>
      <c r="I141" s="198"/>
      <c r="J141" s="199">
        <f>ROUND(I141*H141,2)</f>
        <v>0</v>
      </c>
      <c r="K141" s="195" t="s">
        <v>168</v>
      </c>
      <c r="L141" s="61"/>
      <c r="M141" s="200" t="s">
        <v>76</v>
      </c>
      <c r="N141" s="201" t="s">
        <v>48</v>
      </c>
      <c r="O141" s="42"/>
      <c r="P141" s="202">
        <f>O141*H141</f>
        <v>0</v>
      </c>
      <c r="Q141" s="202">
        <v>0</v>
      </c>
      <c r="R141" s="202">
        <f>Q141*H141</f>
        <v>0</v>
      </c>
      <c r="S141" s="202">
        <v>0</v>
      </c>
      <c r="T141" s="203">
        <f>S141*H141</f>
        <v>0</v>
      </c>
      <c r="AR141" s="24" t="s">
        <v>169</v>
      </c>
      <c r="AT141" s="24" t="s">
        <v>164</v>
      </c>
      <c r="AU141" s="24" t="s">
        <v>88</v>
      </c>
      <c r="AY141" s="24" t="s">
        <v>161</v>
      </c>
      <c r="BE141" s="204">
        <f>IF(N141="základní",J141,0)</f>
        <v>0</v>
      </c>
      <c r="BF141" s="204">
        <f>IF(N141="snížená",J141,0)</f>
        <v>0</v>
      </c>
      <c r="BG141" s="204">
        <f>IF(N141="zákl. přenesená",J141,0)</f>
        <v>0</v>
      </c>
      <c r="BH141" s="204">
        <f>IF(N141="sníž. přenesená",J141,0)</f>
        <v>0</v>
      </c>
      <c r="BI141" s="204">
        <f>IF(N141="nulová",J141,0)</f>
        <v>0</v>
      </c>
      <c r="BJ141" s="24" t="s">
        <v>86</v>
      </c>
      <c r="BK141" s="204">
        <f>ROUND(I141*H141,2)</f>
        <v>0</v>
      </c>
      <c r="BL141" s="24" t="s">
        <v>169</v>
      </c>
      <c r="BM141" s="24" t="s">
        <v>1938</v>
      </c>
    </row>
    <row r="142" spans="2:65" s="1" customFormat="1" ht="31.5" customHeight="1">
      <c r="B142" s="41"/>
      <c r="C142" s="193" t="s">
        <v>211</v>
      </c>
      <c r="D142" s="193" t="s">
        <v>164</v>
      </c>
      <c r="E142" s="194" t="s">
        <v>1939</v>
      </c>
      <c r="F142" s="195" t="s">
        <v>1940</v>
      </c>
      <c r="G142" s="196" t="s">
        <v>167</v>
      </c>
      <c r="H142" s="197">
        <v>3.9049999999999998</v>
      </c>
      <c r="I142" s="198"/>
      <c r="J142" s="199">
        <f>ROUND(I142*H142,2)</f>
        <v>0</v>
      </c>
      <c r="K142" s="195" t="s">
        <v>168</v>
      </c>
      <c r="L142" s="61"/>
      <c r="M142" s="200" t="s">
        <v>76</v>
      </c>
      <c r="N142" s="201" t="s">
        <v>48</v>
      </c>
      <c r="O142" s="42"/>
      <c r="P142" s="202">
        <f>O142*H142</f>
        <v>0</v>
      </c>
      <c r="Q142" s="202">
        <v>0</v>
      </c>
      <c r="R142" s="202">
        <f>Q142*H142</f>
        <v>0</v>
      </c>
      <c r="S142" s="202">
        <v>2.2000000000000002</v>
      </c>
      <c r="T142" s="203">
        <f>S142*H142</f>
        <v>8.5910000000000011</v>
      </c>
      <c r="AR142" s="24" t="s">
        <v>169</v>
      </c>
      <c r="AT142" s="24" t="s">
        <v>164</v>
      </c>
      <c r="AU142" s="24" t="s">
        <v>88</v>
      </c>
      <c r="AY142" s="24" t="s">
        <v>161</v>
      </c>
      <c r="BE142" s="204">
        <f>IF(N142="základní",J142,0)</f>
        <v>0</v>
      </c>
      <c r="BF142" s="204">
        <f>IF(N142="snížená",J142,0)</f>
        <v>0</v>
      </c>
      <c r="BG142" s="204">
        <f>IF(N142="zákl. přenesená",J142,0)</f>
        <v>0</v>
      </c>
      <c r="BH142" s="204">
        <f>IF(N142="sníž. přenesená",J142,0)</f>
        <v>0</v>
      </c>
      <c r="BI142" s="204">
        <f>IF(N142="nulová",J142,0)</f>
        <v>0</v>
      </c>
      <c r="BJ142" s="24" t="s">
        <v>86</v>
      </c>
      <c r="BK142" s="204">
        <f>ROUND(I142*H142,2)</f>
        <v>0</v>
      </c>
      <c r="BL142" s="24" t="s">
        <v>169</v>
      </c>
      <c r="BM142" s="24" t="s">
        <v>1941</v>
      </c>
    </row>
    <row r="143" spans="2:65" s="11" customFormat="1" ht="13.5">
      <c r="B143" s="205"/>
      <c r="C143" s="206"/>
      <c r="D143" s="207" t="s">
        <v>171</v>
      </c>
      <c r="E143" s="208" t="s">
        <v>76</v>
      </c>
      <c r="F143" s="209" t="s">
        <v>1942</v>
      </c>
      <c r="G143" s="206"/>
      <c r="H143" s="210">
        <v>1.1850000000000001</v>
      </c>
      <c r="I143" s="211"/>
      <c r="J143" s="206"/>
      <c r="K143" s="206"/>
      <c r="L143" s="212"/>
      <c r="M143" s="213"/>
      <c r="N143" s="214"/>
      <c r="O143" s="214"/>
      <c r="P143" s="214"/>
      <c r="Q143" s="214"/>
      <c r="R143" s="214"/>
      <c r="S143" s="214"/>
      <c r="T143" s="215"/>
      <c r="AT143" s="216" t="s">
        <v>171</v>
      </c>
      <c r="AU143" s="216" t="s">
        <v>88</v>
      </c>
      <c r="AV143" s="11" t="s">
        <v>88</v>
      </c>
      <c r="AW143" s="11" t="s">
        <v>40</v>
      </c>
      <c r="AX143" s="11" t="s">
        <v>78</v>
      </c>
      <c r="AY143" s="216" t="s">
        <v>161</v>
      </c>
    </row>
    <row r="144" spans="2:65" s="11" customFormat="1" ht="13.5">
      <c r="B144" s="205"/>
      <c r="C144" s="206"/>
      <c r="D144" s="207" t="s">
        <v>171</v>
      </c>
      <c r="E144" s="208" t="s">
        <v>76</v>
      </c>
      <c r="F144" s="209" t="s">
        <v>1943</v>
      </c>
      <c r="G144" s="206"/>
      <c r="H144" s="210">
        <v>2.72</v>
      </c>
      <c r="I144" s="211"/>
      <c r="J144" s="206"/>
      <c r="K144" s="206"/>
      <c r="L144" s="212"/>
      <c r="M144" s="213"/>
      <c r="N144" s="214"/>
      <c r="O144" s="214"/>
      <c r="P144" s="214"/>
      <c r="Q144" s="214"/>
      <c r="R144" s="214"/>
      <c r="S144" s="214"/>
      <c r="T144" s="215"/>
      <c r="AT144" s="216" t="s">
        <v>171</v>
      </c>
      <c r="AU144" s="216" t="s">
        <v>88</v>
      </c>
      <c r="AV144" s="11" t="s">
        <v>88</v>
      </c>
      <c r="AW144" s="11" t="s">
        <v>40</v>
      </c>
      <c r="AX144" s="11" t="s">
        <v>78</v>
      </c>
      <c r="AY144" s="216" t="s">
        <v>161</v>
      </c>
    </row>
    <row r="145" spans="2:65" s="12" customFormat="1" ht="13.5">
      <c r="B145" s="217"/>
      <c r="C145" s="218"/>
      <c r="D145" s="207" t="s">
        <v>171</v>
      </c>
      <c r="E145" s="229" t="s">
        <v>76</v>
      </c>
      <c r="F145" s="230" t="s">
        <v>174</v>
      </c>
      <c r="G145" s="218"/>
      <c r="H145" s="231">
        <v>3.9049999999999998</v>
      </c>
      <c r="I145" s="223"/>
      <c r="J145" s="218"/>
      <c r="K145" s="218"/>
      <c r="L145" s="224"/>
      <c r="M145" s="225"/>
      <c r="N145" s="226"/>
      <c r="O145" s="226"/>
      <c r="P145" s="226"/>
      <c r="Q145" s="226"/>
      <c r="R145" s="226"/>
      <c r="S145" s="226"/>
      <c r="T145" s="227"/>
      <c r="AT145" s="228" t="s">
        <v>171</v>
      </c>
      <c r="AU145" s="228" t="s">
        <v>88</v>
      </c>
      <c r="AV145" s="12" t="s">
        <v>169</v>
      </c>
      <c r="AW145" s="12" t="s">
        <v>40</v>
      </c>
      <c r="AX145" s="12" t="s">
        <v>86</v>
      </c>
      <c r="AY145" s="228" t="s">
        <v>161</v>
      </c>
    </row>
    <row r="146" spans="2:65" s="10" customFormat="1" ht="29.85" customHeight="1">
      <c r="B146" s="176"/>
      <c r="C146" s="177"/>
      <c r="D146" s="190" t="s">
        <v>77</v>
      </c>
      <c r="E146" s="191" t="s">
        <v>169</v>
      </c>
      <c r="F146" s="191" t="s">
        <v>194</v>
      </c>
      <c r="G146" s="177"/>
      <c r="H146" s="177"/>
      <c r="I146" s="180"/>
      <c r="J146" s="192">
        <f>BK146</f>
        <v>0</v>
      </c>
      <c r="K146" s="177"/>
      <c r="L146" s="182"/>
      <c r="M146" s="183"/>
      <c r="N146" s="184"/>
      <c r="O146" s="184"/>
      <c r="P146" s="185">
        <f>SUM(P147:P150)</f>
        <v>0</v>
      </c>
      <c r="Q146" s="184"/>
      <c r="R146" s="185">
        <f>SUM(R147:R150)</f>
        <v>0</v>
      </c>
      <c r="S146" s="184"/>
      <c r="T146" s="186">
        <f>SUM(T147:T150)</f>
        <v>0</v>
      </c>
      <c r="AR146" s="187" t="s">
        <v>86</v>
      </c>
      <c r="AT146" s="188" t="s">
        <v>77</v>
      </c>
      <c r="AU146" s="188" t="s">
        <v>86</v>
      </c>
      <c r="AY146" s="187" t="s">
        <v>161</v>
      </c>
      <c r="BK146" s="189">
        <f>SUM(BK147:BK150)</f>
        <v>0</v>
      </c>
    </row>
    <row r="147" spans="2:65" s="1" customFormat="1" ht="31.5" customHeight="1">
      <c r="B147" s="41"/>
      <c r="C147" s="193" t="s">
        <v>251</v>
      </c>
      <c r="D147" s="193" t="s">
        <v>164</v>
      </c>
      <c r="E147" s="194" t="s">
        <v>806</v>
      </c>
      <c r="F147" s="195" t="s">
        <v>807</v>
      </c>
      <c r="G147" s="196" t="s">
        <v>167</v>
      </c>
      <c r="H147" s="197">
        <v>7.6879999999999997</v>
      </c>
      <c r="I147" s="198"/>
      <c r="J147" s="199">
        <f>ROUND(I147*H147,2)</f>
        <v>0</v>
      </c>
      <c r="K147" s="195" t="s">
        <v>168</v>
      </c>
      <c r="L147" s="61"/>
      <c r="M147" s="200" t="s">
        <v>76</v>
      </c>
      <c r="N147" s="201" t="s">
        <v>48</v>
      </c>
      <c r="O147" s="42"/>
      <c r="P147" s="202">
        <f>O147*H147</f>
        <v>0</v>
      </c>
      <c r="Q147" s="202">
        <v>0</v>
      </c>
      <c r="R147" s="202">
        <f>Q147*H147</f>
        <v>0</v>
      </c>
      <c r="S147" s="202">
        <v>0</v>
      </c>
      <c r="T147" s="203">
        <f>S147*H147</f>
        <v>0</v>
      </c>
      <c r="AR147" s="24" t="s">
        <v>169</v>
      </c>
      <c r="AT147" s="24" t="s">
        <v>164</v>
      </c>
      <c r="AU147" s="24" t="s">
        <v>88</v>
      </c>
      <c r="AY147" s="24" t="s">
        <v>161</v>
      </c>
      <c r="BE147" s="204">
        <f>IF(N147="základní",J147,0)</f>
        <v>0</v>
      </c>
      <c r="BF147" s="204">
        <f>IF(N147="snížená",J147,0)</f>
        <v>0</v>
      </c>
      <c r="BG147" s="204">
        <f>IF(N147="zákl. přenesená",J147,0)</f>
        <v>0</v>
      </c>
      <c r="BH147" s="204">
        <f>IF(N147="sníž. přenesená",J147,0)</f>
        <v>0</v>
      </c>
      <c r="BI147" s="204">
        <f>IF(N147="nulová",J147,0)</f>
        <v>0</v>
      </c>
      <c r="BJ147" s="24" t="s">
        <v>86</v>
      </c>
      <c r="BK147" s="204">
        <f>ROUND(I147*H147,2)</f>
        <v>0</v>
      </c>
      <c r="BL147" s="24" t="s">
        <v>169</v>
      </c>
      <c r="BM147" s="24" t="s">
        <v>1944</v>
      </c>
    </row>
    <row r="148" spans="2:65" s="11" customFormat="1" ht="13.5">
      <c r="B148" s="205"/>
      <c r="C148" s="206"/>
      <c r="D148" s="207" t="s">
        <v>171</v>
      </c>
      <c r="E148" s="208" t="s">
        <v>76</v>
      </c>
      <c r="F148" s="209" t="s">
        <v>1945</v>
      </c>
      <c r="G148" s="206"/>
      <c r="H148" s="210">
        <v>1.944</v>
      </c>
      <c r="I148" s="211"/>
      <c r="J148" s="206"/>
      <c r="K148" s="206"/>
      <c r="L148" s="212"/>
      <c r="M148" s="213"/>
      <c r="N148" s="214"/>
      <c r="O148" s="214"/>
      <c r="P148" s="214"/>
      <c r="Q148" s="214"/>
      <c r="R148" s="214"/>
      <c r="S148" s="214"/>
      <c r="T148" s="215"/>
      <c r="AT148" s="216" t="s">
        <v>171</v>
      </c>
      <c r="AU148" s="216" t="s">
        <v>88</v>
      </c>
      <c r="AV148" s="11" t="s">
        <v>88</v>
      </c>
      <c r="AW148" s="11" t="s">
        <v>40</v>
      </c>
      <c r="AX148" s="11" t="s">
        <v>78</v>
      </c>
      <c r="AY148" s="216" t="s">
        <v>161</v>
      </c>
    </row>
    <row r="149" spans="2:65" s="11" customFormat="1" ht="13.5">
      <c r="B149" s="205"/>
      <c r="C149" s="206"/>
      <c r="D149" s="207" t="s">
        <v>171</v>
      </c>
      <c r="E149" s="208" t="s">
        <v>76</v>
      </c>
      <c r="F149" s="209" t="s">
        <v>1946</v>
      </c>
      <c r="G149" s="206"/>
      <c r="H149" s="210">
        <v>5.7439999999999998</v>
      </c>
      <c r="I149" s="211"/>
      <c r="J149" s="206"/>
      <c r="K149" s="206"/>
      <c r="L149" s="212"/>
      <c r="M149" s="213"/>
      <c r="N149" s="214"/>
      <c r="O149" s="214"/>
      <c r="P149" s="214"/>
      <c r="Q149" s="214"/>
      <c r="R149" s="214"/>
      <c r="S149" s="214"/>
      <c r="T149" s="215"/>
      <c r="AT149" s="216" t="s">
        <v>171</v>
      </c>
      <c r="AU149" s="216" t="s">
        <v>88</v>
      </c>
      <c r="AV149" s="11" t="s">
        <v>88</v>
      </c>
      <c r="AW149" s="11" t="s">
        <v>40</v>
      </c>
      <c r="AX149" s="11" t="s">
        <v>78</v>
      </c>
      <c r="AY149" s="216" t="s">
        <v>161</v>
      </c>
    </row>
    <row r="150" spans="2:65" s="12" customFormat="1" ht="13.5">
      <c r="B150" s="217"/>
      <c r="C150" s="218"/>
      <c r="D150" s="207" t="s">
        <v>171</v>
      </c>
      <c r="E150" s="229" t="s">
        <v>76</v>
      </c>
      <c r="F150" s="230" t="s">
        <v>174</v>
      </c>
      <c r="G150" s="218"/>
      <c r="H150" s="231">
        <v>7.6879999999999997</v>
      </c>
      <c r="I150" s="223"/>
      <c r="J150" s="218"/>
      <c r="K150" s="218"/>
      <c r="L150" s="224"/>
      <c r="M150" s="225"/>
      <c r="N150" s="226"/>
      <c r="O150" s="226"/>
      <c r="P150" s="226"/>
      <c r="Q150" s="226"/>
      <c r="R150" s="226"/>
      <c r="S150" s="226"/>
      <c r="T150" s="227"/>
      <c r="AT150" s="228" t="s">
        <v>171</v>
      </c>
      <c r="AU150" s="228" t="s">
        <v>88</v>
      </c>
      <c r="AV150" s="12" t="s">
        <v>169</v>
      </c>
      <c r="AW150" s="12" t="s">
        <v>40</v>
      </c>
      <c r="AX150" s="12" t="s">
        <v>86</v>
      </c>
      <c r="AY150" s="228" t="s">
        <v>161</v>
      </c>
    </row>
    <row r="151" spans="2:65" s="10" customFormat="1" ht="29.85" customHeight="1">
      <c r="B151" s="176"/>
      <c r="C151" s="177"/>
      <c r="D151" s="190" t="s">
        <v>77</v>
      </c>
      <c r="E151" s="191" t="s">
        <v>288</v>
      </c>
      <c r="F151" s="191" t="s">
        <v>422</v>
      </c>
      <c r="G151" s="177"/>
      <c r="H151" s="177"/>
      <c r="I151" s="180"/>
      <c r="J151" s="192">
        <f>BK151</f>
        <v>0</v>
      </c>
      <c r="K151" s="177"/>
      <c r="L151" s="182"/>
      <c r="M151" s="183"/>
      <c r="N151" s="184"/>
      <c r="O151" s="184"/>
      <c r="P151" s="185">
        <f>SUM(P152:P178)</f>
        <v>0</v>
      </c>
      <c r="Q151" s="184"/>
      <c r="R151" s="185">
        <f>SUM(R152:R178)</f>
        <v>21.731739999999999</v>
      </c>
      <c r="S151" s="184"/>
      <c r="T151" s="186">
        <f>SUM(T152:T178)</f>
        <v>0</v>
      </c>
      <c r="AR151" s="187" t="s">
        <v>86</v>
      </c>
      <c r="AT151" s="188" t="s">
        <v>77</v>
      </c>
      <c r="AU151" s="188" t="s">
        <v>86</v>
      </c>
      <c r="AY151" s="187" t="s">
        <v>161</v>
      </c>
      <c r="BK151" s="189">
        <f>SUM(BK152:BK178)</f>
        <v>0</v>
      </c>
    </row>
    <row r="152" spans="2:65" s="1" customFormat="1" ht="31.5" customHeight="1">
      <c r="B152" s="41"/>
      <c r="C152" s="193" t="s">
        <v>536</v>
      </c>
      <c r="D152" s="193" t="s">
        <v>164</v>
      </c>
      <c r="E152" s="194" t="s">
        <v>1947</v>
      </c>
      <c r="F152" s="195" t="s">
        <v>1948</v>
      </c>
      <c r="G152" s="196" t="s">
        <v>220</v>
      </c>
      <c r="H152" s="197">
        <v>32</v>
      </c>
      <c r="I152" s="198"/>
      <c r="J152" s="199">
        <f>ROUND(I152*H152,2)</f>
        <v>0</v>
      </c>
      <c r="K152" s="195" t="s">
        <v>168</v>
      </c>
      <c r="L152" s="61"/>
      <c r="M152" s="200" t="s">
        <v>76</v>
      </c>
      <c r="N152" s="201" t="s">
        <v>48</v>
      </c>
      <c r="O152" s="42"/>
      <c r="P152" s="202">
        <f>O152*H152</f>
        <v>0</v>
      </c>
      <c r="Q152" s="202">
        <v>1.0000000000000001E-5</v>
      </c>
      <c r="R152" s="202">
        <f>Q152*H152</f>
        <v>3.2000000000000003E-4</v>
      </c>
      <c r="S152" s="202">
        <v>0</v>
      </c>
      <c r="T152" s="203">
        <f>S152*H152</f>
        <v>0</v>
      </c>
      <c r="AR152" s="24" t="s">
        <v>169</v>
      </c>
      <c r="AT152" s="24" t="s">
        <v>164</v>
      </c>
      <c r="AU152" s="24" t="s">
        <v>88</v>
      </c>
      <c r="AY152" s="24" t="s">
        <v>161</v>
      </c>
      <c r="BE152" s="204">
        <f>IF(N152="základní",J152,0)</f>
        <v>0</v>
      </c>
      <c r="BF152" s="204">
        <f>IF(N152="snížená",J152,0)</f>
        <v>0</v>
      </c>
      <c r="BG152" s="204">
        <f>IF(N152="zákl. přenesená",J152,0)</f>
        <v>0</v>
      </c>
      <c r="BH152" s="204">
        <f>IF(N152="sníž. přenesená",J152,0)</f>
        <v>0</v>
      </c>
      <c r="BI152" s="204">
        <f>IF(N152="nulová",J152,0)</f>
        <v>0</v>
      </c>
      <c r="BJ152" s="24" t="s">
        <v>86</v>
      </c>
      <c r="BK152" s="204">
        <f>ROUND(I152*H152,2)</f>
        <v>0</v>
      </c>
      <c r="BL152" s="24" t="s">
        <v>169</v>
      </c>
      <c r="BM152" s="24" t="s">
        <v>1949</v>
      </c>
    </row>
    <row r="153" spans="2:65" s="1" customFormat="1" ht="22.5" customHeight="1">
      <c r="B153" s="41"/>
      <c r="C153" s="232" t="s">
        <v>541</v>
      </c>
      <c r="D153" s="232" t="s">
        <v>246</v>
      </c>
      <c r="E153" s="233" t="s">
        <v>1950</v>
      </c>
      <c r="F153" s="234" t="s">
        <v>1951</v>
      </c>
      <c r="G153" s="235" t="s">
        <v>254</v>
      </c>
      <c r="H153" s="236">
        <v>32</v>
      </c>
      <c r="I153" s="237"/>
      <c r="J153" s="238">
        <f>ROUND(I153*H153,2)</f>
        <v>0</v>
      </c>
      <c r="K153" s="234" t="s">
        <v>168</v>
      </c>
      <c r="L153" s="239"/>
      <c r="M153" s="240" t="s">
        <v>76</v>
      </c>
      <c r="N153" s="241" t="s">
        <v>48</v>
      </c>
      <c r="O153" s="42"/>
      <c r="P153" s="202">
        <f>O153*H153</f>
        <v>0</v>
      </c>
      <c r="Q153" s="202">
        <v>1.89E-3</v>
      </c>
      <c r="R153" s="202">
        <f>Q153*H153</f>
        <v>6.0479999999999999E-2</v>
      </c>
      <c r="S153" s="202">
        <v>0</v>
      </c>
      <c r="T153" s="203">
        <f>S153*H153</f>
        <v>0</v>
      </c>
      <c r="AR153" s="24" t="s">
        <v>288</v>
      </c>
      <c r="AT153" s="24" t="s">
        <v>246</v>
      </c>
      <c r="AU153" s="24" t="s">
        <v>88</v>
      </c>
      <c r="AY153" s="24" t="s">
        <v>161</v>
      </c>
      <c r="BE153" s="204">
        <f>IF(N153="základní",J153,0)</f>
        <v>0</v>
      </c>
      <c r="BF153" s="204">
        <f>IF(N153="snížená",J153,0)</f>
        <v>0</v>
      </c>
      <c r="BG153" s="204">
        <f>IF(N153="zákl. přenesená",J153,0)</f>
        <v>0</v>
      </c>
      <c r="BH153" s="204">
        <f>IF(N153="sníž. přenesená",J153,0)</f>
        <v>0</v>
      </c>
      <c r="BI153" s="204">
        <f>IF(N153="nulová",J153,0)</f>
        <v>0</v>
      </c>
      <c r="BJ153" s="24" t="s">
        <v>86</v>
      </c>
      <c r="BK153" s="204">
        <f>ROUND(I153*H153,2)</f>
        <v>0</v>
      </c>
      <c r="BL153" s="24" t="s">
        <v>169</v>
      </c>
      <c r="BM153" s="24" t="s">
        <v>1952</v>
      </c>
    </row>
    <row r="154" spans="2:65" s="1" customFormat="1" ht="31.5" customHeight="1">
      <c r="B154" s="41"/>
      <c r="C154" s="193" t="s">
        <v>318</v>
      </c>
      <c r="D154" s="193" t="s">
        <v>164</v>
      </c>
      <c r="E154" s="194" t="s">
        <v>1953</v>
      </c>
      <c r="F154" s="195" t="s">
        <v>1954</v>
      </c>
      <c r="G154" s="196" t="s">
        <v>220</v>
      </c>
      <c r="H154" s="197">
        <v>43.4</v>
      </c>
      <c r="I154" s="198"/>
      <c r="J154" s="199">
        <f>ROUND(I154*H154,2)</f>
        <v>0</v>
      </c>
      <c r="K154" s="195" t="s">
        <v>168</v>
      </c>
      <c r="L154" s="61"/>
      <c r="M154" s="200" t="s">
        <v>76</v>
      </c>
      <c r="N154" s="201" t="s">
        <v>48</v>
      </c>
      <c r="O154" s="42"/>
      <c r="P154" s="202">
        <f>O154*H154</f>
        <v>0</v>
      </c>
      <c r="Q154" s="202">
        <v>1.0000000000000001E-5</v>
      </c>
      <c r="R154" s="202">
        <f>Q154*H154</f>
        <v>4.3400000000000003E-4</v>
      </c>
      <c r="S154" s="202">
        <v>0</v>
      </c>
      <c r="T154" s="203">
        <f>S154*H154</f>
        <v>0</v>
      </c>
      <c r="AR154" s="24" t="s">
        <v>169</v>
      </c>
      <c r="AT154" s="24" t="s">
        <v>164</v>
      </c>
      <c r="AU154" s="24" t="s">
        <v>88</v>
      </c>
      <c r="AY154" s="24" t="s">
        <v>161</v>
      </c>
      <c r="BE154" s="204">
        <f>IF(N154="základní",J154,0)</f>
        <v>0</v>
      </c>
      <c r="BF154" s="204">
        <f>IF(N154="snížená",J154,0)</f>
        <v>0</v>
      </c>
      <c r="BG154" s="204">
        <f>IF(N154="zákl. přenesená",J154,0)</f>
        <v>0</v>
      </c>
      <c r="BH154" s="204">
        <f>IF(N154="sníž. přenesená",J154,0)</f>
        <v>0</v>
      </c>
      <c r="BI154" s="204">
        <f>IF(N154="nulová",J154,0)</f>
        <v>0</v>
      </c>
      <c r="BJ154" s="24" t="s">
        <v>86</v>
      </c>
      <c r="BK154" s="204">
        <f>ROUND(I154*H154,2)</f>
        <v>0</v>
      </c>
      <c r="BL154" s="24" t="s">
        <v>169</v>
      </c>
      <c r="BM154" s="24" t="s">
        <v>1955</v>
      </c>
    </row>
    <row r="155" spans="2:65" s="11" customFormat="1" ht="13.5">
      <c r="B155" s="205"/>
      <c r="C155" s="206"/>
      <c r="D155" s="207" t="s">
        <v>171</v>
      </c>
      <c r="E155" s="208" t="s">
        <v>76</v>
      </c>
      <c r="F155" s="209" t="s">
        <v>1956</v>
      </c>
      <c r="G155" s="206"/>
      <c r="H155" s="210">
        <v>1.6</v>
      </c>
      <c r="I155" s="211"/>
      <c r="J155" s="206"/>
      <c r="K155" s="206"/>
      <c r="L155" s="212"/>
      <c r="M155" s="213"/>
      <c r="N155" s="214"/>
      <c r="O155" s="214"/>
      <c r="P155" s="214"/>
      <c r="Q155" s="214"/>
      <c r="R155" s="214"/>
      <c r="S155" s="214"/>
      <c r="T155" s="215"/>
      <c r="AT155" s="216" t="s">
        <v>171</v>
      </c>
      <c r="AU155" s="216" t="s">
        <v>88</v>
      </c>
      <c r="AV155" s="11" t="s">
        <v>88</v>
      </c>
      <c r="AW155" s="11" t="s">
        <v>40</v>
      </c>
      <c r="AX155" s="11" t="s">
        <v>78</v>
      </c>
      <c r="AY155" s="216" t="s">
        <v>161</v>
      </c>
    </row>
    <row r="156" spans="2:65" s="11" customFormat="1" ht="13.5">
      <c r="B156" s="205"/>
      <c r="C156" s="206"/>
      <c r="D156" s="207" t="s">
        <v>171</v>
      </c>
      <c r="E156" s="208" t="s">
        <v>76</v>
      </c>
      <c r="F156" s="209" t="s">
        <v>1957</v>
      </c>
      <c r="G156" s="206"/>
      <c r="H156" s="210">
        <v>41.8</v>
      </c>
      <c r="I156" s="211"/>
      <c r="J156" s="206"/>
      <c r="K156" s="206"/>
      <c r="L156" s="212"/>
      <c r="M156" s="213"/>
      <c r="N156" s="214"/>
      <c r="O156" s="214"/>
      <c r="P156" s="214"/>
      <c r="Q156" s="214"/>
      <c r="R156" s="214"/>
      <c r="S156" s="214"/>
      <c r="T156" s="215"/>
      <c r="AT156" s="216" t="s">
        <v>171</v>
      </c>
      <c r="AU156" s="216" t="s">
        <v>88</v>
      </c>
      <c r="AV156" s="11" t="s">
        <v>88</v>
      </c>
      <c r="AW156" s="11" t="s">
        <v>40</v>
      </c>
      <c r="AX156" s="11" t="s">
        <v>78</v>
      </c>
      <c r="AY156" s="216" t="s">
        <v>161</v>
      </c>
    </row>
    <row r="157" spans="2:65" s="12" customFormat="1" ht="13.5">
      <c r="B157" s="217"/>
      <c r="C157" s="218"/>
      <c r="D157" s="219" t="s">
        <v>171</v>
      </c>
      <c r="E157" s="220" t="s">
        <v>76</v>
      </c>
      <c r="F157" s="221" t="s">
        <v>174</v>
      </c>
      <c r="G157" s="218"/>
      <c r="H157" s="222">
        <v>43.4</v>
      </c>
      <c r="I157" s="223"/>
      <c r="J157" s="218"/>
      <c r="K157" s="218"/>
      <c r="L157" s="224"/>
      <c r="M157" s="225"/>
      <c r="N157" s="226"/>
      <c r="O157" s="226"/>
      <c r="P157" s="226"/>
      <c r="Q157" s="226"/>
      <c r="R157" s="226"/>
      <c r="S157" s="226"/>
      <c r="T157" s="227"/>
      <c r="AT157" s="228" t="s">
        <v>171</v>
      </c>
      <c r="AU157" s="228" t="s">
        <v>88</v>
      </c>
      <c r="AV157" s="12" t="s">
        <v>169</v>
      </c>
      <c r="AW157" s="12" t="s">
        <v>40</v>
      </c>
      <c r="AX157" s="12" t="s">
        <v>86</v>
      </c>
      <c r="AY157" s="228" t="s">
        <v>161</v>
      </c>
    </row>
    <row r="158" spans="2:65" s="1" customFormat="1" ht="22.5" customHeight="1">
      <c r="B158" s="41"/>
      <c r="C158" s="232" t="s">
        <v>9</v>
      </c>
      <c r="D158" s="232" t="s">
        <v>246</v>
      </c>
      <c r="E158" s="233" t="s">
        <v>1958</v>
      </c>
      <c r="F158" s="234" t="s">
        <v>1959</v>
      </c>
      <c r="G158" s="235" t="s">
        <v>254</v>
      </c>
      <c r="H158" s="236">
        <v>44</v>
      </c>
      <c r="I158" s="237"/>
      <c r="J158" s="238">
        <f t="shared" ref="J158:J175" si="0">ROUND(I158*H158,2)</f>
        <v>0</v>
      </c>
      <c r="K158" s="234" t="s">
        <v>168</v>
      </c>
      <c r="L158" s="239"/>
      <c r="M158" s="240" t="s">
        <v>76</v>
      </c>
      <c r="N158" s="241" t="s">
        <v>48</v>
      </c>
      <c r="O158" s="42"/>
      <c r="P158" s="202">
        <f t="shared" ref="P158:P175" si="1">O158*H158</f>
        <v>0</v>
      </c>
      <c r="Q158" s="202">
        <v>2.9399999999999999E-3</v>
      </c>
      <c r="R158" s="202">
        <f t="shared" ref="R158:R175" si="2">Q158*H158</f>
        <v>0.12936</v>
      </c>
      <c r="S158" s="202">
        <v>0</v>
      </c>
      <c r="T158" s="203">
        <f t="shared" ref="T158:T175" si="3">S158*H158</f>
        <v>0</v>
      </c>
      <c r="AR158" s="24" t="s">
        <v>288</v>
      </c>
      <c r="AT158" s="24" t="s">
        <v>246</v>
      </c>
      <c r="AU158" s="24" t="s">
        <v>88</v>
      </c>
      <c r="AY158" s="24" t="s">
        <v>161</v>
      </c>
      <c r="BE158" s="204">
        <f t="shared" ref="BE158:BE175" si="4">IF(N158="základní",J158,0)</f>
        <v>0</v>
      </c>
      <c r="BF158" s="204">
        <f t="shared" ref="BF158:BF175" si="5">IF(N158="snížená",J158,0)</f>
        <v>0</v>
      </c>
      <c r="BG158" s="204">
        <f t="shared" ref="BG158:BG175" si="6">IF(N158="zákl. přenesená",J158,0)</f>
        <v>0</v>
      </c>
      <c r="BH158" s="204">
        <f t="shared" ref="BH158:BH175" si="7">IF(N158="sníž. přenesená",J158,0)</f>
        <v>0</v>
      </c>
      <c r="BI158" s="204">
        <f t="shared" ref="BI158:BI175" si="8">IF(N158="nulová",J158,0)</f>
        <v>0</v>
      </c>
      <c r="BJ158" s="24" t="s">
        <v>86</v>
      </c>
      <c r="BK158" s="204">
        <f t="shared" ref="BK158:BK175" si="9">ROUND(I158*H158,2)</f>
        <v>0</v>
      </c>
      <c r="BL158" s="24" t="s">
        <v>169</v>
      </c>
      <c r="BM158" s="24" t="s">
        <v>1960</v>
      </c>
    </row>
    <row r="159" spans="2:65" s="1" customFormat="1" ht="22.5" customHeight="1">
      <c r="B159" s="41"/>
      <c r="C159" s="193" t="s">
        <v>323</v>
      </c>
      <c r="D159" s="193" t="s">
        <v>164</v>
      </c>
      <c r="E159" s="194" t="s">
        <v>1961</v>
      </c>
      <c r="F159" s="195" t="s">
        <v>1962</v>
      </c>
      <c r="G159" s="196" t="s">
        <v>220</v>
      </c>
      <c r="H159" s="197">
        <v>19.3</v>
      </c>
      <c r="I159" s="198"/>
      <c r="J159" s="199">
        <f t="shared" si="0"/>
        <v>0</v>
      </c>
      <c r="K159" s="195" t="s">
        <v>168</v>
      </c>
      <c r="L159" s="61"/>
      <c r="M159" s="200" t="s">
        <v>76</v>
      </c>
      <c r="N159" s="201" t="s">
        <v>48</v>
      </c>
      <c r="O159" s="42"/>
      <c r="P159" s="202">
        <f t="shared" si="1"/>
        <v>0</v>
      </c>
      <c r="Q159" s="202">
        <v>1.0000000000000001E-5</v>
      </c>
      <c r="R159" s="202">
        <f t="shared" si="2"/>
        <v>1.9300000000000003E-4</v>
      </c>
      <c r="S159" s="202">
        <v>0</v>
      </c>
      <c r="T159" s="203">
        <f t="shared" si="3"/>
        <v>0</v>
      </c>
      <c r="AR159" s="24" t="s">
        <v>169</v>
      </c>
      <c r="AT159" s="24" t="s">
        <v>164</v>
      </c>
      <c r="AU159" s="24" t="s">
        <v>88</v>
      </c>
      <c r="AY159" s="24" t="s">
        <v>161</v>
      </c>
      <c r="BE159" s="204">
        <f t="shared" si="4"/>
        <v>0</v>
      </c>
      <c r="BF159" s="204">
        <f t="shared" si="5"/>
        <v>0</v>
      </c>
      <c r="BG159" s="204">
        <f t="shared" si="6"/>
        <v>0</v>
      </c>
      <c r="BH159" s="204">
        <f t="shared" si="7"/>
        <v>0</v>
      </c>
      <c r="BI159" s="204">
        <f t="shared" si="8"/>
        <v>0</v>
      </c>
      <c r="BJ159" s="24" t="s">
        <v>86</v>
      </c>
      <c r="BK159" s="204">
        <f t="shared" si="9"/>
        <v>0</v>
      </c>
      <c r="BL159" s="24" t="s">
        <v>169</v>
      </c>
      <c r="BM159" s="24" t="s">
        <v>1963</v>
      </c>
    </row>
    <row r="160" spans="2:65" s="1" customFormat="1" ht="22.5" customHeight="1">
      <c r="B160" s="41"/>
      <c r="C160" s="232" t="s">
        <v>327</v>
      </c>
      <c r="D160" s="232" t="s">
        <v>246</v>
      </c>
      <c r="E160" s="233" t="s">
        <v>1964</v>
      </c>
      <c r="F160" s="234" t="s">
        <v>1965</v>
      </c>
      <c r="G160" s="235" t="s">
        <v>254</v>
      </c>
      <c r="H160" s="236">
        <v>4</v>
      </c>
      <c r="I160" s="237"/>
      <c r="J160" s="238">
        <f t="shared" si="0"/>
        <v>0</v>
      </c>
      <c r="K160" s="234" t="s">
        <v>168</v>
      </c>
      <c r="L160" s="239"/>
      <c r="M160" s="240" t="s">
        <v>76</v>
      </c>
      <c r="N160" s="241" t="s">
        <v>48</v>
      </c>
      <c r="O160" s="42"/>
      <c r="P160" s="202">
        <f t="shared" si="1"/>
        <v>0</v>
      </c>
      <c r="Q160" s="202">
        <v>7.2199999999999999E-3</v>
      </c>
      <c r="R160" s="202">
        <f t="shared" si="2"/>
        <v>2.8879999999999999E-2</v>
      </c>
      <c r="S160" s="202">
        <v>0</v>
      </c>
      <c r="T160" s="203">
        <f t="shared" si="3"/>
        <v>0</v>
      </c>
      <c r="AR160" s="24" t="s">
        <v>288</v>
      </c>
      <c r="AT160" s="24" t="s">
        <v>246</v>
      </c>
      <c r="AU160" s="24" t="s">
        <v>88</v>
      </c>
      <c r="AY160" s="24" t="s">
        <v>161</v>
      </c>
      <c r="BE160" s="204">
        <f t="shared" si="4"/>
        <v>0</v>
      </c>
      <c r="BF160" s="204">
        <f t="shared" si="5"/>
        <v>0</v>
      </c>
      <c r="BG160" s="204">
        <f t="shared" si="6"/>
        <v>0</v>
      </c>
      <c r="BH160" s="204">
        <f t="shared" si="7"/>
        <v>0</v>
      </c>
      <c r="BI160" s="204">
        <f t="shared" si="8"/>
        <v>0</v>
      </c>
      <c r="BJ160" s="24" t="s">
        <v>86</v>
      </c>
      <c r="BK160" s="204">
        <f t="shared" si="9"/>
        <v>0</v>
      </c>
      <c r="BL160" s="24" t="s">
        <v>169</v>
      </c>
      <c r="BM160" s="24" t="s">
        <v>1966</v>
      </c>
    </row>
    <row r="161" spans="2:65" s="1" customFormat="1" ht="31.5" customHeight="1">
      <c r="B161" s="41"/>
      <c r="C161" s="193" t="s">
        <v>307</v>
      </c>
      <c r="D161" s="193" t="s">
        <v>164</v>
      </c>
      <c r="E161" s="194" t="s">
        <v>423</v>
      </c>
      <c r="F161" s="195" t="s">
        <v>1967</v>
      </c>
      <c r="G161" s="196" t="s">
        <v>254</v>
      </c>
      <c r="H161" s="197">
        <v>5</v>
      </c>
      <c r="I161" s="198"/>
      <c r="J161" s="199">
        <f t="shared" si="0"/>
        <v>0</v>
      </c>
      <c r="K161" s="195" t="s">
        <v>168</v>
      </c>
      <c r="L161" s="61"/>
      <c r="M161" s="200" t="s">
        <v>76</v>
      </c>
      <c r="N161" s="201" t="s">
        <v>48</v>
      </c>
      <c r="O161" s="42"/>
      <c r="P161" s="202">
        <f t="shared" si="1"/>
        <v>0</v>
      </c>
      <c r="Q161" s="202">
        <v>0</v>
      </c>
      <c r="R161" s="202">
        <f t="shared" si="2"/>
        <v>0</v>
      </c>
      <c r="S161" s="202">
        <v>0</v>
      </c>
      <c r="T161" s="203">
        <f t="shared" si="3"/>
        <v>0</v>
      </c>
      <c r="AR161" s="24" t="s">
        <v>169</v>
      </c>
      <c r="AT161" s="24" t="s">
        <v>164</v>
      </c>
      <c r="AU161" s="24" t="s">
        <v>88</v>
      </c>
      <c r="AY161" s="24" t="s">
        <v>161</v>
      </c>
      <c r="BE161" s="204">
        <f t="shared" si="4"/>
        <v>0</v>
      </c>
      <c r="BF161" s="204">
        <f t="shared" si="5"/>
        <v>0</v>
      </c>
      <c r="BG161" s="204">
        <f t="shared" si="6"/>
        <v>0</v>
      </c>
      <c r="BH161" s="204">
        <f t="shared" si="7"/>
        <v>0</v>
      </c>
      <c r="BI161" s="204">
        <f t="shared" si="8"/>
        <v>0</v>
      </c>
      <c r="BJ161" s="24" t="s">
        <v>86</v>
      </c>
      <c r="BK161" s="204">
        <f t="shared" si="9"/>
        <v>0</v>
      </c>
      <c r="BL161" s="24" t="s">
        <v>169</v>
      </c>
      <c r="BM161" s="24" t="s">
        <v>1968</v>
      </c>
    </row>
    <row r="162" spans="2:65" s="1" customFormat="1" ht="22.5" customHeight="1">
      <c r="B162" s="41"/>
      <c r="C162" s="232" t="s">
        <v>314</v>
      </c>
      <c r="D162" s="232" t="s">
        <v>246</v>
      </c>
      <c r="E162" s="233" t="s">
        <v>1969</v>
      </c>
      <c r="F162" s="234" t="s">
        <v>1970</v>
      </c>
      <c r="G162" s="235" t="s">
        <v>254</v>
      </c>
      <c r="H162" s="236">
        <v>5</v>
      </c>
      <c r="I162" s="237"/>
      <c r="J162" s="238">
        <f t="shared" si="0"/>
        <v>0</v>
      </c>
      <c r="K162" s="234" t="s">
        <v>168</v>
      </c>
      <c r="L162" s="239"/>
      <c r="M162" s="240" t="s">
        <v>76</v>
      </c>
      <c r="N162" s="241" t="s">
        <v>48</v>
      </c>
      <c r="O162" s="42"/>
      <c r="P162" s="202">
        <f t="shared" si="1"/>
        <v>0</v>
      </c>
      <c r="Q162" s="202">
        <v>2.5499999999999998E-2</v>
      </c>
      <c r="R162" s="202">
        <f t="shared" si="2"/>
        <v>0.1275</v>
      </c>
      <c r="S162" s="202">
        <v>0</v>
      </c>
      <c r="T162" s="203">
        <f t="shared" si="3"/>
        <v>0</v>
      </c>
      <c r="AR162" s="24" t="s">
        <v>288</v>
      </c>
      <c r="AT162" s="24" t="s">
        <v>246</v>
      </c>
      <c r="AU162" s="24" t="s">
        <v>88</v>
      </c>
      <c r="AY162" s="24" t="s">
        <v>161</v>
      </c>
      <c r="BE162" s="204">
        <f t="shared" si="4"/>
        <v>0</v>
      </c>
      <c r="BF162" s="204">
        <f t="shared" si="5"/>
        <v>0</v>
      </c>
      <c r="BG162" s="204">
        <f t="shared" si="6"/>
        <v>0</v>
      </c>
      <c r="BH162" s="204">
        <f t="shared" si="7"/>
        <v>0</v>
      </c>
      <c r="BI162" s="204">
        <f t="shared" si="8"/>
        <v>0</v>
      </c>
      <c r="BJ162" s="24" t="s">
        <v>86</v>
      </c>
      <c r="BK162" s="204">
        <f t="shared" si="9"/>
        <v>0</v>
      </c>
      <c r="BL162" s="24" t="s">
        <v>169</v>
      </c>
      <c r="BM162" s="24" t="s">
        <v>1971</v>
      </c>
    </row>
    <row r="163" spans="2:65" s="1" customFormat="1" ht="22.5" customHeight="1">
      <c r="B163" s="41"/>
      <c r="C163" s="193" t="s">
        <v>234</v>
      </c>
      <c r="D163" s="193" t="s">
        <v>164</v>
      </c>
      <c r="E163" s="194" t="s">
        <v>1972</v>
      </c>
      <c r="F163" s="195" t="s">
        <v>1973</v>
      </c>
      <c r="G163" s="196" t="s">
        <v>220</v>
      </c>
      <c r="H163" s="197">
        <v>20.9</v>
      </c>
      <c r="I163" s="198"/>
      <c r="J163" s="199">
        <f t="shared" si="0"/>
        <v>0</v>
      </c>
      <c r="K163" s="195" t="s">
        <v>168</v>
      </c>
      <c r="L163" s="61"/>
      <c r="M163" s="200" t="s">
        <v>76</v>
      </c>
      <c r="N163" s="201" t="s">
        <v>48</v>
      </c>
      <c r="O163" s="42"/>
      <c r="P163" s="202">
        <f t="shared" si="1"/>
        <v>0</v>
      </c>
      <c r="Q163" s="202">
        <v>0</v>
      </c>
      <c r="R163" s="202">
        <f t="shared" si="2"/>
        <v>0</v>
      </c>
      <c r="S163" s="202">
        <v>0</v>
      </c>
      <c r="T163" s="203">
        <f t="shared" si="3"/>
        <v>0</v>
      </c>
      <c r="AR163" s="24" t="s">
        <v>169</v>
      </c>
      <c r="AT163" s="24" t="s">
        <v>164</v>
      </c>
      <c r="AU163" s="24" t="s">
        <v>88</v>
      </c>
      <c r="AY163" s="24" t="s">
        <v>161</v>
      </c>
      <c r="BE163" s="204">
        <f t="shared" si="4"/>
        <v>0</v>
      </c>
      <c r="BF163" s="204">
        <f t="shared" si="5"/>
        <v>0</v>
      </c>
      <c r="BG163" s="204">
        <f t="shared" si="6"/>
        <v>0</v>
      </c>
      <c r="BH163" s="204">
        <f t="shared" si="7"/>
        <v>0</v>
      </c>
      <c r="BI163" s="204">
        <f t="shared" si="8"/>
        <v>0</v>
      </c>
      <c r="BJ163" s="24" t="s">
        <v>86</v>
      </c>
      <c r="BK163" s="204">
        <f t="shared" si="9"/>
        <v>0</v>
      </c>
      <c r="BL163" s="24" t="s">
        <v>169</v>
      </c>
      <c r="BM163" s="24" t="s">
        <v>1974</v>
      </c>
    </row>
    <row r="164" spans="2:65" s="1" customFormat="1" ht="31.5" customHeight="1">
      <c r="B164" s="41"/>
      <c r="C164" s="193" t="s">
        <v>346</v>
      </c>
      <c r="D164" s="193" t="s">
        <v>164</v>
      </c>
      <c r="E164" s="194" t="s">
        <v>1975</v>
      </c>
      <c r="F164" s="195" t="s">
        <v>1976</v>
      </c>
      <c r="G164" s="196" t="s">
        <v>254</v>
      </c>
      <c r="H164" s="197">
        <v>3</v>
      </c>
      <c r="I164" s="198"/>
      <c r="J164" s="199">
        <f t="shared" si="0"/>
        <v>0</v>
      </c>
      <c r="K164" s="195" t="s">
        <v>168</v>
      </c>
      <c r="L164" s="61"/>
      <c r="M164" s="200" t="s">
        <v>76</v>
      </c>
      <c r="N164" s="201" t="s">
        <v>48</v>
      </c>
      <c r="O164" s="42"/>
      <c r="P164" s="202">
        <f t="shared" si="1"/>
        <v>0</v>
      </c>
      <c r="Q164" s="202">
        <v>3.9059999999999997E-2</v>
      </c>
      <c r="R164" s="202">
        <f t="shared" si="2"/>
        <v>0.11717999999999999</v>
      </c>
      <c r="S164" s="202">
        <v>0</v>
      </c>
      <c r="T164" s="203">
        <f t="shared" si="3"/>
        <v>0</v>
      </c>
      <c r="AR164" s="24" t="s">
        <v>169</v>
      </c>
      <c r="AT164" s="24" t="s">
        <v>164</v>
      </c>
      <c r="AU164" s="24" t="s">
        <v>88</v>
      </c>
      <c r="AY164" s="24" t="s">
        <v>161</v>
      </c>
      <c r="BE164" s="204">
        <f t="shared" si="4"/>
        <v>0</v>
      </c>
      <c r="BF164" s="204">
        <f t="shared" si="5"/>
        <v>0</v>
      </c>
      <c r="BG164" s="204">
        <f t="shared" si="6"/>
        <v>0</v>
      </c>
      <c r="BH164" s="204">
        <f t="shared" si="7"/>
        <v>0</v>
      </c>
      <c r="BI164" s="204">
        <f t="shared" si="8"/>
        <v>0</v>
      </c>
      <c r="BJ164" s="24" t="s">
        <v>86</v>
      </c>
      <c r="BK164" s="204">
        <f t="shared" si="9"/>
        <v>0</v>
      </c>
      <c r="BL164" s="24" t="s">
        <v>169</v>
      </c>
      <c r="BM164" s="24" t="s">
        <v>1977</v>
      </c>
    </row>
    <row r="165" spans="2:65" s="1" customFormat="1" ht="31.5" customHeight="1">
      <c r="B165" s="41"/>
      <c r="C165" s="193" t="s">
        <v>224</v>
      </c>
      <c r="D165" s="193" t="s">
        <v>164</v>
      </c>
      <c r="E165" s="194" t="s">
        <v>1978</v>
      </c>
      <c r="F165" s="195" t="s">
        <v>1979</v>
      </c>
      <c r="G165" s="196" t="s">
        <v>254</v>
      </c>
      <c r="H165" s="197">
        <v>3</v>
      </c>
      <c r="I165" s="198"/>
      <c r="J165" s="199">
        <f t="shared" si="0"/>
        <v>0</v>
      </c>
      <c r="K165" s="195" t="s">
        <v>168</v>
      </c>
      <c r="L165" s="61"/>
      <c r="M165" s="200" t="s">
        <v>76</v>
      </c>
      <c r="N165" s="201" t="s">
        <v>48</v>
      </c>
      <c r="O165" s="42"/>
      <c r="P165" s="202">
        <f t="shared" si="1"/>
        <v>0</v>
      </c>
      <c r="Q165" s="202">
        <v>1.0279999999999999E-2</v>
      </c>
      <c r="R165" s="202">
        <f t="shared" si="2"/>
        <v>3.0839999999999999E-2</v>
      </c>
      <c r="S165" s="202">
        <v>0</v>
      </c>
      <c r="T165" s="203">
        <f t="shared" si="3"/>
        <v>0</v>
      </c>
      <c r="AR165" s="24" t="s">
        <v>169</v>
      </c>
      <c r="AT165" s="24" t="s">
        <v>164</v>
      </c>
      <c r="AU165" s="24" t="s">
        <v>88</v>
      </c>
      <c r="AY165" s="24" t="s">
        <v>161</v>
      </c>
      <c r="BE165" s="204">
        <f t="shared" si="4"/>
        <v>0</v>
      </c>
      <c r="BF165" s="204">
        <f t="shared" si="5"/>
        <v>0</v>
      </c>
      <c r="BG165" s="204">
        <f t="shared" si="6"/>
        <v>0</v>
      </c>
      <c r="BH165" s="204">
        <f t="shared" si="7"/>
        <v>0</v>
      </c>
      <c r="BI165" s="204">
        <f t="shared" si="8"/>
        <v>0</v>
      </c>
      <c r="BJ165" s="24" t="s">
        <v>86</v>
      </c>
      <c r="BK165" s="204">
        <f t="shared" si="9"/>
        <v>0</v>
      </c>
      <c r="BL165" s="24" t="s">
        <v>169</v>
      </c>
      <c r="BM165" s="24" t="s">
        <v>1980</v>
      </c>
    </row>
    <row r="166" spans="2:65" s="1" customFormat="1" ht="31.5" customHeight="1">
      <c r="B166" s="41"/>
      <c r="C166" s="193" t="s">
        <v>528</v>
      </c>
      <c r="D166" s="193" t="s">
        <v>164</v>
      </c>
      <c r="E166" s="194" t="s">
        <v>1981</v>
      </c>
      <c r="F166" s="195" t="s">
        <v>1982</v>
      </c>
      <c r="G166" s="196" t="s">
        <v>254</v>
      </c>
      <c r="H166" s="197">
        <v>3</v>
      </c>
      <c r="I166" s="198"/>
      <c r="J166" s="199">
        <f t="shared" si="0"/>
        <v>0</v>
      </c>
      <c r="K166" s="195" t="s">
        <v>168</v>
      </c>
      <c r="L166" s="61"/>
      <c r="M166" s="200" t="s">
        <v>76</v>
      </c>
      <c r="N166" s="201" t="s">
        <v>48</v>
      </c>
      <c r="O166" s="42"/>
      <c r="P166" s="202">
        <f t="shared" si="1"/>
        <v>0</v>
      </c>
      <c r="Q166" s="202">
        <v>0</v>
      </c>
      <c r="R166" s="202">
        <f t="shared" si="2"/>
        <v>0</v>
      </c>
      <c r="S166" s="202">
        <v>0</v>
      </c>
      <c r="T166" s="203">
        <f t="shared" si="3"/>
        <v>0</v>
      </c>
      <c r="AR166" s="24" t="s">
        <v>169</v>
      </c>
      <c r="AT166" s="24" t="s">
        <v>164</v>
      </c>
      <c r="AU166" s="24" t="s">
        <v>88</v>
      </c>
      <c r="AY166" s="24" t="s">
        <v>161</v>
      </c>
      <c r="BE166" s="204">
        <f t="shared" si="4"/>
        <v>0</v>
      </c>
      <c r="BF166" s="204">
        <f t="shared" si="5"/>
        <v>0</v>
      </c>
      <c r="BG166" s="204">
        <f t="shared" si="6"/>
        <v>0</v>
      </c>
      <c r="BH166" s="204">
        <f t="shared" si="7"/>
        <v>0</v>
      </c>
      <c r="BI166" s="204">
        <f t="shared" si="8"/>
        <v>0</v>
      </c>
      <c r="BJ166" s="24" t="s">
        <v>86</v>
      </c>
      <c r="BK166" s="204">
        <f t="shared" si="9"/>
        <v>0</v>
      </c>
      <c r="BL166" s="24" t="s">
        <v>169</v>
      </c>
      <c r="BM166" s="24" t="s">
        <v>1983</v>
      </c>
    </row>
    <row r="167" spans="2:65" s="1" customFormat="1" ht="31.5" customHeight="1">
      <c r="B167" s="41"/>
      <c r="C167" s="193" t="s">
        <v>532</v>
      </c>
      <c r="D167" s="193" t="s">
        <v>164</v>
      </c>
      <c r="E167" s="194" t="s">
        <v>1984</v>
      </c>
      <c r="F167" s="195" t="s">
        <v>1985</v>
      </c>
      <c r="G167" s="196" t="s">
        <v>254</v>
      </c>
      <c r="H167" s="197">
        <v>3</v>
      </c>
      <c r="I167" s="198"/>
      <c r="J167" s="199">
        <f t="shared" si="0"/>
        <v>0</v>
      </c>
      <c r="K167" s="195" t="s">
        <v>168</v>
      </c>
      <c r="L167" s="61"/>
      <c r="M167" s="200" t="s">
        <v>76</v>
      </c>
      <c r="N167" s="201" t="s">
        <v>48</v>
      </c>
      <c r="O167" s="42"/>
      <c r="P167" s="202">
        <f t="shared" si="1"/>
        <v>0</v>
      </c>
      <c r="Q167" s="202">
        <v>2.929E-2</v>
      </c>
      <c r="R167" s="202">
        <f t="shared" si="2"/>
        <v>8.7870000000000004E-2</v>
      </c>
      <c r="S167" s="202">
        <v>0</v>
      </c>
      <c r="T167" s="203">
        <f t="shared" si="3"/>
        <v>0</v>
      </c>
      <c r="AR167" s="24" t="s">
        <v>169</v>
      </c>
      <c r="AT167" s="24" t="s">
        <v>164</v>
      </c>
      <c r="AU167" s="24" t="s">
        <v>88</v>
      </c>
      <c r="AY167" s="24" t="s">
        <v>161</v>
      </c>
      <c r="BE167" s="204">
        <f t="shared" si="4"/>
        <v>0</v>
      </c>
      <c r="BF167" s="204">
        <f t="shared" si="5"/>
        <v>0</v>
      </c>
      <c r="BG167" s="204">
        <f t="shared" si="6"/>
        <v>0</v>
      </c>
      <c r="BH167" s="204">
        <f t="shared" si="7"/>
        <v>0</v>
      </c>
      <c r="BI167" s="204">
        <f t="shared" si="8"/>
        <v>0</v>
      </c>
      <c r="BJ167" s="24" t="s">
        <v>86</v>
      </c>
      <c r="BK167" s="204">
        <f t="shared" si="9"/>
        <v>0</v>
      </c>
      <c r="BL167" s="24" t="s">
        <v>169</v>
      </c>
      <c r="BM167" s="24" t="s">
        <v>1986</v>
      </c>
    </row>
    <row r="168" spans="2:65" s="1" customFormat="1" ht="31.5" customHeight="1">
      <c r="B168" s="41"/>
      <c r="C168" s="193" t="s">
        <v>341</v>
      </c>
      <c r="D168" s="193" t="s">
        <v>164</v>
      </c>
      <c r="E168" s="194" t="s">
        <v>1987</v>
      </c>
      <c r="F168" s="195" t="s">
        <v>1988</v>
      </c>
      <c r="G168" s="196" t="s">
        <v>254</v>
      </c>
      <c r="H168" s="197">
        <v>2</v>
      </c>
      <c r="I168" s="198"/>
      <c r="J168" s="199">
        <f t="shared" si="0"/>
        <v>0</v>
      </c>
      <c r="K168" s="195" t="s">
        <v>168</v>
      </c>
      <c r="L168" s="61"/>
      <c r="M168" s="200" t="s">
        <v>76</v>
      </c>
      <c r="N168" s="201" t="s">
        <v>48</v>
      </c>
      <c r="O168" s="42"/>
      <c r="P168" s="202">
        <f t="shared" si="1"/>
        <v>0</v>
      </c>
      <c r="Q168" s="202">
        <v>0.10661</v>
      </c>
      <c r="R168" s="202">
        <f t="shared" si="2"/>
        <v>0.21321999999999999</v>
      </c>
      <c r="S168" s="202">
        <v>0</v>
      </c>
      <c r="T168" s="203">
        <f t="shared" si="3"/>
        <v>0</v>
      </c>
      <c r="AR168" s="24" t="s">
        <v>169</v>
      </c>
      <c r="AT168" s="24" t="s">
        <v>164</v>
      </c>
      <c r="AU168" s="24" t="s">
        <v>88</v>
      </c>
      <c r="AY168" s="24" t="s">
        <v>161</v>
      </c>
      <c r="BE168" s="204">
        <f t="shared" si="4"/>
        <v>0</v>
      </c>
      <c r="BF168" s="204">
        <f t="shared" si="5"/>
        <v>0</v>
      </c>
      <c r="BG168" s="204">
        <f t="shared" si="6"/>
        <v>0</v>
      </c>
      <c r="BH168" s="204">
        <f t="shared" si="7"/>
        <v>0</v>
      </c>
      <c r="BI168" s="204">
        <f t="shared" si="8"/>
        <v>0</v>
      </c>
      <c r="BJ168" s="24" t="s">
        <v>86</v>
      </c>
      <c r="BK168" s="204">
        <f t="shared" si="9"/>
        <v>0</v>
      </c>
      <c r="BL168" s="24" t="s">
        <v>169</v>
      </c>
      <c r="BM168" s="24" t="s">
        <v>1989</v>
      </c>
    </row>
    <row r="169" spans="2:65" s="1" customFormat="1" ht="31.5" customHeight="1">
      <c r="B169" s="41"/>
      <c r="C169" s="193" t="s">
        <v>337</v>
      </c>
      <c r="D169" s="193" t="s">
        <v>164</v>
      </c>
      <c r="E169" s="194" t="s">
        <v>1990</v>
      </c>
      <c r="F169" s="195" t="s">
        <v>1991</v>
      </c>
      <c r="G169" s="196" t="s">
        <v>254</v>
      </c>
      <c r="H169" s="197">
        <v>2</v>
      </c>
      <c r="I169" s="198"/>
      <c r="J169" s="199">
        <f t="shared" si="0"/>
        <v>0</v>
      </c>
      <c r="K169" s="195" t="s">
        <v>168</v>
      </c>
      <c r="L169" s="61"/>
      <c r="M169" s="200" t="s">
        <v>76</v>
      </c>
      <c r="N169" s="201" t="s">
        <v>48</v>
      </c>
      <c r="O169" s="42"/>
      <c r="P169" s="202">
        <f t="shared" si="1"/>
        <v>0</v>
      </c>
      <c r="Q169" s="202">
        <v>2.4240000000000001E-2</v>
      </c>
      <c r="R169" s="202">
        <f t="shared" si="2"/>
        <v>4.8480000000000002E-2</v>
      </c>
      <c r="S169" s="202">
        <v>0</v>
      </c>
      <c r="T169" s="203">
        <f t="shared" si="3"/>
        <v>0</v>
      </c>
      <c r="AR169" s="24" t="s">
        <v>169</v>
      </c>
      <c r="AT169" s="24" t="s">
        <v>164</v>
      </c>
      <c r="AU169" s="24" t="s">
        <v>88</v>
      </c>
      <c r="AY169" s="24" t="s">
        <v>161</v>
      </c>
      <c r="BE169" s="204">
        <f t="shared" si="4"/>
        <v>0</v>
      </c>
      <c r="BF169" s="204">
        <f t="shared" si="5"/>
        <v>0</v>
      </c>
      <c r="BG169" s="204">
        <f t="shared" si="6"/>
        <v>0</v>
      </c>
      <c r="BH169" s="204">
        <f t="shared" si="7"/>
        <v>0</v>
      </c>
      <c r="BI169" s="204">
        <f t="shared" si="8"/>
        <v>0</v>
      </c>
      <c r="BJ169" s="24" t="s">
        <v>86</v>
      </c>
      <c r="BK169" s="204">
        <f t="shared" si="9"/>
        <v>0</v>
      </c>
      <c r="BL169" s="24" t="s">
        <v>169</v>
      </c>
      <c r="BM169" s="24" t="s">
        <v>1992</v>
      </c>
    </row>
    <row r="170" spans="2:65" s="1" customFormat="1" ht="31.5" customHeight="1">
      <c r="B170" s="41"/>
      <c r="C170" s="193" t="s">
        <v>217</v>
      </c>
      <c r="D170" s="193" t="s">
        <v>164</v>
      </c>
      <c r="E170" s="194" t="s">
        <v>1993</v>
      </c>
      <c r="F170" s="195" t="s">
        <v>1994</v>
      </c>
      <c r="G170" s="196" t="s">
        <v>254</v>
      </c>
      <c r="H170" s="197">
        <v>2</v>
      </c>
      <c r="I170" s="198"/>
      <c r="J170" s="199">
        <f t="shared" si="0"/>
        <v>0</v>
      </c>
      <c r="K170" s="195" t="s">
        <v>168</v>
      </c>
      <c r="L170" s="61"/>
      <c r="M170" s="200" t="s">
        <v>76</v>
      </c>
      <c r="N170" s="201" t="s">
        <v>48</v>
      </c>
      <c r="O170" s="42"/>
      <c r="P170" s="202">
        <f t="shared" si="1"/>
        <v>0</v>
      </c>
      <c r="Q170" s="202">
        <v>0</v>
      </c>
      <c r="R170" s="202">
        <f t="shared" si="2"/>
        <v>0</v>
      </c>
      <c r="S170" s="202">
        <v>0</v>
      </c>
      <c r="T170" s="203">
        <f t="shared" si="3"/>
        <v>0</v>
      </c>
      <c r="AR170" s="24" t="s">
        <v>169</v>
      </c>
      <c r="AT170" s="24" t="s">
        <v>164</v>
      </c>
      <c r="AU170" s="24" t="s">
        <v>88</v>
      </c>
      <c r="AY170" s="24" t="s">
        <v>161</v>
      </c>
      <c r="BE170" s="204">
        <f t="shared" si="4"/>
        <v>0</v>
      </c>
      <c r="BF170" s="204">
        <f t="shared" si="5"/>
        <v>0</v>
      </c>
      <c r="BG170" s="204">
        <f t="shared" si="6"/>
        <v>0</v>
      </c>
      <c r="BH170" s="204">
        <f t="shared" si="7"/>
        <v>0</v>
      </c>
      <c r="BI170" s="204">
        <f t="shared" si="8"/>
        <v>0</v>
      </c>
      <c r="BJ170" s="24" t="s">
        <v>86</v>
      </c>
      <c r="BK170" s="204">
        <f t="shared" si="9"/>
        <v>0</v>
      </c>
      <c r="BL170" s="24" t="s">
        <v>169</v>
      </c>
      <c r="BM170" s="24" t="s">
        <v>1995</v>
      </c>
    </row>
    <row r="171" spans="2:65" s="1" customFormat="1" ht="31.5" customHeight="1">
      <c r="B171" s="41"/>
      <c r="C171" s="193" t="s">
        <v>282</v>
      </c>
      <c r="D171" s="193" t="s">
        <v>164</v>
      </c>
      <c r="E171" s="194" t="s">
        <v>1996</v>
      </c>
      <c r="F171" s="195" t="s">
        <v>1997</v>
      </c>
      <c r="G171" s="196" t="s">
        <v>254</v>
      </c>
      <c r="H171" s="197">
        <v>1</v>
      </c>
      <c r="I171" s="198"/>
      <c r="J171" s="199">
        <f t="shared" si="0"/>
        <v>0</v>
      </c>
      <c r="K171" s="195" t="s">
        <v>168</v>
      </c>
      <c r="L171" s="61"/>
      <c r="M171" s="200" t="s">
        <v>76</v>
      </c>
      <c r="N171" s="201" t="s">
        <v>48</v>
      </c>
      <c r="O171" s="42"/>
      <c r="P171" s="202">
        <f t="shared" si="1"/>
        <v>0</v>
      </c>
      <c r="Q171" s="202">
        <v>5.6559999999999999E-2</v>
      </c>
      <c r="R171" s="202">
        <f t="shared" si="2"/>
        <v>5.6559999999999999E-2</v>
      </c>
      <c r="S171" s="202">
        <v>0</v>
      </c>
      <c r="T171" s="203">
        <f t="shared" si="3"/>
        <v>0</v>
      </c>
      <c r="AR171" s="24" t="s">
        <v>169</v>
      </c>
      <c r="AT171" s="24" t="s">
        <v>164</v>
      </c>
      <c r="AU171" s="24" t="s">
        <v>88</v>
      </c>
      <c r="AY171" s="24" t="s">
        <v>161</v>
      </c>
      <c r="BE171" s="204">
        <f t="shared" si="4"/>
        <v>0</v>
      </c>
      <c r="BF171" s="204">
        <f t="shared" si="5"/>
        <v>0</v>
      </c>
      <c r="BG171" s="204">
        <f t="shared" si="6"/>
        <v>0</v>
      </c>
      <c r="BH171" s="204">
        <f t="shared" si="7"/>
        <v>0</v>
      </c>
      <c r="BI171" s="204">
        <f t="shared" si="8"/>
        <v>0</v>
      </c>
      <c r="BJ171" s="24" t="s">
        <v>86</v>
      </c>
      <c r="BK171" s="204">
        <f t="shared" si="9"/>
        <v>0</v>
      </c>
      <c r="BL171" s="24" t="s">
        <v>169</v>
      </c>
      <c r="BM171" s="24" t="s">
        <v>1998</v>
      </c>
    </row>
    <row r="172" spans="2:65" s="1" customFormat="1" ht="31.5" customHeight="1">
      <c r="B172" s="41"/>
      <c r="C172" s="193" t="s">
        <v>163</v>
      </c>
      <c r="D172" s="193" t="s">
        <v>164</v>
      </c>
      <c r="E172" s="194" t="s">
        <v>1999</v>
      </c>
      <c r="F172" s="195" t="s">
        <v>2000</v>
      </c>
      <c r="G172" s="196" t="s">
        <v>254</v>
      </c>
      <c r="H172" s="197">
        <v>1</v>
      </c>
      <c r="I172" s="198"/>
      <c r="J172" s="199">
        <f t="shared" si="0"/>
        <v>0</v>
      </c>
      <c r="K172" s="195" t="s">
        <v>168</v>
      </c>
      <c r="L172" s="61"/>
      <c r="M172" s="200" t="s">
        <v>76</v>
      </c>
      <c r="N172" s="201" t="s">
        <v>48</v>
      </c>
      <c r="O172" s="42"/>
      <c r="P172" s="202">
        <f t="shared" si="1"/>
        <v>0</v>
      </c>
      <c r="Q172" s="202">
        <v>0.11413</v>
      </c>
      <c r="R172" s="202">
        <f t="shared" si="2"/>
        <v>0.11413</v>
      </c>
      <c r="S172" s="202">
        <v>0</v>
      </c>
      <c r="T172" s="203">
        <f t="shared" si="3"/>
        <v>0</v>
      </c>
      <c r="AR172" s="24" t="s">
        <v>169</v>
      </c>
      <c r="AT172" s="24" t="s">
        <v>164</v>
      </c>
      <c r="AU172" s="24" t="s">
        <v>88</v>
      </c>
      <c r="AY172" s="24" t="s">
        <v>161</v>
      </c>
      <c r="BE172" s="204">
        <f t="shared" si="4"/>
        <v>0</v>
      </c>
      <c r="BF172" s="204">
        <f t="shared" si="5"/>
        <v>0</v>
      </c>
      <c r="BG172" s="204">
        <f t="shared" si="6"/>
        <v>0</v>
      </c>
      <c r="BH172" s="204">
        <f t="shared" si="7"/>
        <v>0</v>
      </c>
      <c r="BI172" s="204">
        <f t="shared" si="8"/>
        <v>0</v>
      </c>
      <c r="BJ172" s="24" t="s">
        <v>86</v>
      </c>
      <c r="BK172" s="204">
        <f t="shared" si="9"/>
        <v>0</v>
      </c>
      <c r="BL172" s="24" t="s">
        <v>169</v>
      </c>
      <c r="BM172" s="24" t="s">
        <v>2001</v>
      </c>
    </row>
    <row r="173" spans="2:65" s="1" customFormat="1" ht="44.25" customHeight="1">
      <c r="B173" s="41"/>
      <c r="C173" s="193" t="s">
        <v>295</v>
      </c>
      <c r="D173" s="193" t="s">
        <v>164</v>
      </c>
      <c r="E173" s="194" t="s">
        <v>2002</v>
      </c>
      <c r="F173" s="195" t="s">
        <v>2003</v>
      </c>
      <c r="G173" s="196" t="s">
        <v>726</v>
      </c>
      <c r="H173" s="197">
        <v>1</v>
      </c>
      <c r="I173" s="198"/>
      <c r="J173" s="199">
        <f t="shared" si="0"/>
        <v>0</v>
      </c>
      <c r="K173" s="195" t="s">
        <v>168</v>
      </c>
      <c r="L173" s="61"/>
      <c r="M173" s="200" t="s">
        <v>76</v>
      </c>
      <c r="N173" s="201" t="s">
        <v>48</v>
      </c>
      <c r="O173" s="42"/>
      <c r="P173" s="202">
        <f t="shared" si="1"/>
        <v>0</v>
      </c>
      <c r="Q173" s="202">
        <v>16.196960000000001</v>
      </c>
      <c r="R173" s="202">
        <f t="shared" si="2"/>
        <v>16.196960000000001</v>
      </c>
      <c r="S173" s="202">
        <v>0</v>
      </c>
      <c r="T173" s="203">
        <f t="shared" si="3"/>
        <v>0</v>
      </c>
      <c r="AR173" s="24" t="s">
        <v>169</v>
      </c>
      <c r="AT173" s="24" t="s">
        <v>164</v>
      </c>
      <c r="AU173" s="24" t="s">
        <v>88</v>
      </c>
      <c r="AY173" s="24" t="s">
        <v>161</v>
      </c>
      <c r="BE173" s="204">
        <f t="shared" si="4"/>
        <v>0</v>
      </c>
      <c r="BF173" s="204">
        <f t="shared" si="5"/>
        <v>0</v>
      </c>
      <c r="BG173" s="204">
        <f t="shared" si="6"/>
        <v>0</v>
      </c>
      <c r="BH173" s="204">
        <f t="shared" si="7"/>
        <v>0</v>
      </c>
      <c r="BI173" s="204">
        <f t="shared" si="8"/>
        <v>0</v>
      </c>
      <c r="BJ173" s="24" t="s">
        <v>86</v>
      </c>
      <c r="BK173" s="204">
        <f t="shared" si="9"/>
        <v>0</v>
      </c>
      <c r="BL173" s="24" t="s">
        <v>169</v>
      </c>
      <c r="BM173" s="24" t="s">
        <v>2004</v>
      </c>
    </row>
    <row r="174" spans="2:65" s="1" customFormat="1" ht="31.5" customHeight="1">
      <c r="B174" s="41"/>
      <c r="C174" s="193" t="s">
        <v>301</v>
      </c>
      <c r="D174" s="193" t="s">
        <v>164</v>
      </c>
      <c r="E174" s="194" t="s">
        <v>2005</v>
      </c>
      <c r="F174" s="195" t="s">
        <v>2006</v>
      </c>
      <c r="G174" s="196" t="s">
        <v>635</v>
      </c>
      <c r="H174" s="197">
        <v>1</v>
      </c>
      <c r="I174" s="198"/>
      <c r="J174" s="199">
        <f t="shared" si="0"/>
        <v>0</v>
      </c>
      <c r="K174" s="195" t="s">
        <v>168</v>
      </c>
      <c r="L174" s="61"/>
      <c r="M174" s="200" t="s">
        <v>76</v>
      </c>
      <c r="N174" s="201" t="s">
        <v>48</v>
      </c>
      <c r="O174" s="42"/>
      <c r="P174" s="202">
        <f t="shared" si="1"/>
        <v>0</v>
      </c>
      <c r="Q174" s="202">
        <v>4.5109899999999996</v>
      </c>
      <c r="R174" s="202">
        <f t="shared" si="2"/>
        <v>4.5109899999999996</v>
      </c>
      <c r="S174" s="202">
        <v>0</v>
      </c>
      <c r="T174" s="203">
        <f t="shared" si="3"/>
        <v>0</v>
      </c>
      <c r="AR174" s="24" t="s">
        <v>169</v>
      </c>
      <c r="AT174" s="24" t="s">
        <v>164</v>
      </c>
      <c r="AU174" s="24" t="s">
        <v>88</v>
      </c>
      <c r="AY174" s="24" t="s">
        <v>161</v>
      </c>
      <c r="BE174" s="204">
        <f t="shared" si="4"/>
        <v>0</v>
      </c>
      <c r="BF174" s="204">
        <f t="shared" si="5"/>
        <v>0</v>
      </c>
      <c r="BG174" s="204">
        <f t="shared" si="6"/>
        <v>0</v>
      </c>
      <c r="BH174" s="204">
        <f t="shared" si="7"/>
        <v>0</v>
      </c>
      <c r="BI174" s="204">
        <f t="shared" si="8"/>
        <v>0</v>
      </c>
      <c r="BJ174" s="24" t="s">
        <v>86</v>
      </c>
      <c r="BK174" s="204">
        <f t="shared" si="9"/>
        <v>0</v>
      </c>
      <c r="BL174" s="24" t="s">
        <v>169</v>
      </c>
      <c r="BM174" s="24" t="s">
        <v>2007</v>
      </c>
    </row>
    <row r="175" spans="2:65" s="1" customFormat="1" ht="22.5" customHeight="1">
      <c r="B175" s="41"/>
      <c r="C175" s="193" t="s">
        <v>278</v>
      </c>
      <c r="D175" s="193" t="s">
        <v>164</v>
      </c>
      <c r="E175" s="194" t="s">
        <v>2008</v>
      </c>
      <c r="F175" s="195" t="s">
        <v>2009</v>
      </c>
      <c r="G175" s="196" t="s">
        <v>220</v>
      </c>
      <c r="H175" s="197">
        <v>92.7</v>
      </c>
      <c r="I175" s="198"/>
      <c r="J175" s="199">
        <f t="shared" si="0"/>
        <v>0</v>
      </c>
      <c r="K175" s="195" t="s">
        <v>168</v>
      </c>
      <c r="L175" s="61"/>
      <c r="M175" s="200" t="s">
        <v>76</v>
      </c>
      <c r="N175" s="201" t="s">
        <v>48</v>
      </c>
      <c r="O175" s="42"/>
      <c r="P175" s="202">
        <f t="shared" si="1"/>
        <v>0</v>
      </c>
      <c r="Q175" s="202">
        <v>9.0000000000000006E-5</v>
      </c>
      <c r="R175" s="202">
        <f t="shared" si="2"/>
        <v>8.3430000000000015E-3</v>
      </c>
      <c r="S175" s="202">
        <v>0</v>
      </c>
      <c r="T175" s="203">
        <f t="shared" si="3"/>
        <v>0</v>
      </c>
      <c r="AR175" s="24" t="s">
        <v>169</v>
      </c>
      <c r="AT175" s="24" t="s">
        <v>164</v>
      </c>
      <c r="AU175" s="24" t="s">
        <v>88</v>
      </c>
      <c r="AY175" s="24" t="s">
        <v>161</v>
      </c>
      <c r="BE175" s="204">
        <f t="shared" si="4"/>
        <v>0</v>
      </c>
      <c r="BF175" s="204">
        <f t="shared" si="5"/>
        <v>0</v>
      </c>
      <c r="BG175" s="204">
        <f t="shared" si="6"/>
        <v>0</v>
      </c>
      <c r="BH175" s="204">
        <f t="shared" si="7"/>
        <v>0</v>
      </c>
      <c r="BI175" s="204">
        <f t="shared" si="8"/>
        <v>0</v>
      </c>
      <c r="BJ175" s="24" t="s">
        <v>86</v>
      </c>
      <c r="BK175" s="204">
        <f t="shared" si="9"/>
        <v>0</v>
      </c>
      <c r="BL175" s="24" t="s">
        <v>169</v>
      </c>
      <c r="BM175" s="24" t="s">
        <v>2010</v>
      </c>
    </row>
    <row r="176" spans="2:65" s="11" customFormat="1" ht="13.5">
      <c r="B176" s="205"/>
      <c r="C176" s="206"/>
      <c r="D176" s="207" t="s">
        <v>171</v>
      </c>
      <c r="E176" s="208" t="s">
        <v>76</v>
      </c>
      <c r="F176" s="209" t="s">
        <v>2011</v>
      </c>
      <c r="G176" s="206"/>
      <c r="H176" s="210">
        <v>20.9</v>
      </c>
      <c r="I176" s="211"/>
      <c r="J176" s="206"/>
      <c r="K176" s="206"/>
      <c r="L176" s="212"/>
      <c r="M176" s="213"/>
      <c r="N176" s="214"/>
      <c r="O176" s="214"/>
      <c r="P176" s="214"/>
      <c r="Q176" s="214"/>
      <c r="R176" s="214"/>
      <c r="S176" s="214"/>
      <c r="T176" s="215"/>
      <c r="AT176" s="216" t="s">
        <v>171</v>
      </c>
      <c r="AU176" s="216" t="s">
        <v>88</v>
      </c>
      <c r="AV176" s="11" t="s">
        <v>88</v>
      </c>
      <c r="AW176" s="11" t="s">
        <v>40</v>
      </c>
      <c r="AX176" s="11" t="s">
        <v>78</v>
      </c>
      <c r="AY176" s="216" t="s">
        <v>161</v>
      </c>
    </row>
    <row r="177" spans="2:65" s="11" customFormat="1" ht="13.5">
      <c r="B177" s="205"/>
      <c r="C177" s="206"/>
      <c r="D177" s="207" t="s">
        <v>171</v>
      </c>
      <c r="E177" s="208" t="s">
        <v>76</v>
      </c>
      <c r="F177" s="209" t="s">
        <v>2012</v>
      </c>
      <c r="G177" s="206"/>
      <c r="H177" s="210">
        <v>71.8</v>
      </c>
      <c r="I177" s="211"/>
      <c r="J177" s="206"/>
      <c r="K177" s="206"/>
      <c r="L177" s="212"/>
      <c r="M177" s="213"/>
      <c r="N177" s="214"/>
      <c r="O177" s="214"/>
      <c r="P177" s="214"/>
      <c r="Q177" s="214"/>
      <c r="R177" s="214"/>
      <c r="S177" s="214"/>
      <c r="T177" s="215"/>
      <c r="AT177" s="216" t="s">
        <v>171</v>
      </c>
      <c r="AU177" s="216" t="s">
        <v>88</v>
      </c>
      <c r="AV177" s="11" t="s">
        <v>88</v>
      </c>
      <c r="AW177" s="11" t="s">
        <v>40</v>
      </c>
      <c r="AX177" s="11" t="s">
        <v>78</v>
      </c>
      <c r="AY177" s="216" t="s">
        <v>161</v>
      </c>
    </row>
    <row r="178" spans="2:65" s="12" customFormat="1" ht="13.5">
      <c r="B178" s="217"/>
      <c r="C178" s="218"/>
      <c r="D178" s="207" t="s">
        <v>171</v>
      </c>
      <c r="E178" s="229" t="s">
        <v>76</v>
      </c>
      <c r="F178" s="230" t="s">
        <v>174</v>
      </c>
      <c r="G178" s="218"/>
      <c r="H178" s="231">
        <v>92.7</v>
      </c>
      <c r="I178" s="223"/>
      <c r="J178" s="218"/>
      <c r="K178" s="218"/>
      <c r="L178" s="224"/>
      <c r="M178" s="225"/>
      <c r="N178" s="226"/>
      <c r="O178" s="226"/>
      <c r="P178" s="226"/>
      <c r="Q178" s="226"/>
      <c r="R178" s="226"/>
      <c r="S178" s="226"/>
      <c r="T178" s="227"/>
      <c r="AT178" s="228" t="s">
        <v>171</v>
      </c>
      <c r="AU178" s="228" t="s">
        <v>88</v>
      </c>
      <c r="AV178" s="12" t="s">
        <v>169</v>
      </c>
      <c r="AW178" s="12" t="s">
        <v>40</v>
      </c>
      <c r="AX178" s="12" t="s">
        <v>86</v>
      </c>
      <c r="AY178" s="228" t="s">
        <v>161</v>
      </c>
    </row>
    <row r="179" spans="2:65" s="10" customFormat="1" ht="29.85" customHeight="1">
      <c r="B179" s="176"/>
      <c r="C179" s="177"/>
      <c r="D179" s="190" t="s">
        <v>77</v>
      </c>
      <c r="E179" s="191" t="s">
        <v>222</v>
      </c>
      <c r="F179" s="191" t="s">
        <v>223</v>
      </c>
      <c r="G179" s="177"/>
      <c r="H179" s="177"/>
      <c r="I179" s="180"/>
      <c r="J179" s="192">
        <f>BK179</f>
        <v>0</v>
      </c>
      <c r="K179" s="177"/>
      <c r="L179" s="182"/>
      <c r="M179" s="183"/>
      <c r="N179" s="184"/>
      <c r="O179" s="184"/>
      <c r="P179" s="185">
        <f>P180</f>
        <v>0</v>
      </c>
      <c r="Q179" s="184"/>
      <c r="R179" s="185">
        <f>R180</f>
        <v>0</v>
      </c>
      <c r="S179" s="184"/>
      <c r="T179" s="186">
        <f>T180</f>
        <v>0</v>
      </c>
      <c r="AR179" s="187" t="s">
        <v>86</v>
      </c>
      <c r="AT179" s="188" t="s">
        <v>77</v>
      </c>
      <c r="AU179" s="188" t="s">
        <v>86</v>
      </c>
      <c r="AY179" s="187" t="s">
        <v>161</v>
      </c>
      <c r="BK179" s="189">
        <f>BK180</f>
        <v>0</v>
      </c>
    </row>
    <row r="180" spans="2:65" s="1" customFormat="1" ht="44.25" customHeight="1">
      <c r="B180" s="41"/>
      <c r="C180" s="193" t="s">
        <v>256</v>
      </c>
      <c r="D180" s="193" t="s">
        <v>164</v>
      </c>
      <c r="E180" s="194" t="s">
        <v>855</v>
      </c>
      <c r="F180" s="195" t="s">
        <v>856</v>
      </c>
      <c r="G180" s="196" t="s">
        <v>204</v>
      </c>
      <c r="H180" s="197">
        <v>27.512</v>
      </c>
      <c r="I180" s="198"/>
      <c r="J180" s="199">
        <f>ROUND(I180*H180,2)</f>
        <v>0</v>
      </c>
      <c r="K180" s="195" t="s">
        <v>168</v>
      </c>
      <c r="L180" s="61"/>
      <c r="M180" s="200" t="s">
        <v>76</v>
      </c>
      <c r="N180" s="244" t="s">
        <v>48</v>
      </c>
      <c r="O180" s="245"/>
      <c r="P180" s="246">
        <f>O180*H180</f>
        <v>0</v>
      </c>
      <c r="Q180" s="246">
        <v>0</v>
      </c>
      <c r="R180" s="246">
        <f>Q180*H180</f>
        <v>0</v>
      </c>
      <c r="S180" s="246">
        <v>0</v>
      </c>
      <c r="T180" s="247">
        <f>S180*H180</f>
        <v>0</v>
      </c>
      <c r="AR180" s="24" t="s">
        <v>169</v>
      </c>
      <c r="AT180" s="24" t="s">
        <v>164</v>
      </c>
      <c r="AU180" s="24" t="s">
        <v>88</v>
      </c>
      <c r="AY180" s="24" t="s">
        <v>161</v>
      </c>
      <c r="BE180" s="204">
        <f>IF(N180="základní",J180,0)</f>
        <v>0</v>
      </c>
      <c r="BF180" s="204">
        <f>IF(N180="snížená",J180,0)</f>
        <v>0</v>
      </c>
      <c r="BG180" s="204">
        <f>IF(N180="zákl. přenesená",J180,0)</f>
        <v>0</v>
      </c>
      <c r="BH180" s="204">
        <f>IF(N180="sníž. přenesená",J180,0)</f>
        <v>0</v>
      </c>
      <c r="BI180" s="204">
        <f>IF(N180="nulová",J180,0)</f>
        <v>0</v>
      </c>
      <c r="BJ180" s="24" t="s">
        <v>86</v>
      </c>
      <c r="BK180" s="204">
        <f>ROUND(I180*H180,2)</f>
        <v>0</v>
      </c>
      <c r="BL180" s="24" t="s">
        <v>169</v>
      </c>
      <c r="BM180" s="24" t="s">
        <v>2013</v>
      </c>
    </row>
    <row r="181" spans="2:65" s="1" customFormat="1" ht="6.95" customHeight="1">
      <c r="B181" s="56"/>
      <c r="C181" s="57"/>
      <c r="D181" s="57"/>
      <c r="E181" s="57"/>
      <c r="F181" s="57"/>
      <c r="G181" s="57"/>
      <c r="H181" s="57"/>
      <c r="I181" s="139"/>
      <c r="J181" s="57"/>
      <c r="K181" s="57"/>
      <c r="L181" s="61"/>
    </row>
  </sheetData>
  <sheetProtection algorithmName="SHA-512" hashValue="x6q2XU9BHDa5hBs7VCo7SdQkI2Wr46XLxv2GOT/Fwk+xYuvGPqNxo/RJSXq819sxX4Q0nBqdFqTBDmKP8KLMxA==" saltValue="UWQjA0WiEJfPKqgjrG/8Lw==" spinCount="100000" sheet="1" objects="1" scenarios="1" formatCells="0" formatColumns="0" formatRows="0" sort="0" autoFilter="0"/>
  <autoFilter ref="C81:K180"/>
  <mergeCells count="9">
    <mergeCell ref="E72:H72"/>
    <mergeCell ref="E74:H74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81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39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11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21"/>
      <c r="B1" s="112"/>
      <c r="C1" s="112"/>
      <c r="D1" s="113" t="s">
        <v>1</v>
      </c>
      <c r="E1" s="112"/>
      <c r="F1" s="114" t="s">
        <v>119</v>
      </c>
      <c r="G1" s="399" t="s">
        <v>120</v>
      </c>
      <c r="H1" s="399"/>
      <c r="I1" s="115"/>
      <c r="J1" s="114" t="s">
        <v>121</v>
      </c>
      <c r="K1" s="113" t="s">
        <v>122</v>
      </c>
      <c r="L1" s="114" t="s">
        <v>123</v>
      </c>
      <c r="M1" s="114"/>
      <c r="N1" s="114"/>
      <c r="O1" s="114"/>
      <c r="P1" s="114"/>
      <c r="Q1" s="114"/>
      <c r="R1" s="114"/>
      <c r="S1" s="114"/>
      <c r="T1" s="114"/>
      <c r="U1" s="20"/>
      <c r="V1" s="20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</row>
    <row r="2" spans="1:70" ht="36.950000000000003" customHeight="1">
      <c r="L2" s="391"/>
      <c r="M2" s="391"/>
      <c r="N2" s="391"/>
      <c r="O2" s="391"/>
      <c r="P2" s="391"/>
      <c r="Q2" s="391"/>
      <c r="R2" s="391"/>
      <c r="S2" s="391"/>
      <c r="T2" s="391"/>
      <c r="U2" s="391"/>
      <c r="V2" s="391"/>
      <c r="AT2" s="24" t="s">
        <v>115</v>
      </c>
    </row>
    <row r="3" spans="1:70" ht="6.95" customHeight="1">
      <c r="B3" s="25"/>
      <c r="C3" s="26"/>
      <c r="D3" s="26"/>
      <c r="E3" s="26"/>
      <c r="F3" s="26"/>
      <c r="G3" s="26"/>
      <c r="H3" s="26"/>
      <c r="I3" s="116"/>
      <c r="J3" s="26"/>
      <c r="K3" s="27"/>
      <c r="AT3" s="24" t="s">
        <v>88</v>
      </c>
    </row>
    <row r="4" spans="1:70" ht="36.950000000000003" customHeight="1">
      <c r="B4" s="28"/>
      <c r="C4" s="29"/>
      <c r="D4" s="30" t="s">
        <v>124</v>
      </c>
      <c r="E4" s="29"/>
      <c r="F4" s="29"/>
      <c r="G4" s="29"/>
      <c r="H4" s="29"/>
      <c r="I4" s="117"/>
      <c r="J4" s="29"/>
      <c r="K4" s="31"/>
      <c r="M4" s="32" t="s">
        <v>12</v>
      </c>
      <c r="AT4" s="24" t="s">
        <v>6</v>
      </c>
    </row>
    <row r="5" spans="1:70" ht="6.95" customHeight="1">
      <c r="B5" s="28"/>
      <c r="C5" s="29"/>
      <c r="D5" s="29"/>
      <c r="E5" s="29"/>
      <c r="F5" s="29"/>
      <c r="G5" s="29"/>
      <c r="H5" s="29"/>
      <c r="I5" s="117"/>
      <c r="J5" s="29"/>
      <c r="K5" s="31"/>
    </row>
    <row r="6" spans="1:70">
      <c r="B6" s="28"/>
      <c r="C6" s="29"/>
      <c r="D6" s="37" t="s">
        <v>18</v>
      </c>
      <c r="E6" s="29"/>
      <c r="F6" s="29"/>
      <c r="G6" s="29"/>
      <c r="H6" s="29"/>
      <c r="I6" s="117"/>
      <c r="J6" s="29"/>
      <c r="K6" s="31"/>
    </row>
    <row r="7" spans="1:70" ht="22.5" customHeight="1">
      <c r="B7" s="28"/>
      <c r="C7" s="29"/>
      <c r="D7" s="29"/>
      <c r="E7" s="392" t="str">
        <f>'Rekapitulace stavby'!K6</f>
        <v>Stavební úpravy a Zateplení objektu na st.p.543_Lázně Bělohrad_171018</v>
      </c>
      <c r="F7" s="393"/>
      <c r="G7" s="393"/>
      <c r="H7" s="393"/>
      <c r="I7" s="117"/>
      <c r="J7" s="29"/>
      <c r="K7" s="31"/>
    </row>
    <row r="8" spans="1:70" s="1" customFormat="1">
      <c r="B8" s="41"/>
      <c r="C8" s="42"/>
      <c r="D8" s="37" t="s">
        <v>125</v>
      </c>
      <c r="E8" s="42"/>
      <c r="F8" s="42"/>
      <c r="G8" s="42"/>
      <c r="H8" s="42"/>
      <c r="I8" s="118"/>
      <c r="J8" s="42"/>
      <c r="K8" s="45"/>
    </row>
    <row r="9" spans="1:70" s="1" customFormat="1" ht="36.950000000000003" customHeight="1">
      <c r="B9" s="41"/>
      <c r="C9" s="42"/>
      <c r="D9" s="42"/>
      <c r="E9" s="394" t="s">
        <v>2014</v>
      </c>
      <c r="F9" s="395"/>
      <c r="G9" s="395"/>
      <c r="H9" s="395"/>
      <c r="I9" s="118"/>
      <c r="J9" s="42"/>
      <c r="K9" s="45"/>
    </row>
    <row r="10" spans="1:70" s="1" customFormat="1" ht="13.5">
      <c r="B10" s="41"/>
      <c r="C10" s="42"/>
      <c r="D10" s="42"/>
      <c r="E10" s="42"/>
      <c r="F10" s="42"/>
      <c r="G10" s="42"/>
      <c r="H10" s="42"/>
      <c r="I10" s="118"/>
      <c r="J10" s="42"/>
      <c r="K10" s="45"/>
    </row>
    <row r="11" spans="1:70" s="1" customFormat="1" ht="14.45" customHeight="1">
      <c r="B11" s="41"/>
      <c r="C11" s="42"/>
      <c r="D11" s="37" t="s">
        <v>20</v>
      </c>
      <c r="E11" s="42"/>
      <c r="F11" s="35" t="s">
        <v>76</v>
      </c>
      <c r="G11" s="42"/>
      <c r="H11" s="42"/>
      <c r="I11" s="119" t="s">
        <v>22</v>
      </c>
      <c r="J11" s="35" t="s">
        <v>76</v>
      </c>
      <c r="K11" s="45"/>
    </row>
    <row r="12" spans="1:70" s="1" customFormat="1" ht="14.45" customHeight="1">
      <c r="B12" s="41"/>
      <c r="C12" s="42"/>
      <c r="D12" s="37" t="s">
        <v>24</v>
      </c>
      <c r="E12" s="42"/>
      <c r="F12" s="35" t="s">
        <v>25</v>
      </c>
      <c r="G12" s="42"/>
      <c r="H12" s="42"/>
      <c r="I12" s="119" t="s">
        <v>26</v>
      </c>
      <c r="J12" s="120" t="str">
        <f>'Rekapitulace stavby'!AN8</f>
        <v>16. 8. 2017</v>
      </c>
      <c r="K12" s="45"/>
    </row>
    <row r="13" spans="1:70" s="1" customFormat="1" ht="10.9" customHeight="1">
      <c r="B13" s="41"/>
      <c r="C13" s="42"/>
      <c r="D13" s="42"/>
      <c r="E13" s="42"/>
      <c r="F13" s="42"/>
      <c r="G13" s="42"/>
      <c r="H13" s="42"/>
      <c r="I13" s="118"/>
      <c r="J13" s="42"/>
      <c r="K13" s="45"/>
    </row>
    <row r="14" spans="1:70" s="1" customFormat="1" ht="14.45" customHeight="1">
      <c r="B14" s="41"/>
      <c r="C14" s="42"/>
      <c r="D14" s="37" t="s">
        <v>28</v>
      </c>
      <c r="E14" s="42"/>
      <c r="F14" s="42"/>
      <c r="G14" s="42"/>
      <c r="H14" s="42"/>
      <c r="I14" s="119" t="s">
        <v>29</v>
      </c>
      <c r="J14" s="35" t="s">
        <v>30</v>
      </c>
      <c r="K14" s="45"/>
    </row>
    <row r="15" spans="1:70" s="1" customFormat="1" ht="18" customHeight="1">
      <c r="B15" s="41"/>
      <c r="C15" s="42"/>
      <c r="D15" s="42"/>
      <c r="E15" s="35" t="s">
        <v>31</v>
      </c>
      <c r="F15" s="42"/>
      <c r="G15" s="42"/>
      <c r="H15" s="42"/>
      <c r="I15" s="119" t="s">
        <v>32</v>
      </c>
      <c r="J15" s="35" t="s">
        <v>33</v>
      </c>
      <c r="K15" s="45"/>
    </row>
    <row r="16" spans="1:70" s="1" customFormat="1" ht="6.95" customHeight="1">
      <c r="B16" s="41"/>
      <c r="C16" s="42"/>
      <c r="D16" s="42"/>
      <c r="E16" s="42"/>
      <c r="F16" s="42"/>
      <c r="G16" s="42"/>
      <c r="H16" s="42"/>
      <c r="I16" s="118"/>
      <c r="J16" s="42"/>
      <c r="K16" s="45"/>
    </row>
    <row r="17" spans="2:11" s="1" customFormat="1" ht="14.45" customHeight="1">
      <c r="B17" s="41"/>
      <c r="C17" s="42"/>
      <c r="D17" s="37" t="s">
        <v>34</v>
      </c>
      <c r="E17" s="42"/>
      <c r="F17" s="42"/>
      <c r="G17" s="42"/>
      <c r="H17" s="42"/>
      <c r="I17" s="119" t="s">
        <v>29</v>
      </c>
      <c r="J17" s="35" t="str">
        <f>IF('Rekapitulace stavby'!AN13="Vyplň údaj","",IF('Rekapitulace stavby'!AN13="","",'Rekapitulace stavby'!AN13))</f>
        <v/>
      </c>
      <c r="K17" s="45"/>
    </row>
    <row r="18" spans="2:11" s="1" customFormat="1" ht="18" customHeight="1">
      <c r="B18" s="41"/>
      <c r="C18" s="42"/>
      <c r="D18" s="42"/>
      <c r="E18" s="35" t="str">
        <f>IF('Rekapitulace stavby'!E14="Vyplň údaj","",IF('Rekapitulace stavby'!E14="","",'Rekapitulace stavby'!E14))</f>
        <v/>
      </c>
      <c r="F18" s="42"/>
      <c r="G18" s="42"/>
      <c r="H18" s="42"/>
      <c r="I18" s="119" t="s">
        <v>32</v>
      </c>
      <c r="J18" s="35" t="str">
        <f>IF('Rekapitulace stavby'!AN14="Vyplň údaj","",IF('Rekapitulace stavby'!AN14="","",'Rekapitulace stavby'!AN14))</f>
        <v/>
      </c>
      <c r="K18" s="45"/>
    </row>
    <row r="19" spans="2:11" s="1" customFormat="1" ht="6.95" customHeight="1">
      <c r="B19" s="41"/>
      <c r="C19" s="42"/>
      <c r="D19" s="42"/>
      <c r="E19" s="42"/>
      <c r="F19" s="42"/>
      <c r="G19" s="42"/>
      <c r="H19" s="42"/>
      <c r="I19" s="118"/>
      <c r="J19" s="42"/>
      <c r="K19" s="45"/>
    </row>
    <row r="20" spans="2:11" s="1" customFormat="1" ht="14.45" customHeight="1">
      <c r="B20" s="41"/>
      <c r="C20" s="42"/>
      <c r="D20" s="37" t="s">
        <v>36</v>
      </c>
      <c r="E20" s="42"/>
      <c r="F20" s="42"/>
      <c r="G20" s="42"/>
      <c r="H20" s="42"/>
      <c r="I20" s="119" t="s">
        <v>29</v>
      </c>
      <c r="J20" s="35" t="s">
        <v>37</v>
      </c>
      <c r="K20" s="45"/>
    </row>
    <row r="21" spans="2:11" s="1" customFormat="1" ht="18" customHeight="1">
      <c r="B21" s="41"/>
      <c r="C21" s="42"/>
      <c r="D21" s="42"/>
      <c r="E21" s="35" t="s">
        <v>38</v>
      </c>
      <c r="F21" s="42"/>
      <c r="G21" s="42"/>
      <c r="H21" s="42"/>
      <c r="I21" s="119" t="s">
        <v>32</v>
      </c>
      <c r="J21" s="35" t="s">
        <v>39</v>
      </c>
      <c r="K21" s="45"/>
    </row>
    <row r="22" spans="2:11" s="1" customFormat="1" ht="6.95" customHeight="1">
      <c r="B22" s="41"/>
      <c r="C22" s="42"/>
      <c r="D22" s="42"/>
      <c r="E22" s="42"/>
      <c r="F22" s="42"/>
      <c r="G22" s="42"/>
      <c r="H22" s="42"/>
      <c r="I22" s="118"/>
      <c r="J22" s="42"/>
      <c r="K22" s="45"/>
    </row>
    <row r="23" spans="2:11" s="1" customFormat="1" ht="14.45" customHeight="1">
      <c r="B23" s="41"/>
      <c r="C23" s="42"/>
      <c r="D23" s="37" t="s">
        <v>41</v>
      </c>
      <c r="E23" s="42"/>
      <c r="F23" s="42"/>
      <c r="G23" s="42"/>
      <c r="H23" s="42"/>
      <c r="I23" s="118"/>
      <c r="J23" s="42"/>
      <c r="K23" s="45"/>
    </row>
    <row r="24" spans="2:11" s="6" customFormat="1" ht="22.5" customHeight="1">
      <c r="B24" s="121"/>
      <c r="C24" s="122"/>
      <c r="D24" s="122"/>
      <c r="E24" s="361" t="s">
        <v>76</v>
      </c>
      <c r="F24" s="361"/>
      <c r="G24" s="361"/>
      <c r="H24" s="361"/>
      <c r="I24" s="123"/>
      <c r="J24" s="122"/>
      <c r="K24" s="124"/>
    </row>
    <row r="25" spans="2:11" s="1" customFormat="1" ht="6.95" customHeight="1">
      <c r="B25" s="41"/>
      <c r="C25" s="42"/>
      <c r="D25" s="42"/>
      <c r="E25" s="42"/>
      <c r="F25" s="42"/>
      <c r="G25" s="42"/>
      <c r="H25" s="42"/>
      <c r="I25" s="118"/>
      <c r="J25" s="42"/>
      <c r="K25" s="45"/>
    </row>
    <row r="26" spans="2:11" s="1" customFormat="1" ht="6.95" customHeight="1">
      <c r="B26" s="41"/>
      <c r="C26" s="42"/>
      <c r="D26" s="85"/>
      <c r="E26" s="85"/>
      <c r="F26" s="85"/>
      <c r="G26" s="85"/>
      <c r="H26" s="85"/>
      <c r="I26" s="125"/>
      <c r="J26" s="85"/>
      <c r="K26" s="126"/>
    </row>
    <row r="27" spans="2:11" s="1" customFormat="1" ht="25.35" customHeight="1">
      <c r="B27" s="41"/>
      <c r="C27" s="42"/>
      <c r="D27" s="127" t="s">
        <v>43</v>
      </c>
      <c r="E27" s="42"/>
      <c r="F27" s="42"/>
      <c r="G27" s="42"/>
      <c r="H27" s="42"/>
      <c r="I27" s="118"/>
      <c r="J27" s="128">
        <f>ROUND(J85,2)</f>
        <v>0</v>
      </c>
      <c r="K27" s="45"/>
    </row>
    <row r="28" spans="2:11" s="1" customFormat="1" ht="6.95" customHeight="1">
      <c r="B28" s="41"/>
      <c r="C28" s="42"/>
      <c r="D28" s="85"/>
      <c r="E28" s="85"/>
      <c r="F28" s="85"/>
      <c r="G28" s="85"/>
      <c r="H28" s="85"/>
      <c r="I28" s="125"/>
      <c r="J28" s="85"/>
      <c r="K28" s="126"/>
    </row>
    <row r="29" spans="2:11" s="1" customFormat="1" ht="14.45" customHeight="1">
      <c r="B29" s="41"/>
      <c r="C29" s="42"/>
      <c r="D29" s="42"/>
      <c r="E29" s="42"/>
      <c r="F29" s="46" t="s">
        <v>45</v>
      </c>
      <c r="G29" s="42"/>
      <c r="H29" s="42"/>
      <c r="I29" s="129" t="s">
        <v>44</v>
      </c>
      <c r="J29" s="46" t="s">
        <v>46</v>
      </c>
      <c r="K29" s="45"/>
    </row>
    <row r="30" spans="2:11" s="1" customFormat="1" ht="14.45" customHeight="1">
      <c r="B30" s="41"/>
      <c r="C30" s="42"/>
      <c r="D30" s="49" t="s">
        <v>47</v>
      </c>
      <c r="E30" s="49" t="s">
        <v>48</v>
      </c>
      <c r="F30" s="130">
        <f>ROUND(SUM(BE85:BE138), 2)</f>
        <v>0</v>
      </c>
      <c r="G30" s="42"/>
      <c r="H30" s="42"/>
      <c r="I30" s="131">
        <v>0.21</v>
      </c>
      <c r="J30" s="130">
        <f>ROUND(ROUND((SUM(BE85:BE138)), 2)*I30, 2)</f>
        <v>0</v>
      </c>
      <c r="K30" s="45"/>
    </row>
    <row r="31" spans="2:11" s="1" customFormat="1" ht="14.45" customHeight="1">
      <c r="B31" s="41"/>
      <c r="C31" s="42"/>
      <c r="D31" s="42"/>
      <c r="E31" s="49" t="s">
        <v>49</v>
      </c>
      <c r="F31" s="130">
        <f>ROUND(SUM(BF85:BF138), 2)</f>
        <v>0</v>
      </c>
      <c r="G31" s="42"/>
      <c r="H31" s="42"/>
      <c r="I31" s="131">
        <v>0.15</v>
      </c>
      <c r="J31" s="130">
        <f>ROUND(ROUND((SUM(BF85:BF138)), 2)*I31, 2)</f>
        <v>0</v>
      </c>
      <c r="K31" s="45"/>
    </row>
    <row r="32" spans="2:11" s="1" customFormat="1" ht="14.45" hidden="1" customHeight="1">
      <c r="B32" s="41"/>
      <c r="C32" s="42"/>
      <c r="D32" s="42"/>
      <c r="E32" s="49" t="s">
        <v>50</v>
      </c>
      <c r="F32" s="130">
        <f>ROUND(SUM(BG85:BG138), 2)</f>
        <v>0</v>
      </c>
      <c r="G32" s="42"/>
      <c r="H32" s="42"/>
      <c r="I32" s="131">
        <v>0.21</v>
      </c>
      <c r="J32" s="130">
        <v>0</v>
      </c>
      <c r="K32" s="45"/>
    </row>
    <row r="33" spans="2:11" s="1" customFormat="1" ht="14.45" hidden="1" customHeight="1">
      <c r="B33" s="41"/>
      <c r="C33" s="42"/>
      <c r="D33" s="42"/>
      <c r="E33" s="49" t="s">
        <v>51</v>
      </c>
      <c r="F33" s="130">
        <f>ROUND(SUM(BH85:BH138), 2)</f>
        <v>0</v>
      </c>
      <c r="G33" s="42"/>
      <c r="H33" s="42"/>
      <c r="I33" s="131">
        <v>0.15</v>
      </c>
      <c r="J33" s="130">
        <v>0</v>
      </c>
      <c r="K33" s="45"/>
    </row>
    <row r="34" spans="2:11" s="1" customFormat="1" ht="14.45" hidden="1" customHeight="1">
      <c r="B34" s="41"/>
      <c r="C34" s="42"/>
      <c r="D34" s="42"/>
      <c r="E34" s="49" t="s">
        <v>52</v>
      </c>
      <c r="F34" s="130">
        <f>ROUND(SUM(BI85:BI138), 2)</f>
        <v>0</v>
      </c>
      <c r="G34" s="42"/>
      <c r="H34" s="42"/>
      <c r="I34" s="131">
        <v>0</v>
      </c>
      <c r="J34" s="130">
        <v>0</v>
      </c>
      <c r="K34" s="45"/>
    </row>
    <row r="35" spans="2:11" s="1" customFormat="1" ht="6.95" customHeight="1">
      <c r="B35" s="41"/>
      <c r="C35" s="42"/>
      <c r="D35" s="42"/>
      <c r="E35" s="42"/>
      <c r="F35" s="42"/>
      <c r="G35" s="42"/>
      <c r="H35" s="42"/>
      <c r="I35" s="118"/>
      <c r="J35" s="42"/>
      <c r="K35" s="45"/>
    </row>
    <row r="36" spans="2:11" s="1" customFormat="1" ht="25.35" customHeight="1">
      <c r="B36" s="41"/>
      <c r="C36" s="132"/>
      <c r="D36" s="133" t="s">
        <v>53</v>
      </c>
      <c r="E36" s="79"/>
      <c r="F36" s="79"/>
      <c r="G36" s="134" t="s">
        <v>54</v>
      </c>
      <c r="H36" s="135" t="s">
        <v>55</v>
      </c>
      <c r="I36" s="136"/>
      <c r="J36" s="137">
        <f>SUM(J27:J34)</f>
        <v>0</v>
      </c>
      <c r="K36" s="138"/>
    </row>
    <row r="37" spans="2:11" s="1" customFormat="1" ht="14.45" customHeight="1">
      <c r="B37" s="56"/>
      <c r="C37" s="57"/>
      <c r="D37" s="57"/>
      <c r="E37" s="57"/>
      <c r="F37" s="57"/>
      <c r="G37" s="57"/>
      <c r="H37" s="57"/>
      <c r="I37" s="139"/>
      <c r="J37" s="57"/>
      <c r="K37" s="58"/>
    </row>
    <row r="41" spans="2:11" s="1" customFormat="1" ht="6.95" customHeight="1">
      <c r="B41" s="140"/>
      <c r="C41" s="141"/>
      <c r="D41" s="141"/>
      <c r="E41" s="141"/>
      <c r="F41" s="141"/>
      <c r="G41" s="141"/>
      <c r="H41" s="141"/>
      <c r="I41" s="142"/>
      <c r="J41" s="141"/>
      <c r="K41" s="143"/>
    </row>
    <row r="42" spans="2:11" s="1" customFormat="1" ht="36.950000000000003" customHeight="1">
      <c r="B42" s="41"/>
      <c r="C42" s="30" t="s">
        <v>127</v>
      </c>
      <c r="D42" s="42"/>
      <c r="E42" s="42"/>
      <c r="F42" s="42"/>
      <c r="G42" s="42"/>
      <c r="H42" s="42"/>
      <c r="I42" s="118"/>
      <c r="J42" s="42"/>
      <c r="K42" s="45"/>
    </row>
    <row r="43" spans="2:11" s="1" customFormat="1" ht="6.95" customHeight="1">
      <c r="B43" s="41"/>
      <c r="C43" s="42"/>
      <c r="D43" s="42"/>
      <c r="E43" s="42"/>
      <c r="F43" s="42"/>
      <c r="G43" s="42"/>
      <c r="H43" s="42"/>
      <c r="I43" s="118"/>
      <c r="J43" s="42"/>
      <c r="K43" s="45"/>
    </row>
    <row r="44" spans="2:11" s="1" customFormat="1" ht="14.45" customHeight="1">
      <c r="B44" s="41"/>
      <c r="C44" s="37" t="s">
        <v>18</v>
      </c>
      <c r="D44" s="42"/>
      <c r="E44" s="42"/>
      <c r="F44" s="42"/>
      <c r="G44" s="42"/>
      <c r="H44" s="42"/>
      <c r="I44" s="118"/>
      <c r="J44" s="42"/>
      <c r="K44" s="45"/>
    </row>
    <row r="45" spans="2:11" s="1" customFormat="1" ht="22.5" customHeight="1">
      <c r="B45" s="41"/>
      <c r="C45" s="42"/>
      <c r="D45" s="42"/>
      <c r="E45" s="392" t="str">
        <f>E7</f>
        <v>Stavební úpravy a Zateplení objektu na st.p.543_Lázně Bělohrad_171018</v>
      </c>
      <c r="F45" s="393"/>
      <c r="G45" s="393"/>
      <c r="H45" s="393"/>
      <c r="I45" s="118"/>
      <c r="J45" s="42"/>
      <c r="K45" s="45"/>
    </row>
    <row r="46" spans="2:11" s="1" customFormat="1" ht="14.45" customHeight="1">
      <c r="B46" s="41"/>
      <c r="C46" s="37" t="s">
        <v>125</v>
      </c>
      <c r="D46" s="42"/>
      <c r="E46" s="42"/>
      <c r="F46" s="42"/>
      <c r="G46" s="42"/>
      <c r="H46" s="42"/>
      <c r="I46" s="118"/>
      <c r="J46" s="42"/>
      <c r="K46" s="45"/>
    </row>
    <row r="47" spans="2:11" s="1" customFormat="1" ht="23.25" customHeight="1">
      <c r="B47" s="41"/>
      <c r="C47" s="42"/>
      <c r="D47" s="42"/>
      <c r="E47" s="394" t="str">
        <f>E9</f>
        <v>SO.08 - PŘÍSTŘEŠEK</v>
      </c>
      <c r="F47" s="395"/>
      <c r="G47" s="395"/>
      <c r="H47" s="395"/>
      <c r="I47" s="118"/>
      <c r="J47" s="42"/>
      <c r="K47" s="45"/>
    </row>
    <row r="48" spans="2:11" s="1" customFormat="1" ht="6.95" customHeight="1">
      <c r="B48" s="41"/>
      <c r="C48" s="42"/>
      <c r="D48" s="42"/>
      <c r="E48" s="42"/>
      <c r="F48" s="42"/>
      <c r="G48" s="42"/>
      <c r="H48" s="42"/>
      <c r="I48" s="118"/>
      <c r="J48" s="42"/>
      <c r="K48" s="45"/>
    </row>
    <row r="49" spans="2:47" s="1" customFormat="1" ht="18" customHeight="1">
      <c r="B49" s="41"/>
      <c r="C49" s="37" t="s">
        <v>24</v>
      </c>
      <c r="D49" s="42"/>
      <c r="E49" s="42"/>
      <c r="F49" s="35" t="str">
        <f>F12</f>
        <v>ZŠ K.V. Raise, Lázně Bělohrad</v>
      </c>
      <c r="G49" s="42"/>
      <c r="H49" s="42"/>
      <c r="I49" s="119" t="s">
        <v>26</v>
      </c>
      <c r="J49" s="120" t="str">
        <f>IF(J12="","",J12)</f>
        <v>16. 8. 2017</v>
      </c>
      <c r="K49" s="45"/>
    </row>
    <row r="50" spans="2:47" s="1" customFormat="1" ht="6.95" customHeight="1">
      <c r="B50" s="41"/>
      <c r="C50" s="42"/>
      <c r="D50" s="42"/>
      <c r="E50" s="42"/>
      <c r="F50" s="42"/>
      <c r="G50" s="42"/>
      <c r="H50" s="42"/>
      <c r="I50" s="118"/>
      <c r="J50" s="42"/>
      <c r="K50" s="45"/>
    </row>
    <row r="51" spans="2:47" s="1" customFormat="1">
      <c r="B51" s="41"/>
      <c r="C51" s="37" t="s">
        <v>28</v>
      </c>
      <c r="D51" s="42"/>
      <c r="E51" s="42"/>
      <c r="F51" s="35" t="str">
        <f>E15</f>
        <v>Město Lázně Bělohrad</v>
      </c>
      <c r="G51" s="42"/>
      <c r="H51" s="42"/>
      <c r="I51" s="119" t="s">
        <v>36</v>
      </c>
      <c r="J51" s="35" t="str">
        <f>E21</f>
        <v>SOLICITE s.r.o.</v>
      </c>
      <c r="K51" s="45"/>
    </row>
    <row r="52" spans="2:47" s="1" customFormat="1" ht="14.45" customHeight="1">
      <c r="B52" s="41"/>
      <c r="C52" s="37" t="s">
        <v>34</v>
      </c>
      <c r="D52" s="42"/>
      <c r="E52" s="42"/>
      <c r="F52" s="35" t="str">
        <f>IF(E18="","",E18)</f>
        <v/>
      </c>
      <c r="G52" s="42"/>
      <c r="H52" s="42"/>
      <c r="I52" s="118"/>
      <c r="J52" s="42"/>
      <c r="K52" s="45"/>
    </row>
    <row r="53" spans="2:47" s="1" customFormat="1" ht="10.35" customHeight="1">
      <c r="B53" s="41"/>
      <c r="C53" s="42"/>
      <c r="D53" s="42"/>
      <c r="E53" s="42"/>
      <c r="F53" s="42"/>
      <c r="G53" s="42"/>
      <c r="H53" s="42"/>
      <c r="I53" s="118"/>
      <c r="J53" s="42"/>
      <c r="K53" s="45"/>
    </row>
    <row r="54" spans="2:47" s="1" customFormat="1" ht="29.25" customHeight="1">
      <c r="B54" s="41"/>
      <c r="C54" s="144" t="s">
        <v>128</v>
      </c>
      <c r="D54" s="132"/>
      <c r="E54" s="132"/>
      <c r="F54" s="132"/>
      <c r="G54" s="132"/>
      <c r="H54" s="132"/>
      <c r="I54" s="145"/>
      <c r="J54" s="146" t="s">
        <v>129</v>
      </c>
      <c r="K54" s="147"/>
    </row>
    <row r="55" spans="2:47" s="1" customFormat="1" ht="10.35" customHeight="1">
      <c r="B55" s="41"/>
      <c r="C55" s="42"/>
      <c r="D55" s="42"/>
      <c r="E55" s="42"/>
      <c r="F55" s="42"/>
      <c r="G55" s="42"/>
      <c r="H55" s="42"/>
      <c r="I55" s="118"/>
      <c r="J55" s="42"/>
      <c r="K55" s="45"/>
    </row>
    <row r="56" spans="2:47" s="1" customFormat="1" ht="29.25" customHeight="1">
      <c r="B56" s="41"/>
      <c r="C56" s="148" t="s">
        <v>130</v>
      </c>
      <c r="D56" s="42"/>
      <c r="E56" s="42"/>
      <c r="F56" s="42"/>
      <c r="G56" s="42"/>
      <c r="H56" s="42"/>
      <c r="I56" s="118"/>
      <c r="J56" s="128">
        <f>J85</f>
        <v>0</v>
      </c>
      <c r="K56" s="45"/>
      <c r="AU56" s="24" t="s">
        <v>131</v>
      </c>
    </row>
    <row r="57" spans="2:47" s="7" customFormat="1" ht="24.95" customHeight="1">
      <c r="B57" s="149"/>
      <c r="C57" s="150"/>
      <c r="D57" s="151" t="s">
        <v>132</v>
      </c>
      <c r="E57" s="152"/>
      <c r="F57" s="152"/>
      <c r="G57" s="152"/>
      <c r="H57" s="152"/>
      <c r="I57" s="153"/>
      <c r="J57" s="154">
        <f>J86</f>
        <v>0</v>
      </c>
      <c r="K57" s="155"/>
    </row>
    <row r="58" spans="2:47" s="8" customFormat="1" ht="19.899999999999999" customHeight="1">
      <c r="B58" s="156"/>
      <c r="C58" s="157"/>
      <c r="D58" s="158" t="s">
        <v>133</v>
      </c>
      <c r="E58" s="159"/>
      <c r="F58" s="159"/>
      <c r="G58" s="159"/>
      <c r="H58" s="159"/>
      <c r="I58" s="160"/>
      <c r="J58" s="161">
        <f>J87</f>
        <v>0</v>
      </c>
      <c r="K58" s="162"/>
    </row>
    <row r="59" spans="2:47" s="8" customFormat="1" ht="19.899999999999999" customHeight="1">
      <c r="B59" s="156"/>
      <c r="C59" s="157"/>
      <c r="D59" s="158" t="s">
        <v>134</v>
      </c>
      <c r="E59" s="159"/>
      <c r="F59" s="159"/>
      <c r="G59" s="159"/>
      <c r="H59" s="159"/>
      <c r="I59" s="160"/>
      <c r="J59" s="161">
        <f>J98</f>
        <v>0</v>
      </c>
      <c r="K59" s="162"/>
    </row>
    <row r="60" spans="2:47" s="8" customFormat="1" ht="19.899999999999999" customHeight="1">
      <c r="B60" s="156"/>
      <c r="C60" s="157"/>
      <c r="D60" s="158" t="s">
        <v>748</v>
      </c>
      <c r="E60" s="159"/>
      <c r="F60" s="159"/>
      <c r="G60" s="159"/>
      <c r="H60" s="159"/>
      <c r="I60" s="160"/>
      <c r="J60" s="161">
        <f>J100</f>
        <v>0</v>
      </c>
      <c r="K60" s="162"/>
    </row>
    <row r="61" spans="2:47" s="8" customFormat="1" ht="19.899999999999999" customHeight="1">
      <c r="B61" s="156"/>
      <c r="C61" s="157"/>
      <c r="D61" s="158" t="s">
        <v>138</v>
      </c>
      <c r="E61" s="159"/>
      <c r="F61" s="159"/>
      <c r="G61" s="159"/>
      <c r="H61" s="159"/>
      <c r="I61" s="160"/>
      <c r="J61" s="161">
        <f>J104</f>
        <v>0</v>
      </c>
      <c r="K61" s="162"/>
    </row>
    <row r="62" spans="2:47" s="7" customFormat="1" ht="24.95" customHeight="1">
      <c r="B62" s="149"/>
      <c r="C62" s="150"/>
      <c r="D62" s="151" t="s">
        <v>139</v>
      </c>
      <c r="E62" s="152"/>
      <c r="F62" s="152"/>
      <c r="G62" s="152"/>
      <c r="H62" s="152"/>
      <c r="I62" s="153"/>
      <c r="J62" s="154">
        <f>J106</f>
        <v>0</v>
      </c>
      <c r="K62" s="155"/>
    </row>
    <row r="63" spans="2:47" s="8" customFormat="1" ht="19.899999999999999" customHeight="1">
      <c r="B63" s="156"/>
      <c r="C63" s="157"/>
      <c r="D63" s="158" t="s">
        <v>365</v>
      </c>
      <c r="E63" s="159"/>
      <c r="F63" s="159"/>
      <c r="G63" s="159"/>
      <c r="H63" s="159"/>
      <c r="I63" s="160"/>
      <c r="J63" s="161">
        <f>J107</f>
        <v>0</v>
      </c>
      <c r="K63" s="162"/>
    </row>
    <row r="64" spans="2:47" s="8" customFormat="1" ht="19.899999999999999" customHeight="1">
      <c r="B64" s="156"/>
      <c r="C64" s="157"/>
      <c r="D64" s="158" t="s">
        <v>366</v>
      </c>
      <c r="E64" s="159"/>
      <c r="F64" s="159"/>
      <c r="G64" s="159"/>
      <c r="H64" s="159"/>
      <c r="I64" s="160"/>
      <c r="J64" s="161">
        <f>J115</f>
        <v>0</v>
      </c>
      <c r="K64" s="162"/>
    </row>
    <row r="65" spans="2:12" s="8" customFormat="1" ht="19.899999999999999" customHeight="1">
      <c r="B65" s="156"/>
      <c r="C65" s="157"/>
      <c r="D65" s="158" t="s">
        <v>367</v>
      </c>
      <c r="E65" s="159"/>
      <c r="F65" s="159"/>
      <c r="G65" s="159"/>
      <c r="H65" s="159"/>
      <c r="I65" s="160"/>
      <c r="J65" s="161">
        <f>J125</f>
        <v>0</v>
      </c>
      <c r="K65" s="162"/>
    </row>
    <row r="66" spans="2:12" s="1" customFormat="1" ht="21.75" customHeight="1">
      <c r="B66" s="41"/>
      <c r="C66" s="42"/>
      <c r="D66" s="42"/>
      <c r="E66" s="42"/>
      <c r="F66" s="42"/>
      <c r="G66" s="42"/>
      <c r="H66" s="42"/>
      <c r="I66" s="118"/>
      <c r="J66" s="42"/>
      <c r="K66" s="45"/>
    </row>
    <row r="67" spans="2:12" s="1" customFormat="1" ht="6.95" customHeight="1">
      <c r="B67" s="56"/>
      <c r="C67" s="57"/>
      <c r="D67" s="57"/>
      <c r="E67" s="57"/>
      <c r="F67" s="57"/>
      <c r="G67" s="57"/>
      <c r="H67" s="57"/>
      <c r="I67" s="139"/>
      <c r="J67" s="57"/>
      <c r="K67" s="58"/>
    </row>
    <row r="71" spans="2:12" s="1" customFormat="1" ht="6.95" customHeight="1">
      <c r="B71" s="59"/>
      <c r="C71" s="60"/>
      <c r="D71" s="60"/>
      <c r="E71" s="60"/>
      <c r="F71" s="60"/>
      <c r="G71" s="60"/>
      <c r="H71" s="60"/>
      <c r="I71" s="142"/>
      <c r="J71" s="60"/>
      <c r="K71" s="60"/>
      <c r="L71" s="61"/>
    </row>
    <row r="72" spans="2:12" s="1" customFormat="1" ht="36.950000000000003" customHeight="1">
      <c r="B72" s="41"/>
      <c r="C72" s="62" t="s">
        <v>145</v>
      </c>
      <c r="D72" s="63"/>
      <c r="E72" s="63"/>
      <c r="F72" s="63"/>
      <c r="G72" s="63"/>
      <c r="H72" s="63"/>
      <c r="I72" s="163"/>
      <c r="J72" s="63"/>
      <c r="K72" s="63"/>
      <c r="L72" s="61"/>
    </row>
    <row r="73" spans="2:12" s="1" customFormat="1" ht="6.95" customHeight="1">
      <c r="B73" s="41"/>
      <c r="C73" s="63"/>
      <c r="D73" s="63"/>
      <c r="E73" s="63"/>
      <c r="F73" s="63"/>
      <c r="G73" s="63"/>
      <c r="H73" s="63"/>
      <c r="I73" s="163"/>
      <c r="J73" s="63"/>
      <c r="K73" s="63"/>
      <c r="L73" s="61"/>
    </row>
    <row r="74" spans="2:12" s="1" customFormat="1" ht="14.45" customHeight="1">
      <c r="B74" s="41"/>
      <c r="C74" s="65" t="s">
        <v>18</v>
      </c>
      <c r="D74" s="63"/>
      <c r="E74" s="63"/>
      <c r="F74" s="63"/>
      <c r="G74" s="63"/>
      <c r="H74" s="63"/>
      <c r="I74" s="163"/>
      <c r="J74" s="63"/>
      <c r="K74" s="63"/>
      <c r="L74" s="61"/>
    </row>
    <row r="75" spans="2:12" s="1" customFormat="1" ht="22.5" customHeight="1">
      <c r="B75" s="41"/>
      <c r="C75" s="63"/>
      <c r="D75" s="63"/>
      <c r="E75" s="396" t="str">
        <f>E7</f>
        <v>Stavební úpravy a Zateplení objektu na st.p.543_Lázně Bělohrad_171018</v>
      </c>
      <c r="F75" s="397"/>
      <c r="G75" s="397"/>
      <c r="H75" s="397"/>
      <c r="I75" s="163"/>
      <c r="J75" s="63"/>
      <c r="K75" s="63"/>
      <c r="L75" s="61"/>
    </row>
    <row r="76" spans="2:12" s="1" customFormat="1" ht="14.45" customHeight="1">
      <c r="B76" s="41"/>
      <c r="C76" s="65" t="s">
        <v>125</v>
      </c>
      <c r="D76" s="63"/>
      <c r="E76" s="63"/>
      <c r="F76" s="63"/>
      <c r="G76" s="63"/>
      <c r="H76" s="63"/>
      <c r="I76" s="163"/>
      <c r="J76" s="63"/>
      <c r="K76" s="63"/>
      <c r="L76" s="61"/>
    </row>
    <row r="77" spans="2:12" s="1" customFormat="1" ht="23.25" customHeight="1">
      <c r="B77" s="41"/>
      <c r="C77" s="63"/>
      <c r="D77" s="63"/>
      <c r="E77" s="372" t="str">
        <f>E9</f>
        <v>SO.08 - PŘÍSTŘEŠEK</v>
      </c>
      <c r="F77" s="398"/>
      <c r="G77" s="398"/>
      <c r="H77" s="398"/>
      <c r="I77" s="163"/>
      <c r="J77" s="63"/>
      <c r="K77" s="63"/>
      <c r="L77" s="61"/>
    </row>
    <row r="78" spans="2:12" s="1" customFormat="1" ht="6.95" customHeight="1">
      <c r="B78" s="41"/>
      <c r="C78" s="63"/>
      <c r="D78" s="63"/>
      <c r="E78" s="63"/>
      <c r="F78" s="63"/>
      <c r="G78" s="63"/>
      <c r="H78" s="63"/>
      <c r="I78" s="163"/>
      <c r="J78" s="63"/>
      <c r="K78" s="63"/>
      <c r="L78" s="61"/>
    </row>
    <row r="79" spans="2:12" s="1" customFormat="1" ht="18" customHeight="1">
      <c r="B79" s="41"/>
      <c r="C79" s="65" t="s">
        <v>24</v>
      </c>
      <c r="D79" s="63"/>
      <c r="E79" s="63"/>
      <c r="F79" s="164" t="str">
        <f>F12</f>
        <v>ZŠ K.V. Raise, Lázně Bělohrad</v>
      </c>
      <c r="G79" s="63"/>
      <c r="H79" s="63"/>
      <c r="I79" s="165" t="s">
        <v>26</v>
      </c>
      <c r="J79" s="73" t="str">
        <f>IF(J12="","",J12)</f>
        <v>16. 8. 2017</v>
      </c>
      <c r="K79" s="63"/>
      <c r="L79" s="61"/>
    </row>
    <row r="80" spans="2:12" s="1" customFormat="1" ht="6.95" customHeight="1">
      <c r="B80" s="41"/>
      <c r="C80" s="63"/>
      <c r="D80" s="63"/>
      <c r="E80" s="63"/>
      <c r="F80" s="63"/>
      <c r="G80" s="63"/>
      <c r="H80" s="63"/>
      <c r="I80" s="163"/>
      <c r="J80" s="63"/>
      <c r="K80" s="63"/>
      <c r="L80" s="61"/>
    </row>
    <row r="81" spans="2:65" s="1" customFormat="1">
      <c r="B81" s="41"/>
      <c r="C81" s="65" t="s">
        <v>28</v>
      </c>
      <c r="D81" s="63"/>
      <c r="E81" s="63"/>
      <c r="F81" s="164" t="str">
        <f>E15</f>
        <v>Město Lázně Bělohrad</v>
      </c>
      <c r="G81" s="63"/>
      <c r="H81" s="63"/>
      <c r="I81" s="165" t="s">
        <v>36</v>
      </c>
      <c r="J81" s="164" t="str">
        <f>E21</f>
        <v>SOLICITE s.r.o.</v>
      </c>
      <c r="K81" s="63"/>
      <c r="L81" s="61"/>
    </row>
    <row r="82" spans="2:65" s="1" customFormat="1" ht="14.45" customHeight="1">
      <c r="B82" s="41"/>
      <c r="C82" s="65" t="s">
        <v>34</v>
      </c>
      <c r="D82" s="63"/>
      <c r="E82" s="63"/>
      <c r="F82" s="164" t="str">
        <f>IF(E18="","",E18)</f>
        <v/>
      </c>
      <c r="G82" s="63"/>
      <c r="H82" s="63"/>
      <c r="I82" s="163"/>
      <c r="J82" s="63"/>
      <c r="K82" s="63"/>
      <c r="L82" s="61"/>
    </row>
    <row r="83" spans="2:65" s="1" customFormat="1" ht="10.35" customHeight="1">
      <c r="B83" s="41"/>
      <c r="C83" s="63"/>
      <c r="D83" s="63"/>
      <c r="E83" s="63"/>
      <c r="F83" s="63"/>
      <c r="G83" s="63"/>
      <c r="H83" s="63"/>
      <c r="I83" s="163"/>
      <c r="J83" s="63"/>
      <c r="K83" s="63"/>
      <c r="L83" s="61"/>
    </row>
    <row r="84" spans="2:65" s="9" customFormat="1" ht="29.25" customHeight="1">
      <c r="B84" s="166"/>
      <c r="C84" s="167" t="s">
        <v>146</v>
      </c>
      <c r="D84" s="168" t="s">
        <v>62</v>
      </c>
      <c r="E84" s="168" t="s">
        <v>58</v>
      </c>
      <c r="F84" s="168" t="s">
        <v>147</v>
      </c>
      <c r="G84" s="168" t="s">
        <v>148</v>
      </c>
      <c r="H84" s="168" t="s">
        <v>149</v>
      </c>
      <c r="I84" s="169" t="s">
        <v>150</v>
      </c>
      <c r="J84" s="168" t="s">
        <v>129</v>
      </c>
      <c r="K84" s="170" t="s">
        <v>151</v>
      </c>
      <c r="L84" s="171"/>
      <c r="M84" s="81" t="s">
        <v>152</v>
      </c>
      <c r="N84" s="82" t="s">
        <v>47</v>
      </c>
      <c r="O84" s="82" t="s">
        <v>153</v>
      </c>
      <c r="P84" s="82" t="s">
        <v>154</v>
      </c>
      <c r="Q84" s="82" t="s">
        <v>155</v>
      </c>
      <c r="R84" s="82" t="s">
        <v>156</v>
      </c>
      <c r="S84" s="82" t="s">
        <v>157</v>
      </c>
      <c r="T84" s="83" t="s">
        <v>158</v>
      </c>
    </row>
    <row r="85" spans="2:65" s="1" customFormat="1" ht="29.25" customHeight="1">
      <c r="B85" s="41"/>
      <c r="C85" s="87" t="s">
        <v>130</v>
      </c>
      <c r="D85" s="63"/>
      <c r="E85" s="63"/>
      <c r="F85" s="63"/>
      <c r="G85" s="63"/>
      <c r="H85" s="63"/>
      <c r="I85" s="163"/>
      <c r="J85" s="172">
        <f>BK85</f>
        <v>0</v>
      </c>
      <c r="K85" s="63"/>
      <c r="L85" s="61"/>
      <c r="M85" s="84"/>
      <c r="N85" s="85"/>
      <c r="O85" s="85"/>
      <c r="P85" s="173">
        <f>P86+P106</f>
        <v>0</v>
      </c>
      <c r="Q85" s="85"/>
      <c r="R85" s="173">
        <f>R86+R106</f>
        <v>17.292514700000002</v>
      </c>
      <c r="S85" s="85"/>
      <c r="T85" s="174">
        <f>T86+T106</f>
        <v>29.871500000000005</v>
      </c>
      <c r="AT85" s="24" t="s">
        <v>77</v>
      </c>
      <c r="AU85" s="24" t="s">
        <v>131</v>
      </c>
      <c r="BK85" s="175">
        <f>BK86+BK106</f>
        <v>0</v>
      </c>
    </row>
    <row r="86" spans="2:65" s="10" customFormat="1" ht="37.35" customHeight="1">
      <c r="B86" s="176"/>
      <c r="C86" s="177"/>
      <c r="D86" s="178" t="s">
        <v>77</v>
      </c>
      <c r="E86" s="179" t="s">
        <v>159</v>
      </c>
      <c r="F86" s="179" t="s">
        <v>160</v>
      </c>
      <c r="G86" s="177"/>
      <c r="H86" s="177"/>
      <c r="I86" s="180"/>
      <c r="J86" s="181">
        <f>BK86</f>
        <v>0</v>
      </c>
      <c r="K86" s="177"/>
      <c r="L86" s="182"/>
      <c r="M86" s="183"/>
      <c r="N86" s="184"/>
      <c r="O86" s="184"/>
      <c r="P86" s="185">
        <f>P87+P98+P100+P104</f>
        <v>0</v>
      </c>
      <c r="Q86" s="184"/>
      <c r="R86" s="185">
        <f>R87+R98+R100+R104</f>
        <v>16.0974</v>
      </c>
      <c r="S86" s="184"/>
      <c r="T86" s="186">
        <f>T87+T98+T100+T104</f>
        <v>29.871500000000005</v>
      </c>
      <c r="AR86" s="187" t="s">
        <v>86</v>
      </c>
      <c r="AT86" s="188" t="s">
        <v>77</v>
      </c>
      <c r="AU86" s="188" t="s">
        <v>78</v>
      </c>
      <c r="AY86" s="187" t="s">
        <v>161</v>
      </c>
      <c r="BK86" s="189">
        <f>BK87+BK98+BK100+BK104</f>
        <v>0</v>
      </c>
    </row>
    <row r="87" spans="2:65" s="10" customFormat="1" ht="19.899999999999999" customHeight="1">
      <c r="B87" s="176"/>
      <c r="C87" s="177"/>
      <c r="D87" s="190" t="s">
        <v>77</v>
      </c>
      <c r="E87" s="191" t="s">
        <v>86</v>
      </c>
      <c r="F87" s="191" t="s">
        <v>162</v>
      </c>
      <c r="G87" s="177"/>
      <c r="H87" s="177"/>
      <c r="I87" s="180"/>
      <c r="J87" s="192">
        <f>BK87</f>
        <v>0</v>
      </c>
      <c r="K87" s="177"/>
      <c r="L87" s="182"/>
      <c r="M87" s="183"/>
      <c r="N87" s="184"/>
      <c r="O87" s="184"/>
      <c r="P87" s="185">
        <f>SUM(P88:P97)</f>
        <v>0</v>
      </c>
      <c r="Q87" s="184"/>
      <c r="R87" s="185">
        <f>SUM(R88:R97)</f>
        <v>0</v>
      </c>
      <c r="S87" s="184"/>
      <c r="T87" s="186">
        <f>SUM(T88:T97)</f>
        <v>29.871500000000005</v>
      </c>
      <c r="AR87" s="187" t="s">
        <v>86</v>
      </c>
      <c r="AT87" s="188" t="s">
        <v>77</v>
      </c>
      <c r="AU87" s="188" t="s">
        <v>86</v>
      </c>
      <c r="AY87" s="187" t="s">
        <v>161</v>
      </c>
      <c r="BK87" s="189">
        <f>SUM(BK88:BK97)</f>
        <v>0</v>
      </c>
    </row>
    <row r="88" spans="2:65" s="1" customFormat="1" ht="31.5" customHeight="1">
      <c r="B88" s="41"/>
      <c r="C88" s="193" t="s">
        <v>169</v>
      </c>
      <c r="D88" s="193" t="s">
        <v>164</v>
      </c>
      <c r="E88" s="194" t="s">
        <v>2015</v>
      </c>
      <c r="F88" s="195" t="s">
        <v>2016</v>
      </c>
      <c r="G88" s="196" t="s">
        <v>167</v>
      </c>
      <c r="H88" s="197">
        <v>11.66</v>
      </c>
      <c r="I88" s="198"/>
      <c r="J88" s="199">
        <f>ROUND(I88*H88,2)</f>
        <v>0</v>
      </c>
      <c r="K88" s="195" t="s">
        <v>168</v>
      </c>
      <c r="L88" s="61"/>
      <c r="M88" s="200" t="s">
        <v>76</v>
      </c>
      <c r="N88" s="201" t="s">
        <v>48</v>
      </c>
      <c r="O88" s="42"/>
      <c r="P88" s="202">
        <f>O88*H88</f>
        <v>0</v>
      </c>
      <c r="Q88" s="202">
        <v>0</v>
      </c>
      <c r="R88" s="202">
        <f>Q88*H88</f>
        <v>0</v>
      </c>
      <c r="S88" s="202">
        <v>1.3</v>
      </c>
      <c r="T88" s="203">
        <f>S88*H88</f>
        <v>15.158000000000001</v>
      </c>
      <c r="AR88" s="24" t="s">
        <v>169</v>
      </c>
      <c r="AT88" s="24" t="s">
        <v>164</v>
      </c>
      <c r="AU88" s="24" t="s">
        <v>88</v>
      </c>
      <c r="AY88" s="24" t="s">
        <v>161</v>
      </c>
      <c r="BE88" s="204">
        <f>IF(N88="základní",J88,0)</f>
        <v>0</v>
      </c>
      <c r="BF88" s="204">
        <f>IF(N88="snížená",J88,0)</f>
        <v>0</v>
      </c>
      <c r="BG88" s="204">
        <f>IF(N88="zákl. přenesená",J88,0)</f>
        <v>0</v>
      </c>
      <c r="BH88" s="204">
        <f>IF(N88="sníž. přenesená",J88,0)</f>
        <v>0</v>
      </c>
      <c r="BI88" s="204">
        <f>IF(N88="nulová",J88,0)</f>
        <v>0</v>
      </c>
      <c r="BJ88" s="24" t="s">
        <v>86</v>
      </c>
      <c r="BK88" s="204">
        <f>ROUND(I88*H88,2)</f>
        <v>0</v>
      </c>
      <c r="BL88" s="24" t="s">
        <v>169</v>
      </c>
      <c r="BM88" s="24" t="s">
        <v>2017</v>
      </c>
    </row>
    <row r="89" spans="2:65" s="11" customFormat="1" ht="13.5">
      <c r="B89" s="205"/>
      <c r="C89" s="206"/>
      <c r="D89" s="207" t="s">
        <v>171</v>
      </c>
      <c r="E89" s="208" t="s">
        <v>76</v>
      </c>
      <c r="F89" s="209" t="s">
        <v>2018</v>
      </c>
      <c r="G89" s="206"/>
      <c r="H89" s="210">
        <v>11.66</v>
      </c>
      <c r="I89" s="211"/>
      <c r="J89" s="206"/>
      <c r="K89" s="206"/>
      <c r="L89" s="212"/>
      <c r="M89" s="213"/>
      <c r="N89" s="214"/>
      <c r="O89" s="214"/>
      <c r="P89" s="214"/>
      <c r="Q89" s="214"/>
      <c r="R89" s="214"/>
      <c r="S89" s="214"/>
      <c r="T89" s="215"/>
      <c r="AT89" s="216" t="s">
        <v>171</v>
      </c>
      <c r="AU89" s="216" t="s">
        <v>88</v>
      </c>
      <c r="AV89" s="11" t="s">
        <v>88</v>
      </c>
      <c r="AW89" s="11" t="s">
        <v>40</v>
      </c>
      <c r="AX89" s="11" t="s">
        <v>78</v>
      </c>
      <c r="AY89" s="216" t="s">
        <v>161</v>
      </c>
    </row>
    <row r="90" spans="2:65" s="12" customFormat="1" ht="13.5">
      <c r="B90" s="217"/>
      <c r="C90" s="218"/>
      <c r="D90" s="219" t="s">
        <v>171</v>
      </c>
      <c r="E90" s="220" t="s">
        <v>76</v>
      </c>
      <c r="F90" s="221" t="s">
        <v>174</v>
      </c>
      <c r="G90" s="218"/>
      <c r="H90" s="222">
        <v>11.66</v>
      </c>
      <c r="I90" s="223"/>
      <c r="J90" s="218"/>
      <c r="K90" s="218"/>
      <c r="L90" s="224"/>
      <c r="M90" s="225"/>
      <c r="N90" s="226"/>
      <c r="O90" s="226"/>
      <c r="P90" s="226"/>
      <c r="Q90" s="226"/>
      <c r="R90" s="226"/>
      <c r="S90" s="226"/>
      <c r="T90" s="227"/>
      <c r="AT90" s="228" t="s">
        <v>171</v>
      </c>
      <c r="AU90" s="228" t="s">
        <v>88</v>
      </c>
      <c r="AV90" s="12" t="s">
        <v>169</v>
      </c>
      <c r="AW90" s="12" t="s">
        <v>40</v>
      </c>
      <c r="AX90" s="12" t="s">
        <v>86</v>
      </c>
      <c r="AY90" s="228" t="s">
        <v>161</v>
      </c>
    </row>
    <row r="91" spans="2:65" s="1" customFormat="1" ht="31.5" customHeight="1">
      <c r="B91" s="41"/>
      <c r="C91" s="193" t="s">
        <v>88</v>
      </c>
      <c r="D91" s="193" t="s">
        <v>164</v>
      </c>
      <c r="E91" s="194" t="s">
        <v>752</v>
      </c>
      <c r="F91" s="195" t="s">
        <v>753</v>
      </c>
      <c r="G91" s="196" t="s">
        <v>167</v>
      </c>
      <c r="H91" s="197">
        <v>10.8</v>
      </c>
      <c r="I91" s="198"/>
      <c r="J91" s="199">
        <f>ROUND(I91*H91,2)</f>
        <v>0</v>
      </c>
      <c r="K91" s="195" t="s">
        <v>168</v>
      </c>
      <c r="L91" s="61"/>
      <c r="M91" s="200" t="s">
        <v>76</v>
      </c>
      <c r="N91" s="201" t="s">
        <v>48</v>
      </c>
      <c r="O91" s="42"/>
      <c r="P91" s="202">
        <f>O91*H91</f>
        <v>0</v>
      </c>
      <c r="Q91" s="202">
        <v>0</v>
      </c>
      <c r="R91" s="202">
        <f>Q91*H91</f>
        <v>0</v>
      </c>
      <c r="S91" s="202">
        <v>0</v>
      </c>
      <c r="T91" s="203">
        <f>S91*H91</f>
        <v>0</v>
      </c>
      <c r="AR91" s="24" t="s">
        <v>169</v>
      </c>
      <c r="AT91" s="24" t="s">
        <v>164</v>
      </c>
      <c r="AU91" s="24" t="s">
        <v>88</v>
      </c>
      <c r="AY91" s="24" t="s">
        <v>161</v>
      </c>
      <c r="BE91" s="204">
        <f>IF(N91="základní",J91,0)</f>
        <v>0</v>
      </c>
      <c r="BF91" s="204">
        <f>IF(N91="snížená",J91,0)</f>
        <v>0</v>
      </c>
      <c r="BG91" s="204">
        <f>IF(N91="zákl. přenesená",J91,0)</f>
        <v>0</v>
      </c>
      <c r="BH91" s="204">
        <f>IF(N91="sníž. přenesená",J91,0)</f>
        <v>0</v>
      </c>
      <c r="BI91" s="204">
        <f>IF(N91="nulová",J91,0)</f>
        <v>0</v>
      </c>
      <c r="BJ91" s="24" t="s">
        <v>86</v>
      </c>
      <c r="BK91" s="204">
        <f>ROUND(I91*H91,2)</f>
        <v>0</v>
      </c>
      <c r="BL91" s="24" t="s">
        <v>169</v>
      </c>
      <c r="BM91" s="24" t="s">
        <v>2019</v>
      </c>
    </row>
    <row r="92" spans="2:65" s="11" customFormat="1" ht="13.5">
      <c r="B92" s="205"/>
      <c r="C92" s="206"/>
      <c r="D92" s="207" t="s">
        <v>171</v>
      </c>
      <c r="E92" s="208" t="s">
        <v>76</v>
      </c>
      <c r="F92" s="209" t="s">
        <v>2020</v>
      </c>
      <c r="G92" s="206"/>
      <c r="H92" s="210">
        <v>10.8</v>
      </c>
      <c r="I92" s="211"/>
      <c r="J92" s="206"/>
      <c r="K92" s="206"/>
      <c r="L92" s="212"/>
      <c r="M92" s="213"/>
      <c r="N92" s="214"/>
      <c r="O92" s="214"/>
      <c r="P92" s="214"/>
      <c r="Q92" s="214"/>
      <c r="R92" s="214"/>
      <c r="S92" s="214"/>
      <c r="T92" s="215"/>
      <c r="AT92" s="216" t="s">
        <v>171</v>
      </c>
      <c r="AU92" s="216" t="s">
        <v>88</v>
      </c>
      <c r="AV92" s="11" t="s">
        <v>88</v>
      </c>
      <c r="AW92" s="11" t="s">
        <v>40</v>
      </c>
      <c r="AX92" s="11" t="s">
        <v>78</v>
      </c>
      <c r="AY92" s="216" t="s">
        <v>161</v>
      </c>
    </row>
    <row r="93" spans="2:65" s="12" customFormat="1" ht="13.5">
      <c r="B93" s="217"/>
      <c r="C93" s="218"/>
      <c r="D93" s="219" t="s">
        <v>171</v>
      </c>
      <c r="E93" s="220" t="s">
        <v>76</v>
      </c>
      <c r="F93" s="221" t="s">
        <v>174</v>
      </c>
      <c r="G93" s="218"/>
      <c r="H93" s="222">
        <v>10.8</v>
      </c>
      <c r="I93" s="223"/>
      <c r="J93" s="218"/>
      <c r="K93" s="218"/>
      <c r="L93" s="224"/>
      <c r="M93" s="225"/>
      <c r="N93" s="226"/>
      <c r="O93" s="226"/>
      <c r="P93" s="226"/>
      <c r="Q93" s="226"/>
      <c r="R93" s="226"/>
      <c r="S93" s="226"/>
      <c r="T93" s="227"/>
      <c r="AT93" s="228" t="s">
        <v>171</v>
      </c>
      <c r="AU93" s="228" t="s">
        <v>88</v>
      </c>
      <c r="AV93" s="12" t="s">
        <v>169</v>
      </c>
      <c r="AW93" s="12" t="s">
        <v>40</v>
      </c>
      <c r="AX93" s="12" t="s">
        <v>86</v>
      </c>
      <c r="AY93" s="228" t="s">
        <v>161</v>
      </c>
    </row>
    <row r="94" spans="2:65" s="1" customFormat="1" ht="31.5" customHeight="1">
      <c r="B94" s="41"/>
      <c r="C94" s="193" t="s">
        <v>215</v>
      </c>
      <c r="D94" s="193" t="s">
        <v>164</v>
      </c>
      <c r="E94" s="194" t="s">
        <v>2021</v>
      </c>
      <c r="F94" s="195" t="s">
        <v>2022</v>
      </c>
      <c r="G94" s="196" t="s">
        <v>167</v>
      </c>
      <c r="H94" s="197">
        <v>0.44</v>
      </c>
      <c r="I94" s="198"/>
      <c r="J94" s="199">
        <f>ROUND(I94*H94,2)</f>
        <v>0</v>
      </c>
      <c r="K94" s="195" t="s">
        <v>168</v>
      </c>
      <c r="L94" s="61"/>
      <c r="M94" s="200" t="s">
        <v>76</v>
      </c>
      <c r="N94" s="201" t="s">
        <v>48</v>
      </c>
      <c r="O94" s="42"/>
      <c r="P94" s="202">
        <f>O94*H94</f>
        <v>0</v>
      </c>
      <c r="Q94" s="202">
        <v>0</v>
      </c>
      <c r="R94" s="202">
        <f>Q94*H94</f>
        <v>0</v>
      </c>
      <c r="S94" s="202">
        <v>0</v>
      </c>
      <c r="T94" s="203">
        <f>S94*H94</f>
        <v>0</v>
      </c>
      <c r="AR94" s="24" t="s">
        <v>169</v>
      </c>
      <c r="AT94" s="24" t="s">
        <v>164</v>
      </c>
      <c r="AU94" s="24" t="s">
        <v>88</v>
      </c>
      <c r="AY94" s="24" t="s">
        <v>161</v>
      </c>
      <c r="BE94" s="204">
        <f>IF(N94="základní",J94,0)</f>
        <v>0</v>
      </c>
      <c r="BF94" s="204">
        <f>IF(N94="snížená",J94,0)</f>
        <v>0</v>
      </c>
      <c r="BG94" s="204">
        <f>IF(N94="zákl. přenesená",J94,0)</f>
        <v>0</v>
      </c>
      <c r="BH94" s="204">
        <f>IF(N94="sníž. přenesená",J94,0)</f>
        <v>0</v>
      </c>
      <c r="BI94" s="204">
        <f>IF(N94="nulová",J94,0)</f>
        <v>0</v>
      </c>
      <c r="BJ94" s="24" t="s">
        <v>86</v>
      </c>
      <c r="BK94" s="204">
        <f>ROUND(I94*H94,2)</f>
        <v>0</v>
      </c>
      <c r="BL94" s="24" t="s">
        <v>169</v>
      </c>
      <c r="BM94" s="24" t="s">
        <v>2023</v>
      </c>
    </row>
    <row r="95" spans="2:65" s="1" customFormat="1" ht="44.25" customHeight="1">
      <c r="B95" s="41"/>
      <c r="C95" s="193" t="s">
        <v>251</v>
      </c>
      <c r="D95" s="193" t="s">
        <v>164</v>
      </c>
      <c r="E95" s="194" t="s">
        <v>2024</v>
      </c>
      <c r="F95" s="195" t="s">
        <v>2025</v>
      </c>
      <c r="G95" s="196" t="s">
        <v>167</v>
      </c>
      <c r="H95" s="197">
        <v>0.44</v>
      </c>
      <c r="I95" s="198"/>
      <c r="J95" s="199">
        <f>ROUND(I95*H95,2)</f>
        <v>0</v>
      </c>
      <c r="K95" s="195" t="s">
        <v>168</v>
      </c>
      <c r="L95" s="61"/>
      <c r="M95" s="200" t="s">
        <v>76</v>
      </c>
      <c r="N95" s="201" t="s">
        <v>48</v>
      </c>
      <c r="O95" s="42"/>
      <c r="P95" s="202">
        <f>O95*H95</f>
        <v>0</v>
      </c>
      <c r="Q95" s="202">
        <v>0</v>
      </c>
      <c r="R95" s="202">
        <f>Q95*H95</f>
        <v>0</v>
      </c>
      <c r="S95" s="202">
        <v>0</v>
      </c>
      <c r="T95" s="203">
        <f>S95*H95</f>
        <v>0</v>
      </c>
      <c r="AR95" s="24" t="s">
        <v>169</v>
      </c>
      <c r="AT95" s="24" t="s">
        <v>164</v>
      </c>
      <c r="AU95" s="24" t="s">
        <v>88</v>
      </c>
      <c r="AY95" s="24" t="s">
        <v>161</v>
      </c>
      <c r="BE95" s="204">
        <f>IF(N95="základní",J95,0)</f>
        <v>0</v>
      </c>
      <c r="BF95" s="204">
        <f>IF(N95="snížená",J95,0)</f>
        <v>0</v>
      </c>
      <c r="BG95" s="204">
        <f>IF(N95="zákl. přenesená",J95,0)</f>
        <v>0</v>
      </c>
      <c r="BH95" s="204">
        <f>IF(N95="sníž. přenesená",J95,0)</f>
        <v>0</v>
      </c>
      <c r="BI95" s="204">
        <f>IF(N95="nulová",J95,0)</f>
        <v>0</v>
      </c>
      <c r="BJ95" s="24" t="s">
        <v>86</v>
      </c>
      <c r="BK95" s="204">
        <f>ROUND(I95*H95,2)</f>
        <v>0</v>
      </c>
      <c r="BL95" s="24" t="s">
        <v>169</v>
      </c>
      <c r="BM95" s="24" t="s">
        <v>2026</v>
      </c>
    </row>
    <row r="96" spans="2:65" s="1" customFormat="1" ht="22.5" customHeight="1">
      <c r="B96" s="41"/>
      <c r="C96" s="193" t="s">
        <v>86</v>
      </c>
      <c r="D96" s="193" t="s">
        <v>164</v>
      </c>
      <c r="E96" s="194" t="s">
        <v>2027</v>
      </c>
      <c r="F96" s="195" t="s">
        <v>2028</v>
      </c>
      <c r="G96" s="196" t="s">
        <v>635</v>
      </c>
      <c r="H96" s="197">
        <v>1</v>
      </c>
      <c r="I96" s="198"/>
      <c r="J96" s="199">
        <f>ROUND(I96*H96,2)</f>
        <v>0</v>
      </c>
      <c r="K96" s="195" t="s">
        <v>76</v>
      </c>
      <c r="L96" s="61"/>
      <c r="M96" s="200" t="s">
        <v>76</v>
      </c>
      <c r="N96" s="201" t="s">
        <v>48</v>
      </c>
      <c r="O96" s="42"/>
      <c r="P96" s="202">
        <f>O96*H96</f>
        <v>0</v>
      </c>
      <c r="Q96" s="202">
        <v>0</v>
      </c>
      <c r="R96" s="202">
        <f>Q96*H96</f>
        <v>0</v>
      </c>
      <c r="S96" s="202">
        <v>0</v>
      </c>
      <c r="T96" s="203">
        <f>S96*H96</f>
        <v>0</v>
      </c>
      <c r="AR96" s="24" t="s">
        <v>169</v>
      </c>
      <c r="AT96" s="24" t="s">
        <v>164</v>
      </c>
      <c r="AU96" s="24" t="s">
        <v>88</v>
      </c>
      <c r="AY96" s="24" t="s">
        <v>161</v>
      </c>
      <c r="BE96" s="204">
        <f>IF(N96="základní",J96,0)</f>
        <v>0</v>
      </c>
      <c r="BF96" s="204">
        <f>IF(N96="snížená",J96,0)</f>
        <v>0</v>
      </c>
      <c r="BG96" s="204">
        <f>IF(N96="zákl. přenesená",J96,0)</f>
        <v>0</v>
      </c>
      <c r="BH96" s="204">
        <f>IF(N96="sníž. přenesená",J96,0)</f>
        <v>0</v>
      </c>
      <c r="BI96" s="204">
        <f>IF(N96="nulová",J96,0)</f>
        <v>0</v>
      </c>
      <c r="BJ96" s="24" t="s">
        <v>86</v>
      </c>
      <c r="BK96" s="204">
        <f>ROUND(I96*H96,2)</f>
        <v>0</v>
      </c>
      <c r="BL96" s="24" t="s">
        <v>169</v>
      </c>
      <c r="BM96" s="24" t="s">
        <v>2029</v>
      </c>
    </row>
    <row r="97" spans="2:65" s="1" customFormat="1" ht="57" customHeight="1">
      <c r="B97" s="41"/>
      <c r="C97" s="193" t="s">
        <v>186</v>
      </c>
      <c r="D97" s="193" t="s">
        <v>164</v>
      </c>
      <c r="E97" s="194" t="s">
        <v>749</v>
      </c>
      <c r="F97" s="195" t="s">
        <v>750</v>
      </c>
      <c r="G97" s="196" t="s">
        <v>209</v>
      </c>
      <c r="H97" s="197">
        <v>57.7</v>
      </c>
      <c r="I97" s="198"/>
      <c r="J97" s="199">
        <f>ROUND(I97*H97,2)</f>
        <v>0</v>
      </c>
      <c r="K97" s="195" t="s">
        <v>168</v>
      </c>
      <c r="L97" s="61"/>
      <c r="M97" s="200" t="s">
        <v>76</v>
      </c>
      <c r="N97" s="201" t="s">
        <v>48</v>
      </c>
      <c r="O97" s="42"/>
      <c r="P97" s="202">
        <f>O97*H97</f>
        <v>0</v>
      </c>
      <c r="Q97" s="202">
        <v>0</v>
      </c>
      <c r="R97" s="202">
        <f>Q97*H97</f>
        <v>0</v>
      </c>
      <c r="S97" s="202">
        <v>0.255</v>
      </c>
      <c r="T97" s="203">
        <f>S97*H97</f>
        <v>14.713500000000002</v>
      </c>
      <c r="AR97" s="24" t="s">
        <v>169</v>
      </c>
      <c r="AT97" s="24" t="s">
        <v>164</v>
      </c>
      <c r="AU97" s="24" t="s">
        <v>88</v>
      </c>
      <c r="AY97" s="24" t="s">
        <v>161</v>
      </c>
      <c r="BE97" s="204">
        <f>IF(N97="základní",J97,0)</f>
        <v>0</v>
      </c>
      <c r="BF97" s="204">
        <f>IF(N97="snížená",J97,0)</f>
        <v>0</v>
      </c>
      <c r="BG97" s="204">
        <f>IF(N97="zákl. přenesená",J97,0)</f>
        <v>0</v>
      </c>
      <c r="BH97" s="204">
        <f>IF(N97="sníž. přenesená",J97,0)</f>
        <v>0</v>
      </c>
      <c r="BI97" s="204">
        <f>IF(N97="nulová",J97,0)</f>
        <v>0</v>
      </c>
      <c r="BJ97" s="24" t="s">
        <v>86</v>
      </c>
      <c r="BK97" s="204">
        <f>ROUND(I97*H97,2)</f>
        <v>0</v>
      </c>
      <c r="BL97" s="24" t="s">
        <v>169</v>
      </c>
      <c r="BM97" s="24" t="s">
        <v>2030</v>
      </c>
    </row>
    <row r="98" spans="2:65" s="10" customFormat="1" ht="29.85" customHeight="1">
      <c r="B98" s="176"/>
      <c r="C98" s="177"/>
      <c r="D98" s="190" t="s">
        <v>77</v>
      </c>
      <c r="E98" s="191" t="s">
        <v>88</v>
      </c>
      <c r="F98" s="191" t="s">
        <v>179</v>
      </c>
      <c r="G98" s="177"/>
      <c r="H98" s="177"/>
      <c r="I98" s="180"/>
      <c r="J98" s="192">
        <f>BK98</f>
        <v>0</v>
      </c>
      <c r="K98" s="177"/>
      <c r="L98" s="182"/>
      <c r="M98" s="183"/>
      <c r="N98" s="184"/>
      <c r="O98" s="184"/>
      <c r="P98" s="185">
        <f>P99</f>
        <v>0</v>
      </c>
      <c r="Q98" s="184"/>
      <c r="R98" s="185">
        <f>R99</f>
        <v>0</v>
      </c>
      <c r="S98" s="184"/>
      <c r="T98" s="186">
        <f>T99</f>
        <v>0</v>
      </c>
      <c r="AR98" s="187" t="s">
        <v>86</v>
      </c>
      <c r="AT98" s="188" t="s">
        <v>77</v>
      </c>
      <c r="AU98" s="188" t="s">
        <v>86</v>
      </c>
      <c r="AY98" s="187" t="s">
        <v>161</v>
      </c>
      <c r="BK98" s="189">
        <f>BK99</f>
        <v>0</v>
      </c>
    </row>
    <row r="99" spans="2:65" s="1" customFormat="1" ht="31.5" customHeight="1">
      <c r="B99" s="41"/>
      <c r="C99" s="193" t="s">
        <v>288</v>
      </c>
      <c r="D99" s="193" t="s">
        <v>164</v>
      </c>
      <c r="E99" s="194" t="s">
        <v>2031</v>
      </c>
      <c r="F99" s="195" t="s">
        <v>2032</v>
      </c>
      <c r="G99" s="196" t="s">
        <v>167</v>
      </c>
      <c r="H99" s="197">
        <v>0.52</v>
      </c>
      <c r="I99" s="198"/>
      <c r="J99" s="199">
        <f>ROUND(I99*H99,2)</f>
        <v>0</v>
      </c>
      <c r="K99" s="195" t="s">
        <v>168</v>
      </c>
      <c r="L99" s="61"/>
      <c r="M99" s="200" t="s">
        <v>76</v>
      </c>
      <c r="N99" s="201" t="s">
        <v>48</v>
      </c>
      <c r="O99" s="42"/>
      <c r="P99" s="202">
        <f>O99*H99</f>
        <v>0</v>
      </c>
      <c r="Q99" s="202">
        <v>0</v>
      </c>
      <c r="R99" s="202">
        <f>Q99*H99</f>
        <v>0</v>
      </c>
      <c r="S99" s="202">
        <v>0</v>
      </c>
      <c r="T99" s="203">
        <f>S99*H99</f>
        <v>0</v>
      </c>
      <c r="AR99" s="24" t="s">
        <v>169</v>
      </c>
      <c r="AT99" s="24" t="s">
        <v>164</v>
      </c>
      <c r="AU99" s="24" t="s">
        <v>88</v>
      </c>
      <c r="AY99" s="24" t="s">
        <v>161</v>
      </c>
      <c r="BE99" s="204">
        <f>IF(N99="základní",J99,0)</f>
        <v>0</v>
      </c>
      <c r="BF99" s="204">
        <f>IF(N99="snížená",J99,0)</f>
        <v>0</v>
      </c>
      <c r="BG99" s="204">
        <f>IF(N99="zákl. přenesená",J99,0)</f>
        <v>0</v>
      </c>
      <c r="BH99" s="204">
        <f>IF(N99="sníž. přenesená",J99,0)</f>
        <v>0</v>
      </c>
      <c r="BI99" s="204">
        <f>IF(N99="nulová",J99,0)</f>
        <v>0</v>
      </c>
      <c r="BJ99" s="24" t="s">
        <v>86</v>
      </c>
      <c r="BK99" s="204">
        <f>ROUND(I99*H99,2)</f>
        <v>0</v>
      </c>
      <c r="BL99" s="24" t="s">
        <v>169</v>
      </c>
      <c r="BM99" s="24" t="s">
        <v>2033</v>
      </c>
    </row>
    <row r="100" spans="2:65" s="10" customFormat="1" ht="29.85" customHeight="1">
      <c r="B100" s="176"/>
      <c r="C100" s="177"/>
      <c r="D100" s="190" t="s">
        <v>77</v>
      </c>
      <c r="E100" s="191" t="s">
        <v>245</v>
      </c>
      <c r="F100" s="191" t="s">
        <v>809</v>
      </c>
      <c r="G100" s="177"/>
      <c r="H100" s="177"/>
      <c r="I100" s="180"/>
      <c r="J100" s="192">
        <f>BK100</f>
        <v>0</v>
      </c>
      <c r="K100" s="177"/>
      <c r="L100" s="182"/>
      <c r="M100" s="183"/>
      <c r="N100" s="184"/>
      <c r="O100" s="184"/>
      <c r="P100" s="185">
        <f>SUM(P101:P103)</f>
        <v>0</v>
      </c>
      <c r="Q100" s="184"/>
      <c r="R100" s="185">
        <f>SUM(R101:R103)</f>
        <v>16.0974</v>
      </c>
      <c r="S100" s="184"/>
      <c r="T100" s="186">
        <f>SUM(T101:T103)</f>
        <v>0</v>
      </c>
      <c r="AR100" s="187" t="s">
        <v>86</v>
      </c>
      <c r="AT100" s="188" t="s">
        <v>77</v>
      </c>
      <c r="AU100" s="188" t="s">
        <v>86</v>
      </c>
      <c r="AY100" s="187" t="s">
        <v>161</v>
      </c>
      <c r="BK100" s="189">
        <f>SUM(BK101:BK103)</f>
        <v>0</v>
      </c>
    </row>
    <row r="101" spans="2:65" s="1" customFormat="1" ht="22.5" customHeight="1">
      <c r="B101" s="41"/>
      <c r="C101" s="193" t="s">
        <v>245</v>
      </c>
      <c r="D101" s="193" t="s">
        <v>164</v>
      </c>
      <c r="E101" s="194" t="s">
        <v>2034</v>
      </c>
      <c r="F101" s="195" t="s">
        <v>2035</v>
      </c>
      <c r="G101" s="196" t="s">
        <v>209</v>
      </c>
      <c r="H101" s="197">
        <v>81.3</v>
      </c>
      <c r="I101" s="198"/>
      <c r="J101" s="199">
        <f>ROUND(I101*H101,2)</f>
        <v>0</v>
      </c>
      <c r="K101" s="195" t="s">
        <v>168</v>
      </c>
      <c r="L101" s="61"/>
      <c r="M101" s="200" t="s">
        <v>76</v>
      </c>
      <c r="N101" s="201" t="s">
        <v>48</v>
      </c>
      <c r="O101" s="42"/>
      <c r="P101" s="202">
        <f>O101*H101</f>
        <v>0</v>
      </c>
      <c r="Q101" s="202">
        <v>0</v>
      </c>
      <c r="R101" s="202">
        <f>Q101*H101</f>
        <v>0</v>
      </c>
      <c r="S101" s="202">
        <v>0</v>
      </c>
      <c r="T101" s="203">
        <f>S101*H101</f>
        <v>0</v>
      </c>
      <c r="AR101" s="24" t="s">
        <v>169</v>
      </c>
      <c r="AT101" s="24" t="s">
        <v>164</v>
      </c>
      <c r="AU101" s="24" t="s">
        <v>88</v>
      </c>
      <c r="AY101" s="24" t="s">
        <v>161</v>
      </c>
      <c r="BE101" s="204">
        <f>IF(N101="základní",J101,0)</f>
        <v>0</v>
      </c>
      <c r="BF101" s="204">
        <f>IF(N101="snížená",J101,0)</f>
        <v>0</v>
      </c>
      <c r="BG101" s="204">
        <f>IF(N101="zákl. přenesená",J101,0)</f>
        <v>0</v>
      </c>
      <c r="BH101" s="204">
        <f>IF(N101="sníž. přenesená",J101,0)</f>
        <v>0</v>
      </c>
      <c r="BI101" s="204">
        <f>IF(N101="nulová",J101,0)</f>
        <v>0</v>
      </c>
      <c r="BJ101" s="24" t="s">
        <v>86</v>
      </c>
      <c r="BK101" s="204">
        <f>ROUND(I101*H101,2)</f>
        <v>0</v>
      </c>
      <c r="BL101" s="24" t="s">
        <v>169</v>
      </c>
      <c r="BM101" s="24" t="s">
        <v>2036</v>
      </c>
    </row>
    <row r="102" spans="2:65" s="1" customFormat="1" ht="57" customHeight="1">
      <c r="B102" s="41"/>
      <c r="C102" s="193" t="s">
        <v>352</v>
      </c>
      <c r="D102" s="193" t="s">
        <v>164</v>
      </c>
      <c r="E102" s="194" t="s">
        <v>2037</v>
      </c>
      <c r="F102" s="195" t="s">
        <v>2038</v>
      </c>
      <c r="G102" s="196" t="s">
        <v>209</v>
      </c>
      <c r="H102" s="197">
        <v>81.3</v>
      </c>
      <c r="I102" s="198"/>
      <c r="J102" s="199">
        <f>ROUND(I102*H102,2)</f>
        <v>0</v>
      </c>
      <c r="K102" s="195" t="s">
        <v>168</v>
      </c>
      <c r="L102" s="61"/>
      <c r="M102" s="200" t="s">
        <v>76</v>
      </c>
      <c r="N102" s="201" t="s">
        <v>48</v>
      </c>
      <c r="O102" s="42"/>
      <c r="P102" s="202">
        <f>O102*H102</f>
        <v>0</v>
      </c>
      <c r="Q102" s="202">
        <v>0.10100000000000001</v>
      </c>
      <c r="R102" s="202">
        <f>Q102*H102</f>
        <v>8.2112999999999996</v>
      </c>
      <c r="S102" s="202">
        <v>0</v>
      </c>
      <c r="T102" s="203">
        <f>S102*H102</f>
        <v>0</v>
      </c>
      <c r="AR102" s="24" t="s">
        <v>169</v>
      </c>
      <c r="AT102" s="24" t="s">
        <v>164</v>
      </c>
      <c r="AU102" s="24" t="s">
        <v>88</v>
      </c>
      <c r="AY102" s="24" t="s">
        <v>161</v>
      </c>
      <c r="BE102" s="204">
        <f>IF(N102="základní",J102,0)</f>
        <v>0</v>
      </c>
      <c r="BF102" s="204">
        <f>IF(N102="snížená",J102,0)</f>
        <v>0</v>
      </c>
      <c r="BG102" s="204">
        <f>IF(N102="zákl. přenesená",J102,0)</f>
        <v>0</v>
      </c>
      <c r="BH102" s="204">
        <f>IF(N102="sníž. přenesená",J102,0)</f>
        <v>0</v>
      </c>
      <c r="BI102" s="204">
        <f>IF(N102="nulová",J102,0)</f>
        <v>0</v>
      </c>
      <c r="BJ102" s="24" t="s">
        <v>86</v>
      </c>
      <c r="BK102" s="204">
        <f>ROUND(I102*H102,2)</f>
        <v>0</v>
      </c>
      <c r="BL102" s="24" t="s">
        <v>169</v>
      </c>
      <c r="BM102" s="24" t="s">
        <v>2039</v>
      </c>
    </row>
    <row r="103" spans="2:65" s="1" customFormat="1" ht="22.5" customHeight="1">
      <c r="B103" s="41"/>
      <c r="C103" s="232" t="s">
        <v>356</v>
      </c>
      <c r="D103" s="232" t="s">
        <v>246</v>
      </c>
      <c r="E103" s="233" t="s">
        <v>2040</v>
      </c>
      <c r="F103" s="234" t="s">
        <v>2041</v>
      </c>
      <c r="G103" s="235" t="s">
        <v>209</v>
      </c>
      <c r="H103" s="236">
        <v>81.3</v>
      </c>
      <c r="I103" s="237"/>
      <c r="J103" s="238">
        <f>ROUND(I103*H103,2)</f>
        <v>0</v>
      </c>
      <c r="K103" s="234" t="s">
        <v>168</v>
      </c>
      <c r="L103" s="239"/>
      <c r="M103" s="240" t="s">
        <v>76</v>
      </c>
      <c r="N103" s="241" t="s">
        <v>48</v>
      </c>
      <c r="O103" s="42"/>
      <c r="P103" s="202">
        <f>O103*H103</f>
        <v>0</v>
      </c>
      <c r="Q103" s="202">
        <v>9.7000000000000003E-2</v>
      </c>
      <c r="R103" s="202">
        <f>Q103*H103</f>
        <v>7.8860999999999999</v>
      </c>
      <c r="S103" s="202">
        <v>0</v>
      </c>
      <c r="T103" s="203">
        <f>S103*H103</f>
        <v>0</v>
      </c>
      <c r="AR103" s="24" t="s">
        <v>288</v>
      </c>
      <c r="AT103" s="24" t="s">
        <v>246</v>
      </c>
      <c r="AU103" s="24" t="s">
        <v>88</v>
      </c>
      <c r="AY103" s="24" t="s">
        <v>161</v>
      </c>
      <c r="BE103" s="204">
        <f>IF(N103="základní",J103,0)</f>
        <v>0</v>
      </c>
      <c r="BF103" s="204">
        <f>IF(N103="snížená",J103,0)</f>
        <v>0</v>
      </c>
      <c r="BG103" s="204">
        <f>IF(N103="zákl. přenesená",J103,0)</f>
        <v>0</v>
      </c>
      <c r="BH103" s="204">
        <f>IF(N103="sníž. přenesená",J103,0)</f>
        <v>0</v>
      </c>
      <c r="BI103" s="204">
        <f>IF(N103="nulová",J103,0)</f>
        <v>0</v>
      </c>
      <c r="BJ103" s="24" t="s">
        <v>86</v>
      </c>
      <c r="BK103" s="204">
        <f>ROUND(I103*H103,2)</f>
        <v>0</v>
      </c>
      <c r="BL103" s="24" t="s">
        <v>169</v>
      </c>
      <c r="BM103" s="24" t="s">
        <v>2042</v>
      </c>
    </row>
    <row r="104" spans="2:65" s="10" customFormat="1" ht="29.85" customHeight="1">
      <c r="B104" s="176"/>
      <c r="C104" s="177"/>
      <c r="D104" s="190" t="s">
        <v>77</v>
      </c>
      <c r="E104" s="191" t="s">
        <v>222</v>
      </c>
      <c r="F104" s="191" t="s">
        <v>223</v>
      </c>
      <c r="G104" s="177"/>
      <c r="H104" s="177"/>
      <c r="I104" s="180"/>
      <c r="J104" s="192">
        <f>BK104</f>
        <v>0</v>
      </c>
      <c r="K104" s="177"/>
      <c r="L104" s="182"/>
      <c r="M104" s="183"/>
      <c r="N104" s="184"/>
      <c r="O104" s="184"/>
      <c r="P104" s="185">
        <f>P105</f>
        <v>0</v>
      </c>
      <c r="Q104" s="184"/>
      <c r="R104" s="185">
        <f>R105</f>
        <v>0</v>
      </c>
      <c r="S104" s="184"/>
      <c r="T104" s="186">
        <f>T105</f>
        <v>0</v>
      </c>
      <c r="AR104" s="187" t="s">
        <v>86</v>
      </c>
      <c r="AT104" s="188" t="s">
        <v>77</v>
      </c>
      <c r="AU104" s="188" t="s">
        <v>86</v>
      </c>
      <c r="AY104" s="187" t="s">
        <v>161</v>
      </c>
      <c r="BK104" s="189">
        <f>BK105</f>
        <v>0</v>
      </c>
    </row>
    <row r="105" spans="2:65" s="1" customFormat="1" ht="31.5" customHeight="1">
      <c r="B105" s="41"/>
      <c r="C105" s="193" t="s">
        <v>307</v>
      </c>
      <c r="D105" s="193" t="s">
        <v>164</v>
      </c>
      <c r="E105" s="194" t="s">
        <v>2043</v>
      </c>
      <c r="F105" s="195" t="s">
        <v>2044</v>
      </c>
      <c r="G105" s="196" t="s">
        <v>204</v>
      </c>
      <c r="H105" s="197">
        <v>16.097000000000001</v>
      </c>
      <c r="I105" s="198"/>
      <c r="J105" s="199">
        <f>ROUND(I105*H105,2)</f>
        <v>0</v>
      </c>
      <c r="K105" s="195" t="s">
        <v>168</v>
      </c>
      <c r="L105" s="61"/>
      <c r="M105" s="200" t="s">
        <v>76</v>
      </c>
      <c r="N105" s="201" t="s">
        <v>48</v>
      </c>
      <c r="O105" s="42"/>
      <c r="P105" s="202">
        <f>O105*H105</f>
        <v>0</v>
      </c>
      <c r="Q105" s="202">
        <v>0</v>
      </c>
      <c r="R105" s="202">
        <f>Q105*H105</f>
        <v>0</v>
      </c>
      <c r="S105" s="202">
        <v>0</v>
      </c>
      <c r="T105" s="203">
        <f>S105*H105</f>
        <v>0</v>
      </c>
      <c r="AR105" s="24" t="s">
        <v>169</v>
      </c>
      <c r="AT105" s="24" t="s">
        <v>164</v>
      </c>
      <c r="AU105" s="24" t="s">
        <v>88</v>
      </c>
      <c r="AY105" s="24" t="s">
        <v>161</v>
      </c>
      <c r="BE105" s="204">
        <f>IF(N105="základní",J105,0)</f>
        <v>0</v>
      </c>
      <c r="BF105" s="204">
        <f>IF(N105="snížená",J105,0)</f>
        <v>0</v>
      </c>
      <c r="BG105" s="204">
        <f>IF(N105="zákl. přenesená",J105,0)</f>
        <v>0</v>
      </c>
      <c r="BH105" s="204">
        <f>IF(N105="sníž. přenesená",J105,0)</f>
        <v>0</v>
      </c>
      <c r="BI105" s="204">
        <f>IF(N105="nulová",J105,0)</f>
        <v>0</v>
      </c>
      <c r="BJ105" s="24" t="s">
        <v>86</v>
      </c>
      <c r="BK105" s="204">
        <f>ROUND(I105*H105,2)</f>
        <v>0</v>
      </c>
      <c r="BL105" s="24" t="s">
        <v>169</v>
      </c>
      <c r="BM105" s="24" t="s">
        <v>2045</v>
      </c>
    </row>
    <row r="106" spans="2:65" s="10" customFormat="1" ht="37.35" customHeight="1">
      <c r="B106" s="176"/>
      <c r="C106" s="177"/>
      <c r="D106" s="178" t="s">
        <v>77</v>
      </c>
      <c r="E106" s="179" t="s">
        <v>228</v>
      </c>
      <c r="F106" s="179" t="s">
        <v>229</v>
      </c>
      <c r="G106" s="177"/>
      <c r="H106" s="177"/>
      <c r="I106" s="180"/>
      <c r="J106" s="181">
        <f>BK106</f>
        <v>0</v>
      </c>
      <c r="K106" s="177"/>
      <c r="L106" s="182"/>
      <c r="M106" s="183"/>
      <c r="N106" s="184"/>
      <c r="O106" s="184"/>
      <c r="P106" s="185">
        <f>P107+P115+P125</f>
        <v>0</v>
      </c>
      <c r="Q106" s="184"/>
      <c r="R106" s="185">
        <f>R107+R115+R125</f>
        <v>1.1951147</v>
      </c>
      <c r="S106" s="184"/>
      <c r="T106" s="186">
        <f>T107+T115+T125</f>
        <v>0</v>
      </c>
      <c r="AR106" s="187" t="s">
        <v>88</v>
      </c>
      <c r="AT106" s="188" t="s">
        <v>77</v>
      </c>
      <c r="AU106" s="188" t="s">
        <v>78</v>
      </c>
      <c r="AY106" s="187" t="s">
        <v>161</v>
      </c>
      <c r="BK106" s="189">
        <f>BK107+BK115+BK125</f>
        <v>0</v>
      </c>
    </row>
    <row r="107" spans="2:65" s="10" customFormat="1" ht="19.899999999999999" customHeight="1">
      <c r="B107" s="176"/>
      <c r="C107" s="177"/>
      <c r="D107" s="190" t="s">
        <v>77</v>
      </c>
      <c r="E107" s="191" t="s">
        <v>485</v>
      </c>
      <c r="F107" s="191" t="s">
        <v>486</v>
      </c>
      <c r="G107" s="177"/>
      <c r="H107" s="177"/>
      <c r="I107" s="180"/>
      <c r="J107" s="192">
        <f>BK107</f>
        <v>0</v>
      </c>
      <c r="K107" s="177"/>
      <c r="L107" s="182"/>
      <c r="M107" s="183"/>
      <c r="N107" s="184"/>
      <c r="O107" s="184"/>
      <c r="P107" s="185">
        <f>SUM(P108:P114)</f>
        <v>0</v>
      </c>
      <c r="Q107" s="184"/>
      <c r="R107" s="185">
        <f>SUM(R108:R114)</f>
        <v>0.92757070000000008</v>
      </c>
      <c r="S107" s="184"/>
      <c r="T107" s="186">
        <f>SUM(T108:T114)</f>
        <v>0</v>
      </c>
      <c r="AR107" s="187" t="s">
        <v>88</v>
      </c>
      <c r="AT107" s="188" t="s">
        <v>77</v>
      </c>
      <c r="AU107" s="188" t="s">
        <v>86</v>
      </c>
      <c r="AY107" s="187" t="s">
        <v>161</v>
      </c>
      <c r="BK107" s="189">
        <f>SUM(BK108:BK114)</f>
        <v>0</v>
      </c>
    </row>
    <row r="108" spans="2:65" s="1" customFormat="1" ht="22.5" customHeight="1">
      <c r="B108" s="41"/>
      <c r="C108" s="193" t="s">
        <v>264</v>
      </c>
      <c r="D108" s="193" t="s">
        <v>164</v>
      </c>
      <c r="E108" s="194" t="s">
        <v>2046</v>
      </c>
      <c r="F108" s="195" t="s">
        <v>2047</v>
      </c>
      <c r="G108" s="196" t="s">
        <v>167</v>
      </c>
      <c r="H108" s="197">
        <v>0.83499999999999996</v>
      </c>
      <c r="I108" s="198"/>
      <c r="J108" s="199">
        <f t="shared" ref="J108:J114" si="0">ROUND(I108*H108,2)</f>
        <v>0</v>
      </c>
      <c r="K108" s="195" t="s">
        <v>168</v>
      </c>
      <c r="L108" s="61"/>
      <c r="M108" s="200" t="s">
        <v>76</v>
      </c>
      <c r="N108" s="201" t="s">
        <v>48</v>
      </c>
      <c r="O108" s="42"/>
      <c r="P108" s="202">
        <f t="shared" ref="P108:P114" si="1">O108*H108</f>
        <v>0</v>
      </c>
      <c r="Q108" s="202">
        <v>0</v>
      </c>
      <c r="R108" s="202">
        <f t="shared" ref="R108:R114" si="2">Q108*H108</f>
        <v>0</v>
      </c>
      <c r="S108" s="202">
        <v>0</v>
      </c>
      <c r="T108" s="203">
        <f t="shared" ref="T108:T114" si="3">S108*H108</f>
        <v>0</v>
      </c>
      <c r="AR108" s="24" t="s">
        <v>234</v>
      </c>
      <c r="AT108" s="24" t="s">
        <v>164</v>
      </c>
      <c r="AU108" s="24" t="s">
        <v>88</v>
      </c>
      <c r="AY108" s="24" t="s">
        <v>161</v>
      </c>
      <c r="BE108" s="204">
        <f t="shared" ref="BE108:BE114" si="4">IF(N108="základní",J108,0)</f>
        <v>0</v>
      </c>
      <c r="BF108" s="204">
        <f t="shared" ref="BF108:BF114" si="5">IF(N108="snížená",J108,0)</f>
        <v>0</v>
      </c>
      <c r="BG108" s="204">
        <f t="shared" ref="BG108:BG114" si="6">IF(N108="zákl. přenesená",J108,0)</f>
        <v>0</v>
      </c>
      <c r="BH108" s="204">
        <f t="shared" ref="BH108:BH114" si="7">IF(N108="sníž. přenesená",J108,0)</f>
        <v>0</v>
      </c>
      <c r="BI108" s="204">
        <f t="shared" ref="BI108:BI114" si="8">IF(N108="nulová",J108,0)</f>
        <v>0</v>
      </c>
      <c r="BJ108" s="24" t="s">
        <v>86</v>
      </c>
      <c r="BK108" s="204">
        <f t="shared" ref="BK108:BK114" si="9">ROUND(I108*H108,2)</f>
        <v>0</v>
      </c>
      <c r="BL108" s="24" t="s">
        <v>234</v>
      </c>
      <c r="BM108" s="24" t="s">
        <v>2048</v>
      </c>
    </row>
    <row r="109" spans="2:65" s="1" customFormat="1" ht="31.5" customHeight="1">
      <c r="B109" s="41"/>
      <c r="C109" s="193" t="s">
        <v>268</v>
      </c>
      <c r="D109" s="193" t="s">
        <v>164</v>
      </c>
      <c r="E109" s="194" t="s">
        <v>2049</v>
      </c>
      <c r="F109" s="195" t="s">
        <v>2050</v>
      </c>
      <c r="G109" s="196" t="s">
        <v>167</v>
      </c>
      <c r="H109" s="197">
        <v>0.83499999999999996</v>
      </c>
      <c r="I109" s="198"/>
      <c r="J109" s="199">
        <f t="shared" si="0"/>
        <v>0</v>
      </c>
      <c r="K109" s="195" t="s">
        <v>168</v>
      </c>
      <c r="L109" s="61"/>
      <c r="M109" s="200" t="s">
        <v>76</v>
      </c>
      <c r="N109" s="201" t="s">
        <v>48</v>
      </c>
      <c r="O109" s="42"/>
      <c r="P109" s="202">
        <f t="shared" si="1"/>
        <v>0</v>
      </c>
      <c r="Q109" s="202">
        <v>1.89E-3</v>
      </c>
      <c r="R109" s="202">
        <f t="shared" si="2"/>
        <v>1.57815E-3</v>
      </c>
      <c r="S109" s="202">
        <v>0</v>
      </c>
      <c r="T109" s="203">
        <f t="shared" si="3"/>
        <v>0</v>
      </c>
      <c r="AR109" s="24" t="s">
        <v>234</v>
      </c>
      <c r="AT109" s="24" t="s">
        <v>164</v>
      </c>
      <c r="AU109" s="24" t="s">
        <v>88</v>
      </c>
      <c r="AY109" s="24" t="s">
        <v>161</v>
      </c>
      <c r="BE109" s="204">
        <f t="shared" si="4"/>
        <v>0</v>
      </c>
      <c r="BF109" s="204">
        <f t="shared" si="5"/>
        <v>0</v>
      </c>
      <c r="BG109" s="204">
        <f t="shared" si="6"/>
        <v>0</v>
      </c>
      <c r="BH109" s="204">
        <f t="shared" si="7"/>
        <v>0</v>
      </c>
      <c r="BI109" s="204">
        <f t="shared" si="8"/>
        <v>0</v>
      </c>
      <c r="BJ109" s="24" t="s">
        <v>86</v>
      </c>
      <c r="BK109" s="204">
        <f t="shared" si="9"/>
        <v>0</v>
      </c>
      <c r="BL109" s="24" t="s">
        <v>234</v>
      </c>
      <c r="BM109" s="24" t="s">
        <v>2051</v>
      </c>
    </row>
    <row r="110" spans="2:65" s="1" customFormat="1" ht="44.25" customHeight="1">
      <c r="B110" s="41"/>
      <c r="C110" s="193" t="s">
        <v>256</v>
      </c>
      <c r="D110" s="193" t="s">
        <v>164</v>
      </c>
      <c r="E110" s="194" t="s">
        <v>2052</v>
      </c>
      <c r="F110" s="195" t="s">
        <v>2053</v>
      </c>
      <c r="G110" s="196" t="s">
        <v>220</v>
      </c>
      <c r="H110" s="197">
        <v>94.8</v>
      </c>
      <c r="I110" s="198"/>
      <c r="J110" s="199">
        <f t="shared" si="0"/>
        <v>0</v>
      </c>
      <c r="K110" s="195" t="s">
        <v>168</v>
      </c>
      <c r="L110" s="61"/>
      <c r="M110" s="200" t="s">
        <v>76</v>
      </c>
      <c r="N110" s="201" t="s">
        <v>48</v>
      </c>
      <c r="O110" s="42"/>
      <c r="P110" s="202">
        <f t="shared" si="1"/>
        <v>0</v>
      </c>
      <c r="Q110" s="202">
        <v>0</v>
      </c>
      <c r="R110" s="202">
        <f t="shared" si="2"/>
        <v>0</v>
      </c>
      <c r="S110" s="202">
        <v>0</v>
      </c>
      <c r="T110" s="203">
        <f t="shared" si="3"/>
        <v>0</v>
      </c>
      <c r="AR110" s="24" t="s">
        <v>234</v>
      </c>
      <c r="AT110" s="24" t="s">
        <v>164</v>
      </c>
      <c r="AU110" s="24" t="s">
        <v>88</v>
      </c>
      <c r="AY110" s="24" t="s">
        <v>161</v>
      </c>
      <c r="BE110" s="204">
        <f t="shared" si="4"/>
        <v>0</v>
      </c>
      <c r="BF110" s="204">
        <f t="shared" si="5"/>
        <v>0</v>
      </c>
      <c r="BG110" s="204">
        <f t="shared" si="6"/>
        <v>0</v>
      </c>
      <c r="BH110" s="204">
        <f t="shared" si="7"/>
        <v>0</v>
      </c>
      <c r="BI110" s="204">
        <f t="shared" si="8"/>
        <v>0</v>
      </c>
      <c r="BJ110" s="24" t="s">
        <v>86</v>
      </c>
      <c r="BK110" s="204">
        <f t="shared" si="9"/>
        <v>0</v>
      </c>
      <c r="BL110" s="24" t="s">
        <v>234</v>
      </c>
      <c r="BM110" s="24" t="s">
        <v>2054</v>
      </c>
    </row>
    <row r="111" spans="2:65" s="1" customFormat="1" ht="22.5" customHeight="1">
      <c r="B111" s="41"/>
      <c r="C111" s="232" t="s">
        <v>260</v>
      </c>
      <c r="D111" s="232" t="s">
        <v>246</v>
      </c>
      <c r="E111" s="233" t="s">
        <v>2055</v>
      </c>
      <c r="F111" s="234" t="s">
        <v>2056</v>
      </c>
      <c r="G111" s="235" t="s">
        <v>167</v>
      </c>
      <c r="H111" s="236">
        <v>0.83499999999999996</v>
      </c>
      <c r="I111" s="237"/>
      <c r="J111" s="238">
        <f t="shared" si="0"/>
        <v>0</v>
      </c>
      <c r="K111" s="234" t="s">
        <v>168</v>
      </c>
      <c r="L111" s="239"/>
      <c r="M111" s="240" t="s">
        <v>76</v>
      </c>
      <c r="N111" s="241" t="s">
        <v>48</v>
      </c>
      <c r="O111" s="42"/>
      <c r="P111" s="202">
        <f t="shared" si="1"/>
        <v>0</v>
      </c>
      <c r="Q111" s="202">
        <v>0.55000000000000004</v>
      </c>
      <c r="R111" s="202">
        <f t="shared" si="2"/>
        <v>0.45924999999999999</v>
      </c>
      <c r="S111" s="202">
        <v>0</v>
      </c>
      <c r="T111" s="203">
        <f t="shared" si="3"/>
        <v>0</v>
      </c>
      <c r="AR111" s="24" t="s">
        <v>206</v>
      </c>
      <c r="AT111" s="24" t="s">
        <v>246</v>
      </c>
      <c r="AU111" s="24" t="s">
        <v>88</v>
      </c>
      <c r="AY111" s="24" t="s">
        <v>161</v>
      </c>
      <c r="BE111" s="204">
        <f t="shared" si="4"/>
        <v>0</v>
      </c>
      <c r="BF111" s="204">
        <f t="shared" si="5"/>
        <v>0</v>
      </c>
      <c r="BG111" s="204">
        <f t="shared" si="6"/>
        <v>0</v>
      </c>
      <c r="BH111" s="204">
        <f t="shared" si="7"/>
        <v>0</v>
      </c>
      <c r="BI111" s="204">
        <f t="shared" si="8"/>
        <v>0</v>
      </c>
      <c r="BJ111" s="24" t="s">
        <v>86</v>
      </c>
      <c r="BK111" s="204">
        <f t="shared" si="9"/>
        <v>0</v>
      </c>
      <c r="BL111" s="24" t="s">
        <v>234</v>
      </c>
      <c r="BM111" s="24" t="s">
        <v>2057</v>
      </c>
    </row>
    <row r="112" spans="2:65" s="1" customFormat="1" ht="22.5" customHeight="1">
      <c r="B112" s="41"/>
      <c r="C112" s="232" t="s">
        <v>10</v>
      </c>
      <c r="D112" s="232" t="s">
        <v>246</v>
      </c>
      <c r="E112" s="233" t="s">
        <v>2058</v>
      </c>
      <c r="F112" s="234" t="s">
        <v>2059</v>
      </c>
      <c r="G112" s="235" t="s">
        <v>167</v>
      </c>
      <c r="H112" s="236">
        <v>0.78</v>
      </c>
      <c r="I112" s="237"/>
      <c r="J112" s="238">
        <f t="shared" si="0"/>
        <v>0</v>
      </c>
      <c r="K112" s="234" t="s">
        <v>168</v>
      </c>
      <c r="L112" s="239"/>
      <c r="M112" s="240" t="s">
        <v>76</v>
      </c>
      <c r="N112" s="241" t="s">
        <v>48</v>
      </c>
      <c r="O112" s="42"/>
      <c r="P112" s="202">
        <f t="shared" si="1"/>
        <v>0</v>
      </c>
      <c r="Q112" s="202">
        <v>0.55000000000000004</v>
      </c>
      <c r="R112" s="202">
        <f t="shared" si="2"/>
        <v>0.42900000000000005</v>
      </c>
      <c r="S112" s="202">
        <v>0</v>
      </c>
      <c r="T112" s="203">
        <f t="shared" si="3"/>
        <v>0</v>
      </c>
      <c r="AR112" s="24" t="s">
        <v>206</v>
      </c>
      <c r="AT112" s="24" t="s">
        <v>246</v>
      </c>
      <c r="AU112" s="24" t="s">
        <v>88</v>
      </c>
      <c r="AY112" s="24" t="s">
        <v>161</v>
      </c>
      <c r="BE112" s="204">
        <f t="shared" si="4"/>
        <v>0</v>
      </c>
      <c r="BF112" s="204">
        <f t="shared" si="5"/>
        <v>0</v>
      </c>
      <c r="BG112" s="204">
        <f t="shared" si="6"/>
        <v>0</v>
      </c>
      <c r="BH112" s="204">
        <f t="shared" si="7"/>
        <v>0</v>
      </c>
      <c r="BI112" s="204">
        <f t="shared" si="8"/>
        <v>0</v>
      </c>
      <c r="BJ112" s="24" t="s">
        <v>86</v>
      </c>
      <c r="BK112" s="204">
        <f t="shared" si="9"/>
        <v>0</v>
      </c>
      <c r="BL112" s="24" t="s">
        <v>234</v>
      </c>
      <c r="BM112" s="24" t="s">
        <v>2060</v>
      </c>
    </row>
    <row r="113" spans="2:65" s="1" customFormat="1" ht="31.5" customHeight="1">
      <c r="B113" s="41"/>
      <c r="C113" s="193" t="s">
        <v>234</v>
      </c>
      <c r="D113" s="193" t="s">
        <v>164</v>
      </c>
      <c r="E113" s="194" t="s">
        <v>2061</v>
      </c>
      <c r="F113" s="195" t="s">
        <v>2062</v>
      </c>
      <c r="G113" s="196" t="s">
        <v>167</v>
      </c>
      <c r="H113" s="197">
        <v>1.615</v>
      </c>
      <c r="I113" s="198"/>
      <c r="J113" s="199">
        <f t="shared" si="0"/>
        <v>0</v>
      </c>
      <c r="K113" s="195" t="s">
        <v>168</v>
      </c>
      <c r="L113" s="61"/>
      <c r="M113" s="200" t="s">
        <v>76</v>
      </c>
      <c r="N113" s="201" t="s">
        <v>48</v>
      </c>
      <c r="O113" s="42"/>
      <c r="P113" s="202">
        <f t="shared" si="1"/>
        <v>0</v>
      </c>
      <c r="Q113" s="202">
        <v>2.3369999999999998E-2</v>
      </c>
      <c r="R113" s="202">
        <f t="shared" si="2"/>
        <v>3.774255E-2</v>
      </c>
      <c r="S113" s="202">
        <v>0</v>
      </c>
      <c r="T113" s="203">
        <f t="shared" si="3"/>
        <v>0</v>
      </c>
      <c r="AR113" s="24" t="s">
        <v>234</v>
      </c>
      <c r="AT113" s="24" t="s">
        <v>164</v>
      </c>
      <c r="AU113" s="24" t="s">
        <v>88</v>
      </c>
      <c r="AY113" s="24" t="s">
        <v>161</v>
      </c>
      <c r="BE113" s="204">
        <f t="shared" si="4"/>
        <v>0</v>
      </c>
      <c r="BF113" s="204">
        <f t="shared" si="5"/>
        <v>0</v>
      </c>
      <c r="BG113" s="204">
        <f t="shared" si="6"/>
        <v>0</v>
      </c>
      <c r="BH113" s="204">
        <f t="shared" si="7"/>
        <v>0</v>
      </c>
      <c r="BI113" s="204">
        <f t="shared" si="8"/>
        <v>0</v>
      </c>
      <c r="BJ113" s="24" t="s">
        <v>86</v>
      </c>
      <c r="BK113" s="204">
        <f t="shared" si="9"/>
        <v>0</v>
      </c>
      <c r="BL113" s="24" t="s">
        <v>234</v>
      </c>
      <c r="BM113" s="24" t="s">
        <v>2063</v>
      </c>
    </row>
    <row r="114" spans="2:65" s="1" customFormat="1" ht="31.5" customHeight="1">
      <c r="B114" s="41"/>
      <c r="C114" s="193" t="s">
        <v>206</v>
      </c>
      <c r="D114" s="193" t="s">
        <v>164</v>
      </c>
      <c r="E114" s="194" t="s">
        <v>508</v>
      </c>
      <c r="F114" s="195" t="s">
        <v>509</v>
      </c>
      <c r="G114" s="196" t="s">
        <v>204</v>
      </c>
      <c r="H114" s="197">
        <v>0.92800000000000005</v>
      </c>
      <c r="I114" s="198"/>
      <c r="J114" s="199">
        <f t="shared" si="0"/>
        <v>0</v>
      </c>
      <c r="K114" s="195" t="s">
        <v>168</v>
      </c>
      <c r="L114" s="61"/>
      <c r="M114" s="200" t="s">
        <v>76</v>
      </c>
      <c r="N114" s="201" t="s">
        <v>48</v>
      </c>
      <c r="O114" s="42"/>
      <c r="P114" s="202">
        <f t="shared" si="1"/>
        <v>0</v>
      </c>
      <c r="Q114" s="202">
        <v>0</v>
      </c>
      <c r="R114" s="202">
        <f t="shared" si="2"/>
        <v>0</v>
      </c>
      <c r="S114" s="202">
        <v>0</v>
      </c>
      <c r="T114" s="203">
        <f t="shared" si="3"/>
        <v>0</v>
      </c>
      <c r="AR114" s="24" t="s">
        <v>234</v>
      </c>
      <c r="AT114" s="24" t="s">
        <v>164</v>
      </c>
      <c r="AU114" s="24" t="s">
        <v>88</v>
      </c>
      <c r="AY114" s="24" t="s">
        <v>161</v>
      </c>
      <c r="BE114" s="204">
        <f t="shared" si="4"/>
        <v>0</v>
      </c>
      <c r="BF114" s="204">
        <f t="shared" si="5"/>
        <v>0</v>
      </c>
      <c r="BG114" s="204">
        <f t="shared" si="6"/>
        <v>0</v>
      </c>
      <c r="BH114" s="204">
        <f t="shared" si="7"/>
        <v>0</v>
      </c>
      <c r="BI114" s="204">
        <f t="shared" si="8"/>
        <v>0</v>
      </c>
      <c r="BJ114" s="24" t="s">
        <v>86</v>
      </c>
      <c r="BK114" s="204">
        <f t="shared" si="9"/>
        <v>0</v>
      </c>
      <c r="BL114" s="24" t="s">
        <v>234</v>
      </c>
      <c r="BM114" s="24" t="s">
        <v>2064</v>
      </c>
    </row>
    <row r="115" spans="2:65" s="10" customFormat="1" ht="29.85" customHeight="1">
      <c r="B115" s="176"/>
      <c r="C115" s="177"/>
      <c r="D115" s="190" t="s">
        <v>77</v>
      </c>
      <c r="E115" s="191" t="s">
        <v>523</v>
      </c>
      <c r="F115" s="191" t="s">
        <v>524</v>
      </c>
      <c r="G115" s="177"/>
      <c r="H115" s="177"/>
      <c r="I115" s="180"/>
      <c r="J115" s="192">
        <f>BK115</f>
        <v>0</v>
      </c>
      <c r="K115" s="177"/>
      <c r="L115" s="182"/>
      <c r="M115" s="183"/>
      <c r="N115" s="184"/>
      <c r="O115" s="184"/>
      <c r="P115" s="185">
        <f>SUM(P116:P124)</f>
        <v>0</v>
      </c>
      <c r="Q115" s="184"/>
      <c r="R115" s="185">
        <f>SUM(R116:R124)</f>
        <v>3.4673999999999996E-2</v>
      </c>
      <c r="S115" s="184"/>
      <c r="T115" s="186">
        <f>SUM(T116:T124)</f>
        <v>0</v>
      </c>
      <c r="AR115" s="187" t="s">
        <v>88</v>
      </c>
      <c r="AT115" s="188" t="s">
        <v>77</v>
      </c>
      <c r="AU115" s="188" t="s">
        <v>86</v>
      </c>
      <c r="AY115" s="187" t="s">
        <v>161</v>
      </c>
      <c r="BK115" s="189">
        <f>SUM(BK116:BK124)</f>
        <v>0</v>
      </c>
    </row>
    <row r="116" spans="2:65" s="1" customFormat="1" ht="22.5" customHeight="1">
      <c r="B116" s="41"/>
      <c r="C116" s="193" t="s">
        <v>217</v>
      </c>
      <c r="D116" s="193" t="s">
        <v>164</v>
      </c>
      <c r="E116" s="194" t="s">
        <v>542</v>
      </c>
      <c r="F116" s="195" t="s">
        <v>543</v>
      </c>
      <c r="G116" s="196" t="s">
        <v>220</v>
      </c>
      <c r="H116" s="197">
        <v>13</v>
      </c>
      <c r="I116" s="198"/>
      <c r="J116" s="199">
        <f t="shared" ref="J116:J124" si="10">ROUND(I116*H116,2)</f>
        <v>0</v>
      </c>
      <c r="K116" s="195" t="s">
        <v>168</v>
      </c>
      <c r="L116" s="61"/>
      <c r="M116" s="200" t="s">
        <v>76</v>
      </c>
      <c r="N116" s="201" t="s">
        <v>48</v>
      </c>
      <c r="O116" s="42"/>
      <c r="P116" s="202">
        <f t="shared" ref="P116:P124" si="11">O116*H116</f>
        <v>0</v>
      </c>
      <c r="Q116" s="202">
        <v>0</v>
      </c>
      <c r="R116" s="202">
        <f t="shared" ref="R116:R124" si="12">Q116*H116</f>
        <v>0</v>
      </c>
      <c r="S116" s="202">
        <v>0</v>
      </c>
      <c r="T116" s="203">
        <f t="shared" ref="T116:T124" si="13">S116*H116</f>
        <v>0</v>
      </c>
      <c r="AR116" s="24" t="s">
        <v>234</v>
      </c>
      <c r="AT116" s="24" t="s">
        <v>164</v>
      </c>
      <c r="AU116" s="24" t="s">
        <v>88</v>
      </c>
      <c r="AY116" s="24" t="s">
        <v>161</v>
      </c>
      <c r="BE116" s="204">
        <f t="shared" ref="BE116:BE124" si="14">IF(N116="základní",J116,0)</f>
        <v>0</v>
      </c>
      <c r="BF116" s="204">
        <f t="shared" ref="BF116:BF124" si="15">IF(N116="snížená",J116,0)</f>
        <v>0</v>
      </c>
      <c r="BG116" s="204">
        <f t="shared" ref="BG116:BG124" si="16">IF(N116="zákl. přenesená",J116,0)</f>
        <v>0</v>
      </c>
      <c r="BH116" s="204">
        <f t="shared" ref="BH116:BH124" si="17">IF(N116="sníž. přenesená",J116,0)</f>
        <v>0</v>
      </c>
      <c r="BI116" s="204">
        <f t="shared" ref="BI116:BI124" si="18">IF(N116="nulová",J116,0)</f>
        <v>0</v>
      </c>
      <c r="BJ116" s="24" t="s">
        <v>86</v>
      </c>
      <c r="BK116" s="204">
        <f t="shared" ref="BK116:BK124" si="19">ROUND(I116*H116,2)</f>
        <v>0</v>
      </c>
      <c r="BL116" s="24" t="s">
        <v>234</v>
      </c>
      <c r="BM116" s="24" t="s">
        <v>2065</v>
      </c>
    </row>
    <row r="117" spans="2:65" s="1" customFormat="1" ht="22.5" customHeight="1">
      <c r="B117" s="41"/>
      <c r="C117" s="232" t="s">
        <v>163</v>
      </c>
      <c r="D117" s="232" t="s">
        <v>246</v>
      </c>
      <c r="E117" s="233" t="s">
        <v>546</v>
      </c>
      <c r="F117" s="234" t="s">
        <v>2066</v>
      </c>
      <c r="G117" s="235" t="s">
        <v>220</v>
      </c>
      <c r="H117" s="236">
        <v>13</v>
      </c>
      <c r="I117" s="237"/>
      <c r="J117" s="238">
        <f t="shared" si="10"/>
        <v>0</v>
      </c>
      <c r="K117" s="234" t="s">
        <v>76</v>
      </c>
      <c r="L117" s="239"/>
      <c r="M117" s="240" t="s">
        <v>76</v>
      </c>
      <c r="N117" s="241" t="s">
        <v>48</v>
      </c>
      <c r="O117" s="42"/>
      <c r="P117" s="202">
        <f t="shared" si="11"/>
        <v>0</v>
      </c>
      <c r="Q117" s="202">
        <v>1.8E-3</v>
      </c>
      <c r="R117" s="202">
        <f t="shared" si="12"/>
        <v>2.3400000000000001E-2</v>
      </c>
      <c r="S117" s="202">
        <v>0</v>
      </c>
      <c r="T117" s="203">
        <f t="shared" si="13"/>
        <v>0</v>
      </c>
      <c r="AR117" s="24" t="s">
        <v>206</v>
      </c>
      <c r="AT117" s="24" t="s">
        <v>246</v>
      </c>
      <c r="AU117" s="24" t="s">
        <v>88</v>
      </c>
      <c r="AY117" s="24" t="s">
        <v>161</v>
      </c>
      <c r="BE117" s="204">
        <f t="shared" si="14"/>
        <v>0</v>
      </c>
      <c r="BF117" s="204">
        <f t="shared" si="15"/>
        <v>0</v>
      </c>
      <c r="BG117" s="204">
        <f t="shared" si="16"/>
        <v>0</v>
      </c>
      <c r="BH117" s="204">
        <f t="shared" si="17"/>
        <v>0</v>
      </c>
      <c r="BI117" s="204">
        <f t="shared" si="18"/>
        <v>0</v>
      </c>
      <c r="BJ117" s="24" t="s">
        <v>86</v>
      </c>
      <c r="BK117" s="204">
        <f t="shared" si="19"/>
        <v>0</v>
      </c>
      <c r="BL117" s="24" t="s">
        <v>234</v>
      </c>
      <c r="BM117" s="24" t="s">
        <v>2067</v>
      </c>
    </row>
    <row r="118" spans="2:65" s="1" customFormat="1" ht="22.5" customHeight="1">
      <c r="B118" s="41"/>
      <c r="C118" s="193" t="s">
        <v>175</v>
      </c>
      <c r="D118" s="193" t="s">
        <v>164</v>
      </c>
      <c r="E118" s="194" t="s">
        <v>550</v>
      </c>
      <c r="F118" s="195" t="s">
        <v>551</v>
      </c>
      <c r="G118" s="196" t="s">
        <v>254</v>
      </c>
      <c r="H118" s="197">
        <v>1</v>
      </c>
      <c r="I118" s="198"/>
      <c r="J118" s="199">
        <f t="shared" si="10"/>
        <v>0</v>
      </c>
      <c r="K118" s="195" t="s">
        <v>168</v>
      </c>
      <c r="L118" s="61"/>
      <c r="M118" s="200" t="s">
        <v>76</v>
      </c>
      <c r="N118" s="201" t="s">
        <v>48</v>
      </c>
      <c r="O118" s="42"/>
      <c r="P118" s="202">
        <f t="shared" si="11"/>
        <v>0</v>
      </c>
      <c r="Q118" s="202">
        <v>0</v>
      </c>
      <c r="R118" s="202">
        <f t="shared" si="12"/>
        <v>0</v>
      </c>
      <c r="S118" s="202">
        <v>0</v>
      </c>
      <c r="T118" s="203">
        <f t="shared" si="13"/>
        <v>0</v>
      </c>
      <c r="AR118" s="24" t="s">
        <v>234</v>
      </c>
      <c r="AT118" s="24" t="s">
        <v>164</v>
      </c>
      <c r="AU118" s="24" t="s">
        <v>88</v>
      </c>
      <c r="AY118" s="24" t="s">
        <v>161</v>
      </c>
      <c r="BE118" s="204">
        <f t="shared" si="14"/>
        <v>0</v>
      </c>
      <c r="BF118" s="204">
        <f t="shared" si="15"/>
        <v>0</v>
      </c>
      <c r="BG118" s="204">
        <f t="shared" si="16"/>
        <v>0</v>
      </c>
      <c r="BH118" s="204">
        <f t="shared" si="17"/>
        <v>0</v>
      </c>
      <c r="BI118" s="204">
        <f t="shared" si="18"/>
        <v>0</v>
      </c>
      <c r="BJ118" s="24" t="s">
        <v>86</v>
      </c>
      <c r="BK118" s="204">
        <f t="shared" si="19"/>
        <v>0</v>
      </c>
      <c r="BL118" s="24" t="s">
        <v>234</v>
      </c>
      <c r="BM118" s="24" t="s">
        <v>2068</v>
      </c>
    </row>
    <row r="119" spans="2:65" s="1" customFormat="1" ht="31.5" customHeight="1">
      <c r="B119" s="41"/>
      <c r="C119" s="232" t="s">
        <v>180</v>
      </c>
      <c r="D119" s="232" t="s">
        <v>246</v>
      </c>
      <c r="E119" s="233" t="s">
        <v>554</v>
      </c>
      <c r="F119" s="234" t="s">
        <v>2069</v>
      </c>
      <c r="G119" s="235" t="s">
        <v>254</v>
      </c>
      <c r="H119" s="236">
        <v>1</v>
      </c>
      <c r="I119" s="237"/>
      <c r="J119" s="238">
        <f t="shared" si="10"/>
        <v>0</v>
      </c>
      <c r="K119" s="234" t="s">
        <v>76</v>
      </c>
      <c r="L119" s="239"/>
      <c r="M119" s="240" t="s">
        <v>76</v>
      </c>
      <c r="N119" s="241" t="s">
        <v>48</v>
      </c>
      <c r="O119" s="42"/>
      <c r="P119" s="202">
        <f t="shared" si="11"/>
        <v>0</v>
      </c>
      <c r="Q119" s="202">
        <v>3.1700000000000001E-3</v>
      </c>
      <c r="R119" s="202">
        <f t="shared" si="12"/>
        <v>3.1700000000000001E-3</v>
      </c>
      <c r="S119" s="202">
        <v>0</v>
      </c>
      <c r="T119" s="203">
        <f t="shared" si="13"/>
        <v>0</v>
      </c>
      <c r="AR119" s="24" t="s">
        <v>206</v>
      </c>
      <c r="AT119" s="24" t="s">
        <v>246</v>
      </c>
      <c r="AU119" s="24" t="s">
        <v>88</v>
      </c>
      <c r="AY119" s="24" t="s">
        <v>161</v>
      </c>
      <c r="BE119" s="204">
        <f t="shared" si="14"/>
        <v>0</v>
      </c>
      <c r="BF119" s="204">
        <f t="shared" si="15"/>
        <v>0</v>
      </c>
      <c r="BG119" s="204">
        <f t="shared" si="16"/>
        <v>0</v>
      </c>
      <c r="BH119" s="204">
        <f t="shared" si="17"/>
        <v>0</v>
      </c>
      <c r="BI119" s="204">
        <f t="shared" si="18"/>
        <v>0</v>
      </c>
      <c r="BJ119" s="24" t="s">
        <v>86</v>
      </c>
      <c r="BK119" s="204">
        <f t="shared" si="19"/>
        <v>0</v>
      </c>
      <c r="BL119" s="24" t="s">
        <v>234</v>
      </c>
      <c r="BM119" s="24" t="s">
        <v>2070</v>
      </c>
    </row>
    <row r="120" spans="2:65" s="1" customFormat="1" ht="22.5" customHeight="1">
      <c r="B120" s="41"/>
      <c r="C120" s="193" t="s">
        <v>188</v>
      </c>
      <c r="D120" s="193" t="s">
        <v>164</v>
      </c>
      <c r="E120" s="194" t="s">
        <v>558</v>
      </c>
      <c r="F120" s="195" t="s">
        <v>559</v>
      </c>
      <c r="G120" s="196" t="s">
        <v>220</v>
      </c>
      <c r="H120" s="197">
        <v>3.2</v>
      </c>
      <c r="I120" s="198"/>
      <c r="J120" s="199">
        <f t="shared" si="10"/>
        <v>0</v>
      </c>
      <c r="K120" s="195" t="s">
        <v>168</v>
      </c>
      <c r="L120" s="61"/>
      <c r="M120" s="200" t="s">
        <v>76</v>
      </c>
      <c r="N120" s="201" t="s">
        <v>48</v>
      </c>
      <c r="O120" s="42"/>
      <c r="P120" s="202">
        <f t="shared" si="11"/>
        <v>0</v>
      </c>
      <c r="Q120" s="202">
        <v>0</v>
      </c>
      <c r="R120" s="202">
        <f t="shared" si="12"/>
        <v>0</v>
      </c>
      <c r="S120" s="202">
        <v>0</v>
      </c>
      <c r="T120" s="203">
        <f t="shared" si="13"/>
        <v>0</v>
      </c>
      <c r="AR120" s="24" t="s">
        <v>234</v>
      </c>
      <c r="AT120" s="24" t="s">
        <v>164</v>
      </c>
      <c r="AU120" s="24" t="s">
        <v>88</v>
      </c>
      <c r="AY120" s="24" t="s">
        <v>161</v>
      </c>
      <c r="BE120" s="204">
        <f t="shared" si="14"/>
        <v>0</v>
      </c>
      <c r="BF120" s="204">
        <f t="shared" si="15"/>
        <v>0</v>
      </c>
      <c r="BG120" s="204">
        <f t="shared" si="16"/>
        <v>0</v>
      </c>
      <c r="BH120" s="204">
        <f t="shared" si="17"/>
        <v>0</v>
      </c>
      <c r="BI120" s="204">
        <f t="shared" si="18"/>
        <v>0</v>
      </c>
      <c r="BJ120" s="24" t="s">
        <v>86</v>
      </c>
      <c r="BK120" s="204">
        <f t="shared" si="19"/>
        <v>0</v>
      </c>
      <c r="BL120" s="24" t="s">
        <v>234</v>
      </c>
      <c r="BM120" s="24" t="s">
        <v>2071</v>
      </c>
    </row>
    <row r="121" spans="2:65" s="1" customFormat="1" ht="31.5" customHeight="1">
      <c r="B121" s="41"/>
      <c r="C121" s="232" t="s">
        <v>470</v>
      </c>
      <c r="D121" s="232" t="s">
        <v>246</v>
      </c>
      <c r="E121" s="233" t="s">
        <v>562</v>
      </c>
      <c r="F121" s="234" t="s">
        <v>563</v>
      </c>
      <c r="G121" s="235" t="s">
        <v>220</v>
      </c>
      <c r="H121" s="236">
        <v>3.2</v>
      </c>
      <c r="I121" s="237"/>
      <c r="J121" s="238">
        <f t="shared" si="10"/>
        <v>0</v>
      </c>
      <c r="K121" s="234" t="s">
        <v>76</v>
      </c>
      <c r="L121" s="239"/>
      <c r="M121" s="240" t="s">
        <v>76</v>
      </c>
      <c r="N121" s="241" t="s">
        <v>48</v>
      </c>
      <c r="O121" s="42"/>
      <c r="P121" s="202">
        <f t="shared" si="11"/>
        <v>0</v>
      </c>
      <c r="Q121" s="202">
        <v>1.67E-3</v>
      </c>
      <c r="R121" s="202">
        <f t="shared" si="12"/>
        <v>5.3440000000000007E-3</v>
      </c>
      <c r="S121" s="202">
        <v>0</v>
      </c>
      <c r="T121" s="203">
        <f t="shared" si="13"/>
        <v>0</v>
      </c>
      <c r="AR121" s="24" t="s">
        <v>206</v>
      </c>
      <c r="AT121" s="24" t="s">
        <v>246</v>
      </c>
      <c r="AU121" s="24" t="s">
        <v>88</v>
      </c>
      <c r="AY121" s="24" t="s">
        <v>161</v>
      </c>
      <c r="BE121" s="204">
        <f t="shared" si="14"/>
        <v>0</v>
      </c>
      <c r="BF121" s="204">
        <f t="shared" si="15"/>
        <v>0</v>
      </c>
      <c r="BG121" s="204">
        <f t="shared" si="16"/>
        <v>0</v>
      </c>
      <c r="BH121" s="204">
        <f t="shared" si="17"/>
        <v>0</v>
      </c>
      <c r="BI121" s="204">
        <f t="shared" si="18"/>
        <v>0</v>
      </c>
      <c r="BJ121" s="24" t="s">
        <v>86</v>
      </c>
      <c r="BK121" s="204">
        <f t="shared" si="19"/>
        <v>0</v>
      </c>
      <c r="BL121" s="24" t="s">
        <v>234</v>
      </c>
      <c r="BM121" s="24" t="s">
        <v>2072</v>
      </c>
    </row>
    <row r="122" spans="2:65" s="1" customFormat="1" ht="22.5" customHeight="1">
      <c r="B122" s="41"/>
      <c r="C122" s="193" t="s">
        <v>195</v>
      </c>
      <c r="D122" s="193" t="s">
        <v>164</v>
      </c>
      <c r="E122" s="194" t="s">
        <v>566</v>
      </c>
      <c r="F122" s="195" t="s">
        <v>567</v>
      </c>
      <c r="G122" s="196" t="s">
        <v>254</v>
      </c>
      <c r="H122" s="197">
        <v>3</v>
      </c>
      <c r="I122" s="198"/>
      <c r="J122" s="199">
        <f t="shared" si="10"/>
        <v>0</v>
      </c>
      <c r="K122" s="195" t="s">
        <v>168</v>
      </c>
      <c r="L122" s="61"/>
      <c r="M122" s="200" t="s">
        <v>76</v>
      </c>
      <c r="N122" s="201" t="s">
        <v>48</v>
      </c>
      <c r="O122" s="42"/>
      <c r="P122" s="202">
        <f t="shared" si="11"/>
        <v>0</v>
      </c>
      <c r="Q122" s="202">
        <v>0</v>
      </c>
      <c r="R122" s="202">
        <f t="shared" si="12"/>
        <v>0</v>
      </c>
      <c r="S122" s="202">
        <v>0</v>
      </c>
      <c r="T122" s="203">
        <f t="shared" si="13"/>
        <v>0</v>
      </c>
      <c r="AR122" s="24" t="s">
        <v>234</v>
      </c>
      <c r="AT122" s="24" t="s">
        <v>164</v>
      </c>
      <c r="AU122" s="24" t="s">
        <v>88</v>
      </c>
      <c r="AY122" s="24" t="s">
        <v>161</v>
      </c>
      <c r="BE122" s="204">
        <f t="shared" si="14"/>
        <v>0</v>
      </c>
      <c r="BF122" s="204">
        <f t="shared" si="15"/>
        <v>0</v>
      </c>
      <c r="BG122" s="204">
        <f t="shared" si="16"/>
        <v>0</v>
      </c>
      <c r="BH122" s="204">
        <f t="shared" si="17"/>
        <v>0</v>
      </c>
      <c r="BI122" s="204">
        <f t="shared" si="18"/>
        <v>0</v>
      </c>
      <c r="BJ122" s="24" t="s">
        <v>86</v>
      </c>
      <c r="BK122" s="204">
        <f t="shared" si="19"/>
        <v>0</v>
      </c>
      <c r="BL122" s="24" t="s">
        <v>234</v>
      </c>
      <c r="BM122" s="24" t="s">
        <v>2073</v>
      </c>
    </row>
    <row r="123" spans="2:65" s="1" customFormat="1" ht="22.5" customHeight="1">
      <c r="B123" s="41"/>
      <c r="C123" s="232" t="s">
        <v>201</v>
      </c>
      <c r="D123" s="232" t="s">
        <v>246</v>
      </c>
      <c r="E123" s="233" t="s">
        <v>570</v>
      </c>
      <c r="F123" s="234" t="s">
        <v>571</v>
      </c>
      <c r="G123" s="235" t="s">
        <v>254</v>
      </c>
      <c r="H123" s="236">
        <v>3</v>
      </c>
      <c r="I123" s="237"/>
      <c r="J123" s="238">
        <f t="shared" si="10"/>
        <v>0</v>
      </c>
      <c r="K123" s="234" t="s">
        <v>76</v>
      </c>
      <c r="L123" s="239"/>
      <c r="M123" s="240" t="s">
        <v>76</v>
      </c>
      <c r="N123" s="241" t="s">
        <v>48</v>
      </c>
      <c r="O123" s="42"/>
      <c r="P123" s="202">
        <f t="shared" si="11"/>
        <v>0</v>
      </c>
      <c r="Q123" s="202">
        <v>9.2000000000000003E-4</v>
      </c>
      <c r="R123" s="202">
        <f t="shared" si="12"/>
        <v>2.7600000000000003E-3</v>
      </c>
      <c r="S123" s="202">
        <v>0</v>
      </c>
      <c r="T123" s="203">
        <f t="shared" si="13"/>
        <v>0</v>
      </c>
      <c r="AR123" s="24" t="s">
        <v>206</v>
      </c>
      <c r="AT123" s="24" t="s">
        <v>246</v>
      </c>
      <c r="AU123" s="24" t="s">
        <v>88</v>
      </c>
      <c r="AY123" s="24" t="s">
        <v>161</v>
      </c>
      <c r="BE123" s="204">
        <f t="shared" si="14"/>
        <v>0</v>
      </c>
      <c r="BF123" s="204">
        <f t="shared" si="15"/>
        <v>0</v>
      </c>
      <c r="BG123" s="204">
        <f t="shared" si="16"/>
        <v>0</v>
      </c>
      <c r="BH123" s="204">
        <f t="shared" si="17"/>
        <v>0</v>
      </c>
      <c r="BI123" s="204">
        <f t="shared" si="18"/>
        <v>0</v>
      </c>
      <c r="BJ123" s="24" t="s">
        <v>86</v>
      </c>
      <c r="BK123" s="204">
        <f t="shared" si="19"/>
        <v>0</v>
      </c>
      <c r="BL123" s="24" t="s">
        <v>234</v>
      </c>
      <c r="BM123" s="24" t="s">
        <v>2074</v>
      </c>
    </row>
    <row r="124" spans="2:65" s="1" customFormat="1" ht="31.5" customHeight="1">
      <c r="B124" s="41"/>
      <c r="C124" s="193" t="s">
        <v>211</v>
      </c>
      <c r="D124" s="193" t="s">
        <v>164</v>
      </c>
      <c r="E124" s="194" t="s">
        <v>574</v>
      </c>
      <c r="F124" s="195" t="s">
        <v>575</v>
      </c>
      <c r="G124" s="196" t="s">
        <v>204</v>
      </c>
      <c r="H124" s="197">
        <v>3.5000000000000003E-2</v>
      </c>
      <c r="I124" s="198"/>
      <c r="J124" s="199">
        <f t="shared" si="10"/>
        <v>0</v>
      </c>
      <c r="K124" s="195" t="s">
        <v>168</v>
      </c>
      <c r="L124" s="61"/>
      <c r="M124" s="200" t="s">
        <v>76</v>
      </c>
      <c r="N124" s="201" t="s">
        <v>48</v>
      </c>
      <c r="O124" s="42"/>
      <c r="P124" s="202">
        <f t="shared" si="11"/>
        <v>0</v>
      </c>
      <c r="Q124" s="202">
        <v>0</v>
      </c>
      <c r="R124" s="202">
        <f t="shared" si="12"/>
        <v>0</v>
      </c>
      <c r="S124" s="202">
        <v>0</v>
      </c>
      <c r="T124" s="203">
        <f t="shared" si="13"/>
        <v>0</v>
      </c>
      <c r="AR124" s="24" t="s">
        <v>234</v>
      </c>
      <c r="AT124" s="24" t="s">
        <v>164</v>
      </c>
      <c r="AU124" s="24" t="s">
        <v>88</v>
      </c>
      <c r="AY124" s="24" t="s">
        <v>161</v>
      </c>
      <c r="BE124" s="204">
        <f t="shared" si="14"/>
        <v>0</v>
      </c>
      <c r="BF124" s="204">
        <f t="shared" si="15"/>
        <v>0</v>
      </c>
      <c r="BG124" s="204">
        <f t="shared" si="16"/>
        <v>0</v>
      </c>
      <c r="BH124" s="204">
        <f t="shared" si="17"/>
        <v>0</v>
      </c>
      <c r="BI124" s="204">
        <f t="shared" si="18"/>
        <v>0</v>
      </c>
      <c r="BJ124" s="24" t="s">
        <v>86</v>
      </c>
      <c r="BK124" s="204">
        <f t="shared" si="19"/>
        <v>0</v>
      </c>
      <c r="BL124" s="24" t="s">
        <v>234</v>
      </c>
      <c r="BM124" s="24" t="s">
        <v>2075</v>
      </c>
    </row>
    <row r="125" spans="2:65" s="10" customFormat="1" ht="29.85" customHeight="1">
      <c r="B125" s="176"/>
      <c r="C125" s="177"/>
      <c r="D125" s="190" t="s">
        <v>77</v>
      </c>
      <c r="E125" s="191" t="s">
        <v>577</v>
      </c>
      <c r="F125" s="191" t="s">
        <v>578</v>
      </c>
      <c r="G125" s="177"/>
      <c r="H125" s="177"/>
      <c r="I125" s="180"/>
      <c r="J125" s="192">
        <f>BK125</f>
        <v>0</v>
      </c>
      <c r="K125" s="177"/>
      <c r="L125" s="182"/>
      <c r="M125" s="183"/>
      <c r="N125" s="184"/>
      <c r="O125" s="184"/>
      <c r="P125" s="185">
        <f>SUM(P126:P138)</f>
        <v>0</v>
      </c>
      <c r="Q125" s="184"/>
      <c r="R125" s="185">
        <f>SUM(R126:R138)</f>
        <v>0.23287000000000002</v>
      </c>
      <c r="S125" s="184"/>
      <c r="T125" s="186">
        <f>SUM(T126:T138)</f>
        <v>0</v>
      </c>
      <c r="AR125" s="187" t="s">
        <v>88</v>
      </c>
      <c r="AT125" s="188" t="s">
        <v>77</v>
      </c>
      <c r="AU125" s="188" t="s">
        <v>86</v>
      </c>
      <c r="AY125" s="187" t="s">
        <v>161</v>
      </c>
      <c r="BK125" s="189">
        <f>SUM(BK126:BK138)</f>
        <v>0</v>
      </c>
    </row>
    <row r="126" spans="2:65" s="1" customFormat="1" ht="31.5" customHeight="1">
      <c r="B126" s="41"/>
      <c r="C126" s="193" t="s">
        <v>278</v>
      </c>
      <c r="D126" s="193" t="s">
        <v>164</v>
      </c>
      <c r="E126" s="194" t="s">
        <v>2076</v>
      </c>
      <c r="F126" s="195" t="s">
        <v>2077</v>
      </c>
      <c r="G126" s="196" t="s">
        <v>209</v>
      </c>
      <c r="H126" s="197">
        <v>52</v>
      </c>
      <c r="I126" s="198"/>
      <c r="J126" s="199">
        <f>ROUND(I126*H126,2)</f>
        <v>0</v>
      </c>
      <c r="K126" s="195" t="s">
        <v>168</v>
      </c>
      <c r="L126" s="61"/>
      <c r="M126" s="200" t="s">
        <v>76</v>
      </c>
      <c r="N126" s="201" t="s">
        <v>48</v>
      </c>
      <c r="O126" s="42"/>
      <c r="P126" s="202">
        <f>O126*H126</f>
        <v>0</v>
      </c>
      <c r="Q126" s="202">
        <v>7.5000000000000002E-4</v>
      </c>
      <c r="R126" s="202">
        <f>Q126*H126</f>
        <v>3.9E-2</v>
      </c>
      <c r="S126" s="202">
        <v>0</v>
      </c>
      <c r="T126" s="203">
        <f>S126*H126</f>
        <v>0</v>
      </c>
      <c r="AR126" s="24" t="s">
        <v>234</v>
      </c>
      <c r="AT126" s="24" t="s">
        <v>164</v>
      </c>
      <c r="AU126" s="24" t="s">
        <v>88</v>
      </c>
      <c r="AY126" s="24" t="s">
        <v>161</v>
      </c>
      <c r="BE126" s="204">
        <f>IF(N126="základní",J126,0)</f>
        <v>0</v>
      </c>
      <c r="BF126" s="204">
        <f>IF(N126="snížená",J126,0)</f>
        <v>0</v>
      </c>
      <c r="BG126" s="204">
        <f>IF(N126="zákl. přenesená",J126,0)</f>
        <v>0</v>
      </c>
      <c r="BH126" s="204">
        <f>IF(N126="sníž. přenesená",J126,0)</f>
        <v>0</v>
      </c>
      <c r="BI126" s="204">
        <f>IF(N126="nulová",J126,0)</f>
        <v>0</v>
      </c>
      <c r="BJ126" s="24" t="s">
        <v>86</v>
      </c>
      <c r="BK126" s="204">
        <f>ROUND(I126*H126,2)</f>
        <v>0</v>
      </c>
      <c r="BL126" s="24" t="s">
        <v>234</v>
      </c>
      <c r="BM126" s="24" t="s">
        <v>2078</v>
      </c>
    </row>
    <row r="127" spans="2:65" s="1" customFormat="1" ht="22.5" customHeight="1">
      <c r="B127" s="41"/>
      <c r="C127" s="232" t="s">
        <v>323</v>
      </c>
      <c r="D127" s="232" t="s">
        <v>246</v>
      </c>
      <c r="E127" s="233" t="s">
        <v>2079</v>
      </c>
      <c r="F127" s="234" t="s">
        <v>2080</v>
      </c>
      <c r="G127" s="235" t="s">
        <v>209</v>
      </c>
      <c r="H127" s="236">
        <v>52</v>
      </c>
      <c r="I127" s="237"/>
      <c r="J127" s="238">
        <f>ROUND(I127*H127,2)</f>
        <v>0</v>
      </c>
      <c r="K127" s="234" t="s">
        <v>168</v>
      </c>
      <c r="L127" s="239"/>
      <c r="M127" s="240" t="s">
        <v>76</v>
      </c>
      <c r="N127" s="241" t="s">
        <v>48</v>
      </c>
      <c r="O127" s="42"/>
      <c r="P127" s="202">
        <f>O127*H127</f>
        <v>0</v>
      </c>
      <c r="Q127" s="202">
        <v>2.7000000000000001E-3</v>
      </c>
      <c r="R127" s="202">
        <f>Q127*H127</f>
        <v>0.1404</v>
      </c>
      <c r="S127" s="202">
        <v>0</v>
      </c>
      <c r="T127" s="203">
        <f>S127*H127</f>
        <v>0</v>
      </c>
      <c r="AR127" s="24" t="s">
        <v>206</v>
      </c>
      <c r="AT127" s="24" t="s">
        <v>246</v>
      </c>
      <c r="AU127" s="24" t="s">
        <v>88</v>
      </c>
      <c r="AY127" s="24" t="s">
        <v>161</v>
      </c>
      <c r="BE127" s="204">
        <f>IF(N127="základní",J127,0)</f>
        <v>0</v>
      </c>
      <c r="BF127" s="204">
        <f>IF(N127="snížená",J127,0)</f>
        <v>0</v>
      </c>
      <c r="BG127" s="204">
        <f>IF(N127="zákl. přenesená",J127,0)</f>
        <v>0</v>
      </c>
      <c r="BH127" s="204">
        <f>IF(N127="sníž. přenesená",J127,0)</f>
        <v>0</v>
      </c>
      <c r="BI127" s="204">
        <f>IF(N127="nulová",J127,0)</f>
        <v>0</v>
      </c>
      <c r="BJ127" s="24" t="s">
        <v>86</v>
      </c>
      <c r="BK127" s="204">
        <f>ROUND(I127*H127,2)</f>
        <v>0</v>
      </c>
      <c r="BL127" s="24" t="s">
        <v>234</v>
      </c>
      <c r="BM127" s="24" t="s">
        <v>2081</v>
      </c>
    </row>
    <row r="128" spans="2:65" s="1" customFormat="1" ht="22.5" customHeight="1">
      <c r="B128" s="41"/>
      <c r="C128" s="232" t="s">
        <v>318</v>
      </c>
      <c r="D128" s="232" t="s">
        <v>246</v>
      </c>
      <c r="E128" s="233" t="s">
        <v>2082</v>
      </c>
      <c r="F128" s="234" t="s">
        <v>2083</v>
      </c>
      <c r="G128" s="235" t="s">
        <v>220</v>
      </c>
      <c r="H128" s="236">
        <v>52</v>
      </c>
      <c r="I128" s="237"/>
      <c r="J128" s="238">
        <f>ROUND(I128*H128,2)</f>
        <v>0</v>
      </c>
      <c r="K128" s="234" t="s">
        <v>168</v>
      </c>
      <c r="L128" s="239"/>
      <c r="M128" s="240" t="s">
        <v>76</v>
      </c>
      <c r="N128" s="241" t="s">
        <v>48</v>
      </c>
      <c r="O128" s="42"/>
      <c r="P128" s="202">
        <f>O128*H128</f>
        <v>0</v>
      </c>
      <c r="Q128" s="202">
        <v>2.0000000000000001E-4</v>
      </c>
      <c r="R128" s="202">
        <f>Q128*H128</f>
        <v>1.0400000000000001E-2</v>
      </c>
      <c r="S128" s="202">
        <v>0</v>
      </c>
      <c r="T128" s="203">
        <f>S128*H128</f>
        <v>0</v>
      </c>
      <c r="AR128" s="24" t="s">
        <v>206</v>
      </c>
      <c r="AT128" s="24" t="s">
        <v>246</v>
      </c>
      <c r="AU128" s="24" t="s">
        <v>88</v>
      </c>
      <c r="AY128" s="24" t="s">
        <v>161</v>
      </c>
      <c r="BE128" s="204">
        <f>IF(N128="základní",J128,0)</f>
        <v>0</v>
      </c>
      <c r="BF128" s="204">
        <f>IF(N128="snížená",J128,0)</f>
        <v>0</v>
      </c>
      <c r="BG128" s="204">
        <f>IF(N128="zákl. přenesená",J128,0)</f>
        <v>0</v>
      </c>
      <c r="BH128" s="204">
        <f>IF(N128="sníž. přenesená",J128,0)</f>
        <v>0</v>
      </c>
      <c r="BI128" s="204">
        <f>IF(N128="nulová",J128,0)</f>
        <v>0</v>
      </c>
      <c r="BJ128" s="24" t="s">
        <v>86</v>
      </c>
      <c r="BK128" s="204">
        <f>ROUND(I128*H128,2)</f>
        <v>0</v>
      </c>
      <c r="BL128" s="24" t="s">
        <v>234</v>
      </c>
      <c r="BM128" s="24" t="s">
        <v>2084</v>
      </c>
    </row>
    <row r="129" spans="2:65" s="11" customFormat="1" ht="13.5">
      <c r="B129" s="205"/>
      <c r="C129" s="206"/>
      <c r="D129" s="207" t="s">
        <v>171</v>
      </c>
      <c r="E129" s="208" t="s">
        <v>76</v>
      </c>
      <c r="F129" s="209" t="s">
        <v>2085</v>
      </c>
      <c r="G129" s="206"/>
      <c r="H129" s="210">
        <v>52</v>
      </c>
      <c r="I129" s="211"/>
      <c r="J129" s="206"/>
      <c r="K129" s="206"/>
      <c r="L129" s="212"/>
      <c r="M129" s="213"/>
      <c r="N129" s="214"/>
      <c r="O129" s="214"/>
      <c r="P129" s="214"/>
      <c r="Q129" s="214"/>
      <c r="R129" s="214"/>
      <c r="S129" s="214"/>
      <c r="T129" s="215"/>
      <c r="AT129" s="216" t="s">
        <v>171</v>
      </c>
      <c r="AU129" s="216" t="s">
        <v>88</v>
      </c>
      <c r="AV129" s="11" t="s">
        <v>88</v>
      </c>
      <c r="AW129" s="11" t="s">
        <v>40</v>
      </c>
      <c r="AX129" s="11" t="s">
        <v>78</v>
      </c>
      <c r="AY129" s="216" t="s">
        <v>161</v>
      </c>
    </row>
    <row r="130" spans="2:65" s="12" customFormat="1" ht="13.5">
      <c r="B130" s="217"/>
      <c r="C130" s="218"/>
      <c r="D130" s="219" t="s">
        <v>171</v>
      </c>
      <c r="E130" s="220" t="s">
        <v>76</v>
      </c>
      <c r="F130" s="221" t="s">
        <v>174</v>
      </c>
      <c r="G130" s="218"/>
      <c r="H130" s="222">
        <v>52</v>
      </c>
      <c r="I130" s="223"/>
      <c r="J130" s="218"/>
      <c r="K130" s="218"/>
      <c r="L130" s="224"/>
      <c r="M130" s="225"/>
      <c r="N130" s="226"/>
      <c r="O130" s="226"/>
      <c r="P130" s="226"/>
      <c r="Q130" s="226"/>
      <c r="R130" s="226"/>
      <c r="S130" s="226"/>
      <c r="T130" s="227"/>
      <c r="AT130" s="228" t="s">
        <v>171</v>
      </c>
      <c r="AU130" s="228" t="s">
        <v>88</v>
      </c>
      <c r="AV130" s="12" t="s">
        <v>169</v>
      </c>
      <c r="AW130" s="12" t="s">
        <v>40</v>
      </c>
      <c r="AX130" s="12" t="s">
        <v>86</v>
      </c>
      <c r="AY130" s="228" t="s">
        <v>161</v>
      </c>
    </row>
    <row r="131" spans="2:65" s="1" customFormat="1" ht="22.5" customHeight="1">
      <c r="B131" s="41"/>
      <c r="C131" s="232" t="s">
        <v>9</v>
      </c>
      <c r="D131" s="232" t="s">
        <v>246</v>
      </c>
      <c r="E131" s="233" t="s">
        <v>2086</v>
      </c>
      <c r="F131" s="234" t="s">
        <v>2087</v>
      </c>
      <c r="G131" s="235" t="s">
        <v>220</v>
      </c>
      <c r="H131" s="236">
        <v>52</v>
      </c>
      <c r="I131" s="237"/>
      <c r="J131" s="238">
        <f>ROUND(I131*H131,2)</f>
        <v>0</v>
      </c>
      <c r="K131" s="234" t="s">
        <v>168</v>
      </c>
      <c r="L131" s="239"/>
      <c r="M131" s="240" t="s">
        <v>76</v>
      </c>
      <c r="N131" s="241" t="s">
        <v>48</v>
      </c>
      <c r="O131" s="42"/>
      <c r="P131" s="202">
        <f>O131*H131</f>
        <v>0</v>
      </c>
      <c r="Q131" s="202">
        <v>4.0000000000000002E-4</v>
      </c>
      <c r="R131" s="202">
        <f>Q131*H131</f>
        <v>2.0800000000000003E-2</v>
      </c>
      <c r="S131" s="202">
        <v>0</v>
      </c>
      <c r="T131" s="203">
        <f>S131*H131</f>
        <v>0</v>
      </c>
      <c r="AR131" s="24" t="s">
        <v>206</v>
      </c>
      <c r="AT131" s="24" t="s">
        <v>246</v>
      </c>
      <c r="AU131" s="24" t="s">
        <v>88</v>
      </c>
      <c r="AY131" s="24" t="s">
        <v>161</v>
      </c>
      <c r="BE131" s="204">
        <f>IF(N131="základní",J131,0)</f>
        <v>0</v>
      </c>
      <c r="BF131" s="204">
        <f>IF(N131="snížená",J131,0)</f>
        <v>0</v>
      </c>
      <c r="BG131" s="204">
        <f>IF(N131="zákl. přenesená",J131,0)</f>
        <v>0</v>
      </c>
      <c r="BH131" s="204">
        <f>IF(N131="sníž. přenesená",J131,0)</f>
        <v>0</v>
      </c>
      <c r="BI131" s="204">
        <f>IF(N131="nulová",J131,0)</f>
        <v>0</v>
      </c>
      <c r="BJ131" s="24" t="s">
        <v>86</v>
      </c>
      <c r="BK131" s="204">
        <f>ROUND(I131*H131,2)</f>
        <v>0</v>
      </c>
      <c r="BL131" s="24" t="s">
        <v>234</v>
      </c>
      <c r="BM131" s="24" t="s">
        <v>2088</v>
      </c>
    </row>
    <row r="132" spans="2:65" s="11" customFormat="1" ht="13.5">
      <c r="B132" s="205"/>
      <c r="C132" s="206"/>
      <c r="D132" s="207" t="s">
        <v>171</v>
      </c>
      <c r="E132" s="208" t="s">
        <v>76</v>
      </c>
      <c r="F132" s="209" t="s">
        <v>2085</v>
      </c>
      <c r="G132" s="206"/>
      <c r="H132" s="210">
        <v>52</v>
      </c>
      <c r="I132" s="211"/>
      <c r="J132" s="206"/>
      <c r="K132" s="206"/>
      <c r="L132" s="212"/>
      <c r="M132" s="213"/>
      <c r="N132" s="214"/>
      <c r="O132" s="214"/>
      <c r="P132" s="214"/>
      <c r="Q132" s="214"/>
      <c r="R132" s="214"/>
      <c r="S132" s="214"/>
      <c r="T132" s="215"/>
      <c r="AT132" s="216" t="s">
        <v>171</v>
      </c>
      <c r="AU132" s="216" t="s">
        <v>88</v>
      </c>
      <c r="AV132" s="11" t="s">
        <v>88</v>
      </c>
      <c r="AW132" s="11" t="s">
        <v>40</v>
      </c>
      <c r="AX132" s="11" t="s">
        <v>78</v>
      </c>
      <c r="AY132" s="216" t="s">
        <v>161</v>
      </c>
    </row>
    <row r="133" spans="2:65" s="12" customFormat="1" ht="13.5">
      <c r="B133" s="217"/>
      <c r="C133" s="218"/>
      <c r="D133" s="219" t="s">
        <v>171</v>
      </c>
      <c r="E133" s="220" t="s">
        <v>76</v>
      </c>
      <c r="F133" s="221" t="s">
        <v>174</v>
      </c>
      <c r="G133" s="218"/>
      <c r="H133" s="222">
        <v>52</v>
      </c>
      <c r="I133" s="223"/>
      <c r="J133" s="218"/>
      <c r="K133" s="218"/>
      <c r="L133" s="224"/>
      <c r="M133" s="225"/>
      <c r="N133" s="226"/>
      <c r="O133" s="226"/>
      <c r="P133" s="226"/>
      <c r="Q133" s="226"/>
      <c r="R133" s="226"/>
      <c r="S133" s="226"/>
      <c r="T133" s="227"/>
      <c r="AT133" s="228" t="s">
        <v>171</v>
      </c>
      <c r="AU133" s="228" t="s">
        <v>88</v>
      </c>
      <c r="AV133" s="12" t="s">
        <v>169</v>
      </c>
      <c r="AW133" s="12" t="s">
        <v>40</v>
      </c>
      <c r="AX133" s="12" t="s">
        <v>86</v>
      </c>
      <c r="AY133" s="228" t="s">
        <v>161</v>
      </c>
    </row>
    <row r="134" spans="2:65" s="1" customFormat="1" ht="22.5" customHeight="1">
      <c r="B134" s="41"/>
      <c r="C134" s="232" t="s">
        <v>341</v>
      </c>
      <c r="D134" s="232" t="s">
        <v>246</v>
      </c>
      <c r="E134" s="233" t="s">
        <v>2089</v>
      </c>
      <c r="F134" s="234" t="s">
        <v>2090</v>
      </c>
      <c r="G134" s="235" t="s">
        <v>220</v>
      </c>
      <c r="H134" s="236">
        <v>52</v>
      </c>
      <c r="I134" s="237"/>
      <c r="J134" s="238">
        <f>ROUND(I134*H134,2)</f>
        <v>0</v>
      </c>
      <c r="K134" s="234" t="s">
        <v>168</v>
      </c>
      <c r="L134" s="239"/>
      <c r="M134" s="240" t="s">
        <v>76</v>
      </c>
      <c r="N134" s="241" t="s">
        <v>48</v>
      </c>
      <c r="O134" s="42"/>
      <c r="P134" s="202">
        <f>O134*H134</f>
        <v>0</v>
      </c>
      <c r="Q134" s="202">
        <v>4.0000000000000002E-4</v>
      </c>
      <c r="R134" s="202">
        <f>Q134*H134</f>
        <v>2.0800000000000003E-2</v>
      </c>
      <c r="S134" s="202">
        <v>0</v>
      </c>
      <c r="T134" s="203">
        <f>S134*H134</f>
        <v>0</v>
      </c>
      <c r="AR134" s="24" t="s">
        <v>206</v>
      </c>
      <c r="AT134" s="24" t="s">
        <v>246</v>
      </c>
      <c r="AU134" s="24" t="s">
        <v>88</v>
      </c>
      <c r="AY134" s="24" t="s">
        <v>161</v>
      </c>
      <c r="BE134" s="204">
        <f>IF(N134="základní",J134,0)</f>
        <v>0</v>
      </c>
      <c r="BF134" s="204">
        <f>IF(N134="snížená",J134,0)</f>
        <v>0</v>
      </c>
      <c r="BG134" s="204">
        <f>IF(N134="zákl. přenesená",J134,0)</f>
        <v>0</v>
      </c>
      <c r="BH134" s="204">
        <f>IF(N134="sníž. přenesená",J134,0)</f>
        <v>0</v>
      </c>
      <c r="BI134" s="204">
        <f>IF(N134="nulová",J134,0)</f>
        <v>0</v>
      </c>
      <c r="BJ134" s="24" t="s">
        <v>86</v>
      </c>
      <c r="BK134" s="204">
        <f>ROUND(I134*H134,2)</f>
        <v>0</v>
      </c>
      <c r="BL134" s="24" t="s">
        <v>234</v>
      </c>
      <c r="BM134" s="24" t="s">
        <v>2091</v>
      </c>
    </row>
    <row r="135" spans="2:65" s="1" customFormat="1" ht="22.5" customHeight="1">
      <c r="B135" s="41"/>
      <c r="C135" s="232" t="s">
        <v>337</v>
      </c>
      <c r="D135" s="232" t="s">
        <v>246</v>
      </c>
      <c r="E135" s="233" t="s">
        <v>2092</v>
      </c>
      <c r="F135" s="234" t="s">
        <v>2093</v>
      </c>
      <c r="G135" s="235" t="s">
        <v>220</v>
      </c>
      <c r="H135" s="236">
        <v>14.7</v>
      </c>
      <c r="I135" s="237"/>
      <c r="J135" s="238">
        <f>ROUND(I135*H135,2)</f>
        <v>0</v>
      </c>
      <c r="K135" s="234" t="s">
        <v>168</v>
      </c>
      <c r="L135" s="239"/>
      <c r="M135" s="240" t="s">
        <v>76</v>
      </c>
      <c r="N135" s="241" t="s">
        <v>48</v>
      </c>
      <c r="O135" s="42"/>
      <c r="P135" s="202">
        <f>O135*H135</f>
        <v>0</v>
      </c>
      <c r="Q135" s="202">
        <v>1E-4</v>
      </c>
      <c r="R135" s="202">
        <f>Q135*H135</f>
        <v>1.47E-3</v>
      </c>
      <c r="S135" s="202">
        <v>0</v>
      </c>
      <c r="T135" s="203">
        <f>S135*H135</f>
        <v>0</v>
      </c>
      <c r="AR135" s="24" t="s">
        <v>206</v>
      </c>
      <c r="AT135" s="24" t="s">
        <v>246</v>
      </c>
      <c r="AU135" s="24" t="s">
        <v>88</v>
      </c>
      <c r="AY135" s="24" t="s">
        <v>161</v>
      </c>
      <c r="BE135" s="204">
        <f>IF(N135="základní",J135,0)</f>
        <v>0</v>
      </c>
      <c r="BF135" s="204">
        <f>IF(N135="snížená",J135,0)</f>
        <v>0</v>
      </c>
      <c r="BG135" s="204">
        <f>IF(N135="zákl. přenesená",J135,0)</f>
        <v>0</v>
      </c>
      <c r="BH135" s="204">
        <f>IF(N135="sníž. přenesená",J135,0)</f>
        <v>0</v>
      </c>
      <c r="BI135" s="204">
        <f>IF(N135="nulová",J135,0)</f>
        <v>0</v>
      </c>
      <c r="BJ135" s="24" t="s">
        <v>86</v>
      </c>
      <c r="BK135" s="204">
        <f>ROUND(I135*H135,2)</f>
        <v>0</v>
      </c>
      <c r="BL135" s="24" t="s">
        <v>234</v>
      </c>
      <c r="BM135" s="24" t="s">
        <v>2094</v>
      </c>
    </row>
    <row r="136" spans="2:65" s="11" customFormat="1" ht="13.5">
      <c r="B136" s="205"/>
      <c r="C136" s="206"/>
      <c r="D136" s="207" t="s">
        <v>171</v>
      </c>
      <c r="E136" s="208" t="s">
        <v>76</v>
      </c>
      <c r="F136" s="209" t="s">
        <v>2095</v>
      </c>
      <c r="G136" s="206"/>
      <c r="H136" s="210">
        <v>14.7</v>
      </c>
      <c r="I136" s="211"/>
      <c r="J136" s="206"/>
      <c r="K136" s="206"/>
      <c r="L136" s="212"/>
      <c r="M136" s="213"/>
      <c r="N136" s="214"/>
      <c r="O136" s="214"/>
      <c r="P136" s="214"/>
      <c r="Q136" s="214"/>
      <c r="R136" s="214"/>
      <c r="S136" s="214"/>
      <c r="T136" s="215"/>
      <c r="AT136" s="216" t="s">
        <v>171</v>
      </c>
      <c r="AU136" s="216" t="s">
        <v>88</v>
      </c>
      <c r="AV136" s="11" t="s">
        <v>88</v>
      </c>
      <c r="AW136" s="11" t="s">
        <v>40</v>
      </c>
      <c r="AX136" s="11" t="s">
        <v>78</v>
      </c>
      <c r="AY136" s="216" t="s">
        <v>161</v>
      </c>
    </row>
    <row r="137" spans="2:65" s="12" customFormat="1" ht="13.5">
      <c r="B137" s="217"/>
      <c r="C137" s="218"/>
      <c r="D137" s="219" t="s">
        <v>171</v>
      </c>
      <c r="E137" s="220" t="s">
        <v>76</v>
      </c>
      <c r="F137" s="221" t="s">
        <v>174</v>
      </c>
      <c r="G137" s="218"/>
      <c r="H137" s="222">
        <v>14.7</v>
      </c>
      <c r="I137" s="223"/>
      <c r="J137" s="218"/>
      <c r="K137" s="218"/>
      <c r="L137" s="224"/>
      <c r="M137" s="225"/>
      <c r="N137" s="226"/>
      <c r="O137" s="226"/>
      <c r="P137" s="226"/>
      <c r="Q137" s="226"/>
      <c r="R137" s="226"/>
      <c r="S137" s="226"/>
      <c r="T137" s="227"/>
      <c r="AT137" s="228" t="s">
        <v>171</v>
      </c>
      <c r="AU137" s="228" t="s">
        <v>88</v>
      </c>
      <c r="AV137" s="12" t="s">
        <v>169</v>
      </c>
      <c r="AW137" s="12" t="s">
        <v>40</v>
      </c>
      <c r="AX137" s="12" t="s">
        <v>86</v>
      </c>
      <c r="AY137" s="228" t="s">
        <v>161</v>
      </c>
    </row>
    <row r="138" spans="2:65" s="1" customFormat="1" ht="31.5" customHeight="1">
      <c r="B138" s="41"/>
      <c r="C138" s="193" t="s">
        <v>301</v>
      </c>
      <c r="D138" s="193" t="s">
        <v>164</v>
      </c>
      <c r="E138" s="194" t="s">
        <v>2096</v>
      </c>
      <c r="F138" s="195" t="s">
        <v>2097</v>
      </c>
      <c r="G138" s="196" t="s">
        <v>204</v>
      </c>
      <c r="H138" s="197">
        <v>0.23300000000000001</v>
      </c>
      <c r="I138" s="198"/>
      <c r="J138" s="199">
        <f>ROUND(I138*H138,2)</f>
        <v>0</v>
      </c>
      <c r="K138" s="195" t="s">
        <v>168</v>
      </c>
      <c r="L138" s="61"/>
      <c r="M138" s="200" t="s">
        <v>76</v>
      </c>
      <c r="N138" s="244" t="s">
        <v>48</v>
      </c>
      <c r="O138" s="245"/>
      <c r="P138" s="246">
        <f>O138*H138</f>
        <v>0</v>
      </c>
      <c r="Q138" s="246">
        <v>0</v>
      </c>
      <c r="R138" s="246">
        <f>Q138*H138</f>
        <v>0</v>
      </c>
      <c r="S138" s="246">
        <v>0</v>
      </c>
      <c r="T138" s="247">
        <f>S138*H138</f>
        <v>0</v>
      </c>
      <c r="AR138" s="24" t="s">
        <v>234</v>
      </c>
      <c r="AT138" s="24" t="s">
        <v>164</v>
      </c>
      <c r="AU138" s="24" t="s">
        <v>88</v>
      </c>
      <c r="AY138" s="24" t="s">
        <v>161</v>
      </c>
      <c r="BE138" s="204">
        <f>IF(N138="základní",J138,0)</f>
        <v>0</v>
      </c>
      <c r="BF138" s="204">
        <f>IF(N138="snížená",J138,0)</f>
        <v>0</v>
      </c>
      <c r="BG138" s="204">
        <f>IF(N138="zákl. přenesená",J138,0)</f>
        <v>0</v>
      </c>
      <c r="BH138" s="204">
        <f>IF(N138="sníž. přenesená",J138,0)</f>
        <v>0</v>
      </c>
      <c r="BI138" s="204">
        <f>IF(N138="nulová",J138,0)</f>
        <v>0</v>
      </c>
      <c r="BJ138" s="24" t="s">
        <v>86</v>
      </c>
      <c r="BK138" s="204">
        <f>ROUND(I138*H138,2)</f>
        <v>0</v>
      </c>
      <c r="BL138" s="24" t="s">
        <v>234</v>
      </c>
      <c r="BM138" s="24" t="s">
        <v>2098</v>
      </c>
    </row>
    <row r="139" spans="2:65" s="1" customFormat="1" ht="6.95" customHeight="1">
      <c r="B139" s="56"/>
      <c r="C139" s="57"/>
      <c r="D139" s="57"/>
      <c r="E139" s="57"/>
      <c r="F139" s="57"/>
      <c r="G139" s="57"/>
      <c r="H139" s="57"/>
      <c r="I139" s="139"/>
      <c r="J139" s="57"/>
      <c r="K139" s="57"/>
      <c r="L139" s="61"/>
    </row>
  </sheetData>
  <sheetProtection algorithmName="SHA-512" hashValue="jTILGb9/NeHRiV+MgGa+Q6A+H/6cMEAQrACdAiysoSnRpf769Grre2q7zJetgw0xF+h0Y0i/rNUWSV/G68nmDw==" saltValue="EhZpUGPGj2b4N6NPcbrlaQ==" spinCount="100000" sheet="1" objects="1" scenarios="1" formatCells="0" formatColumns="0" formatRows="0" sort="0" autoFilter="0"/>
  <autoFilter ref="C84:K138"/>
  <mergeCells count="9">
    <mergeCell ref="E75:H75"/>
    <mergeCell ref="E77:H77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84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10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11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21"/>
      <c r="B1" s="112"/>
      <c r="C1" s="112"/>
      <c r="D1" s="113" t="s">
        <v>1</v>
      </c>
      <c r="E1" s="112"/>
      <c r="F1" s="114" t="s">
        <v>119</v>
      </c>
      <c r="G1" s="399" t="s">
        <v>120</v>
      </c>
      <c r="H1" s="399"/>
      <c r="I1" s="115"/>
      <c r="J1" s="114" t="s">
        <v>121</v>
      </c>
      <c r="K1" s="113" t="s">
        <v>122</v>
      </c>
      <c r="L1" s="114" t="s">
        <v>123</v>
      </c>
      <c r="M1" s="114"/>
      <c r="N1" s="114"/>
      <c r="O1" s="114"/>
      <c r="P1" s="114"/>
      <c r="Q1" s="114"/>
      <c r="R1" s="114"/>
      <c r="S1" s="114"/>
      <c r="T1" s="114"/>
      <c r="U1" s="20"/>
      <c r="V1" s="20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</row>
    <row r="2" spans="1:70" ht="36.950000000000003" customHeight="1">
      <c r="L2" s="391"/>
      <c r="M2" s="391"/>
      <c r="N2" s="391"/>
      <c r="O2" s="391"/>
      <c r="P2" s="391"/>
      <c r="Q2" s="391"/>
      <c r="R2" s="391"/>
      <c r="S2" s="391"/>
      <c r="T2" s="391"/>
      <c r="U2" s="391"/>
      <c r="V2" s="391"/>
      <c r="AT2" s="24" t="s">
        <v>118</v>
      </c>
    </row>
    <row r="3" spans="1:70" ht="6.95" customHeight="1">
      <c r="B3" s="25"/>
      <c r="C3" s="26"/>
      <c r="D3" s="26"/>
      <c r="E3" s="26"/>
      <c r="F3" s="26"/>
      <c r="G3" s="26"/>
      <c r="H3" s="26"/>
      <c r="I3" s="116"/>
      <c r="J3" s="26"/>
      <c r="K3" s="27"/>
      <c r="AT3" s="24" t="s">
        <v>88</v>
      </c>
    </row>
    <row r="4" spans="1:70" ht="36.950000000000003" customHeight="1">
      <c r="B4" s="28"/>
      <c r="C4" s="29"/>
      <c r="D4" s="30" t="s">
        <v>124</v>
      </c>
      <c r="E4" s="29"/>
      <c r="F4" s="29"/>
      <c r="G4" s="29"/>
      <c r="H4" s="29"/>
      <c r="I4" s="117"/>
      <c r="J4" s="29"/>
      <c r="K4" s="31"/>
      <c r="M4" s="32" t="s">
        <v>12</v>
      </c>
      <c r="AT4" s="24" t="s">
        <v>6</v>
      </c>
    </row>
    <row r="5" spans="1:70" ht="6.95" customHeight="1">
      <c r="B5" s="28"/>
      <c r="C5" s="29"/>
      <c r="D5" s="29"/>
      <c r="E5" s="29"/>
      <c r="F5" s="29"/>
      <c r="G5" s="29"/>
      <c r="H5" s="29"/>
      <c r="I5" s="117"/>
      <c r="J5" s="29"/>
      <c r="K5" s="31"/>
    </row>
    <row r="6" spans="1:70">
      <c r="B6" s="28"/>
      <c r="C6" s="29"/>
      <c r="D6" s="37" t="s">
        <v>18</v>
      </c>
      <c r="E6" s="29"/>
      <c r="F6" s="29"/>
      <c r="G6" s="29"/>
      <c r="H6" s="29"/>
      <c r="I6" s="117"/>
      <c r="J6" s="29"/>
      <c r="K6" s="31"/>
    </row>
    <row r="7" spans="1:70" ht="22.5" customHeight="1">
      <c r="B7" s="28"/>
      <c r="C7" s="29"/>
      <c r="D7" s="29"/>
      <c r="E7" s="392" t="str">
        <f>'Rekapitulace stavby'!K6</f>
        <v>Stavební úpravy a Zateplení objektu na st.p.543_Lázně Bělohrad_171018</v>
      </c>
      <c r="F7" s="393"/>
      <c r="G7" s="393"/>
      <c r="H7" s="393"/>
      <c r="I7" s="117"/>
      <c r="J7" s="29"/>
      <c r="K7" s="31"/>
    </row>
    <row r="8" spans="1:70" s="1" customFormat="1">
      <c r="B8" s="41"/>
      <c r="C8" s="42"/>
      <c r="D8" s="37" t="s">
        <v>125</v>
      </c>
      <c r="E8" s="42"/>
      <c r="F8" s="42"/>
      <c r="G8" s="42"/>
      <c r="H8" s="42"/>
      <c r="I8" s="118"/>
      <c r="J8" s="42"/>
      <c r="K8" s="45"/>
    </row>
    <row r="9" spans="1:70" s="1" customFormat="1" ht="36.950000000000003" customHeight="1">
      <c r="B9" s="41"/>
      <c r="C9" s="42"/>
      <c r="D9" s="42"/>
      <c r="E9" s="394" t="s">
        <v>2099</v>
      </c>
      <c r="F9" s="395"/>
      <c r="G9" s="395"/>
      <c r="H9" s="395"/>
      <c r="I9" s="118"/>
      <c r="J9" s="42"/>
      <c r="K9" s="45"/>
    </row>
    <row r="10" spans="1:70" s="1" customFormat="1" ht="13.5">
      <c r="B10" s="41"/>
      <c r="C10" s="42"/>
      <c r="D10" s="42"/>
      <c r="E10" s="42"/>
      <c r="F10" s="42"/>
      <c r="G10" s="42"/>
      <c r="H10" s="42"/>
      <c r="I10" s="118"/>
      <c r="J10" s="42"/>
      <c r="K10" s="45"/>
    </row>
    <row r="11" spans="1:70" s="1" customFormat="1" ht="14.45" customHeight="1">
      <c r="B11" s="41"/>
      <c r="C11" s="42"/>
      <c r="D11" s="37" t="s">
        <v>20</v>
      </c>
      <c r="E11" s="42"/>
      <c r="F11" s="35" t="s">
        <v>76</v>
      </c>
      <c r="G11" s="42"/>
      <c r="H11" s="42"/>
      <c r="I11" s="119" t="s">
        <v>22</v>
      </c>
      <c r="J11" s="35" t="s">
        <v>76</v>
      </c>
      <c r="K11" s="45"/>
    </row>
    <row r="12" spans="1:70" s="1" customFormat="1" ht="14.45" customHeight="1">
      <c r="B12" s="41"/>
      <c r="C12" s="42"/>
      <c r="D12" s="37" t="s">
        <v>24</v>
      </c>
      <c r="E12" s="42"/>
      <c r="F12" s="35" t="s">
        <v>25</v>
      </c>
      <c r="G12" s="42"/>
      <c r="H12" s="42"/>
      <c r="I12" s="119" t="s">
        <v>26</v>
      </c>
      <c r="J12" s="120" t="str">
        <f>'Rekapitulace stavby'!AN8</f>
        <v>16. 8. 2017</v>
      </c>
      <c r="K12" s="45"/>
    </row>
    <row r="13" spans="1:70" s="1" customFormat="1" ht="10.9" customHeight="1">
      <c r="B13" s="41"/>
      <c r="C13" s="42"/>
      <c r="D13" s="42"/>
      <c r="E13" s="42"/>
      <c r="F13" s="42"/>
      <c r="G13" s="42"/>
      <c r="H13" s="42"/>
      <c r="I13" s="118"/>
      <c r="J13" s="42"/>
      <c r="K13" s="45"/>
    </row>
    <row r="14" spans="1:70" s="1" customFormat="1" ht="14.45" customHeight="1">
      <c r="B14" s="41"/>
      <c r="C14" s="42"/>
      <c r="D14" s="37" t="s">
        <v>28</v>
      </c>
      <c r="E14" s="42"/>
      <c r="F14" s="42"/>
      <c r="G14" s="42"/>
      <c r="H14" s="42"/>
      <c r="I14" s="119" t="s">
        <v>29</v>
      </c>
      <c r="J14" s="35" t="s">
        <v>30</v>
      </c>
      <c r="K14" s="45"/>
    </row>
    <row r="15" spans="1:70" s="1" customFormat="1" ht="18" customHeight="1">
      <c r="B15" s="41"/>
      <c r="C15" s="42"/>
      <c r="D15" s="42"/>
      <c r="E15" s="35" t="s">
        <v>31</v>
      </c>
      <c r="F15" s="42"/>
      <c r="G15" s="42"/>
      <c r="H15" s="42"/>
      <c r="I15" s="119" t="s">
        <v>32</v>
      </c>
      <c r="J15" s="35" t="s">
        <v>33</v>
      </c>
      <c r="K15" s="45"/>
    </row>
    <row r="16" spans="1:70" s="1" customFormat="1" ht="6.95" customHeight="1">
      <c r="B16" s="41"/>
      <c r="C16" s="42"/>
      <c r="D16" s="42"/>
      <c r="E16" s="42"/>
      <c r="F16" s="42"/>
      <c r="G16" s="42"/>
      <c r="H16" s="42"/>
      <c r="I16" s="118"/>
      <c r="J16" s="42"/>
      <c r="K16" s="45"/>
    </row>
    <row r="17" spans="2:11" s="1" customFormat="1" ht="14.45" customHeight="1">
      <c r="B17" s="41"/>
      <c r="C17" s="42"/>
      <c r="D17" s="37" t="s">
        <v>34</v>
      </c>
      <c r="E17" s="42"/>
      <c r="F17" s="42"/>
      <c r="G17" s="42"/>
      <c r="H17" s="42"/>
      <c r="I17" s="119" t="s">
        <v>29</v>
      </c>
      <c r="J17" s="35" t="str">
        <f>IF('Rekapitulace stavby'!AN13="Vyplň údaj","",IF('Rekapitulace stavby'!AN13="","",'Rekapitulace stavby'!AN13))</f>
        <v/>
      </c>
      <c r="K17" s="45"/>
    </row>
    <row r="18" spans="2:11" s="1" customFormat="1" ht="18" customHeight="1">
      <c r="B18" s="41"/>
      <c r="C18" s="42"/>
      <c r="D18" s="42"/>
      <c r="E18" s="35" t="str">
        <f>IF('Rekapitulace stavby'!E14="Vyplň údaj","",IF('Rekapitulace stavby'!E14="","",'Rekapitulace stavby'!E14))</f>
        <v/>
      </c>
      <c r="F18" s="42"/>
      <c r="G18" s="42"/>
      <c r="H18" s="42"/>
      <c r="I18" s="119" t="s">
        <v>32</v>
      </c>
      <c r="J18" s="35" t="str">
        <f>IF('Rekapitulace stavby'!AN14="Vyplň údaj","",IF('Rekapitulace stavby'!AN14="","",'Rekapitulace stavby'!AN14))</f>
        <v/>
      </c>
      <c r="K18" s="45"/>
    </row>
    <row r="19" spans="2:11" s="1" customFormat="1" ht="6.95" customHeight="1">
      <c r="B19" s="41"/>
      <c r="C19" s="42"/>
      <c r="D19" s="42"/>
      <c r="E19" s="42"/>
      <c r="F19" s="42"/>
      <c r="G19" s="42"/>
      <c r="H19" s="42"/>
      <c r="I19" s="118"/>
      <c r="J19" s="42"/>
      <c r="K19" s="45"/>
    </row>
    <row r="20" spans="2:11" s="1" customFormat="1" ht="14.45" customHeight="1">
      <c r="B20" s="41"/>
      <c r="C20" s="42"/>
      <c r="D20" s="37" t="s">
        <v>36</v>
      </c>
      <c r="E20" s="42"/>
      <c r="F20" s="42"/>
      <c r="G20" s="42"/>
      <c r="H20" s="42"/>
      <c r="I20" s="119" t="s">
        <v>29</v>
      </c>
      <c r="J20" s="35" t="s">
        <v>37</v>
      </c>
      <c r="K20" s="45"/>
    </row>
    <row r="21" spans="2:11" s="1" customFormat="1" ht="18" customHeight="1">
      <c r="B21" s="41"/>
      <c r="C21" s="42"/>
      <c r="D21" s="42"/>
      <c r="E21" s="35" t="s">
        <v>38</v>
      </c>
      <c r="F21" s="42"/>
      <c r="G21" s="42"/>
      <c r="H21" s="42"/>
      <c r="I21" s="119" t="s">
        <v>32</v>
      </c>
      <c r="J21" s="35" t="s">
        <v>39</v>
      </c>
      <c r="K21" s="45"/>
    </row>
    <row r="22" spans="2:11" s="1" customFormat="1" ht="6.95" customHeight="1">
      <c r="B22" s="41"/>
      <c r="C22" s="42"/>
      <c r="D22" s="42"/>
      <c r="E22" s="42"/>
      <c r="F22" s="42"/>
      <c r="G22" s="42"/>
      <c r="H22" s="42"/>
      <c r="I22" s="118"/>
      <c r="J22" s="42"/>
      <c r="K22" s="45"/>
    </row>
    <row r="23" spans="2:11" s="1" customFormat="1" ht="14.45" customHeight="1">
      <c r="B23" s="41"/>
      <c r="C23" s="42"/>
      <c r="D23" s="37" t="s">
        <v>41</v>
      </c>
      <c r="E23" s="42"/>
      <c r="F23" s="42"/>
      <c r="G23" s="42"/>
      <c r="H23" s="42"/>
      <c r="I23" s="118"/>
      <c r="J23" s="42"/>
      <c r="K23" s="45"/>
    </row>
    <row r="24" spans="2:11" s="6" customFormat="1" ht="22.5" customHeight="1">
      <c r="B24" s="121"/>
      <c r="C24" s="122"/>
      <c r="D24" s="122"/>
      <c r="E24" s="361" t="s">
        <v>76</v>
      </c>
      <c r="F24" s="361"/>
      <c r="G24" s="361"/>
      <c r="H24" s="361"/>
      <c r="I24" s="123"/>
      <c r="J24" s="122"/>
      <c r="K24" s="124"/>
    </row>
    <row r="25" spans="2:11" s="1" customFormat="1" ht="6.95" customHeight="1">
      <c r="B25" s="41"/>
      <c r="C25" s="42"/>
      <c r="D25" s="42"/>
      <c r="E25" s="42"/>
      <c r="F25" s="42"/>
      <c r="G25" s="42"/>
      <c r="H25" s="42"/>
      <c r="I25" s="118"/>
      <c r="J25" s="42"/>
      <c r="K25" s="45"/>
    </row>
    <row r="26" spans="2:11" s="1" customFormat="1" ht="6.95" customHeight="1">
      <c r="B26" s="41"/>
      <c r="C26" s="42"/>
      <c r="D26" s="85"/>
      <c r="E26" s="85"/>
      <c r="F26" s="85"/>
      <c r="G26" s="85"/>
      <c r="H26" s="85"/>
      <c r="I26" s="125"/>
      <c r="J26" s="85"/>
      <c r="K26" s="126"/>
    </row>
    <row r="27" spans="2:11" s="1" customFormat="1" ht="25.35" customHeight="1">
      <c r="B27" s="41"/>
      <c r="C27" s="42"/>
      <c r="D27" s="127" t="s">
        <v>43</v>
      </c>
      <c r="E27" s="42"/>
      <c r="F27" s="42"/>
      <c r="G27" s="42"/>
      <c r="H27" s="42"/>
      <c r="I27" s="118"/>
      <c r="J27" s="128">
        <f>ROUND(J86,2)</f>
        <v>0</v>
      </c>
      <c r="K27" s="45"/>
    </row>
    <row r="28" spans="2:11" s="1" customFormat="1" ht="6.95" customHeight="1">
      <c r="B28" s="41"/>
      <c r="C28" s="42"/>
      <c r="D28" s="85"/>
      <c r="E28" s="85"/>
      <c r="F28" s="85"/>
      <c r="G28" s="85"/>
      <c r="H28" s="85"/>
      <c r="I28" s="125"/>
      <c r="J28" s="85"/>
      <c r="K28" s="126"/>
    </row>
    <row r="29" spans="2:11" s="1" customFormat="1" ht="14.45" customHeight="1">
      <c r="B29" s="41"/>
      <c r="C29" s="42"/>
      <c r="D29" s="42"/>
      <c r="E29" s="42"/>
      <c r="F29" s="46" t="s">
        <v>45</v>
      </c>
      <c r="G29" s="42"/>
      <c r="H29" s="42"/>
      <c r="I29" s="129" t="s">
        <v>44</v>
      </c>
      <c r="J29" s="46" t="s">
        <v>46</v>
      </c>
      <c r="K29" s="45"/>
    </row>
    <row r="30" spans="2:11" s="1" customFormat="1" ht="14.45" customHeight="1">
      <c r="B30" s="41"/>
      <c r="C30" s="42"/>
      <c r="D30" s="49" t="s">
        <v>47</v>
      </c>
      <c r="E30" s="49" t="s">
        <v>48</v>
      </c>
      <c r="F30" s="130">
        <f>ROUND(SUM(BE86:BE109), 2)</f>
        <v>0</v>
      </c>
      <c r="G30" s="42"/>
      <c r="H30" s="42"/>
      <c r="I30" s="131">
        <v>0.21</v>
      </c>
      <c r="J30" s="130">
        <f>ROUND(ROUND((SUM(BE86:BE109)), 2)*I30, 2)</f>
        <v>0</v>
      </c>
      <c r="K30" s="45"/>
    </row>
    <row r="31" spans="2:11" s="1" customFormat="1" ht="14.45" customHeight="1">
      <c r="B31" s="41"/>
      <c r="C31" s="42"/>
      <c r="D31" s="42"/>
      <c r="E31" s="49" t="s">
        <v>49</v>
      </c>
      <c r="F31" s="130">
        <f>ROUND(SUM(BF86:BF109), 2)</f>
        <v>0</v>
      </c>
      <c r="G31" s="42"/>
      <c r="H31" s="42"/>
      <c r="I31" s="131">
        <v>0.15</v>
      </c>
      <c r="J31" s="130">
        <f>ROUND(ROUND((SUM(BF86:BF109)), 2)*I31, 2)</f>
        <v>0</v>
      </c>
      <c r="K31" s="45"/>
    </row>
    <row r="32" spans="2:11" s="1" customFormat="1" ht="14.45" hidden="1" customHeight="1">
      <c r="B32" s="41"/>
      <c r="C32" s="42"/>
      <c r="D32" s="42"/>
      <c r="E32" s="49" t="s">
        <v>50</v>
      </c>
      <c r="F32" s="130">
        <f>ROUND(SUM(BG86:BG109), 2)</f>
        <v>0</v>
      </c>
      <c r="G32" s="42"/>
      <c r="H32" s="42"/>
      <c r="I32" s="131">
        <v>0.21</v>
      </c>
      <c r="J32" s="130">
        <v>0</v>
      </c>
      <c r="K32" s="45"/>
    </row>
    <row r="33" spans="2:11" s="1" customFormat="1" ht="14.45" hidden="1" customHeight="1">
      <c r="B33" s="41"/>
      <c r="C33" s="42"/>
      <c r="D33" s="42"/>
      <c r="E33" s="49" t="s">
        <v>51</v>
      </c>
      <c r="F33" s="130">
        <f>ROUND(SUM(BH86:BH109), 2)</f>
        <v>0</v>
      </c>
      <c r="G33" s="42"/>
      <c r="H33" s="42"/>
      <c r="I33" s="131">
        <v>0.15</v>
      </c>
      <c r="J33" s="130">
        <v>0</v>
      </c>
      <c r="K33" s="45"/>
    </row>
    <row r="34" spans="2:11" s="1" customFormat="1" ht="14.45" hidden="1" customHeight="1">
      <c r="B34" s="41"/>
      <c r="C34" s="42"/>
      <c r="D34" s="42"/>
      <c r="E34" s="49" t="s">
        <v>52</v>
      </c>
      <c r="F34" s="130">
        <f>ROUND(SUM(BI86:BI109), 2)</f>
        <v>0</v>
      </c>
      <c r="G34" s="42"/>
      <c r="H34" s="42"/>
      <c r="I34" s="131">
        <v>0</v>
      </c>
      <c r="J34" s="130">
        <v>0</v>
      </c>
      <c r="K34" s="45"/>
    </row>
    <row r="35" spans="2:11" s="1" customFormat="1" ht="6.95" customHeight="1">
      <c r="B35" s="41"/>
      <c r="C35" s="42"/>
      <c r="D35" s="42"/>
      <c r="E35" s="42"/>
      <c r="F35" s="42"/>
      <c r="G35" s="42"/>
      <c r="H35" s="42"/>
      <c r="I35" s="118"/>
      <c r="J35" s="42"/>
      <c r="K35" s="45"/>
    </row>
    <row r="36" spans="2:11" s="1" customFormat="1" ht="25.35" customHeight="1">
      <c r="B36" s="41"/>
      <c r="C36" s="132"/>
      <c r="D36" s="133" t="s">
        <v>53</v>
      </c>
      <c r="E36" s="79"/>
      <c r="F36" s="79"/>
      <c r="G36" s="134" t="s">
        <v>54</v>
      </c>
      <c r="H36" s="135" t="s">
        <v>55</v>
      </c>
      <c r="I36" s="136"/>
      <c r="J36" s="137">
        <f>SUM(J27:J34)</f>
        <v>0</v>
      </c>
      <c r="K36" s="138"/>
    </row>
    <row r="37" spans="2:11" s="1" customFormat="1" ht="14.45" customHeight="1">
      <c r="B37" s="56"/>
      <c r="C37" s="57"/>
      <c r="D37" s="57"/>
      <c r="E37" s="57"/>
      <c r="F37" s="57"/>
      <c r="G37" s="57"/>
      <c r="H37" s="57"/>
      <c r="I37" s="139"/>
      <c r="J37" s="57"/>
      <c r="K37" s="58"/>
    </row>
    <row r="41" spans="2:11" s="1" customFormat="1" ht="6.95" customHeight="1">
      <c r="B41" s="140"/>
      <c r="C41" s="141"/>
      <c r="D41" s="141"/>
      <c r="E41" s="141"/>
      <c r="F41" s="141"/>
      <c r="G41" s="141"/>
      <c r="H41" s="141"/>
      <c r="I41" s="142"/>
      <c r="J41" s="141"/>
      <c r="K41" s="143"/>
    </row>
    <row r="42" spans="2:11" s="1" customFormat="1" ht="36.950000000000003" customHeight="1">
      <c r="B42" s="41"/>
      <c r="C42" s="30" t="s">
        <v>127</v>
      </c>
      <c r="D42" s="42"/>
      <c r="E42" s="42"/>
      <c r="F42" s="42"/>
      <c r="G42" s="42"/>
      <c r="H42" s="42"/>
      <c r="I42" s="118"/>
      <c r="J42" s="42"/>
      <c r="K42" s="45"/>
    </row>
    <row r="43" spans="2:11" s="1" customFormat="1" ht="6.95" customHeight="1">
      <c r="B43" s="41"/>
      <c r="C43" s="42"/>
      <c r="D43" s="42"/>
      <c r="E43" s="42"/>
      <c r="F43" s="42"/>
      <c r="G43" s="42"/>
      <c r="H43" s="42"/>
      <c r="I43" s="118"/>
      <c r="J43" s="42"/>
      <c r="K43" s="45"/>
    </row>
    <row r="44" spans="2:11" s="1" customFormat="1" ht="14.45" customHeight="1">
      <c r="B44" s="41"/>
      <c r="C44" s="37" t="s">
        <v>18</v>
      </c>
      <c r="D44" s="42"/>
      <c r="E44" s="42"/>
      <c r="F44" s="42"/>
      <c r="G44" s="42"/>
      <c r="H44" s="42"/>
      <c r="I44" s="118"/>
      <c r="J44" s="42"/>
      <c r="K44" s="45"/>
    </row>
    <row r="45" spans="2:11" s="1" customFormat="1" ht="22.5" customHeight="1">
      <c r="B45" s="41"/>
      <c r="C45" s="42"/>
      <c r="D45" s="42"/>
      <c r="E45" s="392" t="str">
        <f>E7</f>
        <v>Stavební úpravy a Zateplení objektu na st.p.543_Lázně Bělohrad_171018</v>
      </c>
      <c r="F45" s="393"/>
      <c r="G45" s="393"/>
      <c r="H45" s="393"/>
      <c r="I45" s="118"/>
      <c r="J45" s="42"/>
      <c r="K45" s="45"/>
    </row>
    <row r="46" spans="2:11" s="1" customFormat="1" ht="14.45" customHeight="1">
      <c r="B46" s="41"/>
      <c r="C46" s="37" t="s">
        <v>125</v>
      </c>
      <c r="D46" s="42"/>
      <c r="E46" s="42"/>
      <c r="F46" s="42"/>
      <c r="G46" s="42"/>
      <c r="H46" s="42"/>
      <c r="I46" s="118"/>
      <c r="J46" s="42"/>
      <c r="K46" s="45"/>
    </row>
    <row r="47" spans="2:11" s="1" customFormat="1" ht="23.25" customHeight="1">
      <c r="B47" s="41"/>
      <c r="C47" s="42"/>
      <c r="D47" s="42"/>
      <c r="E47" s="394" t="str">
        <f>E9</f>
        <v>VRN - VEDLEJŠÍ ROZPOČTOVÉ NÁKLADY</v>
      </c>
      <c r="F47" s="395"/>
      <c r="G47" s="395"/>
      <c r="H47" s="395"/>
      <c r="I47" s="118"/>
      <c r="J47" s="42"/>
      <c r="K47" s="45"/>
    </row>
    <row r="48" spans="2:11" s="1" customFormat="1" ht="6.95" customHeight="1">
      <c r="B48" s="41"/>
      <c r="C48" s="42"/>
      <c r="D48" s="42"/>
      <c r="E48" s="42"/>
      <c r="F48" s="42"/>
      <c r="G48" s="42"/>
      <c r="H48" s="42"/>
      <c r="I48" s="118"/>
      <c r="J48" s="42"/>
      <c r="K48" s="45"/>
    </row>
    <row r="49" spans="2:47" s="1" customFormat="1" ht="18" customHeight="1">
      <c r="B49" s="41"/>
      <c r="C49" s="37" t="s">
        <v>24</v>
      </c>
      <c r="D49" s="42"/>
      <c r="E49" s="42"/>
      <c r="F49" s="35" t="str">
        <f>F12</f>
        <v>ZŠ K.V. Raise, Lázně Bělohrad</v>
      </c>
      <c r="G49" s="42"/>
      <c r="H49" s="42"/>
      <c r="I49" s="119" t="s">
        <v>26</v>
      </c>
      <c r="J49" s="120" t="str">
        <f>IF(J12="","",J12)</f>
        <v>16. 8. 2017</v>
      </c>
      <c r="K49" s="45"/>
    </row>
    <row r="50" spans="2:47" s="1" customFormat="1" ht="6.95" customHeight="1">
      <c r="B50" s="41"/>
      <c r="C50" s="42"/>
      <c r="D50" s="42"/>
      <c r="E50" s="42"/>
      <c r="F50" s="42"/>
      <c r="G50" s="42"/>
      <c r="H50" s="42"/>
      <c r="I50" s="118"/>
      <c r="J50" s="42"/>
      <c r="K50" s="45"/>
    </row>
    <row r="51" spans="2:47" s="1" customFormat="1">
      <c r="B51" s="41"/>
      <c r="C51" s="37" t="s">
        <v>28</v>
      </c>
      <c r="D51" s="42"/>
      <c r="E51" s="42"/>
      <c r="F51" s="35" t="str">
        <f>E15</f>
        <v>Město Lázně Bělohrad</v>
      </c>
      <c r="G51" s="42"/>
      <c r="H51" s="42"/>
      <c r="I51" s="119" t="s">
        <v>36</v>
      </c>
      <c r="J51" s="35" t="str">
        <f>E21</f>
        <v>SOLICITE s.r.o.</v>
      </c>
      <c r="K51" s="45"/>
    </row>
    <row r="52" spans="2:47" s="1" customFormat="1" ht="14.45" customHeight="1">
      <c r="B52" s="41"/>
      <c r="C52" s="37" t="s">
        <v>34</v>
      </c>
      <c r="D52" s="42"/>
      <c r="E52" s="42"/>
      <c r="F52" s="35" t="str">
        <f>IF(E18="","",E18)</f>
        <v/>
      </c>
      <c r="G52" s="42"/>
      <c r="H52" s="42"/>
      <c r="I52" s="118"/>
      <c r="J52" s="42"/>
      <c r="K52" s="45"/>
    </row>
    <row r="53" spans="2:47" s="1" customFormat="1" ht="10.35" customHeight="1">
      <c r="B53" s="41"/>
      <c r="C53" s="42"/>
      <c r="D53" s="42"/>
      <c r="E53" s="42"/>
      <c r="F53" s="42"/>
      <c r="G53" s="42"/>
      <c r="H53" s="42"/>
      <c r="I53" s="118"/>
      <c r="J53" s="42"/>
      <c r="K53" s="45"/>
    </row>
    <row r="54" spans="2:47" s="1" customFormat="1" ht="29.25" customHeight="1">
      <c r="B54" s="41"/>
      <c r="C54" s="144" t="s">
        <v>128</v>
      </c>
      <c r="D54" s="132"/>
      <c r="E54" s="132"/>
      <c r="F54" s="132"/>
      <c r="G54" s="132"/>
      <c r="H54" s="132"/>
      <c r="I54" s="145"/>
      <c r="J54" s="146" t="s">
        <v>129</v>
      </c>
      <c r="K54" s="147"/>
    </row>
    <row r="55" spans="2:47" s="1" customFormat="1" ht="10.35" customHeight="1">
      <c r="B55" s="41"/>
      <c r="C55" s="42"/>
      <c r="D55" s="42"/>
      <c r="E55" s="42"/>
      <c r="F55" s="42"/>
      <c r="G55" s="42"/>
      <c r="H55" s="42"/>
      <c r="I55" s="118"/>
      <c r="J55" s="42"/>
      <c r="K55" s="45"/>
    </row>
    <row r="56" spans="2:47" s="1" customFormat="1" ht="29.25" customHeight="1">
      <c r="B56" s="41"/>
      <c r="C56" s="148" t="s">
        <v>130</v>
      </c>
      <c r="D56" s="42"/>
      <c r="E56" s="42"/>
      <c r="F56" s="42"/>
      <c r="G56" s="42"/>
      <c r="H56" s="42"/>
      <c r="I56" s="118"/>
      <c r="J56" s="128">
        <f>J86</f>
        <v>0</v>
      </c>
      <c r="K56" s="45"/>
      <c r="AU56" s="24" t="s">
        <v>131</v>
      </c>
    </row>
    <row r="57" spans="2:47" s="7" customFormat="1" ht="24.95" customHeight="1">
      <c r="B57" s="149"/>
      <c r="C57" s="150"/>
      <c r="D57" s="151" t="s">
        <v>2100</v>
      </c>
      <c r="E57" s="152"/>
      <c r="F57" s="152"/>
      <c r="G57" s="152"/>
      <c r="H57" s="152"/>
      <c r="I57" s="153"/>
      <c r="J57" s="154">
        <f>J87</f>
        <v>0</v>
      </c>
      <c r="K57" s="155"/>
    </row>
    <row r="58" spans="2:47" s="8" customFormat="1" ht="19.899999999999999" customHeight="1">
      <c r="B58" s="156"/>
      <c r="C58" s="157"/>
      <c r="D58" s="158" t="s">
        <v>2101</v>
      </c>
      <c r="E58" s="159"/>
      <c r="F58" s="159"/>
      <c r="G58" s="159"/>
      <c r="H58" s="159"/>
      <c r="I58" s="160"/>
      <c r="J58" s="161">
        <f>J88</f>
        <v>0</v>
      </c>
      <c r="K58" s="162"/>
    </row>
    <row r="59" spans="2:47" s="8" customFormat="1" ht="19.899999999999999" customHeight="1">
      <c r="B59" s="156"/>
      <c r="C59" s="157"/>
      <c r="D59" s="158" t="s">
        <v>2102</v>
      </c>
      <c r="E59" s="159"/>
      <c r="F59" s="159"/>
      <c r="G59" s="159"/>
      <c r="H59" s="159"/>
      <c r="I59" s="160"/>
      <c r="J59" s="161">
        <f>J93</f>
        <v>0</v>
      </c>
      <c r="K59" s="162"/>
    </row>
    <row r="60" spans="2:47" s="8" customFormat="1" ht="19.899999999999999" customHeight="1">
      <c r="B60" s="156"/>
      <c r="C60" s="157"/>
      <c r="D60" s="158" t="s">
        <v>2103</v>
      </c>
      <c r="E60" s="159"/>
      <c r="F60" s="159"/>
      <c r="G60" s="159"/>
      <c r="H60" s="159"/>
      <c r="I60" s="160"/>
      <c r="J60" s="161">
        <f>J95</f>
        <v>0</v>
      </c>
      <c r="K60" s="162"/>
    </row>
    <row r="61" spans="2:47" s="8" customFormat="1" ht="19.899999999999999" customHeight="1">
      <c r="B61" s="156"/>
      <c r="C61" s="157"/>
      <c r="D61" s="158" t="s">
        <v>2104</v>
      </c>
      <c r="E61" s="159"/>
      <c r="F61" s="159"/>
      <c r="G61" s="159"/>
      <c r="H61" s="159"/>
      <c r="I61" s="160"/>
      <c r="J61" s="161">
        <f>J98</f>
        <v>0</v>
      </c>
      <c r="K61" s="162"/>
    </row>
    <row r="62" spans="2:47" s="8" customFormat="1" ht="19.899999999999999" customHeight="1">
      <c r="B62" s="156"/>
      <c r="C62" s="157"/>
      <c r="D62" s="158" t="s">
        <v>2105</v>
      </c>
      <c r="E62" s="159"/>
      <c r="F62" s="159"/>
      <c r="G62" s="159"/>
      <c r="H62" s="159"/>
      <c r="I62" s="160"/>
      <c r="J62" s="161">
        <f>J100</f>
        <v>0</v>
      </c>
      <c r="K62" s="162"/>
    </row>
    <row r="63" spans="2:47" s="8" customFormat="1" ht="19.899999999999999" customHeight="1">
      <c r="B63" s="156"/>
      <c r="C63" s="157"/>
      <c r="D63" s="158" t="s">
        <v>2106</v>
      </c>
      <c r="E63" s="159"/>
      <c r="F63" s="159"/>
      <c r="G63" s="159"/>
      <c r="H63" s="159"/>
      <c r="I63" s="160"/>
      <c r="J63" s="161">
        <f>J102</f>
        <v>0</v>
      </c>
      <c r="K63" s="162"/>
    </row>
    <row r="64" spans="2:47" s="8" customFormat="1" ht="19.899999999999999" customHeight="1">
      <c r="B64" s="156"/>
      <c r="C64" s="157"/>
      <c r="D64" s="158" t="s">
        <v>2107</v>
      </c>
      <c r="E64" s="159"/>
      <c r="F64" s="159"/>
      <c r="G64" s="159"/>
      <c r="H64" s="159"/>
      <c r="I64" s="160"/>
      <c r="J64" s="161">
        <f>J104</f>
        <v>0</v>
      </c>
      <c r="K64" s="162"/>
    </row>
    <row r="65" spans="2:12" s="8" customFormat="1" ht="19.899999999999999" customHeight="1">
      <c r="B65" s="156"/>
      <c r="C65" s="157"/>
      <c r="D65" s="158" t="s">
        <v>2108</v>
      </c>
      <c r="E65" s="159"/>
      <c r="F65" s="159"/>
      <c r="G65" s="159"/>
      <c r="H65" s="159"/>
      <c r="I65" s="160"/>
      <c r="J65" s="161">
        <f>J106</f>
        <v>0</v>
      </c>
      <c r="K65" s="162"/>
    </row>
    <row r="66" spans="2:12" s="8" customFormat="1" ht="19.899999999999999" customHeight="1">
      <c r="B66" s="156"/>
      <c r="C66" s="157"/>
      <c r="D66" s="158" t="s">
        <v>2109</v>
      </c>
      <c r="E66" s="159"/>
      <c r="F66" s="159"/>
      <c r="G66" s="159"/>
      <c r="H66" s="159"/>
      <c r="I66" s="160"/>
      <c r="J66" s="161">
        <f>J108</f>
        <v>0</v>
      </c>
      <c r="K66" s="162"/>
    </row>
    <row r="67" spans="2:12" s="1" customFormat="1" ht="21.75" customHeight="1">
      <c r="B67" s="41"/>
      <c r="C67" s="42"/>
      <c r="D67" s="42"/>
      <c r="E67" s="42"/>
      <c r="F67" s="42"/>
      <c r="G67" s="42"/>
      <c r="H67" s="42"/>
      <c r="I67" s="118"/>
      <c r="J67" s="42"/>
      <c r="K67" s="45"/>
    </row>
    <row r="68" spans="2:12" s="1" customFormat="1" ht="6.95" customHeight="1">
      <c r="B68" s="56"/>
      <c r="C68" s="57"/>
      <c r="D68" s="57"/>
      <c r="E68" s="57"/>
      <c r="F68" s="57"/>
      <c r="G68" s="57"/>
      <c r="H68" s="57"/>
      <c r="I68" s="139"/>
      <c r="J68" s="57"/>
      <c r="K68" s="58"/>
    </row>
    <row r="72" spans="2:12" s="1" customFormat="1" ht="6.95" customHeight="1">
      <c r="B72" s="59"/>
      <c r="C72" s="60"/>
      <c r="D72" s="60"/>
      <c r="E72" s="60"/>
      <c r="F72" s="60"/>
      <c r="G72" s="60"/>
      <c r="H72" s="60"/>
      <c r="I72" s="142"/>
      <c r="J72" s="60"/>
      <c r="K72" s="60"/>
      <c r="L72" s="61"/>
    </row>
    <row r="73" spans="2:12" s="1" customFormat="1" ht="36.950000000000003" customHeight="1">
      <c r="B73" s="41"/>
      <c r="C73" s="62" t="s">
        <v>145</v>
      </c>
      <c r="D73" s="63"/>
      <c r="E73" s="63"/>
      <c r="F73" s="63"/>
      <c r="G73" s="63"/>
      <c r="H73" s="63"/>
      <c r="I73" s="163"/>
      <c r="J73" s="63"/>
      <c r="K73" s="63"/>
      <c r="L73" s="61"/>
    </row>
    <row r="74" spans="2:12" s="1" customFormat="1" ht="6.95" customHeight="1">
      <c r="B74" s="41"/>
      <c r="C74" s="63"/>
      <c r="D74" s="63"/>
      <c r="E74" s="63"/>
      <c r="F74" s="63"/>
      <c r="G74" s="63"/>
      <c r="H74" s="63"/>
      <c r="I74" s="163"/>
      <c r="J74" s="63"/>
      <c r="K74" s="63"/>
      <c r="L74" s="61"/>
    </row>
    <row r="75" spans="2:12" s="1" customFormat="1" ht="14.45" customHeight="1">
      <c r="B75" s="41"/>
      <c r="C75" s="65" t="s">
        <v>18</v>
      </c>
      <c r="D75" s="63"/>
      <c r="E75" s="63"/>
      <c r="F75" s="63"/>
      <c r="G75" s="63"/>
      <c r="H75" s="63"/>
      <c r="I75" s="163"/>
      <c r="J75" s="63"/>
      <c r="K75" s="63"/>
      <c r="L75" s="61"/>
    </row>
    <row r="76" spans="2:12" s="1" customFormat="1" ht="22.5" customHeight="1">
      <c r="B76" s="41"/>
      <c r="C76" s="63"/>
      <c r="D76" s="63"/>
      <c r="E76" s="396" t="str">
        <f>E7</f>
        <v>Stavební úpravy a Zateplení objektu na st.p.543_Lázně Bělohrad_171018</v>
      </c>
      <c r="F76" s="397"/>
      <c r="G76" s="397"/>
      <c r="H76" s="397"/>
      <c r="I76" s="163"/>
      <c r="J76" s="63"/>
      <c r="K76" s="63"/>
      <c r="L76" s="61"/>
    </row>
    <row r="77" spans="2:12" s="1" customFormat="1" ht="14.45" customHeight="1">
      <c r="B77" s="41"/>
      <c r="C77" s="65" t="s">
        <v>125</v>
      </c>
      <c r="D77" s="63"/>
      <c r="E77" s="63"/>
      <c r="F77" s="63"/>
      <c r="G77" s="63"/>
      <c r="H77" s="63"/>
      <c r="I77" s="163"/>
      <c r="J77" s="63"/>
      <c r="K77" s="63"/>
      <c r="L77" s="61"/>
    </row>
    <row r="78" spans="2:12" s="1" customFormat="1" ht="23.25" customHeight="1">
      <c r="B78" s="41"/>
      <c r="C78" s="63"/>
      <c r="D78" s="63"/>
      <c r="E78" s="372" t="str">
        <f>E9</f>
        <v>VRN - VEDLEJŠÍ ROZPOČTOVÉ NÁKLADY</v>
      </c>
      <c r="F78" s="398"/>
      <c r="G78" s="398"/>
      <c r="H78" s="398"/>
      <c r="I78" s="163"/>
      <c r="J78" s="63"/>
      <c r="K78" s="63"/>
      <c r="L78" s="61"/>
    </row>
    <row r="79" spans="2:12" s="1" customFormat="1" ht="6.95" customHeight="1">
      <c r="B79" s="41"/>
      <c r="C79" s="63"/>
      <c r="D79" s="63"/>
      <c r="E79" s="63"/>
      <c r="F79" s="63"/>
      <c r="G79" s="63"/>
      <c r="H79" s="63"/>
      <c r="I79" s="163"/>
      <c r="J79" s="63"/>
      <c r="K79" s="63"/>
      <c r="L79" s="61"/>
    </row>
    <row r="80" spans="2:12" s="1" customFormat="1" ht="18" customHeight="1">
      <c r="B80" s="41"/>
      <c r="C80" s="65" t="s">
        <v>24</v>
      </c>
      <c r="D80" s="63"/>
      <c r="E80" s="63"/>
      <c r="F80" s="164" t="str">
        <f>F12</f>
        <v>ZŠ K.V. Raise, Lázně Bělohrad</v>
      </c>
      <c r="G80" s="63"/>
      <c r="H80" s="63"/>
      <c r="I80" s="165" t="s">
        <v>26</v>
      </c>
      <c r="J80" s="73" t="str">
        <f>IF(J12="","",J12)</f>
        <v>16. 8. 2017</v>
      </c>
      <c r="K80" s="63"/>
      <c r="L80" s="61"/>
    </row>
    <row r="81" spans="2:65" s="1" customFormat="1" ht="6.95" customHeight="1">
      <c r="B81" s="41"/>
      <c r="C81" s="63"/>
      <c r="D81" s="63"/>
      <c r="E81" s="63"/>
      <c r="F81" s="63"/>
      <c r="G81" s="63"/>
      <c r="H81" s="63"/>
      <c r="I81" s="163"/>
      <c r="J81" s="63"/>
      <c r="K81" s="63"/>
      <c r="L81" s="61"/>
    </row>
    <row r="82" spans="2:65" s="1" customFormat="1">
      <c r="B82" s="41"/>
      <c r="C82" s="65" t="s">
        <v>28</v>
      </c>
      <c r="D82" s="63"/>
      <c r="E82" s="63"/>
      <c r="F82" s="164" t="str">
        <f>E15</f>
        <v>Město Lázně Bělohrad</v>
      </c>
      <c r="G82" s="63"/>
      <c r="H82" s="63"/>
      <c r="I82" s="165" t="s">
        <v>36</v>
      </c>
      <c r="J82" s="164" t="str">
        <f>E21</f>
        <v>SOLICITE s.r.o.</v>
      </c>
      <c r="K82" s="63"/>
      <c r="L82" s="61"/>
    </row>
    <row r="83" spans="2:65" s="1" customFormat="1" ht="14.45" customHeight="1">
      <c r="B83" s="41"/>
      <c r="C83" s="65" t="s">
        <v>34</v>
      </c>
      <c r="D83" s="63"/>
      <c r="E83" s="63"/>
      <c r="F83" s="164" t="str">
        <f>IF(E18="","",E18)</f>
        <v/>
      </c>
      <c r="G83" s="63"/>
      <c r="H83" s="63"/>
      <c r="I83" s="163"/>
      <c r="J83" s="63"/>
      <c r="K83" s="63"/>
      <c r="L83" s="61"/>
    </row>
    <row r="84" spans="2:65" s="1" customFormat="1" ht="10.35" customHeight="1">
      <c r="B84" s="41"/>
      <c r="C84" s="63"/>
      <c r="D84" s="63"/>
      <c r="E84" s="63"/>
      <c r="F84" s="63"/>
      <c r="G84" s="63"/>
      <c r="H84" s="63"/>
      <c r="I84" s="163"/>
      <c r="J84" s="63"/>
      <c r="K84" s="63"/>
      <c r="L84" s="61"/>
    </row>
    <row r="85" spans="2:65" s="9" customFormat="1" ht="29.25" customHeight="1">
      <c r="B85" s="166"/>
      <c r="C85" s="167" t="s">
        <v>146</v>
      </c>
      <c r="D85" s="168" t="s">
        <v>62</v>
      </c>
      <c r="E85" s="168" t="s">
        <v>58</v>
      </c>
      <c r="F85" s="168" t="s">
        <v>147</v>
      </c>
      <c r="G85" s="168" t="s">
        <v>148</v>
      </c>
      <c r="H85" s="168" t="s">
        <v>149</v>
      </c>
      <c r="I85" s="169" t="s">
        <v>150</v>
      </c>
      <c r="J85" s="168" t="s">
        <v>129</v>
      </c>
      <c r="K85" s="170" t="s">
        <v>151</v>
      </c>
      <c r="L85" s="171"/>
      <c r="M85" s="81" t="s">
        <v>152</v>
      </c>
      <c r="N85" s="82" t="s">
        <v>47</v>
      </c>
      <c r="O85" s="82" t="s">
        <v>153</v>
      </c>
      <c r="P85" s="82" t="s">
        <v>154</v>
      </c>
      <c r="Q85" s="82" t="s">
        <v>155</v>
      </c>
      <c r="R85" s="82" t="s">
        <v>156</v>
      </c>
      <c r="S85" s="82" t="s">
        <v>157</v>
      </c>
      <c r="T85" s="83" t="s">
        <v>158</v>
      </c>
    </row>
    <row r="86" spans="2:65" s="1" customFormat="1" ht="29.25" customHeight="1">
      <c r="B86" s="41"/>
      <c r="C86" s="87" t="s">
        <v>130</v>
      </c>
      <c r="D86" s="63"/>
      <c r="E86" s="63"/>
      <c r="F86" s="63"/>
      <c r="G86" s="63"/>
      <c r="H86" s="63"/>
      <c r="I86" s="163"/>
      <c r="J86" s="172">
        <f>BK86</f>
        <v>0</v>
      </c>
      <c r="K86" s="63"/>
      <c r="L86" s="61"/>
      <c r="M86" s="84"/>
      <c r="N86" s="85"/>
      <c r="O86" s="85"/>
      <c r="P86" s="173">
        <f>P87</f>
        <v>0</v>
      </c>
      <c r="Q86" s="85"/>
      <c r="R86" s="173">
        <f>R87</f>
        <v>0</v>
      </c>
      <c r="S86" s="85"/>
      <c r="T86" s="174">
        <f>T87</f>
        <v>0</v>
      </c>
      <c r="AT86" s="24" t="s">
        <v>77</v>
      </c>
      <c r="AU86" s="24" t="s">
        <v>131</v>
      </c>
      <c r="BK86" s="175">
        <f>BK87</f>
        <v>0</v>
      </c>
    </row>
    <row r="87" spans="2:65" s="10" customFormat="1" ht="37.35" customHeight="1">
      <c r="B87" s="176"/>
      <c r="C87" s="177"/>
      <c r="D87" s="178" t="s">
        <v>77</v>
      </c>
      <c r="E87" s="179" t="s">
        <v>116</v>
      </c>
      <c r="F87" s="179" t="s">
        <v>2110</v>
      </c>
      <c r="G87" s="177"/>
      <c r="H87" s="177"/>
      <c r="I87" s="180"/>
      <c r="J87" s="181">
        <f>BK87</f>
        <v>0</v>
      </c>
      <c r="K87" s="177"/>
      <c r="L87" s="182"/>
      <c r="M87" s="183"/>
      <c r="N87" s="184"/>
      <c r="O87" s="184"/>
      <c r="P87" s="185">
        <f>P88+P93+P95+P98+P100+P102+P104+P106+P108</f>
        <v>0</v>
      </c>
      <c r="Q87" s="184"/>
      <c r="R87" s="185">
        <f>R88+R93+R95+R98+R100+R102+R104+R106+R108</f>
        <v>0</v>
      </c>
      <c r="S87" s="184"/>
      <c r="T87" s="186">
        <f>T88+T93+T95+T98+T100+T102+T104+T106+T108</f>
        <v>0</v>
      </c>
      <c r="AR87" s="187" t="s">
        <v>245</v>
      </c>
      <c r="AT87" s="188" t="s">
        <v>77</v>
      </c>
      <c r="AU87" s="188" t="s">
        <v>78</v>
      </c>
      <c r="AY87" s="187" t="s">
        <v>161</v>
      </c>
      <c r="BK87" s="189">
        <f>BK88+BK93+BK95+BK98+BK100+BK102+BK104+BK106+BK108</f>
        <v>0</v>
      </c>
    </row>
    <row r="88" spans="2:65" s="10" customFormat="1" ht="19.899999999999999" customHeight="1">
      <c r="B88" s="176"/>
      <c r="C88" s="177"/>
      <c r="D88" s="190" t="s">
        <v>77</v>
      </c>
      <c r="E88" s="191" t="s">
        <v>2111</v>
      </c>
      <c r="F88" s="191" t="s">
        <v>2112</v>
      </c>
      <c r="G88" s="177"/>
      <c r="H88" s="177"/>
      <c r="I88" s="180"/>
      <c r="J88" s="192">
        <f>BK88</f>
        <v>0</v>
      </c>
      <c r="K88" s="177"/>
      <c r="L88" s="182"/>
      <c r="M88" s="183"/>
      <c r="N88" s="184"/>
      <c r="O88" s="184"/>
      <c r="P88" s="185">
        <f>SUM(P89:P92)</f>
        <v>0</v>
      </c>
      <c r="Q88" s="184"/>
      <c r="R88" s="185">
        <f>SUM(R89:R92)</f>
        <v>0</v>
      </c>
      <c r="S88" s="184"/>
      <c r="T88" s="186">
        <f>SUM(T89:T92)</f>
        <v>0</v>
      </c>
      <c r="AR88" s="187" t="s">
        <v>245</v>
      </c>
      <c r="AT88" s="188" t="s">
        <v>77</v>
      </c>
      <c r="AU88" s="188" t="s">
        <v>86</v>
      </c>
      <c r="AY88" s="187" t="s">
        <v>161</v>
      </c>
      <c r="BK88" s="189">
        <f>SUM(BK89:BK92)</f>
        <v>0</v>
      </c>
    </row>
    <row r="89" spans="2:65" s="1" customFormat="1" ht="22.5" customHeight="1">
      <c r="B89" s="41"/>
      <c r="C89" s="193" t="s">
        <v>337</v>
      </c>
      <c r="D89" s="193" t="s">
        <v>164</v>
      </c>
      <c r="E89" s="194" t="s">
        <v>2113</v>
      </c>
      <c r="F89" s="195" t="s">
        <v>2114</v>
      </c>
      <c r="G89" s="196" t="s">
        <v>2115</v>
      </c>
      <c r="H89" s="197">
        <v>1</v>
      </c>
      <c r="I89" s="198"/>
      <c r="J89" s="199">
        <f>ROUND(I89*H89,2)</f>
        <v>0</v>
      </c>
      <c r="K89" s="195" t="s">
        <v>76</v>
      </c>
      <c r="L89" s="61"/>
      <c r="M89" s="200" t="s">
        <v>76</v>
      </c>
      <c r="N89" s="201" t="s">
        <v>48</v>
      </c>
      <c r="O89" s="42"/>
      <c r="P89" s="202">
        <f>O89*H89</f>
        <v>0</v>
      </c>
      <c r="Q89" s="202">
        <v>0</v>
      </c>
      <c r="R89" s="202">
        <f>Q89*H89</f>
        <v>0</v>
      </c>
      <c r="S89" s="202">
        <v>0</v>
      </c>
      <c r="T89" s="203">
        <f>S89*H89</f>
        <v>0</v>
      </c>
      <c r="AR89" s="24" t="s">
        <v>169</v>
      </c>
      <c r="AT89" s="24" t="s">
        <v>164</v>
      </c>
      <c r="AU89" s="24" t="s">
        <v>88</v>
      </c>
      <c r="AY89" s="24" t="s">
        <v>161</v>
      </c>
      <c r="BE89" s="204">
        <f>IF(N89="základní",J89,0)</f>
        <v>0</v>
      </c>
      <c r="BF89" s="204">
        <f>IF(N89="snížená",J89,0)</f>
        <v>0</v>
      </c>
      <c r="BG89" s="204">
        <f>IF(N89="zákl. přenesená",J89,0)</f>
        <v>0</v>
      </c>
      <c r="BH89" s="204">
        <f>IF(N89="sníž. přenesená",J89,0)</f>
        <v>0</v>
      </c>
      <c r="BI89" s="204">
        <f>IF(N89="nulová",J89,0)</f>
        <v>0</v>
      </c>
      <c r="BJ89" s="24" t="s">
        <v>86</v>
      </c>
      <c r="BK89" s="204">
        <f>ROUND(I89*H89,2)</f>
        <v>0</v>
      </c>
      <c r="BL89" s="24" t="s">
        <v>169</v>
      </c>
      <c r="BM89" s="24" t="s">
        <v>2116</v>
      </c>
    </row>
    <row r="90" spans="2:65" s="1" customFormat="1" ht="22.5" customHeight="1">
      <c r="B90" s="41"/>
      <c r="C90" s="193" t="s">
        <v>217</v>
      </c>
      <c r="D90" s="193" t="s">
        <v>164</v>
      </c>
      <c r="E90" s="194" t="s">
        <v>2117</v>
      </c>
      <c r="F90" s="195" t="s">
        <v>2118</v>
      </c>
      <c r="G90" s="196" t="s">
        <v>2115</v>
      </c>
      <c r="H90" s="197">
        <v>1</v>
      </c>
      <c r="I90" s="198"/>
      <c r="J90" s="199">
        <f>ROUND(I90*H90,2)</f>
        <v>0</v>
      </c>
      <c r="K90" s="195" t="s">
        <v>76</v>
      </c>
      <c r="L90" s="61"/>
      <c r="M90" s="200" t="s">
        <v>76</v>
      </c>
      <c r="N90" s="201" t="s">
        <v>48</v>
      </c>
      <c r="O90" s="42"/>
      <c r="P90" s="202">
        <f>O90*H90</f>
        <v>0</v>
      </c>
      <c r="Q90" s="202">
        <v>0</v>
      </c>
      <c r="R90" s="202">
        <f>Q90*H90</f>
        <v>0</v>
      </c>
      <c r="S90" s="202">
        <v>0</v>
      </c>
      <c r="T90" s="203">
        <f>S90*H90</f>
        <v>0</v>
      </c>
      <c r="AR90" s="24" t="s">
        <v>169</v>
      </c>
      <c r="AT90" s="24" t="s">
        <v>164</v>
      </c>
      <c r="AU90" s="24" t="s">
        <v>88</v>
      </c>
      <c r="AY90" s="24" t="s">
        <v>161</v>
      </c>
      <c r="BE90" s="204">
        <f>IF(N90="základní",J90,0)</f>
        <v>0</v>
      </c>
      <c r="BF90" s="204">
        <f>IF(N90="snížená",J90,0)</f>
        <v>0</v>
      </c>
      <c r="BG90" s="204">
        <f>IF(N90="zákl. přenesená",J90,0)</f>
        <v>0</v>
      </c>
      <c r="BH90" s="204">
        <f>IF(N90="sníž. přenesená",J90,0)</f>
        <v>0</v>
      </c>
      <c r="BI90" s="204">
        <f>IF(N90="nulová",J90,0)</f>
        <v>0</v>
      </c>
      <c r="BJ90" s="24" t="s">
        <v>86</v>
      </c>
      <c r="BK90" s="204">
        <f>ROUND(I90*H90,2)</f>
        <v>0</v>
      </c>
      <c r="BL90" s="24" t="s">
        <v>169</v>
      </c>
      <c r="BM90" s="24" t="s">
        <v>2119</v>
      </c>
    </row>
    <row r="91" spans="2:65" s="1" customFormat="1" ht="22.5" customHeight="1">
      <c r="B91" s="41"/>
      <c r="C91" s="193" t="s">
        <v>245</v>
      </c>
      <c r="D91" s="193" t="s">
        <v>164</v>
      </c>
      <c r="E91" s="194" t="s">
        <v>2120</v>
      </c>
      <c r="F91" s="195" t="s">
        <v>2121</v>
      </c>
      <c r="G91" s="196" t="s">
        <v>2115</v>
      </c>
      <c r="H91" s="197">
        <v>1</v>
      </c>
      <c r="I91" s="198"/>
      <c r="J91" s="199">
        <f>ROUND(I91*H91,2)</f>
        <v>0</v>
      </c>
      <c r="K91" s="195" t="s">
        <v>76</v>
      </c>
      <c r="L91" s="61"/>
      <c r="M91" s="200" t="s">
        <v>76</v>
      </c>
      <c r="N91" s="201" t="s">
        <v>48</v>
      </c>
      <c r="O91" s="42"/>
      <c r="P91" s="202">
        <f>O91*H91</f>
        <v>0</v>
      </c>
      <c r="Q91" s="202">
        <v>0</v>
      </c>
      <c r="R91" s="202">
        <f>Q91*H91</f>
        <v>0</v>
      </c>
      <c r="S91" s="202">
        <v>0</v>
      </c>
      <c r="T91" s="203">
        <f>S91*H91</f>
        <v>0</v>
      </c>
      <c r="AR91" s="24" t="s">
        <v>169</v>
      </c>
      <c r="AT91" s="24" t="s">
        <v>164</v>
      </c>
      <c r="AU91" s="24" t="s">
        <v>88</v>
      </c>
      <c r="AY91" s="24" t="s">
        <v>161</v>
      </c>
      <c r="BE91" s="204">
        <f>IF(N91="základní",J91,0)</f>
        <v>0</v>
      </c>
      <c r="BF91" s="204">
        <f>IF(N91="snížená",J91,0)</f>
        <v>0</v>
      </c>
      <c r="BG91" s="204">
        <f>IF(N91="zákl. přenesená",J91,0)</f>
        <v>0</v>
      </c>
      <c r="BH91" s="204">
        <f>IF(N91="sníž. přenesená",J91,0)</f>
        <v>0</v>
      </c>
      <c r="BI91" s="204">
        <f>IF(N91="nulová",J91,0)</f>
        <v>0</v>
      </c>
      <c r="BJ91" s="24" t="s">
        <v>86</v>
      </c>
      <c r="BK91" s="204">
        <f>ROUND(I91*H91,2)</f>
        <v>0</v>
      </c>
      <c r="BL91" s="24" t="s">
        <v>169</v>
      </c>
      <c r="BM91" s="24" t="s">
        <v>2122</v>
      </c>
    </row>
    <row r="92" spans="2:65" s="1" customFormat="1" ht="22.5" customHeight="1">
      <c r="B92" s="41"/>
      <c r="C92" s="193" t="s">
        <v>352</v>
      </c>
      <c r="D92" s="193" t="s">
        <v>164</v>
      </c>
      <c r="E92" s="194" t="s">
        <v>2123</v>
      </c>
      <c r="F92" s="195" t="s">
        <v>2124</v>
      </c>
      <c r="G92" s="196" t="s">
        <v>2115</v>
      </c>
      <c r="H92" s="197">
        <v>1</v>
      </c>
      <c r="I92" s="198"/>
      <c r="J92" s="199">
        <f>ROUND(I92*H92,2)</f>
        <v>0</v>
      </c>
      <c r="K92" s="195" t="s">
        <v>76</v>
      </c>
      <c r="L92" s="61"/>
      <c r="M92" s="200" t="s">
        <v>76</v>
      </c>
      <c r="N92" s="201" t="s">
        <v>48</v>
      </c>
      <c r="O92" s="42"/>
      <c r="P92" s="202">
        <f>O92*H92</f>
        <v>0</v>
      </c>
      <c r="Q92" s="202">
        <v>0</v>
      </c>
      <c r="R92" s="202">
        <f>Q92*H92</f>
        <v>0</v>
      </c>
      <c r="S92" s="202">
        <v>0</v>
      </c>
      <c r="T92" s="203">
        <f>S92*H92</f>
        <v>0</v>
      </c>
      <c r="AR92" s="24" t="s">
        <v>2125</v>
      </c>
      <c r="AT92" s="24" t="s">
        <v>164</v>
      </c>
      <c r="AU92" s="24" t="s">
        <v>88</v>
      </c>
      <c r="AY92" s="24" t="s">
        <v>161</v>
      </c>
      <c r="BE92" s="204">
        <f>IF(N92="základní",J92,0)</f>
        <v>0</v>
      </c>
      <c r="BF92" s="204">
        <f>IF(N92="snížená",J92,0)</f>
        <v>0</v>
      </c>
      <c r="BG92" s="204">
        <f>IF(N92="zákl. přenesená",J92,0)</f>
        <v>0</v>
      </c>
      <c r="BH92" s="204">
        <f>IF(N92="sníž. přenesená",J92,0)</f>
        <v>0</v>
      </c>
      <c r="BI92" s="204">
        <f>IF(N92="nulová",J92,0)</f>
        <v>0</v>
      </c>
      <c r="BJ92" s="24" t="s">
        <v>86</v>
      </c>
      <c r="BK92" s="204">
        <f>ROUND(I92*H92,2)</f>
        <v>0</v>
      </c>
      <c r="BL92" s="24" t="s">
        <v>2125</v>
      </c>
      <c r="BM92" s="24" t="s">
        <v>2126</v>
      </c>
    </row>
    <row r="93" spans="2:65" s="10" customFormat="1" ht="29.85" customHeight="1">
      <c r="B93" s="176"/>
      <c r="C93" s="177"/>
      <c r="D93" s="190" t="s">
        <v>77</v>
      </c>
      <c r="E93" s="191" t="s">
        <v>2127</v>
      </c>
      <c r="F93" s="191" t="s">
        <v>2128</v>
      </c>
      <c r="G93" s="177"/>
      <c r="H93" s="177"/>
      <c r="I93" s="180"/>
      <c r="J93" s="192">
        <f>BK93</f>
        <v>0</v>
      </c>
      <c r="K93" s="177"/>
      <c r="L93" s="182"/>
      <c r="M93" s="183"/>
      <c r="N93" s="184"/>
      <c r="O93" s="184"/>
      <c r="P93" s="185">
        <f>P94</f>
        <v>0</v>
      </c>
      <c r="Q93" s="184"/>
      <c r="R93" s="185">
        <f>R94</f>
        <v>0</v>
      </c>
      <c r="S93" s="184"/>
      <c r="T93" s="186">
        <f>T94</f>
        <v>0</v>
      </c>
      <c r="AR93" s="187" t="s">
        <v>245</v>
      </c>
      <c r="AT93" s="188" t="s">
        <v>77</v>
      </c>
      <c r="AU93" s="188" t="s">
        <v>86</v>
      </c>
      <c r="AY93" s="187" t="s">
        <v>161</v>
      </c>
      <c r="BK93" s="189">
        <f>BK94</f>
        <v>0</v>
      </c>
    </row>
    <row r="94" spans="2:65" s="1" customFormat="1" ht="44.25" customHeight="1">
      <c r="B94" s="41"/>
      <c r="C94" s="193" t="s">
        <v>9</v>
      </c>
      <c r="D94" s="193" t="s">
        <v>164</v>
      </c>
      <c r="E94" s="194" t="s">
        <v>2129</v>
      </c>
      <c r="F94" s="195" t="s">
        <v>2130</v>
      </c>
      <c r="G94" s="196" t="s">
        <v>635</v>
      </c>
      <c r="H94" s="197">
        <v>1</v>
      </c>
      <c r="I94" s="198"/>
      <c r="J94" s="199">
        <f>ROUND(I94*H94,2)</f>
        <v>0</v>
      </c>
      <c r="K94" s="195" t="s">
        <v>76</v>
      </c>
      <c r="L94" s="61"/>
      <c r="M94" s="200" t="s">
        <v>76</v>
      </c>
      <c r="N94" s="201" t="s">
        <v>48</v>
      </c>
      <c r="O94" s="42"/>
      <c r="P94" s="202">
        <f>O94*H94</f>
        <v>0</v>
      </c>
      <c r="Q94" s="202">
        <v>0</v>
      </c>
      <c r="R94" s="202">
        <f>Q94*H94</f>
        <v>0</v>
      </c>
      <c r="S94" s="202">
        <v>0</v>
      </c>
      <c r="T94" s="203">
        <f>S94*H94</f>
        <v>0</v>
      </c>
      <c r="AR94" s="24" t="s">
        <v>169</v>
      </c>
      <c r="AT94" s="24" t="s">
        <v>164</v>
      </c>
      <c r="AU94" s="24" t="s">
        <v>88</v>
      </c>
      <c r="AY94" s="24" t="s">
        <v>161</v>
      </c>
      <c r="BE94" s="204">
        <f>IF(N94="základní",J94,0)</f>
        <v>0</v>
      </c>
      <c r="BF94" s="204">
        <f>IF(N94="snížená",J94,0)</f>
        <v>0</v>
      </c>
      <c r="BG94" s="204">
        <f>IF(N94="zákl. přenesená",J94,0)</f>
        <v>0</v>
      </c>
      <c r="BH94" s="204">
        <f>IF(N94="sníž. přenesená",J94,0)</f>
        <v>0</v>
      </c>
      <c r="BI94" s="204">
        <f>IF(N94="nulová",J94,0)</f>
        <v>0</v>
      </c>
      <c r="BJ94" s="24" t="s">
        <v>86</v>
      </c>
      <c r="BK94" s="204">
        <f>ROUND(I94*H94,2)</f>
        <v>0</v>
      </c>
      <c r="BL94" s="24" t="s">
        <v>169</v>
      </c>
      <c r="BM94" s="24" t="s">
        <v>2131</v>
      </c>
    </row>
    <row r="95" spans="2:65" s="10" customFormat="1" ht="29.85" customHeight="1">
      <c r="B95" s="176"/>
      <c r="C95" s="177"/>
      <c r="D95" s="190" t="s">
        <v>77</v>
      </c>
      <c r="E95" s="191" t="s">
        <v>2132</v>
      </c>
      <c r="F95" s="191" t="s">
        <v>2133</v>
      </c>
      <c r="G95" s="177"/>
      <c r="H95" s="177"/>
      <c r="I95" s="180"/>
      <c r="J95" s="192">
        <f>BK95</f>
        <v>0</v>
      </c>
      <c r="K95" s="177"/>
      <c r="L95" s="182"/>
      <c r="M95" s="183"/>
      <c r="N95" s="184"/>
      <c r="O95" s="184"/>
      <c r="P95" s="185">
        <f>SUM(P96:P97)</f>
        <v>0</v>
      </c>
      <c r="Q95" s="184"/>
      <c r="R95" s="185">
        <f>SUM(R96:R97)</f>
        <v>0</v>
      </c>
      <c r="S95" s="184"/>
      <c r="T95" s="186">
        <f>SUM(T96:T97)</f>
        <v>0</v>
      </c>
      <c r="AR95" s="187" t="s">
        <v>245</v>
      </c>
      <c r="AT95" s="188" t="s">
        <v>77</v>
      </c>
      <c r="AU95" s="188" t="s">
        <v>86</v>
      </c>
      <c r="AY95" s="187" t="s">
        <v>161</v>
      </c>
      <c r="BK95" s="189">
        <f>SUM(BK96:BK97)</f>
        <v>0</v>
      </c>
    </row>
    <row r="96" spans="2:65" s="1" customFormat="1" ht="69.75" customHeight="1">
      <c r="B96" s="41"/>
      <c r="C96" s="193" t="s">
        <v>268</v>
      </c>
      <c r="D96" s="193" t="s">
        <v>164</v>
      </c>
      <c r="E96" s="194" t="s">
        <v>2134</v>
      </c>
      <c r="F96" s="195" t="s">
        <v>2135</v>
      </c>
      <c r="G96" s="196" t="s">
        <v>635</v>
      </c>
      <c r="H96" s="197">
        <v>1</v>
      </c>
      <c r="I96" s="198"/>
      <c r="J96" s="199">
        <f>ROUND(I96*H96,2)</f>
        <v>0</v>
      </c>
      <c r="K96" s="195" t="s">
        <v>76</v>
      </c>
      <c r="L96" s="61"/>
      <c r="M96" s="200" t="s">
        <v>76</v>
      </c>
      <c r="N96" s="201" t="s">
        <v>48</v>
      </c>
      <c r="O96" s="42"/>
      <c r="P96" s="202">
        <f>O96*H96</f>
        <v>0</v>
      </c>
      <c r="Q96" s="202">
        <v>0</v>
      </c>
      <c r="R96" s="202">
        <f>Q96*H96</f>
        <v>0</v>
      </c>
      <c r="S96" s="202">
        <v>0</v>
      </c>
      <c r="T96" s="203">
        <f>S96*H96</f>
        <v>0</v>
      </c>
      <c r="AR96" s="24" t="s">
        <v>169</v>
      </c>
      <c r="AT96" s="24" t="s">
        <v>164</v>
      </c>
      <c r="AU96" s="24" t="s">
        <v>88</v>
      </c>
      <c r="AY96" s="24" t="s">
        <v>161</v>
      </c>
      <c r="BE96" s="204">
        <f>IF(N96="základní",J96,0)</f>
        <v>0</v>
      </c>
      <c r="BF96" s="204">
        <f>IF(N96="snížená",J96,0)</f>
        <v>0</v>
      </c>
      <c r="BG96" s="204">
        <f>IF(N96="zákl. přenesená",J96,0)</f>
        <v>0</v>
      </c>
      <c r="BH96" s="204">
        <f>IF(N96="sníž. přenesená",J96,0)</f>
        <v>0</v>
      </c>
      <c r="BI96" s="204">
        <f>IF(N96="nulová",J96,0)</f>
        <v>0</v>
      </c>
      <c r="BJ96" s="24" t="s">
        <v>86</v>
      </c>
      <c r="BK96" s="204">
        <f>ROUND(I96*H96,2)</f>
        <v>0</v>
      </c>
      <c r="BL96" s="24" t="s">
        <v>169</v>
      </c>
      <c r="BM96" s="24" t="s">
        <v>2136</v>
      </c>
    </row>
    <row r="97" spans="2:65" s="1" customFormat="1" ht="31.5" customHeight="1">
      <c r="B97" s="41"/>
      <c r="C97" s="193" t="s">
        <v>10</v>
      </c>
      <c r="D97" s="193" t="s">
        <v>164</v>
      </c>
      <c r="E97" s="194" t="s">
        <v>2137</v>
      </c>
      <c r="F97" s="195" t="s">
        <v>2138</v>
      </c>
      <c r="G97" s="196" t="s">
        <v>635</v>
      </c>
      <c r="H97" s="197">
        <v>1</v>
      </c>
      <c r="I97" s="198"/>
      <c r="J97" s="199">
        <f>ROUND(I97*H97,2)</f>
        <v>0</v>
      </c>
      <c r="K97" s="195" t="s">
        <v>76</v>
      </c>
      <c r="L97" s="61"/>
      <c r="M97" s="200" t="s">
        <v>76</v>
      </c>
      <c r="N97" s="201" t="s">
        <v>48</v>
      </c>
      <c r="O97" s="42"/>
      <c r="P97" s="202">
        <f>O97*H97</f>
        <v>0</v>
      </c>
      <c r="Q97" s="202">
        <v>0</v>
      </c>
      <c r="R97" s="202">
        <f>Q97*H97</f>
        <v>0</v>
      </c>
      <c r="S97" s="202">
        <v>0</v>
      </c>
      <c r="T97" s="203">
        <f>S97*H97</f>
        <v>0</v>
      </c>
      <c r="AR97" s="24" t="s">
        <v>169</v>
      </c>
      <c r="AT97" s="24" t="s">
        <v>164</v>
      </c>
      <c r="AU97" s="24" t="s">
        <v>88</v>
      </c>
      <c r="AY97" s="24" t="s">
        <v>161</v>
      </c>
      <c r="BE97" s="204">
        <f>IF(N97="základní",J97,0)</f>
        <v>0</v>
      </c>
      <c r="BF97" s="204">
        <f>IF(N97="snížená",J97,0)</f>
        <v>0</v>
      </c>
      <c r="BG97" s="204">
        <f>IF(N97="zákl. přenesená",J97,0)</f>
        <v>0</v>
      </c>
      <c r="BH97" s="204">
        <f>IF(N97="sníž. přenesená",J97,0)</f>
        <v>0</v>
      </c>
      <c r="BI97" s="204">
        <f>IF(N97="nulová",J97,0)</f>
        <v>0</v>
      </c>
      <c r="BJ97" s="24" t="s">
        <v>86</v>
      </c>
      <c r="BK97" s="204">
        <f>ROUND(I97*H97,2)</f>
        <v>0</v>
      </c>
      <c r="BL97" s="24" t="s">
        <v>169</v>
      </c>
      <c r="BM97" s="24" t="s">
        <v>2139</v>
      </c>
    </row>
    <row r="98" spans="2:65" s="10" customFormat="1" ht="29.85" customHeight="1">
      <c r="B98" s="176"/>
      <c r="C98" s="177"/>
      <c r="D98" s="190" t="s">
        <v>77</v>
      </c>
      <c r="E98" s="191" t="s">
        <v>2140</v>
      </c>
      <c r="F98" s="191" t="s">
        <v>2141</v>
      </c>
      <c r="G98" s="177"/>
      <c r="H98" s="177"/>
      <c r="I98" s="180"/>
      <c r="J98" s="192">
        <f>BK98</f>
        <v>0</v>
      </c>
      <c r="K98" s="177"/>
      <c r="L98" s="182"/>
      <c r="M98" s="183"/>
      <c r="N98" s="184"/>
      <c r="O98" s="184"/>
      <c r="P98" s="185">
        <f>P99</f>
        <v>0</v>
      </c>
      <c r="Q98" s="184"/>
      <c r="R98" s="185">
        <f>R99</f>
        <v>0</v>
      </c>
      <c r="S98" s="184"/>
      <c r="T98" s="186">
        <f>T99</f>
        <v>0</v>
      </c>
      <c r="AR98" s="187" t="s">
        <v>245</v>
      </c>
      <c r="AT98" s="188" t="s">
        <v>77</v>
      </c>
      <c r="AU98" s="188" t="s">
        <v>86</v>
      </c>
      <c r="AY98" s="187" t="s">
        <v>161</v>
      </c>
      <c r="BK98" s="189">
        <f>BK99</f>
        <v>0</v>
      </c>
    </row>
    <row r="99" spans="2:65" s="1" customFormat="1" ht="44.25" customHeight="1">
      <c r="B99" s="41"/>
      <c r="C99" s="193" t="s">
        <v>234</v>
      </c>
      <c r="D99" s="193" t="s">
        <v>164</v>
      </c>
      <c r="E99" s="194" t="s">
        <v>2142</v>
      </c>
      <c r="F99" s="195" t="s">
        <v>2143</v>
      </c>
      <c r="G99" s="196" t="s">
        <v>635</v>
      </c>
      <c r="H99" s="197">
        <v>1</v>
      </c>
      <c r="I99" s="198"/>
      <c r="J99" s="199">
        <f>ROUND(I99*H99,2)</f>
        <v>0</v>
      </c>
      <c r="K99" s="195" t="s">
        <v>76</v>
      </c>
      <c r="L99" s="61"/>
      <c r="M99" s="200" t="s">
        <v>76</v>
      </c>
      <c r="N99" s="201" t="s">
        <v>48</v>
      </c>
      <c r="O99" s="42"/>
      <c r="P99" s="202">
        <f>O99*H99</f>
        <v>0</v>
      </c>
      <c r="Q99" s="202">
        <v>0</v>
      </c>
      <c r="R99" s="202">
        <f>Q99*H99</f>
        <v>0</v>
      </c>
      <c r="S99" s="202">
        <v>0</v>
      </c>
      <c r="T99" s="203">
        <f>S99*H99</f>
        <v>0</v>
      </c>
      <c r="AR99" s="24" t="s">
        <v>169</v>
      </c>
      <c r="AT99" s="24" t="s">
        <v>164</v>
      </c>
      <c r="AU99" s="24" t="s">
        <v>88</v>
      </c>
      <c r="AY99" s="24" t="s">
        <v>161</v>
      </c>
      <c r="BE99" s="204">
        <f>IF(N99="základní",J99,0)</f>
        <v>0</v>
      </c>
      <c r="BF99" s="204">
        <f>IF(N99="snížená",J99,0)</f>
        <v>0</v>
      </c>
      <c r="BG99" s="204">
        <f>IF(N99="zákl. přenesená",J99,0)</f>
        <v>0</v>
      </c>
      <c r="BH99" s="204">
        <f>IF(N99="sníž. přenesená",J99,0)</f>
        <v>0</v>
      </c>
      <c r="BI99" s="204">
        <f>IF(N99="nulová",J99,0)</f>
        <v>0</v>
      </c>
      <c r="BJ99" s="24" t="s">
        <v>86</v>
      </c>
      <c r="BK99" s="204">
        <f>ROUND(I99*H99,2)</f>
        <v>0</v>
      </c>
      <c r="BL99" s="24" t="s">
        <v>169</v>
      </c>
      <c r="BM99" s="24" t="s">
        <v>2144</v>
      </c>
    </row>
    <row r="100" spans="2:65" s="10" customFormat="1" ht="29.85" customHeight="1">
      <c r="B100" s="176"/>
      <c r="C100" s="177"/>
      <c r="D100" s="190" t="s">
        <v>77</v>
      </c>
      <c r="E100" s="191" t="s">
        <v>2145</v>
      </c>
      <c r="F100" s="191" t="s">
        <v>2146</v>
      </c>
      <c r="G100" s="177"/>
      <c r="H100" s="177"/>
      <c r="I100" s="180"/>
      <c r="J100" s="192">
        <f>BK100</f>
        <v>0</v>
      </c>
      <c r="K100" s="177"/>
      <c r="L100" s="182"/>
      <c r="M100" s="183"/>
      <c r="N100" s="184"/>
      <c r="O100" s="184"/>
      <c r="P100" s="185">
        <f>P101</f>
        <v>0</v>
      </c>
      <c r="Q100" s="184"/>
      <c r="R100" s="185">
        <f>R101</f>
        <v>0</v>
      </c>
      <c r="S100" s="184"/>
      <c r="T100" s="186">
        <f>T101</f>
        <v>0</v>
      </c>
      <c r="AR100" s="187" t="s">
        <v>245</v>
      </c>
      <c r="AT100" s="188" t="s">
        <v>77</v>
      </c>
      <c r="AU100" s="188" t="s">
        <v>86</v>
      </c>
      <c r="AY100" s="187" t="s">
        <v>161</v>
      </c>
      <c r="BK100" s="189">
        <f>BK101</f>
        <v>0</v>
      </c>
    </row>
    <row r="101" spans="2:65" s="1" customFormat="1" ht="44.25" customHeight="1">
      <c r="B101" s="41"/>
      <c r="C101" s="193" t="s">
        <v>278</v>
      </c>
      <c r="D101" s="193" t="s">
        <v>164</v>
      </c>
      <c r="E101" s="194" t="s">
        <v>2147</v>
      </c>
      <c r="F101" s="195" t="s">
        <v>2148</v>
      </c>
      <c r="G101" s="196" t="s">
        <v>635</v>
      </c>
      <c r="H101" s="197">
        <v>1</v>
      </c>
      <c r="I101" s="198"/>
      <c r="J101" s="199">
        <f>ROUND(I101*H101,2)</f>
        <v>0</v>
      </c>
      <c r="K101" s="195" t="s">
        <v>76</v>
      </c>
      <c r="L101" s="61"/>
      <c r="M101" s="200" t="s">
        <v>76</v>
      </c>
      <c r="N101" s="201" t="s">
        <v>48</v>
      </c>
      <c r="O101" s="42"/>
      <c r="P101" s="202">
        <f>O101*H101</f>
        <v>0</v>
      </c>
      <c r="Q101" s="202">
        <v>0</v>
      </c>
      <c r="R101" s="202">
        <f>Q101*H101</f>
        <v>0</v>
      </c>
      <c r="S101" s="202">
        <v>0</v>
      </c>
      <c r="T101" s="203">
        <f>S101*H101</f>
        <v>0</v>
      </c>
      <c r="AR101" s="24" t="s">
        <v>169</v>
      </c>
      <c r="AT101" s="24" t="s">
        <v>164</v>
      </c>
      <c r="AU101" s="24" t="s">
        <v>88</v>
      </c>
      <c r="AY101" s="24" t="s">
        <v>161</v>
      </c>
      <c r="BE101" s="204">
        <f>IF(N101="základní",J101,0)</f>
        <v>0</v>
      </c>
      <c r="BF101" s="204">
        <f>IF(N101="snížená",J101,0)</f>
        <v>0</v>
      </c>
      <c r="BG101" s="204">
        <f>IF(N101="zákl. přenesená",J101,0)</f>
        <v>0</v>
      </c>
      <c r="BH101" s="204">
        <f>IF(N101="sníž. přenesená",J101,0)</f>
        <v>0</v>
      </c>
      <c r="BI101" s="204">
        <f>IF(N101="nulová",J101,0)</f>
        <v>0</v>
      </c>
      <c r="BJ101" s="24" t="s">
        <v>86</v>
      </c>
      <c r="BK101" s="204">
        <f>ROUND(I101*H101,2)</f>
        <v>0</v>
      </c>
      <c r="BL101" s="24" t="s">
        <v>169</v>
      </c>
      <c r="BM101" s="24" t="s">
        <v>2149</v>
      </c>
    </row>
    <row r="102" spans="2:65" s="10" customFormat="1" ht="29.85" customHeight="1">
      <c r="B102" s="176"/>
      <c r="C102" s="177"/>
      <c r="D102" s="190" t="s">
        <v>77</v>
      </c>
      <c r="E102" s="191" t="s">
        <v>2150</v>
      </c>
      <c r="F102" s="191" t="s">
        <v>2151</v>
      </c>
      <c r="G102" s="177"/>
      <c r="H102" s="177"/>
      <c r="I102" s="180"/>
      <c r="J102" s="192">
        <f>BK102</f>
        <v>0</v>
      </c>
      <c r="K102" s="177"/>
      <c r="L102" s="182"/>
      <c r="M102" s="183"/>
      <c r="N102" s="184"/>
      <c r="O102" s="184"/>
      <c r="P102" s="185">
        <f>P103</f>
        <v>0</v>
      </c>
      <c r="Q102" s="184"/>
      <c r="R102" s="185">
        <f>R103</f>
        <v>0</v>
      </c>
      <c r="S102" s="184"/>
      <c r="T102" s="186">
        <f>T103</f>
        <v>0</v>
      </c>
      <c r="AR102" s="187" t="s">
        <v>245</v>
      </c>
      <c r="AT102" s="188" t="s">
        <v>77</v>
      </c>
      <c r="AU102" s="188" t="s">
        <v>86</v>
      </c>
      <c r="AY102" s="187" t="s">
        <v>161</v>
      </c>
      <c r="BK102" s="189">
        <f>BK103</f>
        <v>0</v>
      </c>
    </row>
    <row r="103" spans="2:65" s="1" customFormat="1" ht="44.25" customHeight="1">
      <c r="B103" s="41"/>
      <c r="C103" s="193" t="s">
        <v>323</v>
      </c>
      <c r="D103" s="193" t="s">
        <v>164</v>
      </c>
      <c r="E103" s="194" t="s">
        <v>2152</v>
      </c>
      <c r="F103" s="195" t="s">
        <v>2153</v>
      </c>
      <c r="G103" s="196" t="s">
        <v>635</v>
      </c>
      <c r="H103" s="197">
        <v>1</v>
      </c>
      <c r="I103" s="198"/>
      <c r="J103" s="199">
        <f>ROUND(I103*H103,2)</f>
        <v>0</v>
      </c>
      <c r="K103" s="195" t="s">
        <v>76</v>
      </c>
      <c r="L103" s="61"/>
      <c r="M103" s="200" t="s">
        <v>76</v>
      </c>
      <c r="N103" s="201" t="s">
        <v>48</v>
      </c>
      <c r="O103" s="42"/>
      <c r="P103" s="202">
        <f>O103*H103</f>
        <v>0</v>
      </c>
      <c r="Q103" s="202">
        <v>0</v>
      </c>
      <c r="R103" s="202">
        <f>Q103*H103</f>
        <v>0</v>
      </c>
      <c r="S103" s="202">
        <v>0</v>
      </c>
      <c r="T103" s="203">
        <f>S103*H103</f>
        <v>0</v>
      </c>
      <c r="AR103" s="24" t="s">
        <v>169</v>
      </c>
      <c r="AT103" s="24" t="s">
        <v>164</v>
      </c>
      <c r="AU103" s="24" t="s">
        <v>88</v>
      </c>
      <c r="AY103" s="24" t="s">
        <v>161</v>
      </c>
      <c r="BE103" s="204">
        <f>IF(N103="základní",J103,0)</f>
        <v>0</v>
      </c>
      <c r="BF103" s="204">
        <f>IF(N103="snížená",J103,0)</f>
        <v>0</v>
      </c>
      <c r="BG103" s="204">
        <f>IF(N103="zákl. přenesená",J103,0)</f>
        <v>0</v>
      </c>
      <c r="BH103" s="204">
        <f>IF(N103="sníž. přenesená",J103,0)</f>
        <v>0</v>
      </c>
      <c r="BI103" s="204">
        <f>IF(N103="nulová",J103,0)</f>
        <v>0</v>
      </c>
      <c r="BJ103" s="24" t="s">
        <v>86</v>
      </c>
      <c r="BK103" s="204">
        <f>ROUND(I103*H103,2)</f>
        <v>0</v>
      </c>
      <c r="BL103" s="24" t="s">
        <v>169</v>
      </c>
      <c r="BM103" s="24" t="s">
        <v>2154</v>
      </c>
    </row>
    <row r="104" spans="2:65" s="10" customFormat="1" ht="29.85" customHeight="1">
      <c r="B104" s="176"/>
      <c r="C104" s="177"/>
      <c r="D104" s="190" t="s">
        <v>77</v>
      </c>
      <c r="E104" s="191" t="s">
        <v>2155</v>
      </c>
      <c r="F104" s="191" t="s">
        <v>223</v>
      </c>
      <c r="G104" s="177"/>
      <c r="H104" s="177"/>
      <c r="I104" s="180"/>
      <c r="J104" s="192">
        <f>BK104</f>
        <v>0</v>
      </c>
      <c r="K104" s="177"/>
      <c r="L104" s="182"/>
      <c r="M104" s="183"/>
      <c r="N104" s="184"/>
      <c r="O104" s="184"/>
      <c r="P104" s="185">
        <f>P105</f>
        <v>0</v>
      </c>
      <c r="Q104" s="184"/>
      <c r="R104" s="185">
        <f>R105</f>
        <v>0</v>
      </c>
      <c r="S104" s="184"/>
      <c r="T104" s="186">
        <f>T105</f>
        <v>0</v>
      </c>
      <c r="AR104" s="187" t="s">
        <v>245</v>
      </c>
      <c r="AT104" s="188" t="s">
        <v>77</v>
      </c>
      <c r="AU104" s="188" t="s">
        <v>86</v>
      </c>
      <c r="AY104" s="187" t="s">
        <v>161</v>
      </c>
      <c r="BK104" s="189">
        <f>BK105</f>
        <v>0</v>
      </c>
    </row>
    <row r="105" spans="2:65" s="1" customFormat="1" ht="22.5" customHeight="1">
      <c r="B105" s="41"/>
      <c r="C105" s="193" t="s">
        <v>341</v>
      </c>
      <c r="D105" s="193" t="s">
        <v>164</v>
      </c>
      <c r="E105" s="194" t="s">
        <v>2156</v>
      </c>
      <c r="F105" s="195" t="s">
        <v>223</v>
      </c>
      <c r="G105" s="196" t="s">
        <v>635</v>
      </c>
      <c r="H105" s="197">
        <v>1</v>
      </c>
      <c r="I105" s="198"/>
      <c r="J105" s="199">
        <f>ROUND(I105*H105,2)</f>
        <v>0</v>
      </c>
      <c r="K105" s="195" t="s">
        <v>76</v>
      </c>
      <c r="L105" s="61"/>
      <c r="M105" s="200" t="s">
        <v>76</v>
      </c>
      <c r="N105" s="201" t="s">
        <v>48</v>
      </c>
      <c r="O105" s="42"/>
      <c r="P105" s="202">
        <f>O105*H105</f>
        <v>0</v>
      </c>
      <c r="Q105" s="202">
        <v>0</v>
      </c>
      <c r="R105" s="202">
        <f>Q105*H105</f>
        <v>0</v>
      </c>
      <c r="S105" s="202">
        <v>0</v>
      </c>
      <c r="T105" s="203">
        <f>S105*H105</f>
        <v>0</v>
      </c>
      <c r="AR105" s="24" t="s">
        <v>169</v>
      </c>
      <c r="AT105" s="24" t="s">
        <v>164</v>
      </c>
      <c r="AU105" s="24" t="s">
        <v>88</v>
      </c>
      <c r="AY105" s="24" t="s">
        <v>161</v>
      </c>
      <c r="BE105" s="204">
        <f>IF(N105="základní",J105,0)</f>
        <v>0</v>
      </c>
      <c r="BF105" s="204">
        <f>IF(N105="snížená",J105,0)</f>
        <v>0</v>
      </c>
      <c r="BG105" s="204">
        <f>IF(N105="zákl. přenesená",J105,0)</f>
        <v>0</v>
      </c>
      <c r="BH105" s="204">
        <f>IF(N105="sníž. přenesená",J105,0)</f>
        <v>0</v>
      </c>
      <c r="BI105" s="204">
        <f>IF(N105="nulová",J105,0)</f>
        <v>0</v>
      </c>
      <c r="BJ105" s="24" t="s">
        <v>86</v>
      </c>
      <c r="BK105" s="204">
        <f>ROUND(I105*H105,2)</f>
        <v>0</v>
      </c>
      <c r="BL105" s="24" t="s">
        <v>169</v>
      </c>
      <c r="BM105" s="24" t="s">
        <v>2157</v>
      </c>
    </row>
    <row r="106" spans="2:65" s="10" customFormat="1" ht="29.85" customHeight="1">
      <c r="B106" s="176"/>
      <c r="C106" s="177"/>
      <c r="D106" s="190" t="s">
        <v>77</v>
      </c>
      <c r="E106" s="191" t="s">
        <v>2158</v>
      </c>
      <c r="F106" s="191" t="s">
        <v>2159</v>
      </c>
      <c r="G106" s="177"/>
      <c r="H106" s="177"/>
      <c r="I106" s="180"/>
      <c r="J106" s="192">
        <f>BK106</f>
        <v>0</v>
      </c>
      <c r="K106" s="177"/>
      <c r="L106" s="182"/>
      <c r="M106" s="183"/>
      <c r="N106" s="184"/>
      <c r="O106" s="184"/>
      <c r="P106" s="185">
        <f>P107</f>
        <v>0</v>
      </c>
      <c r="Q106" s="184"/>
      <c r="R106" s="185">
        <f>R107</f>
        <v>0</v>
      </c>
      <c r="S106" s="184"/>
      <c r="T106" s="186">
        <f>T107</f>
        <v>0</v>
      </c>
      <c r="AR106" s="187" t="s">
        <v>245</v>
      </c>
      <c r="AT106" s="188" t="s">
        <v>77</v>
      </c>
      <c r="AU106" s="188" t="s">
        <v>86</v>
      </c>
      <c r="AY106" s="187" t="s">
        <v>161</v>
      </c>
      <c r="BK106" s="189">
        <f>BK107</f>
        <v>0</v>
      </c>
    </row>
    <row r="107" spans="2:65" s="1" customFormat="1" ht="31.5" customHeight="1">
      <c r="B107" s="41"/>
      <c r="C107" s="193" t="s">
        <v>327</v>
      </c>
      <c r="D107" s="193" t="s">
        <v>164</v>
      </c>
      <c r="E107" s="194" t="s">
        <v>2160</v>
      </c>
      <c r="F107" s="195" t="s">
        <v>2161</v>
      </c>
      <c r="G107" s="196" t="s">
        <v>635</v>
      </c>
      <c r="H107" s="197">
        <v>1</v>
      </c>
      <c r="I107" s="198"/>
      <c r="J107" s="199">
        <f>ROUND(I107*H107,2)</f>
        <v>0</v>
      </c>
      <c r="K107" s="195" t="s">
        <v>76</v>
      </c>
      <c r="L107" s="61"/>
      <c r="M107" s="200" t="s">
        <v>76</v>
      </c>
      <c r="N107" s="201" t="s">
        <v>48</v>
      </c>
      <c r="O107" s="42"/>
      <c r="P107" s="202">
        <f>O107*H107</f>
        <v>0</v>
      </c>
      <c r="Q107" s="202">
        <v>0</v>
      </c>
      <c r="R107" s="202">
        <f>Q107*H107</f>
        <v>0</v>
      </c>
      <c r="S107" s="202">
        <v>0</v>
      </c>
      <c r="T107" s="203">
        <f>S107*H107</f>
        <v>0</v>
      </c>
      <c r="AR107" s="24" t="s">
        <v>169</v>
      </c>
      <c r="AT107" s="24" t="s">
        <v>164</v>
      </c>
      <c r="AU107" s="24" t="s">
        <v>88</v>
      </c>
      <c r="AY107" s="24" t="s">
        <v>161</v>
      </c>
      <c r="BE107" s="204">
        <f>IF(N107="základní",J107,0)</f>
        <v>0</v>
      </c>
      <c r="BF107" s="204">
        <f>IF(N107="snížená",J107,0)</f>
        <v>0</v>
      </c>
      <c r="BG107" s="204">
        <f>IF(N107="zákl. přenesená",J107,0)</f>
        <v>0</v>
      </c>
      <c r="BH107" s="204">
        <f>IF(N107="sníž. přenesená",J107,0)</f>
        <v>0</v>
      </c>
      <c r="BI107" s="204">
        <f>IF(N107="nulová",J107,0)</f>
        <v>0</v>
      </c>
      <c r="BJ107" s="24" t="s">
        <v>86</v>
      </c>
      <c r="BK107" s="204">
        <f>ROUND(I107*H107,2)</f>
        <v>0</v>
      </c>
      <c r="BL107" s="24" t="s">
        <v>169</v>
      </c>
      <c r="BM107" s="24" t="s">
        <v>2162</v>
      </c>
    </row>
    <row r="108" spans="2:65" s="10" customFormat="1" ht="29.85" customHeight="1">
      <c r="B108" s="176"/>
      <c r="C108" s="177"/>
      <c r="D108" s="190" t="s">
        <v>77</v>
      </c>
      <c r="E108" s="191" t="s">
        <v>2163</v>
      </c>
      <c r="F108" s="191" t="s">
        <v>2164</v>
      </c>
      <c r="G108" s="177"/>
      <c r="H108" s="177"/>
      <c r="I108" s="180"/>
      <c r="J108" s="192">
        <f>BK108</f>
        <v>0</v>
      </c>
      <c r="K108" s="177"/>
      <c r="L108" s="182"/>
      <c r="M108" s="183"/>
      <c r="N108" s="184"/>
      <c r="O108" s="184"/>
      <c r="P108" s="185">
        <f>P109</f>
        <v>0</v>
      </c>
      <c r="Q108" s="184"/>
      <c r="R108" s="185">
        <f>R109</f>
        <v>0</v>
      </c>
      <c r="S108" s="184"/>
      <c r="T108" s="186">
        <f>T109</f>
        <v>0</v>
      </c>
      <c r="AR108" s="187" t="s">
        <v>245</v>
      </c>
      <c r="AT108" s="188" t="s">
        <v>77</v>
      </c>
      <c r="AU108" s="188" t="s">
        <v>86</v>
      </c>
      <c r="AY108" s="187" t="s">
        <v>161</v>
      </c>
      <c r="BK108" s="189">
        <f>BK109</f>
        <v>0</v>
      </c>
    </row>
    <row r="109" spans="2:65" s="1" customFormat="1" ht="57" customHeight="1">
      <c r="B109" s="41"/>
      <c r="C109" s="193" t="s">
        <v>318</v>
      </c>
      <c r="D109" s="193" t="s">
        <v>164</v>
      </c>
      <c r="E109" s="194" t="s">
        <v>2165</v>
      </c>
      <c r="F109" s="195" t="s">
        <v>2166</v>
      </c>
      <c r="G109" s="196" t="s">
        <v>635</v>
      </c>
      <c r="H109" s="197">
        <v>1</v>
      </c>
      <c r="I109" s="198"/>
      <c r="J109" s="199">
        <f>ROUND(I109*H109,2)</f>
        <v>0</v>
      </c>
      <c r="K109" s="195" t="s">
        <v>76</v>
      </c>
      <c r="L109" s="61"/>
      <c r="M109" s="200" t="s">
        <v>76</v>
      </c>
      <c r="N109" s="244" t="s">
        <v>48</v>
      </c>
      <c r="O109" s="245"/>
      <c r="P109" s="246">
        <f>O109*H109</f>
        <v>0</v>
      </c>
      <c r="Q109" s="246">
        <v>0</v>
      </c>
      <c r="R109" s="246">
        <f>Q109*H109</f>
        <v>0</v>
      </c>
      <c r="S109" s="246">
        <v>0</v>
      </c>
      <c r="T109" s="247">
        <f>S109*H109</f>
        <v>0</v>
      </c>
      <c r="AR109" s="24" t="s">
        <v>169</v>
      </c>
      <c r="AT109" s="24" t="s">
        <v>164</v>
      </c>
      <c r="AU109" s="24" t="s">
        <v>88</v>
      </c>
      <c r="AY109" s="24" t="s">
        <v>161</v>
      </c>
      <c r="BE109" s="204">
        <f>IF(N109="základní",J109,0)</f>
        <v>0</v>
      </c>
      <c r="BF109" s="204">
        <f>IF(N109="snížená",J109,0)</f>
        <v>0</v>
      </c>
      <c r="BG109" s="204">
        <f>IF(N109="zákl. přenesená",J109,0)</f>
        <v>0</v>
      </c>
      <c r="BH109" s="204">
        <f>IF(N109="sníž. přenesená",J109,0)</f>
        <v>0</v>
      </c>
      <c r="BI109" s="204">
        <f>IF(N109="nulová",J109,0)</f>
        <v>0</v>
      </c>
      <c r="BJ109" s="24" t="s">
        <v>86</v>
      </c>
      <c r="BK109" s="204">
        <f>ROUND(I109*H109,2)</f>
        <v>0</v>
      </c>
      <c r="BL109" s="24" t="s">
        <v>169</v>
      </c>
      <c r="BM109" s="24" t="s">
        <v>2167</v>
      </c>
    </row>
    <row r="110" spans="2:65" s="1" customFormat="1" ht="6.95" customHeight="1">
      <c r="B110" s="56"/>
      <c r="C110" s="57"/>
      <c r="D110" s="57"/>
      <c r="E110" s="57"/>
      <c r="F110" s="57"/>
      <c r="G110" s="57"/>
      <c r="H110" s="57"/>
      <c r="I110" s="139"/>
      <c r="J110" s="57"/>
      <c r="K110" s="57"/>
      <c r="L110" s="61"/>
    </row>
  </sheetData>
  <sheetProtection algorithmName="SHA-512" hashValue="YN3qvHaJl6lSpdRcKrmFG8nvpBob50kUAi1JgTCcXWoLX85vyj0ItR++O3z3xj1+ZRrB+QFEB0HN9JNF8kzHQw==" saltValue="+Zu7xhzZ4Zc5K380qCqJuQ==" spinCount="100000" sheet="1" objects="1" scenarios="1" formatCells="0" formatColumns="0" formatRows="0" sort="0" autoFilter="0"/>
  <autoFilter ref="C85:K109"/>
  <mergeCells count="9">
    <mergeCell ref="E76:H76"/>
    <mergeCell ref="E78:H78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85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6"/>
  <sheetViews>
    <sheetView showGridLines="0" zoomScaleNormal="100" workbookViewId="0"/>
  </sheetViews>
  <sheetFormatPr defaultRowHeight="13.5"/>
  <cols>
    <col min="1" max="1" width="8.33203125" style="276" customWidth="1"/>
    <col min="2" max="2" width="1.6640625" style="276" customWidth="1"/>
    <col min="3" max="4" width="5" style="276" customWidth="1"/>
    <col min="5" max="5" width="11.6640625" style="276" customWidth="1"/>
    <col min="6" max="6" width="9.1640625" style="276" customWidth="1"/>
    <col min="7" max="7" width="5" style="276" customWidth="1"/>
    <col min="8" max="8" width="77.83203125" style="276" customWidth="1"/>
    <col min="9" max="10" width="20" style="276" customWidth="1"/>
    <col min="11" max="11" width="1.6640625" style="276" customWidth="1"/>
  </cols>
  <sheetData>
    <row r="1" spans="2:11" ht="37.5" customHeight="1"/>
    <row r="2" spans="2:11" ht="7.5" customHeight="1">
      <c r="B2" s="277"/>
      <c r="C2" s="278"/>
      <c r="D2" s="278"/>
      <c r="E2" s="278"/>
      <c r="F2" s="278"/>
      <c r="G2" s="278"/>
      <c r="H2" s="278"/>
      <c r="I2" s="278"/>
      <c r="J2" s="278"/>
      <c r="K2" s="279"/>
    </row>
    <row r="3" spans="2:11" s="15" customFormat="1" ht="45" customHeight="1">
      <c r="B3" s="280"/>
      <c r="C3" s="403" t="s">
        <v>2168</v>
      </c>
      <c r="D3" s="403"/>
      <c r="E3" s="403"/>
      <c r="F3" s="403"/>
      <c r="G3" s="403"/>
      <c r="H3" s="403"/>
      <c r="I3" s="403"/>
      <c r="J3" s="403"/>
      <c r="K3" s="281"/>
    </row>
    <row r="4" spans="2:11" ht="25.5" customHeight="1">
      <c r="B4" s="282"/>
      <c r="C4" s="407" t="s">
        <v>2169</v>
      </c>
      <c r="D4" s="407"/>
      <c r="E4" s="407"/>
      <c r="F4" s="407"/>
      <c r="G4" s="407"/>
      <c r="H4" s="407"/>
      <c r="I4" s="407"/>
      <c r="J4" s="407"/>
      <c r="K4" s="283"/>
    </row>
    <row r="5" spans="2:11" ht="5.25" customHeight="1">
      <c r="B5" s="282"/>
      <c r="C5" s="284"/>
      <c r="D5" s="284"/>
      <c r="E5" s="284"/>
      <c r="F5" s="284"/>
      <c r="G5" s="284"/>
      <c r="H5" s="284"/>
      <c r="I5" s="284"/>
      <c r="J5" s="284"/>
      <c r="K5" s="283"/>
    </row>
    <row r="6" spans="2:11" ht="15" customHeight="1">
      <c r="B6" s="282"/>
      <c r="C6" s="406" t="s">
        <v>2170</v>
      </c>
      <c r="D6" s="406"/>
      <c r="E6" s="406"/>
      <c r="F6" s="406"/>
      <c r="G6" s="406"/>
      <c r="H6" s="406"/>
      <c r="I6" s="406"/>
      <c r="J6" s="406"/>
      <c r="K6" s="283"/>
    </row>
    <row r="7" spans="2:11" ht="15" customHeight="1">
      <c r="B7" s="286"/>
      <c r="C7" s="406" t="s">
        <v>2171</v>
      </c>
      <c r="D7" s="406"/>
      <c r="E7" s="406"/>
      <c r="F7" s="406"/>
      <c r="G7" s="406"/>
      <c r="H7" s="406"/>
      <c r="I7" s="406"/>
      <c r="J7" s="406"/>
      <c r="K7" s="283"/>
    </row>
    <row r="8" spans="2:11" ht="12.75" customHeight="1">
      <c r="B8" s="286"/>
      <c r="C8" s="285"/>
      <c r="D8" s="285"/>
      <c r="E8" s="285"/>
      <c r="F8" s="285"/>
      <c r="G8" s="285"/>
      <c r="H8" s="285"/>
      <c r="I8" s="285"/>
      <c r="J8" s="285"/>
      <c r="K8" s="283"/>
    </row>
    <row r="9" spans="2:11" ht="15" customHeight="1">
      <c r="B9" s="286"/>
      <c r="C9" s="406" t="s">
        <v>2172</v>
      </c>
      <c r="D9" s="406"/>
      <c r="E9" s="406"/>
      <c r="F9" s="406"/>
      <c r="G9" s="406"/>
      <c r="H9" s="406"/>
      <c r="I9" s="406"/>
      <c r="J9" s="406"/>
      <c r="K9" s="283"/>
    </row>
    <row r="10" spans="2:11" ht="15" customHeight="1">
      <c r="B10" s="286"/>
      <c r="C10" s="285"/>
      <c r="D10" s="406" t="s">
        <v>2173</v>
      </c>
      <c r="E10" s="406"/>
      <c r="F10" s="406"/>
      <c r="G10" s="406"/>
      <c r="H10" s="406"/>
      <c r="I10" s="406"/>
      <c r="J10" s="406"/>
      <c r="K10" s="283"/>
    </row>
    <row r="11" spans="2:11" ht="15" customHeight="1">
      <c r="B11" s="286"/>
      <c r="C11" s="287"/>
      <c r="D11" s="406" t="s">
        <v>2174</v>
      </c>
      <c r="E11" s="406"/>
      <c r="F11" s="406"/>
      <c r="G11" s="406"/>
      <c r="H11" s="406"/>
      <c r="I11" s="406"/>
      <c r="J11" s="406"/>
      <c r="K11" s="283"/>
    </row>
    <row r="12" spans="2:11" ht="12.75" customHeight="1">
      <c r="B12" s="286"/>
      <c r="C12" s="287"/>
      <c r="D12" s="287"/>
      <c r="E12" s="287"/>
      <c r="F12" s="287"/>
      <c r="G12" s="287"/>
      <c r="H12" s="287"/>
      <c r="I12" s="287"/>
      <c r="J12" s="287"/>
      <c r="K12" s="283"/>
    </row>
    <row r="13" spans="2:11" ht="15" customHeight="1">
      <c r="B13" s="286"/>
      <c r="C13" s="287"/>
      <c r="D13" s="406" t="s">
        <v>2175</v>
      </c>
      <c r="E13" s="406"/>
      <c r="F13" s="406"/>
      <c r="G13" s="406"/>
      <c r="H13" s="406"/>
      <c r="I13" s="406"/>
      <c r="J13" s="406"/>
      <c r="K13" s="283"/>
    </row>
    <row r="14" spans="2:11" ht="15" customHeight="1">
      <c r="B14" s="286"/>
      <c r="C14" s="287"/>
      <c r="D14" s="406" t="s">
        <v>2176</v>
      </c>
      <c r="E14" s="406"/>
      <c r="F14" s="406"/>
      <c r="G14" s="406"/>
      <c r="H14" s="406"/>
      <c r="I14" s="406"/>
      <c r="J14" s="406"/>
      <c r="K14" s="283"/>
    </row>
    <row r="15" spans="2:11" ht="15" customHeight="1">
      <c r="B15" s="286"/>
      <c r="C15" s="287"/>
      <c r="D15" s="406" t="s">
        <v>2177</v>
      </c>
      <c r="E15" s="406"/>
      <c r="F15" s="406"/>
      <c r="G15" s="406"/>
      <c r="H15" s="406"/>
      <c r="I15" s="406"/>
      <c r="J15" s="406"/>
      <c r="K15" s="283"/>
    </row>
    <row r="16" spans="2:11" ht="15" customHeight="1">
      <c r="B16" s="286"/>
      <c r="C16" s="287"/>
      <c r="D16" s="287"/>
      <c r="E16" s="288" t="s">
        <v>85</v>
      </c>
      <c r="F16" s="406" t="s">
        <v>2178</v>
      </c>
      <c r="G16" s="406"/>
      <c r="H16" s="406"/>
      <c r="I16" s="406"/>
      <c r="J16" s="406"/>
      <c r="K16" s="283"/>
    </row>
    <row r="17" spans="2:11" ht="15" customHeight="1">
      <c r="B17" s="286"/>
      <c r="C17" s="287"/>
      <c r="D17" s="287"/>
      <c r="E17" s="288" t="s">
        <v>2179</v>
      </c>
      <c r="F17" s="406" t="s">
        <v>2180</v>
      </c>
      <c r="G17" s="406"/>
      <c r="H17" s="406"/>
      <c r="I17" s="406"/>
      <c r="J17" s="406"/>
      <c r="K17" s="283"/>
    </row>
    <row r="18" spans="2:11" ht="15" customHeight="1">
      <c r="B18" s="286"/>
      <c r="C18" s="287"/>
      <c r="D18" s="287"/>
      <c r="E18" s="288" t="s">
        <v>2181</v>
      </c>
      <c r="F18" s="406" t="s">
        <v>2182</v>
      </c>
      <c r="G18" s="406"/>
      <c r="H18" s="406"/>
      <c r="I18" s="406"/>
      <c r="J18" s="406"/>
      <c r="K18" s="283"/>
    </row>
    <row r="19" spans="2:11" ht="15" customHeight="1">
      <c r="B19" s="286"/>
      <c r="C19" s="287"/>
      <c r="D19" s="287"/>
      <c r="E19" s="288" t="s">
        <v>2183</v>
      </c>
      <c r="F19" s="406" t="s">
        <v>2184</v>
      </c>
      <c r="G19" s="406"/>
      <c r="H19" s="406"/>
      <c r="I19" s="406"/>
      <c r="J19" s="406"/>
      <c r="K19" s="283"/>
    </row>
    <row r="20" spans="2:11" ht="15" customHeight="1">
      <c r="B20" s="286"/>
      <c r="C20" s="287"/>
      <c r="D20" s="287"/>
      <c r="E20" s="288" t="s">
        <v>1556</v>
      </c>
      <c r="F20" s="406" t="s">
        <v>2185</v>
      </c>
      <c r="G20" s="406"/>
      <c r="H20" s="406"/>
      <c r="I20" s="406"/>
      <c r="J20" s="406"/>
      <c r="K20" s="283"/>
    </row>
    <row r="21" spans="2:11" ht="15" customHeight="1">
      <c r="B21" s="286"/>
      <c r="C21" s="287"/>
      <c r="D21" s="287"/>
      <c r="E21" s="288" t="s">
        <v>2186</v>
      </c>
      <c r="F21" s="406" t="s">
        <v>2187</v>
      </c>
      <c r="G21" s="406"/>
      <c r="H21" s="406"/>
      <c r="I21" s="406"/>
      <c r="J21" s="406"/>
      <c r="K21" s="283"/>
    </row>
    <row r="22" spans="2:11" ht="12.75" customHeight="1">
      <c r="B22" s="286"/>
      <c r="C22" s="287"/>
      <c r="D22" s="287"/>
      <c r="E22" s="287"/>
      <c r="F22" s="287"/>
      <c r="G22" s="287"/>
      <c r="H22" s="287"/>
      <c r="I22" s="287"/>
      <c r="J22" s="287"/>
      <c r="K22" s="283"/>
    </row>
    <row r="23" spans="2:11" ht="15" customHeight="1">
      <c r="B23" s="286"/>
      <c r="C23" s="406" t="s">
        <v>2188</v>
      </c>
      <c r="D23" s="406"/>
      <c r="E23" s="406"/>
      <c r="F23" s="406"/>
      <c r="G23" s="406"/>
      <c r="H23" s="406"/>
      <c r="I23" s="406"/>
      <c r="J23" s="406"/>
      <c r="K23" s="283"/>
    </row>
    <row r="24" spans="2:11" ht="15" customHeight="1">
      <c r="B24" s="286"/>
      <c r="C24" s="406" t="s">
        <v>2189</v>
      </c>
      <c r="D24" s="406"/>
      <c r="E24" s="406"/>
      <c r="F24" s="406"/>
      <c r="G24" s="406"/>
      <c r="H24" s="406"/>
      <c r="I24" s="406"/>
      <c r="J24" s="406"/>
      <c r="K24" s="283"/>
    </row>
    <row r="25" spans="2:11" ht="15" customHeight="1">
      <c r="B25" s="286"/>
      <c r="C25" s="285"/>
      <c r="D25" s="406" t="s">
        <v>2190</v>
      </c>
      <c r="E25" s="406"/>
      <c r="F25" s="406"/>
      <c r="G25" s="406"/>
      <c r="H25" s="406"/>
      <c r="I25" s="406"/>
      <c r="J25" s="406"/>
      <c r="K25" s="283"/>
    </row>
    <row r="26" spans="2:11" ht="15" customHeight="1">
      <c r="B26" s="286"/>
      <c r="C26" s="287"/>
      <c r="D26" s="406" t="s">
        <v>2191</v>
      </c>
      <c r="E26" s="406"/>
      <c r="F26" s="406"/>
      <c r="G26" s="406"/>
      <c r="H26" s="406"/>
      <c r="I26" s="406"/>
      <c r="J26" s="406"/>
      <c r="K26" s="283"/>
    </row>
    <row r="27" spans="2:11" ht="12.75" customHeight="1">
      <c r="B27" s="286"/>
      <c r="C27" s="287"/>
      <c r="D27" s="287"/>
      <c r="E27" s="287"/>
      <c r="F27" s="287"/>
      <c r="G27" s="287"/>
      <c r="H27" s="287"/>
      <c r="I27" s="287"/>
      <c r="J27" s="287"/>
      <c r="K27" s="283"/>
    </row>
    <row r="28" spans="2:11" ht="15" customHeight="1">
      <c r="B28" s="286"/>
      <c r="C28" s="287"/>
      <c r="D28" s="406" t="s">
        <v>2192</v>
      </c>
      <c r="E28" s="406"/>
      <c r="F28" s="406"/>
      <c r="G28" s="406"/>
      <c r="H28" s="406"/>
      <c r="I28" s="406"/>
      <c r="J28" s="406"/>
      <c r="K28" s="283"/>
    </row>
    <row r="29" spans="2:11" ht="15" customHeight="1">
      <c r="B29" s="286"/>
      <c r="C29" s="287"/>
      <c r="D29" s="406" t="s">
        <v>2193</v>
      </c>
      <c r="E29" s="406"/>
      <c r="F29" s="406"/>
      <c r="G29" s="406"/>
      <c r="H29" s="406"/>
      <c r="I29" s="406"/>
      <c r="J29" s="406"/>
      <c r="K29" s="283"/>
    </row>
    <row r="30" spans="2:11" ht="12.75" customHeight="1">
      <c r="B30" s="286"/>
      <c r="C30" s="287"/>
      <c r="D30" s="287"/>
      <c r="E30" s="287"/>
      <c r="F30" s="287"/>
      <c r="G30" s="287"/>
      <c r="H30" s="287"/>
      <c r="I30" s="287"/>
      <c r="J30" s="287"/>
      <c r="K30" s="283"/>
    </row>
    <row r="31" spans="2:11" ht="15" customHeight="1">
      <c r="B31" s="286"/>
      <c r="C31" s="287"/>
      <c r="D31" s="406" t="s">
        <v>2194</v>
      </c>
      <c r="E31" s="406"/>
      <c r="F31" s="406"/>
      <c r="G31" s="406"/>
      <c r="H31" s="406"/>
      <c r="I31" s="406"/>
      <c r="J31" s="406"/>
      <c r="K31" s="283"/>
    </row>
    <row r="32" spans="2:11" ht="15" customHeight="1">
      <c r="B32" s="286"/>
      <c r="C32" s="287"/>
      <c r="D32" s="406" t="s">
        <v>2195</v>
      </c>
      <c r="E32" s="406"/>
      <c r="F32" s="406"/>
      <c r="G32" s="406"/>
      <c r="H32" s="406"/>
      <c r="I32" s="406"/>
      <c r="J32" s="406"/>
      <c r="K32" s="283"/>
    </row>
    <row r="33" spans="2:11" ht="15" customHeight="1">
      <c r="B33" s="286"/>
      <c r="C33" s="287"/>
      <c r="D33" s="406" t="s">
        <v>2196</v>
      </c>
      <c r="E33" s="406"/>
      <c r="F33" s="406"/>
      <c r="G33" s="406"/>
      <c r="H33" s="406"/>
      <c r="I33" s="406"/>
      <c r="J33" s="406"/>
      <c r="K33" s="283"/>
    </row>
    <row r="34" spans="2:11" ht="15" customHeight="1">
      <c r="B34" s="286"/>
      <c r="C34" s="287"/>
      <c r="D34" s="285"/>
      <c r="E34" s="289" t="s">
        <v>146</v>
      </c>
      <c r="F34" s="285"/>
      <c r="G34" s="406" t="s">
        <v>2197</v>
      </c>
      <c r="H34" s="406"/>
      <c r="I34" s="406"/>
      <c r="J34" s="406"/>
      <c r="K34" s="283"/>
    </row>
    <row r="35" spans="2:11" ht="30.75" customHeight="1">
      <c r="B35" s="286"/>
      <c r="C35" s="287"/>
      <c r="D35" s="285"/>
      <c r="E35" s="289" t="s">
        <v>2198</v>
      </c>
      <c r="F35" s="285"/>
      <c r="G35" s="406" t="s">
        <v>2199</v>
      </c>
      <c r="H35" s="406"/>
      <c r="I35" s="406"/>
      <c r="J35" s="406"/>
      <c r="K35" s="283"/>
    </row>
    <row r="36" spans="2:11" ht="15" customHeight="1">
      <c r="B36" s="286"/>
      <c r="C36" s="287"/>
      <c r="D36" s="285"/>
      <c r="E36" s="289" t="s">
        <v>58</v>
      </c>
      <c r="F36" s="285"/>
      <c r="G36" s="406" t="s">
        <v>2200</v>
      </c>
      <c r="H36" s="406"/>
      <c r="I36" s="406"/>
      <c r="J36" s="406"/>
      <c r="K36" s="283"/>
    </row>
    <row r="37" spans="2:11" ht="15" customHeight="1">
      <c r="B37" s="286"/>
      <c r="C37" s="287"/>
      <c r="D37" s="285"/>
      <c r="E37" s="289" t="s">
        <v>147</v>
      </c>
      <c r="F37" s="285"/>
      <c r="G37" s="406" t="s">
        <v>2201</v>
      </c>
      <c r="H37" s="406"/>
      <c r="I37" s="406"/>
      <c r="J37" s="406"/>
      <c r="K37" s="283"/>
    </row>
    <row r="38" spans="2:11" ht="15" customHeight="1">
      <c r="B38" s="286"/>
      <c r="C38" s="287"/>
      <c r="D38" s="285"/>
      <c r="E38" s="289" t="s">
        <v>148</v>
      </c>
      <c r="F38" s="285"/>
      <c r="G38" s="406" t="s">
        <v>2202</v>
      </c>
      <c r="H38" s="406"/>
      <c r="I38" s="406"/>
      <c r="J38" s="406"/>
      <c r="K38" s="283"/>
    </row>
    <row r="39" spans="2:11" ht="15" customHeight="1">
      <c r="B39" s="286"/>
      <c r="C39" s="287"/>
      <c r="D39" s="285"/>
      <c r="E39" s="289" t="s">
        <v>149</v>
      </c>
      <c r="F39" s="285"/>
      <c r="G39" s="406" t="s">
        <v>2203</v>
      </c>
      <c r="H39" s="406"/>
      <c r="I39" s="406"/>
      <c r="J39" s="406"/>
      <c r="K39" s="283"/>
    </row>
    <row r="40" spans="2:11" ht="15" customHeight="1">
      <c r="B40" s="286"/>
      <c r="C40" s="287"/>
      <c r="D40" s="285"/>
      <c r="E40" s="289" t="s">
        <v>2204</v>
      </c>
      <c r="F40" s="285"/>
      <c r="G40" s="406" t="s">
        <v>2205</v>
      </c>
      <c r="H40" s="406"/>
      <c r="I40" s="406"/>
      <c r="J40" s="406"/>
      <c r="K40" s="283"/>
    </row>
    <row r="41" spans="2:11" ht="15" customHeight="1">
      <c r="B41" s="286"/>
      <c r="C41" s="287"/>
      <c r="D41" s="285"/>
      <c r="E41" s="289"/>
      <c r="F41" s="285"/>
      <c r="G41" s="406" t="s">
        <v>2206</v>
      </c>
      <c r="H41" s="406"/>
      <c r="I41" s="406"/>
      <c r="J41" s="406"/>
      <c r="K41" s="283"/>
    </row>
    <row r="42" spans="2:11" ht="15" customHeight="1">
      <c r="B42" s="286"/>
      <c r="C42" s="287"/>
      <c r="D42" s="285"/>
      <c r="E42" s="289" t="s">
        <v>2207</v>
      </c>
      <c r="F42" s="285"/>
      <c r="G42" s="406" t="s">
        <v>2208</v>
      </c>
      <c r="H42" s="406"/>
      <c r="I42" s="406"/>
      <c r="J42" s="406"/>
      <c r="K42" s="283"/>
    </row>
    <row r="43" spans="2:11" ht="15" customHeight="1">
      <c r="B43" s="286"/>
      <c r="C43" s="287"/>
      <c r="D43" s="285"/>
      <c r="E43" s="289" t="s">
        <v>151</v>
      </c>
      <c r="F43" s="285"/>
      <c r="G43" s="406" t="s">
        <v>2209</v>
      </c>
      <c r="H43" s="406"/>
      <c r="I43" s="406"/>
      <c r="J43" s="406"/>
      <c r="K43" s="283"/>
    </row>
    <row r="44" spans="2:11" ht="12.75" customHeight="1">
      <c r="B44" s="286"/>
      <c r="C44" s="287"/>
      <c r="D44" s="285"/>
      <c r="E44" s="285"/>
      <c r="F44" s="285"/>
      <c r="G44" s="285"/>
      <c r="H44" s="285"/>
      <c r="I44" s="285"/>
      <c r="J44" s="285"/>
      <c r="K44" s="283"/>
    </row>
    <row r="45" spans="2:11" ht="15" customHeight="1">
      <c r="B45" s="286"/>
      <c r="C45" s="287"/>
      <c r="D45" s="406" t="s">
        <v>2210</v>
      </c>
      <c r="E45" s="406"/>
      <c r="F45" s="406"/>
      <c r="G45" s="406"/>
      <c r="H45" s="406"/>
      <c r="I45" s="406"/>
      <c r="J45" s="406"/>
      <c r="K45" s="283"/>
    </row>
    <row r="46" spans="2:11" ht="15" customHeight="1">
      <c r="B46" s="286"/>
      <c r="C46" s="287"/>
      <c r="D46" s="287"/>
      <c r="E46" s="406" t="s">
        <v>2211</v>
      </c>
      <c r="F46" s="406"/>
      <c r="G46" s="406"/>
      <c r="H46" s="406"/>
      <c r="I46" s="406"/>
      <c r="J46" s="406"/>
      <c r="K46" s="283"/>
    </row>
    <row r="47" spans="2:11" ht="15" customHeight="1">
      <c r="B47" s="286"/>
      <c r="C47" s="287"/>
      <c r="D47" s="287"/>
      <c r="E47" s="406" t="s">
        <v>2212</v>
      </c>
      <c r="F47" s="406"/>
      <c r="G47" s="406"/>
      <c r="H47" s="406"/>
      <c r="I47" s="406"/>
      <c r="J47" s="406"/>
      <c r="K47" s="283"/>
    </row>
    <row r="48" spans="2:11" ht="15" customHeight="1">
      <c r="B48" s="286"/>
      <c r="C48" s="287"/>
      <c r="D48" s="287"/>
      <c r="E48" s="406" t="s">
        <v>2213</v>
      </c>
      <c r="F48" s="406"/>
      <c r="G48" s="406"/>
      <c r="H48" s="406"/>
      <c r="I48" s="406"/>
      <c r="J48" s="406"/>
      <c r="K48" s="283"/>
    </row>
    <row r="49" spans="2:11" ht="15" customHeight="1">
      <c r="B49" s="286"/>
      <c r="C49" s="287"/>
      <c r="D49" s="406" t="s">
        <v>2214</v>
      </c>
      <c r="E49" s="406"/>
      <c r="F49" s="406"/>
      <c r="G49" s="406"/>
      <c r="H49" s="406"/>
      <c r="I49" s="406"/>
      <c r="J49" s="406"/>
      <c r="K49" s="283"/>
    </row>
    <row r="50" spans="2:11" ht="25.5" customHeight="1">
      <c r="B50" s="282"/>
      <c r="C50" s="407" t="s">
        <v>2215</v>
      </c>
      <c r="D50" s="407"/>
      <c r="E50" s="407"/>
      <c r="F50" s="407"/>
      <c r="G50" s="407"/>
      <c r="H50" s="407"/>
      <c r="I50" s="407"/>
      <c r="J50" s="407"/>
      <c r="K50" s="283"/>
    </row>
    <row r="51" spans="2:11" ht="5.25" customHeight="1">
      <c r="B51" s="282"/>
      <c r="C51" s="284"/>
      <c r="D51" s="284"/>
      <c r="E51" s="284"/>
      <c r="F51" s="284"/>
      <c r="G51" s="284"/>
      <c r="H51" s="284"/>
      <c r="I51" s="284"/>
      <c r="J51" s="284"/>
      <c r="K51" s="283"/>
    </row>
    <row r="52" spans="2:11" ht="15" customHeight="1">
      <c r="B52" s="282"/>
      <c r="C52" s="406" t="s">
        <v>2216</v>
      </c>
      <c r="D52" s="406"/>
      <c r="E52" s="406"/>
      <c r="F52" s="406"/>
      <c r="G52" s="406"/>
      <c r="H52" s="406"/>
      <c r="I52" s="406"/>
      <c r="J52" s="406"/>
      <c r="K52" s="283"/>
    </row>
    <row r="53" spans="2:11" ht="15" customHeight="1">
      <c r="B53" s="282"/>
      <c r="C53" s="406" t="s">
        <v>2217</v>
      </c>
      <c r="D53" s="406"/>
      <c r="E53" s="406"/>
      <c r="F53" s="406"/>
      <c r="G53" s="406"/>
      <c r="H53" s="406"/>
      <c r="I53" s="406"/>
      <c r="J53" s="406"/>
      <c r="K53" s="283"/>
    </row>
    <row r="54" spans="2:11" ht="12.75" customHeight="1">
      <c r="B54" s="282"/>
      <c r="C54" s="285"/>
      <c r="D54" s="285"/>
      <c r="E54" s="285"/>
      <c r="F54" s="285"/>
      <c r="G54" s="285"/>
      <c r="H54" s="285"/>
      <c r="I54" s="285"/>
      <c r="J54" s="285"/>
      <c r="K54" s="283"/>
    </row>
    <row r="55" spans="2:11" ht="15" customHeight="1">
      <c r="B55" s="282"/>
      <c r="C55" s="406" t="s">
        <v>2218</v>
      </c>
      <c r="D55" s="406"/>
      <c r="E55" s="406"/>
      <c r="F55" s="406"/>
      <c r="G55" s="406"/>
      <c r="H55" s="406"/>
      <c r="I55" s="406"/>
      <c r="J55" s="406"/>
      <c r="K55" s="283"/>
    </row>
    <row r="56" spans="2:11" ht="15" customHeight="1">
      <c r="B56" s="282"/>
      <c r="C56" s="287"/>
      <c r="D56" s="406" t="s">
        <v>2219</v>
      </c>
      <c r="E56" s="406"/>
      <c r="F56" s="406"/>
      <c r="G56" s="406"/>
      <c r="H56" s="406"/>
      <c r="I56" s="406"/>
      <c r="J56" s="406"/>
      <c r="K56" s="283"/>
    </row>
    <row r="57" spans="2:11" ht="15" customHeight="1">
      <c r="B57" s="282"/>
      <c r="C57" s="287"/>
      <c r="D57" s="406" t="s">
        <v>2220</v>
      </c>
      <c r="E57" s="406"/>
      <c r="F57" s="406"/>
      <c r="G57" s="406"/>
      <c r="H57" s="406"/>
      <c r="I57" s="406"/>
      <c r="J57" s="406"/>
      <c r="K57" s="283"/>
    </row>
    <row r="58" spans="2:11" ht="15" customHeight="1">
      <c r="B58" s="282"/>
      <c r="C58" s="287"/>
      <c r="D58" s="406" t="s">
        <v>2221</v>
      </c>
      <c r="E58" s="406"/>
      <c r="F58" s="406"/>
      <c r="G58" s="406"/>
      <c r="H58" s="406"/>
      <c r="I58" s="406"/>
      <c r="J58" s="406"/>
      <c r="K58" s="283"/>
    </row>
    <row r="59" spans="2:11" ht="15" customHeight="1">
      <c r="B59" s="282"/>
      <c r="C59" s="287"/>
      <c r="D59" s="406" t="s">
        <v>2222</v>
      </c>
      <c r="E59" s="406"/>
      <c r="F59" s="406"/>
      <c r="G59" s="406"/>
      <c r="H59" s="406"/>
      <c r="I59" s="406"/>
      <c r="J59" s="406"/>
      <c r="K59" s="283"/>
    </row>
    <row r="60" spans="2:11" ht="15" customHeight="1">
      <c r="B60" s="282"/>
      <c r="C60" s="287"/>
      <c r="D60" s="405" t="s">
        <v>2223</v>
      </c>
      <c r="E60" s="405"/>
      <c r="F60" s="405"/>
      <c r="G60" s="405"/>
      <c r="H60" s="405"/>
      <c r="I60" s="405"/>
      <c r="J60" s="405"/>
      <c r="K60" s="283"/>
    </row>
    <row r="61" spans="2:11" ht="15" customHeight="1">
      <c r="B61" s="282"/>
      <c r="C61" s="287"/>
      <c r="D61" s="406" t="s">
        <v>2224</v>
      </c>
      <c r="E61" s="406"/>
      <c r="F61" s="406"/>
      <c r="G61" s="406"/>
      <c r="H61" s="406"/>
      <c r="I61" s="406"/>
      <c r="J61" s="406"/>
      <c r="K61" s="283"/>
    </row>
    <row r="62" spans="2:11" ht="12.75" customHeight="1">
      <c r="B62" s="282"/>
      <c r="C62" s="287"/>
      <c r="D62" s="287"/>
      <c r="E62" s="290"/>
      <c r="F62" s="287"/>
      <c r="G62" s="287"/>
      <c r="H62" s="287"/>
      <c r="I62" s="287"/>
      <c r="J62" s="287"/>
      <c r="K62" s="283"/>
    </row>
    <row r="63" spans="2:11" ht="15" customHeight="1">
      <c r="B63" s="282"/>
      <c r="C63" s="287"/>
      <c r="D63" s="406" t="s">
        <v>2225</v>
      </c>
      <c r="E63" s="406"/>
      <c r="F63" s="406"/>
      <c r="G63" s="406"/>
      <c r="H63" s="406"/>
      <c r="I63" s="406"/>
      <c r="J63" s="406"/>
      <c r="K63" s="283"/>
    </row>
    <row r="64" spans="2:11" ht="15" customHeight="1">
      <c r="B64" s="282"/>
      <c r="C64" s="287"/>
      <c r="D64" s="405" t="s">
        <v>2226</v>
      </c>
      <c r="E64" s="405"/>
      <c r="F64" s="405"/>
      <c r="G64" s="405"/>
      <c r="H64" s="405"/>
      <c r="I64" s="405"/>
      <c r="J64" s="405"/>
      <c r="K64" s="283"/>
    </row>
    <row r="65" spans="2:11" ht="15" customHeight="1">
      <c r="B65" s="282"/>
      <c r="C65" s="287"/>
      <c r="D65" s="406" t="s">
        <v>2227</v>
      </c>
      <c r="E65" s="406"/>
      <c r="F65" s="406"/>
      <c r="G65" s="406"/>
      <c r="H65" s="406"/>
      <c r="I65" s="406"/>
      <c r="J65" s="406"/>
      <c r="K65" s="283"/>
    </row>
    <row r="66" spans="2:11" ht="15" customHeight="1">
      <c r="B66" s="282"/>
      <c r="C66" s="287"/>
      <c r="D66" s="406" t="s">
        <v>2228</v>
      </c>
      <c r="E66" s="406"/>
      <c r="F66" s="406"/>
      <c r="G66" s="406"/>
      <c r="H66" s="406"/>
      <c r="I66" s="406"/>
      <c r="J66" s="406"/>
      <c r="K66" s="283"/>
    </row>
    <row r="67" spans="2:11" ht="15" customHeight="1">
      <c r="B67" s="282"/>
      <c r="C67" s="287"/>
      <c r="D67" s="406" t="s">
        <v>2229</v>
      </c>
      <c r="E67" s="406"/>
      <c r="F67" s="406"/>
      <c r="G67" s="406"/>
      <c r="H67" s="406"/>
      <c r="I67" s="406"/>
      <c r="J67" s="406"/>
      <c r="K67" s="283"/>
    </row>
    <row r="68" spans="2:11" ht="15" customHeight="1">
      <c r="B68" s="282"/>
      <c r="C68" s="287"/>
      <c r="D68" s="406" t="s">
        <v>2230</v>
      </c>
      <c r="E68" s="406"/>
      <c r="F68" s="406"/>
      <c r="G68" s="406"/>
      <c r="H68" s="406"/>
      <c r="I68" s="406"/>
      <c r="J68" s="406"/>
      <c r="K68" s="283"/>
    </row>
    <row r="69" spans="2:11" ht="12.75" customHeight="1">
      <c r="B69" s="291"/>
      <c r="C69" s="292"/>
      <c r="D69" s="292"/>
      <c r="E69" s="292"/>
      <c r="F69" s="292"/>
      <c r="G69" s="292"/>
      <c r="H69" s="292"/>
      <c r="I69" s="292"/>
      <c r="J69" s="292"/>
      <c r="K69" s="293"/>
    </row>
    <row r="70" spans="2:11" ht="18.75" customHeight="1">
      <c r="B70" s="294"/>
      <c r="C70" s="294"/>
      <c r="D70" s="294"/>
      <c r="E70" s="294"/>
      <c r="F70" s="294"/>
      <c r="G70" s="294"/>
      <c r="H70" s="294"/>
      <c r="I70" s="294"/>
      <c r="J70" s="294"/>
      <c r="K70" s="295"/>
    </row>
    <row r="71" spans="2:11" ht="18.75" customHeight="1">
      <c r="B71" s="295"/>
      <c r="C71" s="295"/>
      <c r="D71" s="295"/>
      <c r="E71" s="295"/>
      <c r="F71" s="295"/>
      <c r="G71" s="295"/>
      <c r="H71" s="295"/>
      <c r="I71" s="295"/>
      <c r="J71" s="295"/>
      <c r="K71" s="295"/>
    </row>
    <row r="72" spans="2:11" ht="7.5" customHeight="1">
      <c r="B72" s="296"/>
      <c r="C72" s="297"/>
      <c r="D72" s="297"/>
      <c r="E72" s="297"/>
      <c r="F72" s="297"/>
      <c r="G72" s="297"/>
      <c r="H72" s="297"/>
      <c r="I72" s="297"/>
      <c r="J72" s="297"/>
      <c r="K72" s="298"/>
    </row>
    <row r="73" spans="2:11" ht="45" customHeight="1">
      <c r="B73" s="299"/>
      <c r="C73" s="404" t="s">
        <v>123</v>
      </c>
      <c r="D73" s="404"/>
      <c r="E73" s="404"/>
      <c r="F73" s="404"/>
      <c r="G73" s="404"/>
      <c r="H73" s="404"/>
      <c r="I73" s="404"/>
      <c r="J73" s="404"/>
      <c r="K73" s="300"/>
    </row>
    <row r="74" spans="2:11" ht="17.25" customHeight="1">
      <c r="B74" s="299"/>
      <c r="C74" s="301" t="s">
        <v>2231</v>
      </c>
      <c r="D74" s="301"/>
      <c r="E74" s="301"/>
      <c r="F74" s="301" t="s">
        <v>2232</v>
      </c>
      <c r="G74" s="302"/>
      <c r="H74" s="301" t="s">
        <v>147</v>
      </c>
      <c r="I74" s="301" t="s">
        <v>62</v>
      </c>
      <c r="J74" s="301" t="s">
        <v>2233</v>
      </c>
      <c r="K74" s="300"/>
    </row>
    <row r="75" spans="2:11" ht="17.25" customHeight="1">
      <c r="B75" s="299"/>
      <c r="C75" s="303" t="s">
        <v>2234</v>
      </c>
      <c r="D75" s="303"/>
      <c r="E75" s="303"/>
      <c r="F75" s="304" t="s">
        <v>2235</v>
      </c>
      <c r="G75" s="305"/>
      <c r="H75" s="303"/>
      <c r="I75" s="303"/>
      <c r="J75" s="303" t="s">
        <v>2236</v>
      </c>
      <c r="K75" s="300"/>
    </row>
    <row r="76" spans="2:11" ht="5.25" customHeight="1">
      <c r="B76" s="299"/>
      <c r="C76" s="306"/>
      <c r="D76" s="306"/>
      <c r="E76" s="306"/>
      <c r="F76" s="306"/>
      <c r="G76" s="307"/>
      <c r="H76" s="306"/>
      <c r="I76" s="306"/>
      <c r="J76" s="306"/>
      <c r="K76" s="300"/>
    </row>
    <row r="77" spans="2:11" ht="15" customHeight="1">
      <c r="B77" s="299"/>
      <c r="C77" s="289" t="s">
        <v>58</v>
      </c>
      <c r="D77" s="306"/>
      <c r="E77" s="306"/>
      <c r="F77" s="308" t="s">
        <v>2237</v>
      </c>
      <c r="G77" s="307"/>
      <c r="H77" s="289" t="s">
        <v>2238</v>
      </c>
      <c r="I77" s="289" t="s">
        <v>2239</v>
      </c>
      <c r="J77" s="289">
        <v>20</v>
      </c>
      <c r="K77" s="300"/>
    </row>
    <row r="78" spans="2:11" ht="15" customHeight="1">
      <c r="B78" s="299"/>
      <c r="C78" s="289" t="s">
        <v>2240</v>
      </c>
      <c r="D78" s="289"/>
      <c r="E78" s="289"/>
      <c r="F78" s="308" t="s">
        <v>2237</v>
      </c>
      <c r="G78" s="307"/>
      <c r="H78" s="289" t="s">
        <v>2241</v>
      </c>
      <c r="I78" s="289" t="s">
        <v>2239</v>
      </c>
      <c r="J78" s="289">
        <v>120</v>
      </c>
      <c r="K78" s="300"/>
    </row>
    <row r="79" spans="2:11" ht="15" customHeight="1">
      <c r="B79" s="309"/>
      <c r="C79" s="289" t="s">
        <v>2242</v>
      </c>
      <c r="D79" s="289"/>
      <c r="E79" s="289"/>
      <c r="F79" s="308" t="s">
        <v>2243</v>
      </c>
      <c r="G79" s="307"/>
      <c r="H79" s="289" t="s">
        <v>2244</v>
      </c>
      <c r="I79" s="289" t="s">
        <v>2239</v>
      </c>
      <c r="J79" s="289">
        <v>50</v>
      </c>
      <c r="K79" s="300"/>
    </row>
    <row r="80" spans="2:11" ht="15" customHeight="1">
      <c r="B80" s="309"/>
      <c r="C80" s="289" t="s">
        <v>2245</v>
      </c>
      <c r="D80" s="289"/>
      <c r="E80" s="289"/>
      <c r="F80" s="308" t="s">
        <v>2237</v>
      </c>
      <c r="G80" s="307"/>
      <c r="H80" s="289" t="s">
        <v>2246</v>
      </c>
      <c r="I80" s="289" t="s">
        <v>2247</v>
      </c>
      <c r="J80" s="289"/>
      <c r="K80" s="300"/>
    </row>
    <row r="81" spans="2:11" ht="15" customHeight="1">
      <c r="B81" s="309"/>
      <c r="C81" s="310" t="s">
        <v>2248</v>
      </c>
      <c r="D81" s="310"/>
      <c r="E81" s="310"/>
      <c r="F81" s="311" t="s">
        <v>2243</v>
      </c>
      <c r="G81" s="310"/>
      <c r="H81" s="310" t="s">
        <v>2249</v>
      </c>
      <c r="I81" s="310" t="s">
        <v>2239</v>
      </c>
      <c r="J81" s="310">
        <v>15</v>
      </c>
      <c r="K81" s="300"/>
    </row>
    <row r="82" spans="2:11" ht="15" customHeight="1">
      <c r="B82" s="309"/>
      <c r="C82" s="310" t="s">
        <v>2250</v>
      </c>
      <c r="D82" s="310"/>
      <c r="E82" s="310"/>
      <c r="F82" s="311" t="s">
        <v>2243</v>
      </c>
      <c r="G82" s="310"/>
      <c r="H82" s="310" t="s">
        <v>2251</v>
      </c>
      <c r="I82" s="310" t="s">
        <v>2239</v>
      </c>
      <c r="J82" s="310">
        <v>15</v>
      </c>
      <c r="K82" s="300"/>
    </row>
    <row r="83" spans="2:11" ht="15" customHeight="1">
      <c r="B83" s="309"/>
      <c r="C83" s="310" t="s">
        <v>2252</v>
      </c>
      <c r="D83" s="310"/>
      <c r="E83" s="310"/>
      <c r="F83" s="311" t="s">
        <v>2243</v>
      </c>
      <c r="G83" s="310"/>
      <c r="H83" s="310" t="s">
        <v>2253</v>
      </c>
      <c r="I83" s="310" t="s">
        <v>2239</v>
      </c>
      <c r="J83" s="310">
        <v>20</v>
      </c>
      <c r="K83" s="300"/>
    </row>
    <row r="84" spans="2:11" ht="15" customHeight="1">
      <c r="B84" s="309"/>
      <c r="C84" s="310" t="s">
        <v>2254</v>
      </c>
      <c r="D84" s="310"/>
      <c r="E84" s="310"/>
      <c r="F84" s="311" t="s">
        <v>2243</v>
      </c>
      <c r="G84" s="310"/>
      <c r="H84" s="310" t="s">
        <v>2255</v>
      </c>
      <c r="I84" s="310" t="s">
        <v>2239</v>
      </c>
      <c r="J84" s="310">
        <v>20</v>
      </c>
      <c r="K84" s="300"/>
    </row>
    <row r="85" spans="2:11" ht="15" customHeight="1">
      <c r="B85" s="309"/>
      <c r="C85" s="289" t="s">
        <v>2256</v>
      </c>
      <c r="D85" s="289"/>
      <c r="E85" s="289"/>
      <c r="F85" s="308" t="s">
        <v>2243</v>
      </c>
      <c r="G85" s="307"/>
      <c r="H85" s="289" t="s">
        <v>2257</v>
      </c>
      <c r="I85" s="289" t="s">
        <v>2239</v>
      </c>
      <c r="J85" s="289">
        <v>50</v>
      </c>
      <c r="K85" s="300"/>
    </row>
    <row r="86" spans="2:11" ht="15" customHeight="1">
      <c r="B86" s="309"/>
      <c r="C86" s="289" t="s">
        <v>2258</v>
      </c>
      <c r="D86" s="289"/>
      <c r="E86" s="289"/>
      <c r="F86" s="308" t="s">
        <v>2243</v>
      </c>
      <c r="G86" s="307"/>
      <c r="H86" s="289" t="s">
        <v>2259</v>
      </c>
      <c r="I86" s="289" t="s">
        <v>2239</v>
      </c>
      <c r="J86" s="289">
        <v>20</v>
      </c>
      <c r="K86" s="300"/>
    </row>
    <row r="87" spans="2:11" ht="15" customHeight="1">
      <c r="B87" s="309"/>
      <c r="C87" s="289" t="s">
        <v>2260</v>
      </c>
      <c r="D87" s="289"/>
      <c r="E87" s="289"/>
      <c r="F87" s="308" t="s">
        <v>2243</v>
      </c>
      <c r="G87" s="307"/>
      <c r="H87" s="289" t="s">
        <v>2261</v>
      </c>
      <c r="I87" s="289" t="s">
        <v>2239</v>
      </c>
      <c r="J87" s="289">
        <v>20</v>
      </c>
      <c r="K87" s="300"/>
    </row>
    <row r="88" spans="2:11" ht="15" customHeight="1">
      <c r="B88" s="309"/>
      <c r="C88" s="289" t="s">
        <v>2262</v>
      </c>
      <c r="D88" s="289"/>
      <c r="E88" s="289"/>
      <c r="F88" s="308" t="s">
        <v>2243</v>
      </c>
      <c r="G88" s="307"/>
      <c r="H88" s="289" t="s">
        <v>2263</v>
      </c>
      <c r="I88" s="289" t="s">
        <v>2239</v>
      </c>
      <c r="J88" s="289">
        <v>50</v>
      </c>
      <c r="K88" s="300"/>
    </row>
    <row r="89" spans="2:11" ht="15" customHeight="1">
      <c r="B89" s="309"/>
      <c r="C89" s="289" t="s">
        <v>2264</v>
      </c>
      <c r="D89" s="289"/>
      <c r="E89" s="289"/>
      <c r="F89" s="308" t="s">
        <v>2243</v>
      </c>
      <c r="G89" s="307"/>
      <c r="H89" s="289" t="s">
        <v>2264</v>
      </c>
      <c r="I89" s="289" t="s">
        <v>2239</v>
      </c>
      <c r="J89" s="289">
        <v>50</v>
      </c>
      <c r="K89" s="300"/>
    </row>
    <row r="90" spans="2:11" ht="15" customHeight="1">
      <c r="B90" s="309"/>
      <c r="C90" s="289" t="s">
        <v>152</v>
      </c>
      <c r="D90" s="289"/>
      <c r="E90" s="289"/>
      <c r="F90" s="308" t="s">
        <v>2243</v>
      </c>
      <c r="G90" s="307"/>
      <c r="H90" s="289" t="s">
        <v>2265</v>
      </c>
      <c r="I90" s="289" t="s">
        <v>2239</v>
      </c>
      <c r="J90" s="289">
        <v>255</v>
      </c>
      <c r="K90" s="300"/>
    </row>
    <row r="91" spans="2:11" ht="15" customHeight="1">
      <c r="B91" s="309"/>
      <c r="C91" s="289" t="s">
        <v>2266</v>
      </c>
      <c r="D91" s="289"/>
      <c r="E91" s="289"/>
      <c r="F91" s="308" t="s">
        <v>2237</v>
      </c>
      <c r="G91" s="307"/>
      <c r="H91" s="289" t="s">
        <v>2267</v>
      </c>
      <c r="I91" s="289" t="s">
        <v>2268</v>
      </c>
      <c r="J91" s="289"/>
      <c r="K91" s="300"/>
    </row>
    <row r="92" spans="2:11" ht="15" customHeight="1">
      <c r="B92" s="309"/>
      <c r="C92" s="289" t="s">
        <v>2269</v>
      </c>
      <c r="D92" s="289"/>
      <c r="E92" s="289"/>
      <c r="F92" s="308" t="s">
        <v>2237</v>
      </c>
      <c r="G92" s="307"/>
      <c r="H92" s="289" t="s">
        <v>2270</v>
      </c>
      <c r="I92" s="289" t="s">
        <v>2271</v>
      </c>
      <c r="J92" s="289"/>
      <c r="K92" s="300"/>
    </row>
    <row r="93" spans="2:11" ht="15" customHeight="1">
      <c r="B93" s="309"/>
      <c r="C93" s="289" t="s">
        <v>2272</v>
      </c>
      <c r="D93" s="289"/>
      <c r="E93" s="289"/>
      <c r="F93" s="308" t="s">
        <v>2237</v>
      </c>
      <c r="G93" s="307"/>
      <c r="H93" s="289" t="s">
        <v>2272</v>
      </c>
      <c r="I93" s="289" t="s">
        <v>2271</v>
      </c>
      <c r="J93" s="289"/>
      <c r="K93" s="300"/>
    </row>
    <row r="94" spans="2:11" ht="15" customHeight="1">
      <c r="B94" s="309"/>
      <c r="C94" s="289" t="s">
        <v>43</v>
      </c>
      <c r="D94" s="289"/>
      <c r="E94" s="289"/>
      <c r="F94" s="308" t="s">
        <v>2237</v>
      </c>
      <c r="G94" s="307"/>
      <c r="H94" s="289" t="s">
        <v>2273</v>
      </c>
      <c r="I94" s="289" t="s">
        <v>2271</v>
      </c>
      <c r="J94" s="289"/>
      <c r="K94" s="300"/>
    </row>
    <row r="95" spans="2:11" ht="15" customHeight="1">
      <c r="B95" s="309"/>
      <c r="C95" s="289" t="s">
        <v>53</v>
      </c>
      <c r="D95" s="289"/>
      <c r="E95" s="289"/>
      <c r="F95" s="308" t="s">
        <v>2237</v>
      </c>
      <c r="G95" s="307"/>
      <c r="H95" s="289" t="s">
        <v>2274</v>
      </c>
      <c r="I95" s="289" t="s">
        <v>2271</v>
      </c>
      <c r="J95" s="289"/>
      <c r="K95" s="300"/>
    </row>
    <row r="96" spans="2:11" ht="15" customHeight="1">
      <c r="B96" s="312"/>
      <c r="C96" s="313"/>
      <c r="D96" s="313"/>
      <c r="E96" s="313"/>
      <c r="F96" s="313"/>
      <c r="G96" s="313"/>
      <c r="H96" s="313"/>
      <c r="I96" s="313"/>
      <c r="J96" s="313"/>
      <c r="K96" s="314"/>
    </row>
    <row r="97" spans="2:11" ht="18.75" customHeight="1">
      <c r="B97" s="315"/>
      <c r="C97" s="316"/>
      <c r="D97" s="316"/>
      <c r="E97" s="316"/>
      <c r="F97" s="316"/>
      <c r="G97" s="316"/>
      <c r="H97" s="316"/>
      <c r="I97" s="316"/>
      <c r="J97" s="316"/>
      <c r="K97" s="315"/>
    </row>
    <row r="98" spans="2:11" ht="18.75" customHeight="1">
      <c r="B98" s="295"/>
      <c r="C98" s="295"/>
      <c r="D98" s="295"/>
      <c r="E98" s="295"/>
      <c r="F98" s="295"/>
      <c r="G98" s="295"/>
      <c r="H98" s="295"/>
      <c r="I98" s="295"/>
      <c r="J98" s="295"/>
      <c r="K98" s="295"/>
    </row>
    <row r="99" spans="2:11" ht="7.5" customHeight="1">
      <c r="B99" s="296"/>
      <c r="C99" s="297"/>
      <c r="D99" s="297"/>
      <c r="E99" s="297"/>
      <c r="F99" s="297"/>
      <c r="G99" s="297"/>
      <c r="H99" s="297"/>
      <c r="I99" s="297"/>
      <c r="J99" s="297"/>
      <c r="K99" s="298"/>
    </row>
    <row r="100" spans="2:11" ht="45" customHeight="1">
      <c r="B100" s="299"/>
      <c r="C100" s="404" t="s">
        <v>2275</v>
      </c>
      <c r="D100" s="404"/>
      <c r="E100" s="404"/>
      <c r="F100" s="404"/>
      <c r="G100" s="404"/>
      <c r="H100" s="404"/>
      <c r="I100" s="404"/>
      <c r="J100" s="404"/>
      <c r="K100" s="300"/>
    </row>
    <row r="101" spans="2:11" ht="17.25" customHeight="1">
      <c r="B101" s="299"/>
      <c r="C101" s="301" t="s">
        <v>2231</v>
      </c>
      <c r="D101" s="301"/>
      <c r="E101" s="301"/>
      <c r="F101" s="301" t="s">
        <v>2232</v>
      </c>
      <c r="G101" s="302"/>
      <c r="H101" s="301" t="s">
        <v>147</v>
      </c>
      <c r="I101" s="301" t="s">
        <v>62</v>
      </c>
      <c r="J101" s="301" t="s">
        <v>2233</v>
      </c>
      <c r="K101" s="300"/>
    </row>
    <row r="102" spans="2:11" ht="17.25" customHeight="1">
      <c r="B102" s="299"/>
      <c r="C102" s="303" t="s">
        <v>2234</v>
      </c>
      <c r="D102" s="303"/>
      <c r="E102" s="303"/>
      <c r="F102" s="304" t="s">
        <v>2235</v>
      </c>
      <c r="G102" s="305"/>
      <c r="H102" s="303"/>
      <c r="I102" s="303"/>
      <c r="J102" s="303" t="s">
        <v>2236</v>
      </c>
      <c r="K102" s="300"/>
    </row>
    <row r="103" spans="2:11" ht="5.25" customHeight="1">
      <c r="B103" s="299"/>
      <c r="C103" s="301"/>
      <c r="D103" s="301"/>
      <c r="E103" s="301"/>
      <c r="F103" s="301"/>
      <c r="G103" s="317"/>
      <c r="H103" s="301"/>
      <c r="I103" s="301"/>
      <c r="J103" s="301"/>
      <c r="K103" s="300"/>
    </row>
    <row r="104" spans="2:11" ht="15" customHeight="1">
      <c r="B104" s="299"/>
      <c r="C104" s="289" t="s">
        <v>58</v>
      </c>
      <c r="D104" s="306"/>
      <c r="E104" s="306"/>
      <c r="F104" s="308" t="s">
        <v>2237</v>
      </c>
      <c r="G104" s="317"/>
      <c r="H104" s="289" t="s">
        <v>2276</v>
      </c>
      <c r="I104" s="289" t="s">
        <v>2239</v>
      </c>
      <c r="J104" s="289">
        <v>20</v>
      </c>
      <c r="K104" s="300"/>
    </row>
    <row r="105" spans="2:11" ht="15" customHeight="1">
      <c r="B105" s="299"/>
      <c r="C105" s="289" t="s">
        <v>2240</v>
      </c>
      <c r="D105" s="289"/>
      <c r="E105" s="289"/>
      <c r="F105" s="308" t="s">
        <v>2237</v>
      </c>
      <c r="G105" s="289"/>
      <c r="H105" s="289" t="s">
        <v>2276</v>
      </c>
      <c r="I105" s="289" t="s">
        <v>2239</v>
      </c>
      <c r="J105" s="289">
        <v>120</v>
      </c>
      <c r="K105" s="300"/>
    </row>
    <row r="106" spans="2:11" ht="15" customHeight="1">
      <c r="B106" s="309"/>
      <c r="C106" s="289" t="s">
        <v>2242</v>
      </c>
      <c r="D106" s="289"/>
      <c r="E106" s="289"/>
      <c r="F106" s="308" t="s">
        <v>2243</v>
      </c>
      <c r="G106" s="289"/>
      <c r="H106" s="289" t="s">
        <v>2276</v>
      </c>
      <c r="I106" s="289" t="s">
        <v>2239</v>
      </c>
      <c r="J106" s="289">
        <v>50</v>
      </c>
      <c r="K106" s="300"/>
    </row>
    <row r="107" spans="2:11" ht="15" customHeight="1">
      <c r="B107" s="309"/>
      <c r="C107" s="289" t="s">
        <v>2245</v>
      </c>
      <c r="D107" s="289"/>
      <c r="E107" s="289"/>
      <c r="F107" s="308" t="s">
        <v>2237</v>
      </c>
      <c r="G107" s="289"/>
      <c r="H107" s="289" t="s">
        <v>2276</v>
      </c>
      <c r="I107" s="289" t="s">
        <v>2247</v>
      </c>
      <c r="J107" s="289"/>
      <c r="K107" s="300"/>
    </row>
    <row r="108" spans="2:11" ht="15" customHeight="1">
      <c r="B108" s="309"/>
      <c r="C108" s="289" t="s">
        <v>2256</v>
      </c>
      <c r="D108" s="289"/>
      <c r="E108" s="289"/>
      <c r="F108" s="308" t="s">
        <v>2243</v>
      </c>
      <c r="G108" s="289"/>
      <c r="H108" s="289" t="s">
        <v>2276</v>
      </c>
      <c r="I108" s="289" t="s">
        <v>2239</v>
      </c>
      <c r="J108" s="289">
        <v>50</v>
      </c>
      <c r="K108" s="300"/>
    </row>
    <row r="109" spans="2:11" ht="15" customHeight="1">
      <c r="B109" s="309"/>
      <c r="C109" s="289" t="s">
        <v>2264</v>
      </c>
      <c r="D109" s="289"/>
      <c r="E109" s="289"/>
      <c r="F109" s="308" t="s">
        <v>2243</v>
      </c>
      <c r="G109" s="289"/>
      <c r="H109" s="289" t="s">
        <v>2276</v>
      </c>
      <c r="I109" s="289" t="s">
        <v>2239</v>
      </c>
      <c r="J109" s="289">
        <v>50</v>
      </c>
      <c r="K109" s="300"/>
    </row>
    <row r="110" spans="2:11" ht="15" customHeight="1">
      <c r="B110" s="309"/>
      <c r="C110" s="289" t="s">
        <v>2262</v>
      </c>
      <c r="D110" s="289"/>
      <c r="E110" s="289"/>
      <c r="F110" s="308" t="s">
        <v>2243</v>
      </c>
      <c r="G110" s="289"/>
      <c r="H110" s="289" t="s">
        <v>2276</v>
      </c>
      <c r="I110" s="289" t="s">
        <v>2239</v>
      </c>
      <c r="J110" s="289">
        <v>50</v>
      </c>
      <c r="K110" s="300"/>
    </row>
    <row r="111" spans="2:11" ht="15" customHeight="1">
      <c r="B111" s="309"/>
      <c r="C111" s="289" t="s">
        <v>58</v>
      </c>
      <c r="D111" s="289"/>
      <c r="E111" s="289"/>
      <c r="F111" s="308" t="s">
        <v>2237</v>
      </c>
      <c r="G111" s="289"/>
      <c r="H111" s="289" t="s">
        <v>2277</v>
      </c>
      <c r="I111" s="289" t="s">
        <v>2239</v>
      </c>
      <c r="J111" s="289">
        <v>20</v>
      </c>
      <c r="K111" s="300"/>
    </row>
    <row r="112" spans="2:11" ht="15" customHeight="1">
      <c r="B112" s="309"/>
      <c r="C112" s="289" t="s">
        <v>2278</v>
      </c>
      <c r="D112" s="289"/>
      <c r="E112" s="289"/>
      <c r="F112" s="308" t="s">
        <v>2237</v>
      </c>
      <c r="G112" s="289"/>
      <c r="H112" s="289" t="s">
        <v>2279</v>
      </c>
      <c r="I112" s="289" t="s">
        <v>2239</v>
      </c>
      <c r="J112" s="289">
        <v>120</v>
      </c>
      <c r="K112" s="300"/>
    </row>
    <row r="113" spans="2:11" ht="15" customHeight="1">
      <c r="B113" s="309"/>
      <c r="C113" s="289" t="s">
        <v>43</v>
      </c>
      <c r="D113" s="289"/>
      <c r="E113" s="289"/>
      <c r="F113" s="308" t="s">
        <v>2237</v>
      </c>
      <c r="G113" s="289"/>
      <c r="H113" s="289" t="s">
        <v>2280</v>
      </c>
      <c r="I113" s="289" t="s">
        <v>2271</v>
      </c>
      <c r="J113" s="289"/>
      <c r="K113" s="300"/>
    </row>
    <row r="114" spans="2:11" ht="15" customHeight="1">
      <c r="B114" s="309"/>
      <c r="C114" s="289" t="s">
        <v>53</v>
      </c>
      <c r="D114" s="289"/>
      <c r="E114" s="289"/>
      <c r="F114" s="308" t="s">
        <v>2237</v>
      </c>
      <c r="G114" s="289"/>
      <c r="H114" s="289" t="s">
        <v>2281</v>
      </c>
      <c r="I114" s="289" t="s">
        <v>2271</v>
      </c>
      <c r="J114" s="289"/>
      <c r="K114" s="300"/>
    </row>
    <row r="115" spans="2:11" ht="15" customHeight="1">
      <c r="B115" s="309"/>
      <c r="C115" s="289" t="s">
        <v>62</v>
      </c>
      <c r="D115" s="289"/>
      <c r="E115" s="289"/>
      <c r="F115" s="308" t="s">
        <v>2237</v>
      </c>
      <c r="G115" s="289"/>
      <c r="H115" s="289" t="s">
        <v>2282</v>
      </c>
      <c r="I115" s="289" t="s">
        <v>2283</v>
      </c>
      <c r="J115" s="289"/>
      <c r="K115" s="300"/>
    </row>
    <row r="116" spans="2:11" ht="15" customHeight="1">
      <c r="B116" s="312"/>
      <c r="C116" s="318"/>
      <c r="D116" s="318"/>
      <c r="E116" s="318"/>
      <c r="F116" s="318"/>
      <c r="G116" s="318"/>
      <c r="H116" s="318"/>
      <c r="I116" s="318"/>
      <c r="J116" s="318"/>
      <c r="K116" s="314"/>
    </row>
    <row r="117" spans="2:11" ht="18.75" customHeight="1">
      <c r="B117" s="319"/>
      <c r="C117" s="285"/>
      <c r="D117" s="285"/>
      <c r="E117" s="285"/>
      <c r="F117" s="320"/>
      <c r="G117" s="285"/>
      <c r="H117" s="285"/>
      <c r="I117" s="285"/>
      <c r="J117" s="285"/>
      <c r="K117" s="319"/>
    </row>
    <row r="118" spans="2:11" ht="18.75" customHeight="1">
      <c r="B118" s="295"/>
      <c r="C118" s="295"/>
      <c r="D118" s="295"/>
      <c r="E118" s="295"/>
      <c r="F118" s="295"/>
      <c r="G118" s="295"/>
      <c r="H118" s="295"/>
      <c r="I118" s="295"/>
      <c r="J118" s="295"/>
      <c r="K118" s="295"/>
    </row>
    <row r="119" spans="2:11" ht="7.5" customHeight="1">
      <c r="B119" s="321"/>
      <c r="C119" s="322"/>
      <c r="D119" s="322"/>
      <c r="E119" s="322"/>
      <c r="F119" s="322"/>
      <c r="G119" s="322"/>
      <c r="H119" s="322"/>
      <c r="I119" s="322"/>
      <c r="J119" s="322"/>
      <c r="K119" s="323"/>
    </row>
    <row r="120" spans="2:11" ht="45" customHeight="1">
      <c r="B120" s="324"/>
      <c r="C120" s="403" t="s">
        <v>2284</v>
      </c>
      <c r="D120" s="403"/>
      <c r="E120" s="403"/>
      <c r="F120" s="403"/>
      <c r="G120" s="403"/>
      <c r="H120" s="403"/>
      <c r="I120" s="403"/>
      <c r="J120" s="403"/>
      <c r="K120" s="325"/>
    </row>
    <row r="121" spans="2:11" ht="17.25" customHeight="1">
      <c r="B121" s="326"/>
      <c r="C121" s="301" t="s">
        <v>2231</v>
      </c>
      <c r="D121" s="301"/>
      <c r="E121" s="301"/>
      <c r="F121" s="301" t="s">
        <v>2232</v>
      </c>
      <c r="G121" s="302"/>
      <c r="H121" s="301" t="s">
        <v>147</v>
      </c>
      <c r="I121" s="301" t="s">
        <v>62</v>
      </c>
      <c r="J121" s="301" t="s">
        <v>2233</v>
      </c>
      <c r="K121" s="327"/>
    </row>
    <row r="122" spans="2:11" ht="17.25" customHeight="1">
      <c r="B122" s="326"/>
      <c r="C122" s="303" t="s">
        <v>2234</v>
      </c>
      <c r="D122" s="303"/>
      <c r="E122" s="303"/>
      <c r="F122" s="304" t="s">
        <v>2235</v>
      </c>
      <c r="G122" s="305"/>
      <c r="H122" s="303"/>
      <c r="I122" s="303"/>
      <c r="J122" s="303" t="s">
        <v>2236</v>
      </c>
      <c r="K122" s="327"/>
    </row>
    <row r="123" spans="2:11" ht="5.25" customHeight="1">
      <c r="B123" s="328"/>
      <c r="C123" s="306"/>
      <c r="D123" s="306"/>
      <c r="E123" s="306"/>
      <c r="F123" s="306"/>
      <c r="G123" s="289"/>
      <c r="H123" s="306"/>
      <c r="I123" s="306"/>
      <c r="J123" s="306"/>
      <c r="K123" s="329"/>
    </row>
    <row r="124" spans="2:11" ht="15" customHeight="1">
      <c r="B124" s="328"/>
      <c r="C124" s="289" t="s">
        <v>2240</v>
      </c>
      <c r="D124" s="306"/>
      <c r="E124" s="306"/>
      <c r="F124" s="308" t="s">
        <v>2237</v>
      </c>
      <c r="G124" s="289"/>
      <c r="H124" s="289" t="s">
        <v>2276</v>
      </c>
      <c r="I124" s="289" t="s">
        <v>2239</v>
      </c>
      <c r="J124" s="289">
        <v>120</v>
      </c>
      <c r="K124" s="330"/>
    </row>
    <row r="125" spans="2:11" ht="15" customHeight="1">
      <c r="B125" s="328"/>
      <c r="C125" s="289" t="s">
        <v>2285</v>
      </c>
      <c r="D125" s="289"/>
      <c r="E125" s="289"/>
      <c r="F125" s="308" t="s">
        <v>2237</v>
      </c>
      <c r="G125" s="289"/>
      <c r="H125" s="289" t="s">
        <v>2286</v>
      </c>
      <c r="I125" s="289" t="s">
        <v>2239</v>
      </c>
      <c r="J125" s="289" t="s">
        <v>2287</v>
      </c>
      <c r="K125" s="330"/>
    </row>
    <row r="126" spans="2:11" ht="15" customHeight="1">
      <c r="B126" s="328"/>
      <c r="C126" s="289" t="s">
        <v>2186</v>
      </c>
      <c r="D126" s="289"/>
      <c r="E126" s="289"/>
      <c r="F126" s="308" t="s">
        <v>2237</v>
      </c>
      <c r="G126" s="289"/>
      <c r="H126" s="289" t="s">
        <v>2288</v>
      </c>
      <c r="I126" s="289" t="s">
        <v>2239</v>
      </c>
      <c r="J126" s="289" t="s">
        <v>2287</v>
      </c>
      <c r="K126" s="330"/>
    </row>
    <row r="127" spans="2:11" ht="15" customHeight="1">
      <c r="B127" s="328"/>
      <c r="C127" s="289" t="s">
        <v>2248</v>
      </c>
      <c r="D127" s="289"/>
      <c r="E127" s="289"/>
      <c r="F127" s="308" t="s">
        <v>2243</v>
      </c>
      <c r="G127" s="289"/>
      <c r="H127" s="289" t="s">
        <v>2249</v>
      </c>
      <c r="I127" s="289" t="s">
        <v>2239</v>
      </c>
      <c r="J127" s="289">
        <v>15</v>
      </c>
      <c r="K127" s="330"/>
    </row>
    <row r="128" spans="2:11" ht="15" customHeight="1">
      <c r="B128" s="328"/>
      <c r="C128" s="310" t="s">
        <v>2250</v>
      </c>
      <c r="D128" s="310"/>
      <c r="E128" s="310"/>
      <c r="F128" s="311" t="s">
        <v>2243</v>
      </c>
      <c r="G128" s="310"/>
      <c r="H128" s="310" t="s">
        <v>2251</v>
      </c>
      <c r="I128" s="310" t="s">
        <v>2239</v>
      </c>
      <c r="J128" s="310">
        <v>15</v>
      </c>
      <c r="K128" s="330"/>
    </row>
    <row r="129" spans="2:11" ht="15" customHeight="1">
      <c r="B129" s="328"/>
      <c r="C129" s="310" t="s">
        <v>2252</v>
      </c>
      <c r="D129" s="310"/>
      <c r="E129" s="310"/>
      <c r="F129" s="311" t="s">
        <v>2243</v>
      </c>
      <c r="G129" s="310"/>
      <c r="H129" s="310" t="s">
        <v>2253</v>
      </c>
      <c r="I129" s="310" t="s">
        <v>2239</v>
      </c>
      <c r="J129" s="310">
        <v>20</v>
      </c>
      <c r="K129" s="330"/>
    </row>
    <row r="130" spans="2:11" ht="15" customHeight="1">
      <c r="B130" s="328"/>
      <c r="C130" s="310" t="s">
        <v>2254</v>
      </c>
      <c r="D130" s="310"/>
      <c r="E130" s="310"/>
      <c r="F130" s="311" t="s">
        <v>2243</v>
      </c>
      <c r="G130" s="310"/>
      <c r="H130" s="310" t="s">
        <v>2255</v>
      </c>
      <c r="I130" s="310" t="s">
        <v>2239</v>
      </c>
      <c r="J130" s="310">
        <v>20</v>
      </c>
      <c r="K130" s="330"/>
    </row>
    <row r="131" spans="2:11" ht="15" customHeight="1">
      <c r="B131" s="328"/>
      <c r="C131" s="289" t="s">
        <v>2242</v>
      </c>
      <c r="D131" s="289"/>
      <c r="E131" s="289"/>
      <c r="F131" s="308" t="s">
        <v>2243</v>
      </c>
      <c r="G131" s="289"/>
      <c r="H131" s="289" t="s">
        <v>2276</v>
      </c>
      <c r="I131" s="289" t="s">
        <v>2239</v>
      </c>
      <c r="J131" s="289">
        <v>50</v>
      </c>
      <c r="K131" s="330"/>
    </row>
    <row r="132" spans="2:11" ht="15" customHeight="1">
      <c r="B132" s="328"/>
      <c r="C132" s="289" t="s">
        <v>2256</v>
      </c>
      <c r="D132" s="289"/>
      <c r="E132" s="289"/>
      <c r="F132" s="308" t="s">
        <v>2243</v>
      </c>
      <c r="G132" s="289"/>
      <c r="H132" s="289" t="s">
        <v>2276</v>
      </c>
      <c r="I132" s="289" t="s">
        <v>2239</v>
      </c>
      <c r="J132" s="289">
        <v>50</v>
      </c>
      <c r="K132" s="330"/>
    </row>
    <row r="133" spans="2:11" ht="15" customHeight="1">
      <c r="B133" s="328"/>
      <c r="C133" s="289" t="s">
        <v>2262</v>
      </c>
      <c r="D133" s="289"/>
      <c r="E133" s="289"/>
      <c r="F133" s="308" t="s">
        <v>2243</v>
      </c>
      <c r="G133" s="289"/>
      <c r="H133" s="289" t="s">
        <v>2276</v>
      </c>
      <c r="I133" s="289" t="s">
        <v>2239</v>
      </c>
      <c r="J133" s="289">
        <v>50</v>
      </c>
      <c r="K133" s="330"/>
    </row>
    <row r="134" spans="2:11" ht="15" customHeight="1">
      <c r="B134" s="328"/>
      <c r="C134" s="289" t="s">
        <v>2264</v>
      </c>
      <c r="D134" s="289"/>
      <c r="E134" s="289"/>
      <c r="F134" s="308" t="s">
        <v>2243</v>
      </c>
      <c r="G134" s="289"/>
      <c r="H134" s="289" t="s">
        <v>2276</v>
      </c>
      <c r="I134" s="289" t="s">
        <v>2239</v>
      </c>
      <c r="J134" s="289">
        <v>50</v>
      </c>
      <c r="K134" s="330"/>
    </row>
    <row r="135" spans="2:11" ht="15" customHeight="1">
      <c r="B135" s="328"/>
      <c r="C135" s="289" t="s">
        <v>152</v>
      </c>
      <c r="D135" s="289"/>
      <c r="E135" s="289"/>
      <c r="F135" s="308" t="s">
        <v>2243</v>
      </c>
      <c r="G135" s="289"/>
      <c r="H135" s="289" t="s">
        <v>2289</v>
      </c>
      <c r="I135" s="289" t="s">
        <v>2239</v>
      </c>
      <c r="J135" s="289">
        <v>255</v>
      </c>
      <c r="K135" s="330"/>
    </row>
    <row r="136" spans="2:11" ht="15" customHeight="1">
      <c r="B136" s="328"/>
      <c r="C136" s="289" t="s">
        <v>2266</v>
      </c>
      <c r="D136" s="289"/>
      <c r="E136" s="289"/>
      <c r="F136" s="308" t="s">
        <v>2237</v>
      </c>
      <c r="G136" s="289"/>
      <c r="H136" s="289" t="s">
        <v>2290</v>
      </c>
      <c r="I136" s="289" t="s">
        <v>2268</v>
      </c>
      <c r="J136" s="289"/>
      <c r="K136" s="330"/>
    </row>
    <row r="137" spans="2:11" ht="15" customHeight="1">
      <c r="B137" s="328"/>
      <c r="C137" s="289" t="s">
        <v>2269</v>
      </c>
      <c r="D137" s="289"/>
      <c r="E137" s="289"/>
      <c r="F137" s="308" t="s">
        <v>2237</v>
      </c>
      <c r="G137" s="289"/>
      <c r="H137" s="289" t="s">
        <v>2291</v>
      </c>
      <c r="I137" s="289" t="s">
        <v>2271</v>
      </c>
      <c r="J137" s="289"/>
      <c r="K137" s="330"/>
    </row>
    <row r="138" spans="2:11" ht="15" customHeight="1">
      <c r="B138" s="328"/>
      <c r="C138" s="289" t="s">
        <v>2272</v>
      </c>
      <c r="D138" s="289"/>
      <c r="E138" s="289"/>
      <c r="F138" s="308" t="s">
        <v>2237</v>
      </c>
      <c r="G138" s="289"/>
      <c r="H138" s="289" t="s">
        <v>2272</v>
      </c>
      <c r="I138" s="289" t="s">
        <v>2271</v>
      </c>
      <c r="J138" s="289"/>
      <c r="K138" s="330"/>
    </row>
    <row r="139" spans="2:11" ht="15" customHeight="1">
      <c r="B139" s="328"/>
      <c r="C139" s="289" t="s">
        <v>43</v>
      </c>
      <c r="D139" s="289"/>
      <c r="E139" s="289"/>
      <c r="F139" s="308" t="s">
        <v>2237</v>
      </c>
      <c r="G139" s="289"/>
      <c r="H139" s="289" t="s">
        <v>2292</v>
      </c>
      <c r="I139" s="289" t="s">
        <v>2271</v>
      </c>
      <c r="J139" s="289"/>
      <c r="K139" s="330"/>
    </row>
    <row r="140" spans="2:11" ht="15" customHeight="1">
      <c r="B140" s="328"/>
      <c r="C140" s="289" t="s">
        <v>2293</v>
      </c>
      <c r="D140" s="289"/>
      <c r="E140" s="289"/>
      <c r="F140" s="308" t="s">
        <v>2237</v>
      </c>
      <c r="G140" s="289"/>
      <c r="H140" s="289" t="s">
        <v>2294</v>
      </c>
      <c r="I140" s="289" t="s">
        <v>2271</v>
      </c>
      <c r="J140" s="289"/>
      <c r="K140" s="330"/>
    </row>
    <row r="141" spans="2:11" ht="15" customHeight="1">
      <c r="B141" s="331"/>
      <c r="C141" s="332"/>
      <c r="D141" s="332"/>
      <c r="E141" s="332"/>
      <c r="F141" s="332"/>
      <c r="G141" s="332"/>
      <c r="H141" s="332"/>
      <c r="I141" s="332"/>
      <c r="J141" s="332"/>
      <c r="K141" s="333"/>
    </row>
    <row r="142" spans="2:11" ht="18.75" customHeight="1">
      <c r="B142" s="285"/>
      <c r="C142" s="285"/>
      <c r="D142" s="285"/>
      <c r="E142" s="285"/>
      <c r="F142" s="320"/>
      <c r="G142" s="285"/>
      <c r="H142" s="285"/>
      <c r="I142" s="285"/>
      <c r="J142" s="285"/>
      <c r="K142" s="285"/>
    </row>
    <row r="143" spans="2:11" ht="18.75" customHeight="1">
      <c r="B143" s="295"/>
      <c r="C143" s="295"/>
      <c r="D143" s="295"/>
      <c r="E143" s="295"/>
      <c r="F143" s="295"/>
      <c r="G143" s="295"/>
      <c r="H143" s="295"/>
      <c r="I143" s="295"/>
      <c r="J143" s="295"/>
      <c r="K143" s="295"/>
    </row>
    <row r="144" spans="2:11" ht="7.5" customHeight="1">
      <c r="B144" s="296"/>
      <c r="C144" s="297"/>
      <c r="D144" s="297"/>
      <c r="E144" s="297"/>
      <c r="F144" s="297"/>
      <c r="G144" s="297"/>
      <c r="H144" s="297"/>
      <c r="I144" s="297"/>
      <c r="J144" s="297"/>
      <c r="K144" s="298"/>
    </row>
    <row r="145" spans="2:11" ht="45" customHeight="1">
      <c r="B145" s="299"/>
      <c r="C145" s="404" t="s">
        <v>2295</v>
      </c>
      <c r="D145" s="404"/>
      <c r="E145" s="404"/>
      <c r="F145" s="404"/>
      <c r="G145" s="404"/>
      <c r="H145" s="404"/>
      <c r="I145" s="404"/>
      <c r="J145" s="404"/>
      <c r="K145" s="300"/>
    </row>
    <row r="146" spans="2:11" ht="17.25" customHeight="1">
      <c r="B146" s="299"/>
      <c r="C146" s="301" t="s">
        <v>2231</v>
      </c>
      <c r="D146" s="301"/>
      <c r="E146" s="301"/>
      <c r="F146" s="301" t="s">
        <v>2232</v>
      </c>
      <c r="G146" s="302"/>
      <c r="H146" s="301" t="s">
        <v>147</v>
      </c>
      <c r="I146" s="301" t="s">
        <v>62</v>
      </c>
      <c r="J146" s="301" t="s">
        <v>2233</v>
      </c>
      <c r="K146" s="300"/>
    </row>
    <row r="147" spans="2:11" ht="17.25" customHeight="1">
      <c r="B147" s="299"/>
      <c r="C147" s="303" t="s">
        <v>2234</v>
      </c>
      <c r="D147" s="303"/>
      <c r="E147" s="303"/>
      <c r="F147" s="304" t="s">
        <v>2235</v>
      </c>
      <c r="G147" s="305"/>
      <c r="H147" s="303"/>
      <c r="I147" s="303"/>
      <c r="J147" s="303" t="s">
        <v>2236</v>
      </c>
      <c r="K147" s="300"/>
    </row>
    <row r="148" spans="2:11" ht="5.25" customHeight="1">
      <c r="B148" s="309"/>
      <c r="C148" s="306"/>
      <c r="D148" s="306"/>
      <c r="E148" s="306"/>
      <c r="F148" s="306"/>
      <c r="G148" s="307"/>
      <c r="H148" s="306"/>
      <c r="I148" s="306"/>
      <c r="J148" s="306"/>
      <c r="K148" s="330"/>
    </row>
    <row r="149" spans="2:11" ht="15" customHeight="1">
      <c r="B149" s="309"/>
      <c r="C149" s="334" t="s">
        <v>2240</v>
      </c>
      <c r="D149" s="289"/>
      <c r="E149" s="289"/>
      <c r="F149" s="335" t="s">
        <v>2237</v>
      </c>
      <c r="G149" s="289"/>
      <c r="H149" s="334" t="s">
        <v>2276</v>
      </c>
      <c r="I149" s="334" t="s">
        <v>2239</v>
      </c>
      <c r="J149" s="334">
        <v>120</v>
      </c>
      <c r="K149" s="330"/>
    </row>
    <row r="150" spans="2:11" ht="15" customHeight="1">
      <c r="B150" s="309"/>
      <c r="C150" s="334" t="s">
        <v>2285</v>
      </c>
      <c r="D150" s="289"/>
      <c r="E150" s="289"/>
      <c r="F150" s="335" t="s">
        <v>2237</v>
      </c>
      <c r="G150" s="289"/>
      <c r="H150" s="334" t="s">
        <v>2296</v>
      </c>
      <c r="I150" s="334" t="s">
        <v>2239</v>
      </c>
      <c r="J150" s="334" t="s">
        <v>2287</v>
      </c>
      <c r="K150" s="330"/>
    </row>
    <row r="151" spans="2:11" ht="15" customHeight="1">
      <c r="B151" s="309"/>
      <c r="C151" s="334" t="s">
        <v>2186</v>
      </c>
      <c r="D151" s="289"/>
      <c r="E151" s="289"/>
      <c r="F151" s="335" t="s">
        <v>2237</v>
      </c>
      <c r="G151" s="289"/>
      <c r="H151" s="334" t="s">
        <v>2297</v>
      </c>
      <c r="I151" s="334" t="s">
        <v>2239</v>
      </c>
      <c r="J151" s="334" t="s">
        <v>2287</v>
      </c>
      <c r="K151" s="330"/>
    </row>
    <row r="152" spans="2:11" ht="15" customHeight="1">
      <c r="B152" s="309"/>
      <c r="C152" s="334" t="s">
        <v>2242</v>
      </c>
      <c r="D152" s="289"/>
      <c r="E152" s="289"/>
      <c r="F152" s="335" t="s">
        <v>2243</v>
      </c>
      <c r="G152" s="289"/>
      <c r="H152" s="334" t="s">
        <v>2276</v>
      </c>
      <c r="I152" s="334" t="s">
        <v>2239</v>
      </c>
      <c r="J152" s="334">
        <v>50</v>
      </c>
      <c r="K152" s="330"/>
    </row>
    <row r="153" spans="2:11" ht="15" customHeight="1">
      <c r="B153" s="309"/>
      <c r="C153" s="334" t="s">
        <v>2245</v>
      </c>
      <c r="D153" s="289"/>
      <c r="E153" s="289"/>
      <c r="F153" s="335" t="s">
        <v>2237</v>
      </c>
      <c r="G153" s="289"/>
      <c r="H153" s="334" t="s">
        <v>2276</v>
      </c>
      <c r="I153" s="334" t="s">
        <v>2247</v>
      </c>
      <c r="J153" s="334"/>
      <c r="K153" s="330"/>
    </row>
    <row r="154" spans="2:11" ht="15" customHeight="1">
      <c r="B154" s="309"/>
      <c r="C154" s="334" t="s">
        <v>2256</v>
      </c>
      <c r="D154" s="289"/>
      <c r="E154" s="289"/>
      <c r="F154" s="335" t="s">
        <v>2243</v>
      </c>
      <c r="G154" s="289"/>
      <c r="H154" s="334" t="s">
        <v>2276</v>
      </c>
      <c r="I154" s="334" t="s">
        <v>2239</v>
      </c>
      <c r="J154" s="334">
        <v>50</v>
      </c>
      <c r="K154" s="330"/>
    </row>
    <row r="155" spans="2:11" ht="15" customHeight="1">
      <c r="B155" s="309"/>
      <c r="C155" s="334" t="s">
        <v>2264</v>
      </c>
      <c r="D155" s="289"/>
      <c r="E155" s="289"/>
      <c r="F155" s="335" t="s">
        <v>2243</v>
      </c>
      <c r="G155" s="289"/>
      <c r="H155" s="334" t="s">
        <v>2276</v>
      </c>
      <c r="I155" s="334" t="s">
        <v>2239</v>
      </c>
      <c r="J155" s="334">
        <v>50</v>
      </c>
      <c r="K155" s="330"/>
    </row>
    <row r="156" spans="2:11" ht="15" customHeight="1">
      <c r="B156" s="309"/>
      <c r="C156" s="334" t="s">
        <v>2262</v>
      </c>
      <c r="D156" s="289"/>
      <c r="E156" s="289"/>
      <c r="F156" s="335" t="s">
        <v>2243</v>
      </c>
      <c r="G156" s="289"/>
      <c r="H156" s="334" t="s">
        <v>2276</v>
      </c>
      <c r="I156" s="334" t="s">
        <v>2239</v>
      </c>
      <c r="J156" s="334">
        <v>50</v>
      </c>
      <c r="K156" s="330"/>
    </row>
    <row r="157" spans="2:11" ht="15" customHeight="1">
      <c r="B157" s="309"/>
      <c r="C157" s="334" t="s">
        <v>128</v>
      </c>
      <c r="D157" s="289"/>
      <c r="E157" s="289"/>
      <c r="F157" s="335" t="s">
        <v>2237</v>
      </c>
      <c r="G157" s="289"/>
      <c r="H157" s="334" t="s">
        <v>2298</v>
      </c>
      <c r="I157" s="334" t="s">
        <v>2239</v>
      </c>
      <c r="J157" s="334" t="s">
        <v>2299</v>
      </c>
      <c r="K157" s="330"/>
    </row>
    <row r="158" spans="2:11" ht="15" customHeight="1">
      <c r="B158" s="309"/>
      <c r="C158" s="334" t="s">
        <v>2300</v>
      </c>
      <c r="D158" s="289"/>
      <c r="E158" s="289"/>
      <c r="F158" s="335" t="s">
        <v>2237</v>
      </c>
      <c r="G158" s="289"/>
      <c r="H158" s="334" t="s">
        <v>2301</v>
      </c>
      <c r="I158" s="334" t="s">
        <v>2271</v>
      </c>
      <c r="J158" s="334"/>
      <c r="K158" s="330"/>
    </row>
    <row r="159" spans="2:11" ht="15" customHeight="1">
      <c r="B159" s="336"/>
      <c r="C159" s="318"/>
      <c r="D159" s="318"/>
      <c r="E159" s="318"/>
      <c r="F159" s="318"/>
      <c r="G159" s="318"/>
      <c r="H159" s="318"/>
      <c r="I159" s="318"/>
      <c r="J159" s="318"/>
      <c r="K159" s="337"/>
    </row>
    <row r="160" spans="2:11" ht="18.75" customHeight="1">
      <c r="B160" s="285"/>
      <c r="C160" s="289"/>
      <c r="D160" s="289"/>
      <c r="E160" s="289"/>
      <c r="F160" s="308"/>
      <c r="G160" s="289"/>
      <c r="H160" s="289"/>
      <c r="I160" s="289"/>
      <c r="J160" s="289"/>
      <c r="K160" s="285"/>
    </row>
    <row r="161" spans="2:11" ht="18.75" customHeight="1">
      <c r="B161" s="295"/>
      <c r="C161" s="295"/>
      <c r="D161" s="295"/>
      <c r="E161" s="295"/>
      <c r="F161" s="295"/>
      <c r="G161" s="295"/>
      <c r="H161" s="295"/>
      <c r="I161" s="295"/>
      <c r="J161" s="295"/>
      <c r="K161" s="295"/>
    </row>
    <row r="162" spans="2:11" ht="7.5" customHeight="1">
      <c r="B162" s="277"/>
      <c r="C162" s="278"/>
      <c r="D162" s="278"/>
      <c r="E162" s="278"/>
      <c r="F162" s="278"/>
      <c r="G162" s="278"/>
      <c r="H162" s="278"/>
      <c r="I162" s="278"/>
      <c r="J162" s="278"/>
      <c r="K162" s="279"/>
    </row>
    <row r="163" spans="2:11" ht="45" customHeight="1">
      <c r="B163" s="280"/>
      <c r="C163" s="403" t="s">
        <v>2302</v>
      </c>
      <c r="D163" s="403"/>
      <c r="E163" s="403"/>
      <c r="F163" s="403"/>
      <c r="G163" s="403"/>
      <c r="H163" s="403"/>
      <c r="I163" s="403"/>
      <c r="J163" s="403"/>
      <c r="K163" s="281"/>
    </row>
    <row r="164" spans="2:11" ht="17.25" customHeight="1">
      <c r="B164" s="280"/>
      <c r="C164" s="301" t="s">
        <v>2231</v>
      </c>
      <c r="D164" s="301"/>
      <c r="E164" s="301"/>
      <c r="F164" s="301" t="s">
        <v>2232</v>
      </c>
      <c r="G164" s="338"/>
      <c r="H164" s="339" t="s">
        <v>147</v>
      </c>
      <c r="I164" s="339" t="s">
        <v>62</v>
      </c>
      <c r="J164" s="301" t="s">
        <v>2233</v>
      </c>
      <c r="K164" s="281"/>
    </row>
    <row r="165" spans="2:11" ht="17.25" customHeight="1">
      <c r="B165" s="282"/>
      <c r="C165" s="303" t="s">
        <v>2234</v>
      </c>
      <c r="D165" s="303"/>
      <c r="E165" s="303"/>
      <c r="F165" s="304" t="s">
        <v>2235</v>
      </c>
      <c r="G165" s="340"/>
      <c r="H165" s="341"/>
      <c r="I165" s="341"/>
      <c r="J165" s="303" t="s">
        <v>2236</v>
      </c>
      <c r="K165" s="283"/>
    </row>
    <row r="166" spans="2:11" ht="5.25" customHeight="1">
      <c r="B166" s="309"/>
      <c r="C166" s="306"/>
      <c r="D166" s="306"/>
      <c r="E166" s="306"/>
      <c r="F166" s="306"/>
      <c r="G166" s="307"/>
      <c r="H166" s="306"/>
      <c r="I166" s="306"/>
      <c r="J166" s="306"/>
      <c r="K166" s="330"/>
    </row>
    <row r="167" spans="2:11" ht="15" customHeight="1">
      <c r="B167" s="309"/>
      <c r="C167" s="289" t="s">
        <v>2240</v>
      </c>
      <c r="D167" s="289"/>
      <c r="E167" s="289"/>
      <c r="F167" s="308" t="s">
        <v>2237</v>
      </c>
      <c r="G167" s="289"/>
      <c r="H167" s="289" t="s">
        <v>2276</v>
      </c>
      <c r="I167" s="289" t="s">
        <v>2239</v>
      </c>
      <c r="J167" s="289">
        <v>120</v>
      </c>
      <c r="K167" s="330"/>
    </row>
    <row r="168" spans="2:11" ht="15" customHeight="1">
      <c r="B168" s="309"/>
      <c r="C168" s="289" t="s">
        <v>2285</v>
      </c>
      <c r="D168" s="289"/>
      <c r="E168" s="289"/>
      <c r="F168" s="308" t="s">
        <v>2237</v>
      </c>
      <c r="G168" s="289"/>
      <c r="H168" s="289" t="s">
        <v>2286</v>
      </c>
      <c r="I168" s="289" t="s">
        <v>2239</v>
      </c>
      <c r="J168" s="289" t="s">
        <v>2287</v>
      </c>
      <c r="K168" s="330"/>
    </row>
    <row r="169" spans="2:11" ht="15" customHeight="1">
      <c r="B169" s="309"/>
      <c r="C169" s="289" t="s">
        <v>2186</v>
      </c>
      <c r="D169" s="289"/>
      <c r="E169" s="289"/>
      <c r="F169" s="308" t="s">
        <v>2237</v>
      </c>
      <c r="G169" s="289"/>
      <c r="H169" s="289" t="s">
        <v>2303</v>
      </c>
      <c r="I169" s="289" t="s">
        <v>2239</v>
      </c>
      <c r="J169" s="289" t="s">
        <v>2287</v>
      </c>
      <c r="K169" s="330"/>
    </row>
    <row r="170" spans="2:11" ht="15" customHeight="1">
      <c r="B170" s="309"/>
      <c r="C170" s="289" t="s">
        <v>2242</v>
      </c>
      <c r="D170" s="289"/>
      <c r="E170" s="289"/>
      <c r="F170" s="308" t="s">
        <v>2243</v>
      </c>
      <c r="G170" s="289"/>
      <c r="H170" s="289" t="s">
        <v>2303</v>
      </c>
      <c r="I170" s="289" t="s">
        <v>2239</v>
      </c>
      <c r="J170" s="289">
        <v>50</v>
      </c>
      <c r="K170" s="330"/>
    </row>
    <row r="171" spans="2:11" ht="15" customHeight="1">
      <c r="B171" s="309"/>
      <c r="C171" s="289" t="s">
        <v>2245</v>
      </c>
      <c r="D171" s="289"/>
      <c r="E171" s="289"/>
      <c r="F171" s="308" t="s">
        <v>2237</v>
      </c>
      <c r="G171" s="289"/>
      <c r="H171" s="289" t="s">
        <v>2303</v>
      </c>
      <c r="I171" s="289" t="s">
        <v>2247</v>
      </c>
      <c r="J171" s="289"/>
      <c r="K171" s="330"/>
    </row>
    <row r="172" spans="2:11" ht="15" customHeight="1">
      <c r="B172" s="309"/>
      <c r="C172" s="289" t="s">
        <v>2256</v>
      </c>
      <c r="D172" s="289"/>
      <c r="E172" s="289"/>
      <c r="F172" s="308" t="s">
        <v>2243</v>
      </c>
      <c r="G172" s="289"/>
      <c r="H172" s="289" t="s">
        <v>2303</v>
      </c>
      <c r="I172" s="289" t="s">
        <v>2239</v>
      </c>
      <c r="J172" s="289">
        <v>50</v>
      </c>
      <c r="K172" s="330"/>
    </row>
    <row r="173" spans="2:11" ht="15" customHeight="1">
      <c r="B173" s="309"/>
      <c r="C173" s="289" t="s">
        <v>2264</v>
      </c>
      <c r="D173" s="289"/>
      <c r="E173" s="289"/>
      <c r="F173" s="308" t="s">
        <v>2243</v>
      </c>
      <c r="G173" s="289"/>
      <c r="H173" s="289" t="s">
        <v>2303</v>
      </c>
      <c r="I173" s="289" t="s">
        <v>2239</v>
      </c>
      <c r="J173" s="289">
        <v>50</v>
      </c>
      <c r="K173" s="330"/>
    </row>
    <row r="174" spans="2:11" ht="15" customHeight="1">
      <c r="B174" s="309"/>
      <c r="C174" s="289" t="s">
        <v>2262</v>
      </c>
      <c r="D174" s="289"/>
      <c r="E174" s="289"/>
      <c r="F174" s="308" t="s">
        <v>2243</v>
      </c>
      <c r="G174" s="289"/>
      <c r="H174" s="289" t="s">
        <v>2303</v>
      </c>
      <c r="I174" s="289" t="s">
        <v>2239</v>
      </c>
      <c r="J174" s="289">
        <v>50</v>
      </c>
      <c r="K174" s="330"/>
    </row>
    <row r="175" spans="2:11" ht="15" customHeight="1">
      <c r="B175" s="309"/>
      <c r="C175" s="289" t="s">
        <v>146</v>
      </c>
      <c r="D175" s="289"/>
      <c r="E175" s="289"/>
      <c r="F175" s="308" t="s">
        <v>2237</v>
      </c>
      <c r="G175" s="289"/>
      <c r="H175" s="289" t="s">
        <v>2304</v>
      </c>
      <c r="I175" s="289" t="s">
        <v>2305</v>
      </c>
      <c r="J175" s="289"/>
      <c r="K175" s="330"/>
    </row>
    <row r="176" spans="2:11" ht="15" customHeight="1">
      <c r="B176" s="309"/>
      <c r="C176" s="289" t="s">
        <v>62</v>
      </c>
      <c r="D176" s="289"/>
      <c r="E176" s="289"/>
      <c r="F176" s="308" t="s">
        <v>2237</v>
      </c>
      <c r="G176" s="289"/>
      <c r="H176" s="289" t="s">
        <v>2306</v>
      </c>
      <c r="I176" s="289" t="s">
        <v>2307</v>
      </c>
      <c r="J176" s="289">
        <v>1</v>
      </c>
      <c r="K176" s="330"/>
    </row>
    <row r="177" spans="2:11" ht="15" customHeight="1">
      <c r="B177" s="309"/>
      <c r="C177" s="289" t="s">
        <v>58</v>
      </c>
      <c r="D177" s="289"/>
      <c r="E177" s="289"/>
      <c r="F177" s="308" t="s">
        <v>2237</v>
      </c>
      <c r="G177" s="289"/>
      <c r="H177" s="289" t="s">
        <v>2308</v>
      </c>
      <c r="I177" s="289" t="s">
        <v>2239</v>
      </c>
      <c r="J177" s="289">
        <v>20</v>
      </c>
      <c r="K177" s="330"/>
    </row>
    <row r="178" spans="2:11" ht="15" customHeight="1">
      <c r="B178" s="309"/>
      <c r="C178" s="289" t="s">
        <v>147</v>
      </c>
      <c r="D178" s="289"/>
      <c r="E178" s="289"/>
      <c r="F178" s="308" t="s">
        <v>2237</v>
      </c>
      <c r="G178" s="289"/>
      <c r="H178" s="289" t="s">
        <v>2309</v>
      </c>
      <c r="I178" s="289" t="s">
        <v>2239</v>
      </c>
      <c r="J178" s="289">
        <v>255</v>
      </c>
      <c r="K178" s="330"/>
    </row>
    <row r="179" spans="2:11" ht="15" customHeight="1">
      <c r="B179" s="309"/>
      <c r="C179" s="289" t="s">
        <v>148</v>
      </c>
      <c r="D179" s="289"/>
      <c r="E179" s="289"/>
      <c r="F179" s="308" t="s">
        <v>2237</v>
      </c>
      <c r="G179" s="289"/>
      <c r="H179" s="289" t="s">
        <v>2202</v>
      </c>
      <c r="I179" s="289" t="s">
        <v>2239</v>
      </c>
      <c r="J179" s="289">
        <v>10</v>
      </c>
      <c r="K179" s="330"/>
    </row>
    <row r="180" spans="2:11" ht="15" customHeight="1">
      <c r="B180" s="309"/>
      <c r="C180" s="289" t="s">
        <v>149</v>
      </c>
      <c r="D180" s="289"/>
      <c r="E180" s="289"/>
      <c r="F180" s="308" t="s">
        <v>2237</v>
      </c>
      <c r="G180" s="289"/>
      <c r="H180" s="289" t="s">
        <v>2310</v>
      </c>
      <c r="I180" s="289" t="s">
        <v>2271</v>
      </c>
      <c r="J180" s="289"/>
      <c r="K180" s="330"/>
    </row>
    <row r="181" spans="2:11" ht="15" customHeight="1">
      <c r="B181" s="309"/>
      <c r="C181" s="289" t="s">
        <v>2311</v>
      </c>
      <c r="D181" s="289"/>
      <c r="E181" s="289"/>
      <c r="F181" s="308" t="s">
        <v>2237</v>
      </c>
      <c r="G181" s="289"/>
      <c r="H181" s="289" t="s">
        <v>2312</v>
      </c>
      <c r="I181" s="289" t="s">
        <v>2271</v>
      </c>
      <c r="J181" s="289"/>
      <c r="K181" s="330"/>
    </row>
    <row r="182" spans="2:11" ht="15" customHeight="1">
      <c r="B182" s="309"/>
      <c r="C182" s="289" t="s">
        <v>2300</v>
      </c>
      <c r="D182" s="289"/>
      <c r="E182" s="289"/>
      <c r="F182" s="308" t="s">
        <v>2237</v>
      </c>
      <c r="G182" s="289"/>
      <c r="H182" s="289" t="s">
        <v>2313</v>
      </c>
      <c r="I182" s="289" t="s">
        <v>2271</v>
      </c>
      <c r="J182" s="289"/>
      <c r="K182" s="330"/>
    </row>
    <row r="183" spans="2:11" ht="15" customHeight="1">
      <c r="B183" s="309"/>
      <c r="C183" s="289" t="s">
        <v>151</v>
      </c>
      <c r="D183" s="289"/>
      <c r="E183" s="289"/>
      <c r="F183" s="308" t="s">
        <v>2243</v>
      </c>
      <c r="G183" s="289"/>
      <c r="H183" s="289" t="s">
        <v>2314</v>
      </c>
      <c r="I183" s="289" t="s">
        <v>2239</v>
      </c>
      <c r="J183" s="289">
        <v>50</v>
      </c>
      <c r="K183" s="330"/>
    </row>
    <row r="184" spans="2:11" ht="15" customHeight="1">
      <c r="B184" s="309"/>
      <c r="C184" s="289" t="s">
        <v>2315</v>
      </c>
      <c r="D184" s="289"/>
      <c r="E184" s="289"/>
      <c r="F184" s="308" t="s">
        <v>2243</v>
      </c>
      <c r="G184" s="289"/>
      <c r="H184" s="289" t="s">
        <v>2316</v>
      </c>
      <c r="I184" s="289" t="s">
        <v>2317</v>
      </c>
      <c r="J184" s="289"/>
      <c r="K184" s="330"/>
    </row>
    <row r="185" spans="2:11" ht="15" customHeight="1">
      <c r="B185" s="309"/>
      <c r="C185" s="289" t="s">
        <v>2318</v>
      </c>
      <c r="D185" s="289"/>
      <c r="E185" s="289"/>
      <c r="F185" s="308" t="s">
        <v>2243</v>
      </c>
      <c r="G185" s="289"/>
      <c r="H185" s="289" t="s">
        <v>2319</v>
      </c>
      <c r="I185" s="289" t="s">
        <v>2317</v>
      </c>
      <c r="J185" s="289"/>
      <c r="K185" s="330"/>
    </row>
    <row r="186" spans="2:11" ht="15" customHeight="1">
      <c r="B186" s="309"/>
      <c r="C186" s="289" t="s">
        <v>2320</v>
      </c>
      <c r="D186" s="289"/>
      <c r="E186" s="289"/>
      <c r="F186" s="308" t="s">
        <v>2243</v>
      </c>
      <c r="G186" s="289"/>
      <c r="H186" s="289" t="s">
        <v>2321</v>
      </c>
      <c r="I186" s="289" t="s">
        <v>2317</v>
      </c>
      <c r="J186" s="289"/>
      <c r="K186" s="330"/>
    </row>
    <row r="187" spans="2:11" ht="15" customHeight="1">
      <c r="B187" s="309"/>
      <c r="C187" s="342" t="s">
        <v>2322</v>
      </c>
      <c r="D187" s="289"/>
      <c r="E187" s="289"/>
      <c r="F187" s="308" t="s">
        <v>2243</v>
      </c>
      <c r="G187" s="289"/>
      <c r="H187" s="289" t="s">
        <v>2323</v>
      </c>
      <c r="I187" s="289" t="s">
        <v>2324</v>
      </c>
      <c r="J187" s="343" t="s">
        <v>2325</v>
      </c>
      <c r="K187" s="330"/>
    </row>
    <row r="188" spans="2:11" ht="15" customHeight="1">
      <c r="B188" s="309"/>
      <c r="C188" s="294" t="s">
        <v>47</v>
      </c>
      <c r="D188" s="289"/>
      <c r="E188" s="289"/>
      <c r="F188" s="308" t="s">
        <v>2237</v>
      </c>
      <c r="G188" s="289"/>
      <c r="H188" s="285" t="s">
        <v>2326</v>
      </c>
      <c r="I188" s="289" t="s">
        <v>2327</v>
      </c>
      <c r="J188" s="289"/>
      <c r="K188" s="330"/>
    </row>
    <row r="189" spans="2:11" ht="15" customHeight="1">
      <c r="B189" s="309"/>
      <c r="C189" s="294" t="s">
        <v>2328</v>
      </c>
      <c r="D189" s="289"/>
      <c r="E189" s="289"/>
      <c r="F189" s="308" t="s">
        <v>2237</v>
      </c>
      <c r="G189" s="289"/>
      <c r="H189" s="289" t="s">
        <v>2329</v>
      </c>
      <c r="I189" s="289" t="s">
        <v>2271</v>
      </c>
      <c r="J189" s="289"/>
      <c r="K189" s="330"/>
    </row>
    <row r="190" spans="2:11" ht="15" customHeight="1">
      <c r="B190" s="309"/>
      <c r="C190" s="294" t="s">
        <v>2330</v>
      </c>
      <c r="D190" s="289"/>
      <c r="E190" s="289"/>
      <c r="F190" s="308" t="s">
        <v>2237</v>
      </c>
      <c r="G190" s="289"/>
      <c r="H190" s="289" t="s">
        <v>2331</v>
      </c>
      <c r="I190" s="289" t="s">
        <v>2271</v>
      </c>
      <c r="J190" s="289"/>
      <c r="K190" s="330"/>
    </row>
    <row r="191" spans="2:11" ht="15" customHeight="1">
      <c r="B191" s="309"/>
      <c r="C191" s="294" t="s">
        <v>1610</v>
      </c>
      <c r="D191" s="289"/>
      <c r="E191" s="289"/>
      <c r="F191" s="308" t="s">
        <v>2243</v>
      </c>
      <c r="G191" s="289"/>
      <c r="H191" s="289" t="s">
        <v>2332</v>
      </c>
      <c r="I191" s="289" t="s">
        <v>2271</v>
      </c>
      <c r="J191" s="289"/>
      <c r="K191" s="330"/>
    </row>
    <row r="192" spans="2:11" ht="15" customHeight="1">
      <c r="B192" s="336"/>
      <c r="C192" s="344"/>
      <c r="D192" s="318"/>
      <c r="E192" s="318"/>
      <c r="F192" s="318"/>
      <c r="G192" s="318"/>
      <c r="H192" s="318"/>
      <c r="I192" s="318"/>
      <c r="J192" s="318"/>
      <c r="K192" s="337"/>
    </row>
    <row r="193" spans="2:11" ht="18.75" customHeight="1">
      <c r="B193" s="285"/>
      <c r="C193" s="289"/>
      <c r="D193" s="289"/>
      <c r="E193" s="289"/>
      <c r="F193" s="308"/>
      <c r="G193" s="289"/>
      <c r="H193" s="289"/>
      <c r="I193" s="289"/>
      <c r="J193" s="289"/>
      <c r="K193" s="285"/>
    </row>
    <row r="194" spans="2:11" ht="18.75" customHeight="1">
      <c r="B194" s="285"/>
      <c r="C194" s="289"/>
      <c r="D194" s="289"/>
      <c r="E194" s="289"/>
      <c r="F194" s="308"/>
      <c r="G194" s="289"/>
      <c r="H194" s="289"/>
      <c r="I194" s="289"/>
      <c r="J194" s="289"/>
      <c r="K194" s="285"/>
    </row>
    <row r="195" spans="2:11" ht="18.75" customHeight="1">
      <c r="B195" s="295"/>
      <c r="C195" s="295"/>
      <c r="D195" s="295"/>
      <c r="E195" s="295"/>
      <c r="F195" s="295"/>
      <c r="G195" s="295"/>
      <c r="H195" s="295"/>
      <c r="I195" s="295"/>
      <c r="J195" s="295"/>
      <c r="K195" s="295"/>
    </row>
    <row r="196" spans="2:11">
      <c r="B196" s="277"/>
      <c r="C196" s="278"/>
      <c r="D196" s="278"/>
      <c r="E196" s="278"/>
      <c r="F196" s="278"/>
      <c r="G196" s="278"/>
      <c r="H196" s="278"/>
      <c r="I196" s="278"/>
      <c r="J196" s="278"/>
      <c r="K196" s="279"/>
    </row>
    <row r="197" spans="2:11" ht="21">
      <c r="B197" s="280"/>
      <c r="C197" s="403" t="s">
        <v>2333</v>
      </c>
      <c r="D197" s="403"/>
      <c r="E197" s="403"/>
      <c r="F197" s="403"/>
      <c r="G197" s="403"/>
      <c r="H197" s="403"/>
      <c r="I197" s="403"/>
      <c r="J197" s="403"/>
      <c r="K197" s="281"/>
    </row>
    <row r="198" spans="2:11" ht="25.5" customHeight="1">
      <c r="B198" s="280"/>
      <c r="C198" s="345" t="s">
        <v>2334</v>
      </c>
      <c r="D198" s="345"/>
      <c r="E198" s="345"/>
      <c r="F198" s="345" t="s">
        <v>2335</v>
      </c>
      <c r="G198" s="346"/>
      <c r="H198" s="402" t="s">
        <v>2336</v>
      </c>
      <c r="I198" s="402"/>
      <c r="J198" s="402"/>
      <c r="K198" s="281"/>
    </row>
    <row r="199" spans="2:11" ht="5.25" customHeight="1">
      <c r="B199" s="309"/>
      <c r="C199" s="306"/>
      <c r="D199" s="306"/>
      <c r="E199" s="306"/>
      <c r="F199" s="306"/>
      <c r="G199" s="289"/>
      <c r="H199" s="306"/>
      <c r="I199" s="306"/>
      <c r="J199" s="306"/>
      <c r="K199" s="330"/>
    </row>
    <row r="200" spans="2:11" ht="15" customHeight="1">
      <c r="B200" s="309"/>
      <c r="C200" s="289" t="s">
        <v>2327</v>
      </c>
      <c r="D200" s="289"/>
      <c r="E200" s="289"/>
      <c r="F200" s="308" t="s">
        <v>48</v>
      </c>
      <c r="G200" s="289"/>
      <c r="H200" s="400" t="s">
        <v>2337</v>
      </c>
      <c r="I200" s="400"/>
      <c r="J200" s="400"/>
      <c r="K200" s="330"/>
    </row>
    <row r="201" spans="2:11" ht="15" customHeight="1">
      <c r="B201" s="309"/>
      <c r="C201" s="315"/>
      <c r="D201" s="289"/>
      <c r="E201" s="289"/>
      <c r="F201" s="308" t="s">
        <v>49</v>
      </c>
      <c r="G201" s="289"/>
      <c r="H201" s="400" t="s">
        <v>2338</v>
      </c>
      <c r="I201" s="400"/>
      <c r="J201" s="400"/>
      <c r="K201" s="330"/>
    </row>
    <row r="202" spans="2:11" ht="15" customHeight="1">
      <c r="B202" s="309"/>
      <c r="C202" s="315"/>
      <c r="D202" s="289"/>
      <c r="E202" s="289"/>
      <c r="F202" s="308" t="s">
        <v>52</v>
      </c>
      <c r="G202" s="289"/>
      <c r="H202" s="400" t="s">
        <v>2339</v>
      </c>
      <c r="I202" s="400"/>
      <c r="J202" s="400"/>
      <c r="K202" s="330"/>
    </row>
    <row r="203" spans="2:11" ht="15" customHeight="1">
      <c r="B203" s="309"/>
      <c r="C203" s="289"/>
      <c r="D203" s="289"/>
      <c r="E203" s="289"/>
      <c r="F203" s="308" t="s">
        <v>50</v>
      </c>
      <c r="G203" s="289"/>
      <c r="H203" s="400" t="s">
        <v>2340</v>
      </c>
      <c r="I203" s="400"/>
      <c r="J203" s="400"/>
      <c r="K203" s="330"/>
    </row>
    <row r="204" spans="2:11" ht="15" customHeight="1">
      <c r="B204" s="309"/>
      <c r="C204" s="289"/>
      <c r="D204" s="289"/>
      <c r="E204" s="289"/>
      <c r="F204" s="308" t="s">
        <v>51</v>
      </c>
      <c r="G204" s="289"/>
      <c r="H204" s="400" t="s">
        <v>2341</v>
      </c>
      <c r="I204" s="400"/>
      <c r="J204" s="400"/>
      <c r="K204" s="330"/>
    </row>
    <row r="205" spans="2:11" ht="15" customHeight="1">
      <c r="B205" s="309"/>
      <c r="C205" s="289"/>
      <c r="D205" s="289"/>
      <c r="E205" s="289"/>
      <c r="F205" s="308"/>
      <c r="G205" s="289"/>
      <c r="H205" s="289"/>
      <c r="I205" s="289"/>
      <c r="J205" s="289"/>
      <c r="K205" s="330"/>
    </row>
    <row r="206" spans="2:11" ht="15" customHeight="1">
      <c r="B206" s="309"/>
      <c r="C206" s="289" t="s">
        <v>2283</v>
      </c>
      <c r="D206" s="289"/>
      <c r="E206" s="289"/>
      <c r="F206" s="308" t="s">
        <v>85</v>
      </c>
      <c r="G206" s="289"/>
      <c r="H206" s="400" t="s">
        <v>2342</v>
      </c>
      <c r="I206" s="400"/>
      <c r="J206" s="400"/>
      <c r="K206" s="330"/>
    </row>
    <row r="207" spans="2:11" ht="15" customHeight="1">
      <c r="B207" s="309"/>
      <c r="C207" s="315"/>
      <c r="D207" s="289"/>
      <c r="E207" s="289"/>
      <c r="F207" s="308" t="s">
        <v>2181</v>
      </c>
      <c r="G207" s="289"/>
      <c r="H207" s="400" t="s">
        <v>2182</v>
      </c>
      <c r="I207" s="400"/>
      <c r="J207" s="400"/>
      <c r="K207" s="330"/>
    </row>
    <row r="208" spans="2:11" ht="15" customHeight="1">
      <c r="B208" s="309"/>
      <c r="C208" s="289"/>
      <c r="D208" s="289"/>
      <c r="E208" s="289"/>
      <c r="F208" s="308" t="s">
        <v>2179</v>
      </c>
      <c r="G208" s="289"/>
      <c r="H208" s="400" t="s">
        <v>2343</v>
      </c>
      <c r="I208" s="400"/>
      <c r="J208" s="400"/>
      <c r="K208" s="330"/>
    </row>
    <row r="209" spans="2:11" ht="15" customHeight="1">
      <c r="B209" s="347"/>
      <c r="C209" s="315"/>
      <c r="D209" s="315"/>
      <c r="E209" s="315"/>
      <c r="F209" s="308" t="s">
        <v>2183</v>
      </c>
      <c r="G209" s="294"/>
      <c r="H209" s="401" t="s">
        <v>2184</v>
      </c>
      <c r="I209" s="401"/>
      <c r="J209" s="401"/>
      <c r="K209" s="348"/>
    </row>
    <row r="210" spans="2:11" ht="15" customHeight="1">
      <c r="B210" s="347"/>
      <c r="C210" s="315"/>
      <c r="D210" s="315"/>
      <c r="E210" s="315"/>
      <c r="F210" s="308" t="s">
        <v>1556</v>
      </c>
      <c r="G210" s="294"/>
      <c r="H210" s="401" t="s">
        <v>2112</v>
      </c>
      <c r="I210" s="401"/>
      <c r="J210" s="401"/>
      <c r="K210" s="348"/>
    </row>
    <row r="211" spans="2:11" ht="15" customHeight="1">
      <c r="B211" s="347"/>
      <c r="C211" s="315"/>
      <c r="D211" s="315"/>
      <c r="E211" s="315"/>
      <c r="F211" s="349"/>
      <c r="G211" s="294"/>
      <c r="H211" s="350"/>
      <c r="I211" s="350"/>
      <c r="J211" s="350"/>
      <c r="K211" s="348"/>
    </row>
    <row r="212" spans="2:11" ht="15" customHeight="1">
      <c r="B212" s="347"/>
      <c r="C212" s="289" t="s">
        <v>2307</v>
      </c>
      <c r="D212" s="315"/>
      <c r="E212" s="315"/>
      <c r="F212" s="308">
        <v>1</v>
      </c>
      <c r="G212" s="294"/>
      <c r="H212" s="401" t="s">
        <v>2344</v>
      </c>
      <c r="I212" s="401"/>
      <c r="J212" s="401"/>
      <c r="K212" s="348"/>
    </row>
    <row r="213" spans="2:11" ht="15" customHeight="1">
      <c r="B213" s="347"/>
      <c r="C213" s="315"/>
      <c r="D213" s="315"/>
      <c r="E213" s="315"/>
      <c r="F213" s="308">
        <v>2</v>
      </c>
      <c r="G213" s="294"/>
      <c r="H213" s="401" t="s">
        <v>2345</v>
      </c>
      <c r="I213" s="401"/>
      <c r="J213" s="401"/>
      <c r="K213" s="348"/>
    </row>
    <row r="214" spans="2:11" ht="15" customHeight="1">
      <c r="B214" s="347"/>
      <c r="C214" s="315"/>
      <c r="D214" s="315"/>
      <c r="E214" s="315"/>
      <c r="F214" s="308">
        <v>3</v>
      </c>
      <c r="G214" s="294"/>
      <c r="H214" s="401" t="s">
        <v>2346</v>
      </c>
      <c r="I214" s="401"/>
      <c r="J214" s="401"/>
      <c r="K214" s="348"/>
    </row>
    <row r="215" spans="2:11" ht="15" customHeight="1">
      <c r="B215" s="347"/>
      <c r="C215" s="315"/>
      <c r="D215" s="315"/>
      <c r="E215" s="315"/>
      <c r="F215" s="308">
        <v>4</v>
      </c>
      <c r="G215" s="294"/>
      <c r="H215" s="401" t="s">
        <v>2347</v>
      </c>
      <c r="I215" s="401"/>
      <c r="J215" s="401"/>
      <c r="K215" s="348"/>
    </row>
    <row r="216" spans="2:11" ht="12.75" customHeight="1">
      <c r="B216" s="351"/>
      <c r="C216" s="352"/>
      <c r="D216" s="352"/>
      <c r="E216" s="352"/>
      <c r="F216" s="352"/>
      <c r="G216" s="352"/>
      <c r="H216" s="352"/>
      <c r="I216" s="352"/>
      <c r="J216" s="352"/>
      <c r="K216" s="353"/>
    </row>
  </sheetData>
  <sheetProtection algorithmName="SHA-512" hashValue="wtfs8VUNrpTMqREk8WsAVPYRofvdbHMKzggURTYBt7k2JsY26FjUj5i4nF8073nx8fhzvcz7huTQJBcdTDKJyA==" saltValue="FATHtcSpBB6FRridyHPGRQ==" spinCount="100000" sheet="1" objects="1" scenarios="1" formatCells="0" formatColumns="0" formatRows="0" sort="0" autoFilter="0"/>
  <mergeCells count="77">
    <mergeCell ref="C9:J9"/>
    <mergeCell ref="D10:J10"/>
    <mergeCell ref="D13:J13"/>
    <mergeCell ref="C3:J3"/>
    <mergeCell ref="C4:J4"/>
    <mergeCell ref="C6:J6"/>
    <mergeCell ref="C7:J7"/>
    <mergeCell ref="D11:J11"/>
    <mergeCell ref="F19:J19"/>
    <mergeCell ref="F20:J20"/>
    <mergeCell ref="D14:J14"/>
    <mergeCell ref="D15:J15"/>
    <mergeCell ref="F16:J16"/>
    <mergeCell ref="F17:J17"/>
    <mergeCell ref="D31:J31"/>
    <mergeCell ref="C24:J24"/>
    <mergeCell ref="D32:J32"/>
    <mergeCell ref="F18:J18"/>
    <mergeCell ref="F21:J21"/>
    <mergeCell ref="C23:J23"/>
    <mergeCell ref="D25:J25"/>
    <mergeCell ref="D26:J26"/>
    <mergeCell ref="D28:J28"/>
    <mergeCell ref="D29:J29"/>
    <mergeCell ref="D33:J33"/>
    <mergeCell ref="G34:J34"/>
    <mergeCell ref="G35:J35"/>
    <mergeCell ref="D49:J49"/>
    <mergeCell ref="E48:J48"/>
    <mergeCell ref="G36:J36"/>
    <mergeCell ref="G37:J37"/>
    <mergeCell ref="D58:J58"/>
    <mergeCell ref="D59:J59"/>
    <mergeCell ref="C50:J50"/>
    <mergeCell ref="G38:J38"/>
    <mergeCell ref="G39:J39"/>
    <mergeCell ref="G40:J40"/>
    <mergeCell ref="G41:J41"/>
    <mergeCell ref="G42:J42"/>
    <mergeCell ref="G43:J43"/>
    <mergeCell ref="D45:J45"/>
    <mergeCell ref="E46:J46"/>
    <mergeCell ref="E47:J47"/>
    <mergeCell ref="C52:J52"/>
    <mergeCell ref="C53:J53"/>
    <mergeCell ref="C55:J55"/>
    <mergeCell ref="D56:J56"/>
    <mergeCell ref="D57:J57"/>
    <mergeCell ref="H200:J200"/>
    <mergeCell ref="D60:J60"/>
    <mergeCell ref="D63:J63"/>
    <mergeCell ref="D64:J64"/>
    <mergeCell ref="D66:J66"/>
    <mergeCell ref="D65:J65"/>
    <mergeCell ref="C100:J100"/>
    <mergeCell ref="D61:J61"/>
    <mergeCell ref="D67:J67"/>
    <mergeCell ref="D68:J68"/>
    <mergeCell ref="C73:J73"/>
    <mergeCell ref="H198:J198"/>
    <mergeCell ref="C163:J163"/>
    <mergeCell ref="C120:J120"/>
    <mergeCell ref="C145:J145"/>
    <mergeCell ref="C197:J197"/>
    <mergeCell ref="H215:J215"/>
    <mergeCell ref="H213:J213"/>
    <mergeCell ref="H210:J210"/>
    <mergeCell ref="H209:J209"/>
    <mergeCell ref="H207:J207"/>
    <mergeCell ref="H208:J208"/>
    <mergeCell ref="H203:J203"/>
    <mergeCell ref="H201:J201"/>
    <mergeCell ref="H212:J212"/>
    <mergeCell ref="H214:J214"/>
    <mergeCell ref="H206:J206"/>
    <mergeCell ref="H204:J204"/>
    <mergeCell ref="H202:J202"/>
  </mergeCells>
  <pageMargins left="0.59027779999999996" right="0.59027779999999996" top="0.59027779999999996" bottom="0.59027779999999996" header="0" footer="0"/>
  <pageSetup paperSize="9" scale="77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65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11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21"/>
      <c r="B1" s="112"/>
      <c r="C1" s="112"/>
      <c r="D1" s="113" t="s">
        <v>1</v>
      </c>
      <c r="E1" s="112"/>
      <c r="F1" s="114" t="s">
        <v>119</v>
      </c>
      <c r="G1" s="399" t="s">
        <v>120</v>
      </c>
      <c r="H1" s="399"/>
      <c r="I1" s="115"/>
      <c r="J1" s="114" t="s">
        <v>121</v>
      </c>
      <c r="K1" s="113" t="s">
        <v>122</v>
      </c>
      <c r="L1" s="114" t="s">
        <v>123</v>
      </c>
      <c r="M1" s="114"/>
      <c r="N1" s="114"/>
      <c r="O1" s="114"/>
      <c r="P1" s="114"/>
      <c r="Q1" s="114"/>
      <c r="R1" s="114"/>
      <c r="S1" s="114"/>
      <c r="T1" s="114"/>
      <c r="U1" s="20"/>
      <c r="V1" s="20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</row>
    <row r="2" spans="1:70" ht="36.950000000000003" customHeight="1">
      <c r="L2" s="391"/>
      <c r="M2" s="391"/>
      <c r="N2" s="391"/>
      <c r="O2" s="391"/>
      <c r="P2" s="391"/>
      <c r="Q2" s="391"/>
      <c r="R2" s="391"/>
      <c r="S2" s="391"/>
      <c r="T2" s="391"/>
      <c r="U2" s="391"/>
      <c r="V2" s="391"/>
      <c r="AT2" s="24" t="s">
        <v>87</v>
      </c>
    </row>
    <row r="3" spans="1:70" ht="6.95" customHeight="1">
      <c r="B3" s="25"/>
      <c r="C3" s="26"/>
      <c r="D3" s="26"/>
      <c r="E3" s="26"/>
      <c r="F3" s="26"/>
      <c r="G3" s="26"/>
      <c r="H3" s="26"/>
      <c r="I3" s="116"/>
      <c r="J3" s="26"/>
      <c r="K3" s="27"/>
      <c r="AT3" s="24" t="s">
        <v>88</v>
      </c>
    </row>
    <row r="4" spans="1:70" ht="36.950000000000003" customHeight="1">
      <c r="B4" s="28"/>
      <c r="C4" s="29"/>
      <c r="D4" s="30" t="s">
        <v>124</v>
      </c>
      <c r="E4" s="29"/>
      <c r="F4" s="29"/>
      <c r="G4" s="29"/>
      <c r="H4" s="29"/>
      <c r="I4" s="117"/>
      <c r="J4" s="29"/>
      <c r="K4" s="31"/>
      <c r="M4" s="32" t="s">
        <v>12</v>
      </c>
      <c r="AT4" s="24" t="s">
        <v>6</v>
      </c>
    </row>
    <row r="5" spans="1:70" ht="6.95" customHeight="1">
      <c r="B5" s="28"/>
      <c r="C5" s="29"/>
      <c r="D5" s="29"/>
      <c r="E5" s="29"/>
      <c r="F5" s="29"/>
      <c r="G5" s="29"/>
      <c r="H5" s="29"/>
      <c r="I5" s="117"/>
      <c r="J5" s="29"/>
      <c r="K5" s="31"/>
    </row>
    <row r="6" spans="1:70">
      <c r="B6" s="28"/>
      <c r="C6" s="29"/>
      <c r="D6" s="37" t="s">
        <v>18</v>
      </c>
      <c r="E6" s="29"/>
      <c r="F6" s="29"/>
      <c r="G6" s="29"/>
      <c r="H6" s="29"/>
      <c r="I6" s="117"/>
      <c r="J6" s="29"/>
      <c r="K6" s="31"/>
    </row>
    <row r="7" spans="1:70" ht="22.5" customHeight="1">
      <c r="B7" s="28"/>
      <c r="C7" s="29"/>
      <c r="D7" s="29"/>
      <c r="E7" s="392" t="str">
        <f>'Rekapitulace stavby'!K6</f>
        <v>Stavební úpravy a Zateplení objektu na st.p.543_Lázně Bělohrad_171018</v>
      </c>
      <c r="F7" s="393"/>
      <c r="G7" s="393"/>
      <c r="H7" s="393"/>
      <c r="I7" s="117"/>
      <c r="J7" s="29"/>
      <c r="K7" s="31"/>
    </row>
    <row r="8" spans="1:70" s="1" customFormat="1">
      <c r="B8" s="41"/>
      <c r="C8" s="42"/>
      <c r="D8" s="37" t="s">
        <v>125</v>
      </c>
      <c r="E8" s="42"/>
      <c r="F8" s="42"/>
      <c r="G8" s="42"/>
      <c r="H8" s="42"/>
      <c r="I8" s="118"/>
      <c r="J8" s="42"/>
      <c r="K8" s="45"/>
    </row>
    <row r="9" spans="1:70" s="1" customFormat="1" ht="36.950000000000003" customHeight="1">
      <c r="B9" s="41"/>
      <c r="C9" s="42"/>
      <c r="D9" s="42"/>
      <c r="E9" s="394" t="s">
        <v>126</v>
      </c>
      <c r="F9" s="395"/>
      <c r="G9" s="395"/>
      <c r="H9" s="395"/>
      <c r="I9" s="118"/>
      <c r="J9" s="42"/>
      <c r="K9" s="45"/>
    </row>
    <row r="10" spans="1:70" s="1" customFormat="1" ht="13.5">
      <c r="B10" s="41"/>
      <c r="C10" s="42"/>
      <c r="D10" s="42"/>
      <c r="E10" s="42"/>
      <c r="F10" s="42"/>
      <c r="G10" s="42"/>
      <c r="H10" s="42"/>
      <c r="I10" s="118"/>
      <c r="J10" s="42"/>
      <c r="K10" s="45"/>
    </row>
    <row r="11" spans="1:70" s="1" customFormat="1" ht="14.45" customHeight="1">
      <c r="B11" s="41"/>
      <c r="C11" s="42"/>
      <c r="D11" s="37" t="s">
        <v>20</v>
      </c>
      <c r="E11" s="42"/>
      <c r="F11" s="35" t="s">
        <v>76</v>
      </c>
      <c r="G11" s="42"/>
      <c r="H11" s="42"/>
      <c r="I11" s="119" t="s">
        <v>22</v>
      </c>
      <c r="J11" s="35" t="s">
        <v>76</v>
      </c>
      <c r="K11" s="45"/>
    </row>
    <row r="12" spans="1:70" s="1" customFormat="1" ht="14.45" customHeight="1">
      <c r="B12" s="41"/>
      <c r="C12" s="42"/>
      <c r="D12" s="37" t="s">
        <v>24</v>
      </c>
      <c r="E12" s="42"/>
      <c r="F12" s="35" t="s">
        <v>25</v>
      </c>
      <c r="G12" s="42"/>
      <c r="H12" s="42"/>
      <c r="I12" s="119" t="s">
        <v>26</v>
      </c>
      <c r="J12" s="120" t="str">
        <f>'Rekapitulace stavby'!AN8</f>
        <v>16. 8. 2017</v>
      </c>
      <c r="K12" s="45"/>
    </row>
    <row r="13" spans="1:70" s="1" customFormat="1" ht="10.9" customHeight="1">
      <c r="B13" s="41"/>
      <c r="C13" s="42"/>
      <c r="D13" s="42"/>
      <c r="E13" s="42"/>
      <c r="F13" s="42"/>
      <c r="G13" s="42"/>
      <c r="H13" s="42"/>
      <c r="I13" s="118"/>
      <c r="J13" s="42"/>
      <c r="K13" s="45"/>
    </row>
    <row r="14" spans="1:70" s="1" customFormat="1" ht="14.45" customHeight="1">
      <c r="B14" s="41"/>
      <c r="C14" s="42"/>
      <c r="D14" s="37" t="s">
        <v>28</v>
      </c>
      <c r="E14" s="42"/>
      <c r="F14" s="42"/>
      <c r="G14" s="42"/>
      <c r="H14" s="42"/>
      <c r="I14" s="119" t="s">
        <v>29</v>
      </c>
      <c r="J14" s="35" t="s">
        <v>30</v>
      </c>
      <c r="K14" s="45"/>
    </row>
    <row r="15" spans="1:70" s="1" customFormat="1" ht="18" customHeight="1">
      <c r="B15" s="41"/>
      <c r="C15" s="42"/>
      <c r="D15" s="42"/>
      <c r="E15" s="35" t="s">
        <v>31</v>
      </c>
      <c r="F15" s="42"/>
      <c r="G15" s="42"/>
      <c r="H15" s="42"/>
      <c r="I15" s="119" t="s">
        <v>32</v>
      </c>
      <c r="J15" s="35" t="s">
        <v>33</v>
      </c>
      <c r="K15" s="45"/>
    </row>
    <row r="16" spans="1:70" s="1" customFormat="1" ht="6.95" customHeight="1">
      <c r="B16" s="41"/>
      <c r="C16" s="42"/>
      <c r="D16" s="42"/>
      <c r="E16" s="42"/>
      <c r="F16" s="42"/>
      <c r="G16" s="42"/>
      <c r="H16" s="42"/>
      <c r="I16" s="118"/>
      <c r="J16" s="42"/>
      <c r="K16" s="45"/>
    </row>
    <row r="17" spans="2:11" s="1" customFormat="1" ht="14.45" customHeight="1">
      <c r="B17" s="41"/>
      <c r="C17" s="42"/>
      <c r="D17" s="37" t="s">
        <v>34</v>
      </c>
      <c r="E17" s="42"/>
      <c r="F17" s="42"/>
      <c r="G17" s="42"/>
      <c r="H17" s="42"/>
      <c r="I17" s="119" t="s">
        <v>29</v>
      </c>
      <c r="J17" s="35" t="str">
        <f>IF('Rekapitulace stavby'!AN13="Vyplň údaj","",IF('Rekapitulace stavby'!AN13="","",'Rekapitulace stavby'!AN13))</f>
        <v/>
      </c>
      <c r="K17" s="45"/>
    </row>
    <row r="18" spans="2:11" s="1" customFormat="1" ht="18" customHeight="1">
      <c r="B18" s="41"/>
      <c r="C18" s="42"/>
      <c r="D18" s="42"/>
      <c r="E18" s="35" t="str">
        <f>IF('Rekapitulace stavby'!E14="Vyplň údaj","",IF('Rekapitulace stavby'!E14="","",'Rekapitulace stavby'!E14))</f>
        <v/>
      </c>
      <c r="F18" s="42"/>
      <c r="G18" s="42"/>
      <c r="H18" s="42"/>
      <c r="I18" s="119" t="s">
        <v>32</v>
      </c>
      <c r="J18" s="35" t="str">
        <f>IF('Rekapitulace stavby'!AN14="Vyplň údaj","",IF('Rekapitulace stavby'!AN14="","",'Rekapitulace stavby'!AN14))</f>
        <v/>
      </c>
      <c r="K18" s="45"/>
    </row>
    <row r="19" spans="2:11" s="1" customFormat="1" ht="6.95" customHeight="1">
      <c r="B19" s="41"/>
      <c r="C19" s="42"/>
      <c r="D19" s="42"/>
      <c r="E19" s="42"/>
      <c r="F19" s="42"/>
      <c r="G19" s="42"/>
      <c r="H19" s="42"/>
      <c r="I19" s="118"/>
      <c r="J19" s="42"/>
      <c r="K19" s="45"/>
    </row>
    <row r="20" spans="2:11" s="1" customFormat="1" ht="14.45" customHeight="1">
      <c r="B20" s="41"/>
      <c r="C20" s="42"/>
      <c r="D20" s="37" t="s">
        <v>36</v>
      </c>
      <c r="E20" s="42"/>
      <c r="F20" s="42"/>
      <c r="G20" s="42"/>
      <c r="H20" s="42"/>
      <c r="I20" s="119" t="s">
        <v>29</v>
      </c>
      <c r="J20" s="35" t="s">
        <v>37</v>
      </c>
      <c r="K20" s="45"/>
    </row>
    <row r="21" spans="2:11" s="1" customFormat="1" ht="18" customHeight="1">
      <c r="B21" s="41"/>
      <c r="C21" s="42"/>
      <c r="D21" s="42"/>
      <c r="E21" s="35" t="s">
        <v>38</v>
      </c>
      <c r="F21" s="42"/>
      <c r="G21" s="42"/>
      <c r="H21" s="42"/>
      <c r="I21" s="119" t="s">
        <v>32</v>
      </c>
      <c r="J21" s="35" t="s">
        <v>39</v>
      </c>
      <c r="K21" s="45"/>
    </row>
    <row r="22" spans="2:11" s="1" customFormat="1" ht="6.95" customHeight="1">
      <c r="B22" s="41"/>
      <c r="C22" s="42"/>
      <c r="D22" s="42"/>
      <c r="E22" s="42"/>
      <c r="F22" s="42"/>
      <c r="G22" s="42"/>
      <c r="H22" s="42"/>
      <c r="I22" s="118"/>
      <c r="J22" s="42"/>
      <c r="K22" s="45"/>
    </row>
    <row r="23" spans="2:11" s="1" customFormat="1" ht="14.45" customHeight="1">
      <c r="B23" s="41"/>
      <c r="C23" s="42"/>
      <c r="D23" s="37" t="s">
        <v>41</v>
      </c>
      <c r="E23" s="42"/>
      <c r="F23" s="42"/>
      <c r="G23" s="42"/>
      <c r="H23" s="42"/>
      <c r="I23" s="118"/>
      <c r="J23" s="42"/>
      <c r="K23" s="45"/>
    </row>
    <row r="24" spans="2:11" s="6" customFormat="1" ht="22.5" customHeight="1">
      <c r="B24" s="121"/>
      <c r="C24" s="122"/>
      <c r="D24" s="122"/>
      <c r="E24" s="361" t="s">
        <v>76</v>
      </c>
      <c r="F24" s="361"/>
      <c r="G24" s="361"/>
      <c r="H24" s="361"/>
      <c r="I24" s="123"/>
      <c r="J24" s="122"/>
      <c r="K24" s="124"/>
    </row>
    <row r="25" spans="2:11" s="1" customFormat="1" ht="6.95" customHeight="1">
      <c r="B25" s="41"/>
      <c r="C25" s="42"/>
      <c r="D25" s="42"/>
      <c r="E25" s="42"/>
      <c r="F25" s="42"/>
      <c r="G25" s="42"/>
      <c r="H25" s="42"/>
      <c r="I25" s="118"/>
      <c r="J25" s="42"/>
      <c r="K25" s="45"/>
    </row>
    <row r="26" spans="2:11" s="1" customFormat="1" ht="6.95" customHeight="1">
      <c r="B26" s="41"/>
      <c r="C26" s="42"/>
      <c r="D26" s="85"/>
      <c r="E26" s="85"/>
      <c r="F26" s="85"/>
      <c r="G26" s="85"/>
      <c r="H26" s="85"/>
      <c r="I26" s="125"/>
      <c r="J26" s="85"/>
      <c r="K26" s="126"/>
    </row>
    <row r="27" spans="2:11" s="1" customFormat="1" ht="25.35" customHeight="1">
      <c r="B27" s="41"/>
      <c r="C27" s="42"/>
      <c r="D27" s="127" t="s">
        <v>43</v>
      </c>
      <c r="E27" s="42"/>
      <c r="F27" s="42"/>
      <c r="G27" s="42"/>
      <c r="H27" s="42"/>
      <c r="I27" s="118"/>
      <c r="J27" s="128">
        <f>ROUND(J89,2)</f>
        <v>0</v>
      </c>
      <c r="K27" s="45"/>
    </row>
    <row r="28" spans="2:11" s="1" customFormat="1" ht="6.95" customHeight="1">
      <c r="B28" s="41"/>
      <c r="C28" s="42"/>
      <c r="D28" s="85"/>
      <c r="E28" s="85"/>
      <c r="F28" s="85"/>
      <c r="G28" s="85"/>
      <c r="H28" s="85"/>
      <c r="I28" s="125"/>
      <c r="J28" s="85"/>
      <c r="K28" s="126"/>
    </row>
    <row r="29" spans="2:11" s="1" customFormat="1" ht="14.45" customHeight="1">
      <c r="B29" s="41"/>
      <c r="C29" s="42"/>
      <c r="D29" s="42"/>
      <c r="E29" s="42"/>
      <c r="F29" s="46" t="s">
        <v>45</v>
      </c>
      <c r="G29" s="42"/>
      <c r="H29" s="42"/>
      <c r="I29" s="129" t="s">
        <v>44</v>
      </c>
      <c r="J29" s="46" t="s">
        <v>46</v>
      </c>
      <c r="K29" s="45"/>
    </row>
    <row r="30" spans="2:11" s="1" customFormat="1" ht="14.45" customHeight="1">
      <c r="B30" s="41"/>
      <c r="C30" s="42"/>
      <c r="D30" s="49" t="s">
        <v>47</v>
      </c>
      <c r="E30" s="49" t="s">
        <v>48</v>
      </c>
      <c r="F30" s="130">
        <f>ROUND(SUM(BE89:BE164), 2)</f>
        <v>0</v>
      </c>
      <c r="G30" s="42"/>
      <c r="H30" s="42"/>
      <c r="I30" s="131">
        <v>0.21</v>
      </c>
      <c r="J30" s="130">
        <f>ROUND(ROUND((SUM(BE89:BE164)), 2)*I30, 2)</f>
        <v>0</v>
      </c>
      <c r="K30" s="45"/>
    </row>
    <row r="31" spans="2:11" s="1" customFormat="1" ht="14.45" customHeight="1">
      <c r="B31" s="41"/>
      <c r="C31" s="42"/>
      <c r="D31" s="42"/>
      <c r="E31" s="49" t="s">
        <v>49</v>
      </c>
      <c r="F31" s="130">
        <f>ROUND(SUM(BF89:BF164), 2)</f>
        <v>0</v>
      </c>
      <c r="G31" s="42"/>
      <c r="H31" s="42"/>
      <c r="I31" s="131">
        <v>0.15</v>
      </c>
      <c r="J31" s="130">
        <f>ROUND(ROUND((SUM(BF89:BF164)), 2)*I31, 2)</f>
        <v>0</v>
      </c>
      <c r="K31" s="45"/>
    </row>
    <row r="32" spans="2:11" s="1" customFormat="1" ht="14.45" hidden="1" customHeight="1">
      <c r="B32" s="41"/>
      <c r="C32" s="42"/>
      <c r="D32" s="42"/>
      <c r="E32" s="49" t="s">
        <v>50</v>
      </c>
      <c r="F32" s="130">
        <f>ROUND(SUM(BG89:BG164), 2)</f>
        <v>0</v>
      </c>
      <c r="G32" s="42"/>
      <c r="H32" s="42"/>
      <c r="I32" s="131">
        <v>0.21</v>
      </c>
      <c r="J32" s="130">
        <v>0</v>
      </c>
      <c r="K32" s="45"/>
    </row>
    <row r="33" spans="2:11" s="1" customFormat="1" ht="14.45" hidden="1" customHeight="1">
      <c r="B33" s="41"/>
      <c r="C33" s="42"/>
      <c r="D33" s="42"/>
      <c r="E33" s="49" t="s">
        <v>51</v>
      </c>
      <c r="F33" s="130">
        <f>ROUND(SUM(BH89:BH164), 2)</f>
        <v>0</v>
      </c>
      <c r="G33" s="42"/>
      <c r="H33" s="42"/>
      <c r="I33" s="131">
        <v>0.15</v>
      </c>
      <c r="J33" s="130">
        <v>0</v>
      </c>
      <c r="K33" s="45"/>
    </row>
    <row r="34" spans="2:11" s="1" customFormat="1" ht="14.45" hidden="1" customHeight="1">
      <c r="B34" s="41"/>
      <c r="C34" s="42"/>
      <c r="D34" s="42"/>
      <c r="E34" s="49" t="s">
        <v>52</v>
      </c>
      <c r="F34" s="130">
        <f>ROUND(SUM(BI89:BI164), 2)</f>
        <v>0</v>
      </c>
      <c r="G34" s="42"/>
      <c r="H34" s="42"/>
      <c r="I34" s="131">
        <v>0</v>
      </c>
      <c r="J34" s="130">
        <v>0</v>
      </c>
      <c r="K34" s="45"/>
    </row>
    <row r="35" spans="2:11" s="1" customFormat="1" ht="6.95" customHeight="1">
      <c r="B35" s="41"/>
      <c r="C35" s="42"/>
      <c r="D35" s="42"/>
      <c r="E35" s="42"/>
      <c r="F35" s="42"/>
      <c r="G35" s="42"/>
      <c r="H35" s="42"/>
      <c r="I35" s="118"/>
      <c r="J35" s="42"/>
      <c r="K35" s="45"/>
    </row>
    <row r="36" spans="2:11" s="1" customFormat="1" ht="25.35" customHeight="1">
      <c r="B36" s="41"/>
      <c r="C36" s="132"/>
      <c r="D36" s="133" t="s">
        <v>53</v>
      </c>
      <c r="E36" s="79"/>
      <c r="F36" s="79"/>
      <c r="G36" s="134" t="s">
        <v>54</v>
      </c>
      <c r="H36" s="135" t="s">
        <v>55</v>
      </c>
      <c r="I36" s="136"/>
      <c r="J36" s="137">
        <f>SUM(J27:J34)</f>
        <v>0</v>
      </c>
      <c r="K36" s="138"/>
    </row>
    <row r="37" spans="2:11" s="1" customFormat="1" ht="14.45" customHeight="1">
      <c r="B37" s="56"/>
      <c r="C37" s="57"/>
      <c r="D37" s="57"/>
      <c r="E37" s="57"/>
      <c r="F37" s="57"/>
      <c r="G37" s="57"/>
      <c r="H37" s="57"/>
      <c r="I37" s="139"/>
      <c r="J37" s="57"/>
      <c r="K37" s="58"/>
    </row>
    <row r="41" spans="2:11" s="1" customFormat="1" ht="6.95" customHeight="1">
      <c r="B41" s="140"/>
      <c r="C41" s="141"/>
      <c r="D41" s="141"/>
      <c r="E41" s="141"/>
      <c r="F41" s="141"/>
      <c r="G41" s="141"/>
      <c r="H41" s="141"/>
      <c r="I41" s="142"/>
      <c r="J41" s="141"/>
      <c r="K41" s="143"/>
    </row>
    <row r="42" spans="2:11" s="1" customFormat="1" ht="36.950000000000003" customHeight="1">
      <c r="B42" s="41"/>
      <c r="C42" s="30" t="s">
        <v>127</v>
      </c>
      <c r="D42" s="42"/>
      <c r="E42" s="42"/>
      <c r="F42" s="42"/>
      <c r="G42" s="42"/>
      <c r="H42" s="42"/>
      <c r="I42" s="118"/>
      <c r="J42" s="42"/>
      <c r="K42" s="45"/>
    </row>
    <row r="43" spans="2:11" s="1" customFormat="1" ht="6.95" customHeight="1">
      <c r="B43" s="41"/>
      <c r="C43" s="42"/>
      <c r="D43" s="42"/>
      <c r="E43" s="42"/>
      <c r="F43" s="42"/>
      <c r="G43" s="42"/>
      <c r="H43" s="42"/>
      <c r="I43" s="118"/>
      <c r="J43" s="42"/>
      <c r="K43" s="45"/>
    </row>
    <row r="44" spans="2:11" s="1" customFormat="1" ht="14.45" customHeight="1">
      <c r="B44" s="41"/>
      <c r="C44" s="37" t="s">
        <v>18</v>
      </c>
      <c r="D44" s="42"/>
      <c r="E44" s="42"/>
      <c r="F44" s="42"/>
      <c r="G44" s="42"/>
      <c r="H44" s="42"/>
      <c r="I44" s="118"/>
      <c r="J44" s="42"/>
      <c r="K44" s="45"/>
    </row>
    <row r="45" spans="2:11" s="1" customFormat="1" ht="22.5" customHeight="1">
      <c r="B45" s="41"/>
      <c r="C45" s="42"/>
      <c r="D45" s="42"/>
      <c r="E45" s="392" t="str">
        <f>E7</f>
        <v>Stavební úpravy a Zateplení objektu na st.p.543_Lázně Bělohrad_171018</v>
      </c>
      <c r="F45" s="393"/>
      <c r="G45" s="393"/>
      <c r="H45" s="393"/>
      <c r="I45" s="118"/>
      <c r="J45" s="42"/>
      <c r="K45" s="45"/>
    </row>
    <row r="46" spans="2:11" s="1" customFormat="1" ht="14.45" customHeight="1">
      <c r="B46" s="41"/>
      <c r="C46" s="37" t="s">
        <v>125</v>
      </c>
      <c r="D46" s="42"/>
      <c r="E46" s="42"/>
      <c r="F46" s="42"/>
      <c r="G46" s="42"/>
      <c r="H46" s="42"/>
      <c r="I46" s="118"/>
      <c r="J46" s="42"/>
      <c r="K46" s="45"/>
    </row>
    <row r="47" spans="2:11" s="1" customFormat="1" ht="23.25" customHeight="1">
      <c r="B47" s="41"/>
      <c r="C47" s="42"/>
      <c r="D47" s="42"/>
      <c r="E47" s="394" t="str">
        <f>E9</f>
        <v>SO.01.1 - ARCHITEKTONICKO-STAVEBNÍ ŘEŠENÍ</v>
      </c>
      <c r="F47" s="395"/>
      <c r="G47" s="395"/>
      <c r="H47" s="395"/>
      <c r="I47" s="118"/>
      <c r="J47" s="42"/>
      <c r="K47" s="45"/>
    </row>
    <row r="48" spans="2:11" s="1" customFormat="1" ht="6.95" customHeight="1">
      <c r="B48" s="41"/>
      <c r="C48" s="42"/>
      <c r="D48" s="42"/>
      <c r="E48" s="42"/>
      <c r="F48" s="42"/>
      <c r="G48" s="42"/>
      <c r="H48" s="42"/>
      <c r="I48" s="118"/>
      <c r="J48" s="42"/>
      <c r="K48" s="45"/>
    </row>
    <row r="49" spans="2:47" s="1" customFormat="1" ht="18" customHeight="1">
      <c r="B49" s="41"/>
      <c r="C49" s="37" t="s">
        <v>24</v>
      </c>
      <c r="D49" s="42"/>
      <c r="E49" s="42"/>
      <c r="F49" s="35" t="str">
        <f>F12</f>
        <v>ZŠ K.V. Raise, Lázně Bělohrad</v>
      </c>
      <c r="G49" s="42"/>
      <c r="H49" s="42"/>
      <c r="I49" s="119" t="s">
        <v>26</v>
      </c>
      <c r="J49" s="120" t="str">
        <f>IF(J12="","",J12)</f>
        <v>16. 8. 2017</v>
      </c>
      <c r="K49" s="45"/>
    </row>
    <row r="50" spans="2:47" s="1" customFormat="1" ht="6.95" customHeight="1">
      <c r="B50" s="41"/>
      <c r="C50" s="42"/>
      <c r="D50" s="42"/>
      <c r="E50" s="42"/>
      <c r="F50" s="42"/>
      <c r="G50" s="42"/>
      <c r="H50" s="42"/>
      <c r="I50" s="118"/>
      <c r="J50" s="42"/>
      <c r="K50" s="45"/>
    </row>
    <row r="51" spans="2:47" s="1" customFormat="1">
      <c r="B51" s="41"/>
      <c r="C51" s="37" t="s">
        <v>28</v>
      </c>
      <c r="D51" s="42"/>
      <c r="E51" s="42"/>
      <c r="F51" s="35" t="str">
        <f>E15</f>
        <v>Město Lázně Bělohrad</v>
      </c>
      <c r="G51" s="42"/>
      <c r="H51" s="42"/>
      <c r="I51" s="119" t="s">
        <v>36</v>
      </c>
      <c r="J51" s="35" t="str">
        <f>E21</f>
        <v>SOLICITE s.r.o.</v>
      </c>
      <c r="K51" s="45"/>
    </row>
    <row r="52" spans="2:47" s="1" customFormat="1" ht="14.45" customHeight="1">
      <c r="B52" s="41"/>
      <c r="C52" s="37" t="s">
        <v>34</v>
      </c>
      <c r="D52" s="42"/>
      <c r="E52" s="42"/>
      <c r="F52" s="35" t="str">
        <f>IF(E18="","",E18)</f>
        <v/>
      </c>
      <c r="G52" s="42"/>
      <c r="H52" s="42"/>
      <c r="I52" s="118"/>
      <c r="J52" s="42"/>
      <c r="K52" s="45"/>
    </row>
    <row r="53" spans="2:47" s="1" customFormat="1" ht="10.35" customHeight="1">
      <c r="B53" s="41"/>
      <c r="C53" s="42"/>
      <c r="D53" s="42"/>
      <c r="E53" s="42"/>
      <c r="F53" s="42"/>
      <c r="G53" s="42"/>
      <c r="H53" s="42"/>
      <c r="I53" s="118"/>
      <c r="J53" s="42"/>
      <c r="K53" s="45"/>
    </row>
    <row r="54" spans="2:47" s="1" customFormat="1" ht="29.25" customHeight="1">
      <c r="B54" s="41"/>
      <c r="C54" s="144" t="s">
        <v>128</v>
      </c>
      <c r="D54" s="132"/>
      <c r="E54" s="132"/>
      <c r="F54" s="132"/>
      <c r="G54" s="132"/>
      <c r="H54" s="132"/>
      <c r="I54" s="145"/>
      <c r="J54" s="146" t="s">
        <v>129</v>
      </c>
      <c r="K54" s="147"/>
    </row>
    <row r="55" spans="2:47" s="1" customFormat="1" ht="10.35" customHeight="1">
      <c r="B55" s="41"/>
      <c r="C55" s="42"/>
      <c r="D55" s="42"/>
      <c r="E55" s="42"/>
      <c r="F55" s="42"/>
      <c r="G55" s="42"/>
      <c r="H55" s="42"/>
      <c r="I55" s="118"/>
      <c r="J55" s="42"/>
      <c r="K55" s="45"/>
    </row>
    <row r="56" spans="2:47" s="1" customFormat="1" ht="29.25" customHeight="1">
      <c r="B56" s="41"/>
      <c r="C56" s="148" t="s">
        <v>130</v>
      </c>
      <c r="D56" s="42"/>
      <c r="E56" s="42"/>
      <c r="F56" s="42"/>
      <c r="G56" s="42"/>
      <c r="H56" s="42"/>
      <c r="I56" s="118"/>
      <c r="J56" s="128">
        <f>J89</f>
        <v>0</v>
      </c>
      <c r="K56" s="45"/>
      <c r="AU56" s="24" t="s">
        <v>131</v>
      </c>
    </row>
    <row r="57" spans="2:47" s="7" customFormat="1" ht="24.95" customHeight="1">
      <c r="B57" s="149"/>
      <c r="C57" s="150"/>
      <c r="D57" s="151" t="s">
        <v>132</v>
      </c>
      <c r="E57" s="152"/>
      <c r="F57" s="152"/>
      <c r="G57" s="152"/>
      <c r="H57" s="152"/>
      <c r="I57" s="153"/>
      <c r="J57" s="154">
        <f>J90</f>
        <v>0</v>
      </c>
      <c r="K57" s="155"/>
    </row>
    <row r="58" spans="2:47" s="8" customFormat="1" ht="19.899999999999999" customHeight="1">
      <c r="B58" s="156"/>
      <c r="C58" s="157"/>
      <c r="D58" s="158" t="s">
        <v>133</v>
      </c>
      <c r="E58" s="159"/>
      <c r="F58" s="159"/>
      <c r="G58" s="159"/>
      <c r="H58" s="159"/>
      <c r="I58" s="160"/>
      <c r="J58" s="161">
        <f>J91</f>
        <v>0</v>
      </c>
      <c r="K58" s="162"/>
    </row>
    <row r="59" spans="2:47" s="8" customFormat="1" ht="19.899999999999999" customHeight="1">
      <c r="B59" s="156"/>
      <c r="C59" s="157"/>
      <c r="D59" s="158" t="s">
        <v>134</v>
      </c>
      <c r="E59" s="159"/>
      <c r="F59" s="159"/>
      <c r="G59" s="159"/>
      <c r="H59" s="159"/>
      <c r="I59" s="160"/>
      <c r="J59" s="161">
        <f>J97</f>
        <v>0</v>
      </c>
      <c r="K59" s="162"/>
    </row>
    <row r="60" spans="2:47" s="8" customFormat="1" ht="19.899999999999999" customHeight="1">
      <c r="B60" s="156"/>
      <c r="C60" s="157"/>
      <c r="D60" s="158" t="s">
        <v>135</v>
      </c>
      <c r="E60" s="159"/>
      <c r="F60" s="159"/>
      <c r="G60" s="159"/>
      <c r="H60" s="159"/>
      <c r="I60" s="160"/>
      <c r="J60" s="161">
        <f>J102</f>
        <v>0</v>
      </c>
      <c r="K60" s="162"/>
    </row>
    <row r="61" spans="2:47" s="8" customFormat="1" ht="19.899999999999999" customHeight="1">
      <c r="B61" s="156"/>
      <c r="C61" s="157"/>
      <c r="D61" s="158" t="s">
        <v>136</v>
      </c>
      <c r="E61" s="159"/>
      <c r="F61" s="159"/>
      <c r="G61" s="159"/>
      <c r="H61" s="159"/>
      <c r="I61" s="160"/>
      <c r="J61" s="161">
        <f>J107</f>
        <v>0</v>
      </c>
      <c r="K61" s="162"/>
    </row>
    <row r="62" spans="2:47" s="8" customFormat="1" ht="19.899999999999999" customHeight="1">
      <c r="B62" s="156"/>
      <c r="C62" s="157"/>
      <c r="D62" s="158" t="s">
        <v>137</v>
      </c>
      <c r="E62" s="159"/>
      <c r="F62" s="159"/>
      <c r="G62" s="159"/>
      <c r="H62" s="159"/>
      <c r="I62" s="160"/>
      <c r="J62" s="161">
        <f>J115</f>
        <v>0</v>
      </c>
      <c r="K62" s="162"/>
    </row>
    <row r="63" spans="2:47" s="8" customFormat="1" ht="19.899999999999999" customHeight="1">
      <c r="B63" s="156"/>
      <c r="C63" s="157"/>
      <c r="D63" s="158" t="s">
        <v>138</v>
      </c>
      <c r="E63" s="159"/>
      <c r="F63" s="159"/>
      <c r="G63" s="159"/>
      <c r="H63" s="159"/>
      <c r="I63" s="160"/>
      <c r="J63" s="161">
        <f>J117</f>
        <v>0</v>
      </c>
      <c r="K63" s="162"/>
    </row>
    <row r="64" spans="2:47" s="7" customFormat="1" ht="24.95" customHeight="1">
      <c r="B64" s="149"/>
      <c r="C64" s="150"/>
      <c r="D64" s="151" t="s">
        <v>139</v>
      </c>
      <c r="E64" s="152"/>
      <c r="F64" s="152"/>
      <c r="G64" s="152"/>
      <c r="H64" s="152"/>
      <c r="I64" s="153"/>
      <c r="J64" s="154">
        <f>J119</f>
        <v>0</v>
      </c>
      <c r="K64" s="155"/>
    </row>
    <row r="65" spans="2:12" s="8" customFormat="1" ht="19.899999999999999" customHeight="1">
      <c r="B65" s="156"/>
      <c r="C65" s="157"/>
      <c r="D65" s="158" t="s">
        <v>140</v>
      </c>
      <c r="E65" s="159"/>
      <c r="F65" s="159"/>
      <c r="G65" s="159"/>
      <c r="H65" s="159"/>
      <c r="I65" s="160"/>
      <c r="J65" s="161">
        <f>J120</f>
        <v>0</v>
      </c>
      <c r="K65" s="162"/>
    </row>
    <row r="66" spans="2:12" s="8" customFormat="1" ht="19.899999999999999" customHeight="1">
      <c r="B66" s="156"/>
      <c r="C66" s="157"/>
      <c r="D66" s="158" t="s">
        <v>141</v>
      </c>
      <c r="E66" s="159"/>
      <c r="F66" s="159"/>
      <c r="G66" s="159"/>
      <c r="H66" s="159"/>
      <c r="I66" s="160"/>
      <c r="J66" s="161">
        <f>J136</f>
        <v>0</v>
      </c>
      <c r="K66" s="162"/>
    </row>
    <row r="67" spans="2:12" s="8" customFormat="1" ht="19.899999999999999" customHeight="1">
      <c r="B67" s="156"/>
      <c r="C67" s="157"/>
      <c r="D67" s="158" t="s">
        <v>142</v>
      </c>
      <c r="E67" s="159"/>
      <c r="F67" s="159"/>
      <c r="G67" s="159"/>
      <c r="H67" s="159"/>
      <c r="I67" s="160"/>
      <c r="J67" s="161">
        <f>J140</f>
        <v>0</v>
      </c>
      <c r="K67" s="162"/>
    </row>
    <row r="68" spans="2:12" s="8" customFormat="1" ht="19.899999999999999" customHeight="1">
      <c r="B68" s="156"/>
      <c r="C68" s="157"/>
      <c r="D68" s="158" t="s">
        <v>143</v>
      </c>
      <c r="E68" s="159"/>
      <c r="F68" s="159"/>
      <c r="G68" s="159"/>
      <c r="H68" s="159"/>
      <c r="I68" s="160"/>
      <c r="J68" s="161">
        <f>J157</f>
        <v>0</v>
      </c>
      <c r="K68" s="162"/>
    </row>
    <row r="69" spans="2:12" s="8" customFormat="1" ht="19.899999999999999" customHeight="1">
      <c r="B69" s="156"/>
      <c r="C69" s="157"/>
      <c r="D69" s="158" t="s">
        <v>144</v>
      </c>
      <c r="E69" s="159"/>
      <c r="F69" s="159"/>
      <c r="G69" s="159"/>
      <c r="H69" s="159"/>
      <c r="I69" s="160"/>
      <c r="J69" s="161">
        <f>J162</f>
        <v>0</v>
      </c>
      <c r="K69" s="162"/>
    </row>
    <row r="70" spans="2:12" s="1" customFormat="1" ht="21.75" customHeight="1">
      <c r="B70" s="41"/>
      <c r="C70" s="42"/>
      <c r="D70" s="42"/>
      <c r="E70" s="42"/>
      <c r="F70" s="42"/>
      <c r="G70" s="42"/>
      <c r="H70" s="42"/>
      <c r="I70" s="118"/>
      <c r="J70" s="42"/>
      <c r="K70" s="45"/>
    </row>
    <row r="71" spans="2:12" s="1" customFormat="1" ht="6.95" customHeight="1">
      <c r="B71" s="56"/>
      <c r="C71" s="57"/>
      <c r="D71" s="57"/>
      <c r="E71" s="57"/>
      <c r="F71" s="57"/>
      <c r="G71" s="57"/>
      <c r="H71" s="57"/>
      <c r="I71" s="139"/>
      <c r="J71" s="57"/>
      <c r="K71" s="58"/>
    </row>
    <row r="75" spans="2:12" s="1" customFormat="1" ht="6.95" customHeight="1">
      <c r="B75" s="59"/>
      <c r="C75" s="60"/>
      <c r="D75" s="60"/>
      <c r="E75" s="60"/>
      <c r="F75" s="60"/>
      <c r="G75" s="60"/>
      <c r="H75" s="60"/>
      <c r="I75" s="142"/>
      <c r="J75" s="60"/>
      <c r="K75" s="60"/>
      <c r="L75" s="61"/>
    </row>
    <row r="76" spans="2:12" s="1" customFormat="1" ht="36.950000000000003" customHeight="1">
      <c r="B76" s="41"/>
      <c r="C76" s="62" t="s">
        <v>145</v>
      </c>
      <c r="D76" s="63"/>
      <c r="E76" s="63"/>
      <c r="F76" s="63"/>
      <c r="G76" s="63"/>
      <c r="H76" s="63"/>
      <c r="I76" s="163"/>
      <c r="J76" s="63"/>
      <c r="K76" s="63"/>
      <c r="L76" s="61"/>
    </row>
    <row r="77" spans="2:12" s="1" customFormat="1" ht="6.95" customHeight="1">
      <c r="B77" s="41"/>
      <c r="C77" s="63"/>
      <c r="D77" s="63"/>
      <c r="E77" s="63"/>
      <c r="F77" s="63"/>
      <c r="G77" s="63"/>
      <c r="H77" s="63"/>
      <c r="I77" s="163"/>
      <c r="J77" s="63"/>
      <c r="K77" s="63"/>
      <c r="L77" s="61"/>
    </row>
    <row r="78" spans="2:12" s="1" customFormat="1" ht="14.45" customHeight="1">
      <c r="B78" s="41"/>
      <c r="C78" s="65" t="s">
        <v>18</v>
      </c>
      <c r="D78" s="63"/>
      <c r="E78" s="63"/>
      <c r="F78" s="63"/>
      <c r="G78" s="63"/>
      <c r="H78" s="63"/>
      <c r="I78" s="163"/>
      <c r="J78" s="63"/>
      <c r="K78" s="63"/>
      <c r="L78" s="61"/>
    </row>
    <row r="79" spans="2:12" s="1" customFormat="1" ht="22.5" customHeight="1">
      <c r="B79" s="41"/>
      <c r="C79" s="63"/>
      <c r="D79" s="63"/>
      <c r="E79" s="396" t="str">
        <f>E7</f>
        <v>Stavební úpravy a Zateplení objektu na st.p.543_Lázně Bělohrad_171018</v>
      </c>
      <c r="F79" s="397"/>
      <c r="G79" s="397"/>
      <c r="H79" s="397"/>
      <c r="I79" s="163"/>
      <c r="J79" s="63"/>
      <c r="K79" s="63"/>
      <c r="L79" s="61"/>
    </row>
    <row r="80" spans="2:12" s="1" customFormat="1" ht="14.45" customHeight="1">
      <c r="B80" s="41"/>
      <c r="C80" s="65" t="s">
        <v>125</v>
      </c>
      <c r="D80" s="63"/>
      <c r="E80" s="63"/>
      <c r="F80" s="63"/>
      <c r="G80" s="63"/>
      <c r="H80" s="63"/>
      <c r="I80" s="163"/>
      <c r="J80" s="63"/>
      <c r="K80" s="63"/>
      <c r="L80" s="61"/>
    </row>
    <row r="81" spans="2:65" s="1" customFormat="1" ht="23.25" customHeight="1">
      <c r="B81" s="41"/>
      <c r="C81" s="63"/>
      <c r="D81" s="63"/>
      <c r="E81" s="372" t="str">
        <f>E9</f>
        <v>SO.01.1 - ARCHITEKTONICKO-STAVEBNÍ ŘEŠENÍ</v>
      </c>
      <c r="F81" s="398"/>
      <c r="G81" s="398"/>
      <c r="H81" s="398"/>
      <c r="I81" s="163"/>
      <c r="J81" s="63"/>
      <c r="K81" s="63"/>
      <c r="L81" s="61"/>
    </row>
    <row r="82" spans="2:65" s="1" customFormat="1" ht="6.95" customHeight="1">
      <c r="B82" s="41"/>
      <c r="C82" s="63"/>
      <c r="D82" s="63"/>
      <c r="E82" s="63"/>
      <c r="F82" s="63"/>
      <c r="G82" s="63"/>
      <c r="H82" s="63"/>
      <c r="I82" s="163"/>
      <c r="J82" s="63"/>
      <c r="K82" s="63"/>
      <c r="L82" s="61"/>
    </row>
    <row r="83" spans="2:65" s="1" customFormat="1" ht="18" customHeight="1">
      <c r="B83" s="41"/>
      <c r="C83" s="65" t="s">
        <v>24</v>
      </c>
      <c r="D83" s="63"/>
      <c r="E83" s="63"/>
      <c r="F83" s="164" t="str">
        <f>F12</f>
        <v>ZŠ K.V. Raise, Lázně Bělohrad</v>
      </c>
      <c r="G83" s="63"/>
      <c r="H83" s="63"/>
      <c r="I83" s="165" t="s">
        <v>26</v>
      </c>
      <c r="J83" s="73" t="str">
        <f>IF(J12="","",J12)</f>
        <v>16. 8. 2017</v>
      </c>
      <c r="K83" s="63"/>
      <c r="L83" s="61"/>
    </row>
    <row r="84" spans="2:65" s="1" customFormat="1" ht="6.95" customHeight="1">
      <c r="B84" s="41"/>
      <c r="C84" s="63"/>
      <c r="D84" s="63"/>
      <c r="E84" s="63"/>
      <c r="F84" s="63"/>
      <c r="G84" s="63"/>
      <c r="H84" s="63"/>
      <c r="I84" s="163"/>
      <c r="J84" s="63"/>
      <c r="K84" s="63"/>
      <c r="L84" s="61"/>
    </row>
    <row r="85" spans="2:65" s="1" customFormat="1">
      <c r="B85" s="41"/>
      <c r="C85" s="65" t="s">
        <v>28</v>
      </c>
      <c r="D85" s="63"/>
      <c r="E85" s="63"/>
      <c r="F85" s="164" t="str">
        <f>E15</f>
        <v>Město Lázně Bělohrad</v>
      </c>
      <c r="G85" s="63"/>
      <c r="H85" s="63"/>
      <c r="I85" s="165" t="s">
        <v>36</v>
      </c>
      <c r="J85" s="164" t="str">
        <f>E21</f>
        <v>SOLICITE s.r.o.</v>
      </c>
      <c r="K85" s="63"/>
      <c r="L85" s="61"/>
    </row>
    <row r="86" spans="2:65" s="1" customFormat="1" ht="14.45" customHeight="1">
      <c r="B86" s="41"/>
      <c r="C86" s="65" t="s">
        <v>34</v>
      </c>
      <c r="D86" s="63"/>
      <c r="E86" s="63"/>
      <c r="F86" s="164" t="str">
        <f>IF(E18="","",E18)</f>
        <v/>
      </c>
      <c r="G86" s="63"/>
      <c r="H86" s="63"/>
      <c r="I86" s="163"/>
      <c r="J86" s="63"/>
      <c r="K86" s="63"/>
      <c r="L86" s="61"/>
    </row>
    <row r="87" spans="2:65" s="1" customFormat="1" ht="10.35" customHeight="1">
      <c r="B87" s="41"/>
      <c r="C87" s="63"/>
      <c r="D87" s="63"/>
      <c r="E87" s="63"/>
      <c r="F87" s="63"/>
      <c r="G87" s="63"/>
      <c r="H87" s="63"/>
      <c r="I87" s="163"/>
      <c r="J87" s="63"/>
      <c r="K87" s="63"/>
      <c r="L87" s="61"/>
    </row>
    <row r="88" spans="2:65" s="9" customFormat="1" ht="29.25" customHeight="1">
      <c r="B88" s="166"/>
      <c r="C88" s="167" t="s">
        <v>146</v>
      </c>
      <c r="D88" s="168" t="s">
        <v>62</v>
      </c>
      <c r="E88" s="168" t="s">
        <v>58</v>
      </c>
      <c r="F88" s="168" t="s">
        <v>147</v>
      </c>
      <c r="G88" s="168" t="s">
        <v>148</v>
      </c>
      <c r="H88" s="168" t="s">
        <v>149</v>
      </c>
      <c r="I88" s="169" t="s">
        <v>150</v>
      </c>
      <c r="J88" s="168" t="s">
        <v>129</v>
      </c>
      <c r="K88" s="170" t="s">
        <v>151</v>
      </c>
      <c r="L88" s="171"/>
      <c r="M88" s="81" t="s">
        <v>152</v>
      </c>
      <c r="N88" s="82" t="s">
        <v>47</v>
      </c>
      <c r="O88" s="82" t="s">
        <v>153</v>
      </c>
      <c r="P88" s="82" t="s">
        <v>154</v>
      </c>
      <c r="Q88" s="82" t="s">
        <v>155</v>
      </c>
      <c r="R88" s="82" t="s">
        <v>156</v>
      </c>
      <c r="S88" s="82" t="s">
        <v>157</v>
      </c>
      <c r="T88" s="83" t="s">
        <v>158</v>
      </c>
    </row>
    <row r="89" spans="2:65" s="1" customFormat="1" ht="29.25" customHeight="1">
      <c r="B89" s="41"/>
      <c r="C89" s="87" t="s">
        <v>130</v>
      </c>
      <c r="D89" s="63"/>
      <c r="E89" s="63"/>
      <c r="F89" s="63"/>
      <c r="G89" s="63"/>
      <c r="H89" s="63"/>
      <c r="I89" s="163"/>
      <c r="J89" s="172">
        <f>BK89</f>
        <v>0</v>
      </c>
      <c r="K89" s="63"/>
      <c r="L89" s="61"/>
      <c r="M89" s="84"/>
      <c r="N89" s="85"/>
      <c r="O89" s="85"/>
      <c r="P89" s="173">
        <f>P90+P119</f>
        <v>0</v>
      </c>
      <c r="Q89" s="85"/>
      <c r="R89" s="173">
        <f>R90+R119</f>
        <v>83.507873449999991</v>
      </c>
      <c r="S89" s="85"/>
      <c r="T89" s="174">
        <f>T90+T119</f>
        <v>0.35000000000000003</v>
      </c>
      <c r="AT89" s="24" t="s">
        <v>77</v>
      </c>
      <c r="AU89" s="24" t="s">
        <v>131</v>
      </c>
      <c r="BK89" s="175">
        <f>BK90+BK119</f>
        <v>0</v>
      </c>
    </row>
    <row r="90" spans="2:65" s="10" customFormat="1" ht="37.35" customHeight="1">
      <c r="B90" s="176"/>
      <c r="C90" s="177"/>
      <c r="D90" s="178" t="s">
        <v>77</v>
      </c>
      <c r="E90" s="179" t="s">
        <v>159</v>
      </c>
      <c r="F90" s="179" t="s">
        <v>160</v>
      </c>
      <c r="G90" s="177"/>
      <c r="H90" s="177"/>
      <c r="I90" s="180"/>
      <c r="J90" s="181">
        <f>BK90</f>
        <v>0</v>
      </c>
      <c r="K90" s="177"/>
      <c r="L90" s="182"/>
      <c r="M90" s="183"/>
      <c r="N90" s="184"/>
      <c r="O90" s="184"/>
      <c r="P90" s="185">
        <f>P91+P97+P102+P107+P115+P117</f>
        <v>0</v>
      </c>
      <c r="Q90" s="184"/>
      <c r="R90" s="185">
        <f>R91+R97+R102+R107+R115+R117</f>
        <v>69.222477549999994</v>
      </c>
      <c r="S90" s="184"/>
      <c r="T90" s="186">
        <f>T91+T97+T102+T107+T115+T117</f>
        <v>0.35000000000000003</v>
      </c>
      <c r="AR90" s="187" t="s">
        <v>86</v>
      </c>
      <c r="AT90" s="188" t="s">
        <v>77</v>
      </c>
      <c r="AU90" s="188" t="s">
        <v>78</v>
      </c>
      <c r="AY90" s="187" t="s">
        <v>161</v>
      </c>
      <c r="BK90" s="189">
        <f>BK91+BK97+BK102+BK107+BK115+BK117</f>
        <v>0</v>
      </c>
    </row>
    <row r="91" spans="2:65" s="10" customFormat="1" ht="19.899999999999999" customHeight="1">
      <c r="B91" s="176"/>
      <c r="C91" s="177"/>
      <c r="D91" s="190" t="s">
        <v>77</v>
      </c>
      <c r="E91" s="191" t="s">
        <v>86</v>
      </c>
      <c r="F91" s="191" t="s">
        <v>162</v>
      </c>
      <c r="G91" s="177"/>
      <c r="H91" s="177"/>
      <c r="I91" s="180"/>
      <c r="J91" s="192">
        <f>BK91</f>
        <v>0</v>
      </c>
      <c r="K91" s="177"/>
      <c r="L91" s="182"/>
      <c r="M91" s="183"/>
      <c r="N91" s="184"/>
      <c r="O91" s="184"/>
      <c r="P91" s="185">
        <f>SUM(P92:P96)</f>
        <v>0</v>
      </c>
      <c r="Q91" s="184"/>
      <c r="R91" s="185">
        <f>SUM(R92:R96)</f>
        <v>0</v>
      </c>
      <c r="S91" s="184"/>
      <c r="T91" s="186">
        <f>SUM(T92:T96)</f>
        <v>0</v>
      </c>
      <c r="AR91" s="187" t="s">
        <v>86</v>
      </c>
      <c r="AT91" s="188" t="s">
        <v>77</v>
      </c>
      <c r="AU91" s="188" t="s">
        <v>86</v>
      </c>
      <c r="AY91" s="187" t="s">
        <v>161</v>
      </c>
      <c r="BK91" s="189">
        <f>SUM(BK92:BK96)</f>
        <v>0</v>
      </c>
    </row>
    <row r="92" spans="2:65" s="1" customFormat="1" ht="31.5" customHeight="1">
      <c r="B92" s="41"/>
      <c r="C92" s="193" t="s">
        <v>163</v>
      </c>
      <c r="D92" s="193" t="s">
        <v>164</v>
      </c>
      <c r="E92" s="194" t="s">
        <v>165</v>
      </c>
      <c r="F92" s="195" t="s">
        <v>166</v>
      </c>
      <c r="G92" s="196" t="s">
        <v>167</v>
      </c>
      <c r="H92" s="197">
        <v>33.75</v>
      </c>
      <c r="I92" s="198"/>
      <c r="J92" s="199">
        <f>ROUND(I92*H92,2)</f>
        <v>0</v>
      </c>
      <c r="K92" s="195" t="s">
        <v>168</v>
      </c>
      <c r="L92" s="61"/>
      <c r="M92" s="200" t="s">
        <v>76</v>
      </c>
      <c r="N92" s="201" t="s">
        <v>48</v>
      </c>
      <c r="O92" s="42"/>
      <c r="P92" s="202">
        <f>O92*H92</f>
        <v>0</v>
      </c>
      <c r="Q92" s="202">
        <v>0</v>
      </c>
      <c r="R92" s="202">
        <f>Q92*H92</f>
        <v>0</v>
      </c>
      <c r="S92" s="202">
        <v>0</v>
      </c>
      <c r="T92" s="203">
        <f>S92*H92</f>
        <v>0</v>
      </c>
      <c r="AR92" s="24" t="s">
        <v>169</v>
      </c>
      <c r="AT92" s="24" t="s">
        <v>164</v>
      </c>
      <c r="AU92" s="24" t="s">
        <v>88</v>
      </c>
      <c r="AY92" s="24" t="s">
        <v>161</v>
      </c>
      <c r="BE92" s="204">
        <f>IF(N92="základní",J92,0)</f>
        <v>0</v>
      </c>
      <c r="BF92" s="204">
        <f>IF(N92="snížená",J92,0)</f>
        <v>0</v>
      </c>
      <c r="BG92" s="204">
        <f>IF(N92="zákl. přenesená",J92,0)</f>
        <v>0</v>
      </c>
      <c r="BH92" s="204">
        <f>IF(N92="sníž. přenesená",J92,0)</f>
        <v>0</v>
      </c>
      <c r="BI92" s="204">
        <f>IF(N92="nulová",J92,0)</f>
        <v>0</v>
      </c>
      <c r="BJ92" s="24" t="s">
        <v>86</v>
      </c>
      <c r="BK92" s="204">
        <f>ROUND(I92*H92,2)</f>
        <v>0</v>
      </c>
      <c r="BL92" s="24" t="s">
        <v>169</v>
      </c>
      <c r="BM92" s="24" t="s">
        <v>170</v>
      </c>
    </row>
    <row r="93" spans="2:65" s="11" customFormat="1" ht="13.5">
      <c r="B93" s="205"/>
      <c r="C93" s="206"/>
      <c r="D93" s="207" t="s">
        <v>171</v>
      </c>
      <c r="E93" s="208" t="s">
        <v>76</v>
      </c>
      <c r="F93" s="209" t="s">
        <v>172</v>
      </c>
      <c r="G93" s="206"/>
      <c r="H93" s="210">
        <v>30</v>
      </c>
      <c r="I93" s="211"/>
      <c r="J93" s="206"/>
      <c r="K93" s="206"/>
      <c r="L93" s="212"/>
      <c r="M93" s="213"/>
      <c r="N93" s="214"/>
      <c r="O93" s="214"/>
      <c r="P93" s="214"/>
      <c r="Q93" s="214"/>
      <c r="R93" s="214"/>
      <c r="S93" s="214"/>
      <c r="T93" s="215"/>
      <c r="AT93" s="216" t="s">
        <v>171</v>
      </c>
      <c r="AU93" s="216" t="s">
        <v>88</v>
      </c>
      <c r="AV93" s="11" t="s">
        <v>88</v>
      </c>
      <c r="AW93" s="11" t="s">
        <v>40</v>
      </c>
      <c r="AX93" s="11" t="s">
        <v>78</v>
      </c>
      <c r="AY93" s="216" t="s">
        <v>161</v>
      </c>
    </row>
    <row r="94" spans="2:65" s="11" customFormat="1" ht="13.5">
      <c r="B94" s="205"/>
      <c r="C94" s="206"/>
      <c r="D94" s="207" t="s">
        <v>171</v>
      </c>
      <c r="E94" s="208" t="s">
        <v>76</v>
      </c>
      <c r="F94" s="209" t="s">
        <v>173</v>
      </c>
      <c r="G94" s="206"/>
      <c r="H94" s="210">
        <v>3.75</v>
      </c>
      <c r="I94" s="211"/>
      <c r="J94" s="206"/>
      <c r="K94" s="206"/>
      <c r="L94" s="212"/>
      <c r="M94" s="213"/>
      <c r="N94" s="214"/>
      <c r="O94" s="214"/>
      <c r="P94" s="214"/>
      <c r="Q94" s="214"/>
      <c r="R94" s="214"/>
      <c r="S94" s="214"/>
      <c r="T94" s="215"/>
      <c r="AT94" s="216" t="s">
        <v>171</v>
      </c>
      <c r="AU94" s="216" t="s">
        <v>88</v>
      </c>
      <c r="AV94" s="11" t="s">
        <v>88</v>
      </c>
      <c r="AW94" s="11" t="s">
        <v>40</v>
      </c>
      <c r="AX94" s="11" t="s">
        <v>78</v>
      </c>
      <c r="AY94" s="216" t="s">
        <v>161</v>
      </c>
    </row>
    <row r="95" spans="2:65" s="12" customFormat="1" ht="13.5">
      <c r="B95" s="217"/>
      <c r="C95" s="218"/>
      <c r="D95" s="219" t="s">
        <v>171</v>
      </c>
      <c r="E95" s="220" t="s">
        <v>76</v>
      </c>
      <c r="F95" s="221" t="s">
        <v>174</v>
      </c>
      <c r="G95" s="218"/>
      <c r="H95" s="222">
        <v>33.75</v>
      </c>
      <c r="I95" s="223"/>
      <c r="J95" s="218"/>
      <c r="K95" s="218"/>
      <c r="L95" s="224"/>
      <c r="M95" s="225"/>
      <c r="N95" s="226"/>
      <c r="O95" s="226"/>
      <c r="P95" s="226"/>
      <c r="Q95" s="226"/>
      <c r="R95" s="226"/>
      <c r="S95" s="226"/>
      <c r="T95" s="227"/>
      <c r="AT95" s="228" t="s">
        <v>171</v>
      </c>
      <c r="AU95" s="228" t="s">
        <v>88</v>
      </c>
      <c r="AV95" s="12" t="s">
        <v>169</v>
      </c>
      <c r="AW95" s="12" t="s">
        <v>40</v>
      </c>
      <c r="AX95" s="12" t="s">
        <v>86</v>
      </c>
      <c r="AY95" s="228" t="s">
        <v>161</v>
      </c>
    </row>
    <row r="96" spans="2:65" s="1" customFormat="1" ht="31.5" customHeight="1">
      <c r="B96" s="41"/>
      <c r="C96" s="193" t="s">
        <v>175</v>
      </c>
      <c r="D96" s="193" t="s">
        <v>164</v>
      </c>
      <c r="E96" s="194" t="s">
        <v>176</v>
      </c>
      <c r="F96" s="195" t="s">
        <v>177</v>
      </c>
      <c r="G96" s="196" t="s">
        <v>167</v>
      </c>
      <c r="H96" s="197">
        <v>33.75</v>
      </c>
      <c r="I96" s="198"/>
      <c r="J96" s="199">
        <f>ROUND(I96*H96,2)</f>
        <v>0</v>
      </c>
      <c r="K96" s="195" t="s">
        <v>168</v>
      </c>
      <c r="L96" s="61"/>
      <c r="M96" s="200" t="s">
        <v>76</v>
      </c>
      <c r="N96" s="201" t="s">
        <v>48</v>
      </c>
      <c r="O96" s="42"/>
      <c r="P96" s="202">
        <f>O96*H96</f>
        <v>0</v>
      </c>
      <c r="Q96" s="202">
        <v>0</v>
      </c>
      <c r="R96" s="202">
        <f>Q96*H96</f>
        <v>0</v>
      </c>
      <c r="S96" s="202">
        <v>0</v>
      </c>
      <c r="T96" s="203">
        <f>S96*H96</f>
        <v>0</v>
      </c>
      <c r="AR96" s="24" t="s">
        <v>169</v>
      </c>
      <c r="AT96" s="24" t="s">
        <v>164</v>
      </c>
      <c r="AU96" s="24" t="s">
        <v>88</v>
      </c>
      <c r="AY96" s="24" t="s">
        <v>161</v>
      </c>
      <c r="BE96" s="204">
        <f>IF(N96="základní",J96,0)</f>
        <v>0</v>
      </c>
      <c r="BF96" s="204">
        <f>IF(N96="snížená",J96,0)</f>
        <v>0</v>
      </c>
      <c r="BG96" s="204">
        <f>IF(N96="zákl. přenesená",J96,0)</f>
        <v>0</v>
      </c>
      <c r="BH96" s="204">
        <f>IF(N96="sníž. přenesená",J96,0)</f>
        <v>0</v>
      </c>
      <c r="BI96" s="204">
        <f>IF(N96="nulová",J96,0)</f>
        <v>0</v>
      </c>
      <c r="BJ96" s="24" t="s">
        <v>86</v>
      </c>
      <c r="BK96" s="204">
        <f>ROUND(I96*H96,2)</f>
        <v>0</v>
      </c>
      <c r="BL96" s="24" t="s">
        <v>169</v>
      </c>
      <c r="BM96" s="24" t="s">
        <v>178</v>
      </c>
    </row>
    <row r="97" spans="2:65" s="10" customFormat="1" ht="29.85" customHeight="1">
      <c r="B97" s="176"/>
      <c r="C97" s="177"/>
      <c r="D97" s="190" t="s">
        <v>77</v>
      </c>
      <c r="E97" s="191" t="s">
        <v>88</v>
      </c>
      <c r="F97" s="191" t="s">
        <v>179</v>
      </c>
      <c r="G97" s="177"/>
      <c r="H97" s="177"/>
      <c r="I97" s="180"/>
      <c r="J97" s="192">
        <f>BK97</f>
        <v>0</v>
      </c>
      <c r="K97" s="177"/>
      <c r="L97" s="182"/>
      <c r="M97" s="183"/>
      <c r="N97" s="184"/>
      <c r="O97" s="184"/>
      <c r="P97" s="185">
        <f>SUM(P98:P101)</f>
        <v>0</v>
      </c>
      <c r="Q97" s="184"/>
      <c r="R97" s="185">
        <f>SUM(R98:R101)</f>
        <v>49.850852799999998</v>
      </c>
      <c r="S97" s="184"/>
      <c r="T97" s="186">
        <f>SUM(T98:T101)</f>
        <v>0</v>
      </c>
      <c r="AR97" s="187" t="s">
        <v>86</v>
      </c>
      <c r="AT97" s="188" t="s">
        <v>77</v>
      </c>
      <c r="AU97" s="188" t="s">
        <v>86</v>
      </c>
      <c r="AY97" s="187" t="s">
        <v>161</v>
      </c>
      <c r="BK97" s="189">
        <f>SUM(BK98:BK101)</f>
        <v>0</v>
      </c>
    </row>
    <row r="98" spans="2:65" s="1" customFormat="1" ht="22.5" customHeight="1">
      <c r="B98" s="41"/>
      <c r="C98" s="193" t="s">
        <v>180</v>
      </c>
      <c r="D98" s="193" t="s">
        <v>164</v>
      </c>
      <c r="E98" s="194" t="s">
        <v>181</v>
      </c>
      <c r="F98" s="195" t="s">
        <v>182</v>
      </c>
      <c r="G98" s="196" t="s">
        <v>167</v>
      </c>
      <c r="H98" s="197">
        <v>20.32</v>
      </c>
      <c r="I98" s="198"/>
      <c r="J98" s="199">
        <f>ROUND(I98*H98,2)</f>
        <v>0</v>
      </c>
      <c r="K98" s="195" t="s">
        <v>168</v>
      </c>
      <c r="L98" s="61"/>
      <c r="M98" s="200" t="s">
        <v>76</v>
      </c>
      <c r="N98" s="201" t="s">
        <v>48</v>
      </c>
      <c r="O98" s="42"/>
      <c r="P98" s="202">
        <f>O98*H98</f>
        <v>0</v>
      </c>
      <c r="Q98" s="202">
        <v>2.45329</v>
      </c>
      <c r="R98" s="202">
        <f>Q98*H98</f>
        <v>49.850852799999998</v>
      </c>
      <c r="S98" s="202">
        <v>0</v>
      </c>
      <c r="T98" s="203">
        <f>S98*H98</f>
        <v>0</v>
      </c>
      <c r="AR98" s="24" t="s">
        <v>169</v>
      </c>
      <c r="AT98" s="24" t="s">
        <v>164</v>
      </c>
      <c r="AU98" s="24" t="s">
        <v>88</v>
      </c>
      <c r="AY98" s="24" t="s">
        <v>161</v>
      </c>
      <c r="BE98" s="204">
        <f>IF(N98="základní",J98,0)</f>
        <v>0</v>
      </c>
      <c r="BF98" s="204">
        <f>IF(N98="snížená",J98,0)</f>
        <v>0</v>
      </c>
      <c r="BG98" s="204">
        <f>IF(N98="zákl. přenesená",J98,0)</f>
        <v>0</v>
      </c>
      <c r="BH98" s="204">
        <f>IF(N98="sníž. přenesená",J98,0)</f>
        <v>0</v>
      </c>
      <c r="BI98" s="204">
        <f>IF(N98="nulová",J98,0)</f>
        <v>0</v>
      </c>
      <c r="BJ98" s="24" t="s">
        <v>86</v>
      </c>
      <c r="BK98" s="204">
        <f>ROUND(I98*H98,2)</f>
        <v>0</v>
      </c>
      <c r="BL98" s="24" t="s">
        <v>169</v>
      </c>
      <c r="BM98" s="24" t="s">
        <v>183</v>
      </c>
    </row>
    <row r="99" spans="2:65" s="11" customFormat="1" ht="13.5">
      <c r="B99" s="205"/>
      <c r="C99" s="206"/>
      <c r="D99" s="207" t="s">
        <v>171</v>
      </c>
      <c r="E99" s="208" t="s">
        <v>76</v>
      </c>
      <c r="F99" s="209" t="s">
        <v>184</v>
      </c>
      <c r="G99" s="206"/>
      <c r="H99" s="210">
        <v>16.399999999999999</v>
      </c>
      <c r="I99" s="211"/>
      <c r="J99" s="206"/>
      <c r="K99" s="206"/>
      <c r="L99" s="212"/>
      <c r="M99" s="213"/>
      <c r="N99" s="214"/>
      <c r="O99" s="214"/>
      <c r="P99" s="214"/>
      <c r="Q99" s="214"/>
      <c r="R99" s="214"/>
      <c r="S99" s="214"/>
      <c r="T99" s="215"/>
      <c r="AT99" s="216" t="s">
        <v>171</v>
      </c>
      <c r="AU99" s="216" t="s">
        <v>88</v>
      </c>
      <c r="AV99" s="11" t="s">
        <v>88</v>
      </c>
      <c r="AW99" s="11" t="s">
        <v>40</v>
      </c>
      <c r="AX99" s="11" t="s">
        <v>78</v>
      </c>
      <c r="AY99" s="216" t="s">
        <v>161</v>
      </c>
    </row>
    <row r="100" spans="2:65" s="11" customFormat="1" ht="13.5">
      <c r="B100" s="205"/>
      <c r="C100" s="206"/>
      <c r="D100" s="207" t="s">
        <v>171</v>
      </c>
      <c r="E100" s="208" t="s">
        <v>76</v>
      </c>
      <c r="F100" s="209" t="s">
        <v>185</v>
      </c>
      <c r="G100" s="206"/>
      <c r="H100" s="210">
        <v>3.92</v>
      </c>
      <c r="I100" s="211"/>
      <c r="J100" s="206"/>
      <c r="K100" s="206"/>
      <c r="L100" s="212"/>
      <c r="M100" s="213"/>
      <c r="N100" s="214"/>
      <c r="O100" s="214"/>
      <c r="P100" s="214"/>
      <c r="Q100" s="214"/>
      <c r="R100" s="214"/>
      <c r="S100" s="214"/>
      <c r="T100" s="215"/>
      <c r="AT100" s="216" t="s">
        <v>171</v>
      </c>
      <c r="AU100" s="216" t="s">
        <v>88</v>
      </c>
      <c r="AV100" s="11" t="s">
        <v>88</v>
      </c>
      <c r="AW100" s="11" t="s">
        <v>40</v>
      </c>
      <c r="AX100" s="11" t="s">
        <v>78</v>
      </c>
      <c r="AY100" s="216" t="s">
        <v>161</v>
      </c>
    </row>
    <row r="101" spans="2:65" s="12" customFormat="1" ht="13.5">
      <c r="B101" s="217"/>
      <c r="C101" s="218"/>
      <c r="D101" s="207" t="s">
        <v>171</v>
      </c>
      <c r="E101" s="229" t="s">
        <v>76</v>
      </c>
      <c r="F101" s="230" t="s">
        <v>174</v>
      </c>
      <c r="G101" s="218"/>
      <c r="H101" s="231">
        <v>20.32</v>
      </c>
      <c r="I101" s="223"/>
      <c r="J101" s="218"/>
      <c r="K101" s="218"/>
      <c r="L101" s="224"/>
      <c r="M101" s="225"/>
      <c r="N101" s="226"/>
      <c r="O101" s="226"/>
      <c r="P101" s="226"/>
      <c r="Q101" s="226"/>
      <c r="R101" s="226"/>
      <c r="S101" s="226"/>
      <c r="T101" s="227"/>
      <c r="AT101" s="228" t="s">
        <v>171</v>
      </c>
      <c r="AU101" s="228" t="s">
        <v>88</v>
      </c>
      <c r="AV101" s="12" t="s">
        <v>169</v>
      </c>
      <c r="AW101" s="12" t="s">
        <v>40</v>
      </c>
      <c r="AX101" s="12" t="s">
        <v>86</v>
      </c>
      <c r="AY101" s="228" t="s">
        <v>161</v>
      </c>
    </row>
    <row r="102" spans="2:65" s="10" customFormat="1" ht="29.85" customHeight="1">
      <c r="B102" s="176"/>
      <c r="C102" s="177"/>
      <c r="D102" s="190" t="s">
        <v>77</v>
      </c>
      <c r="E102" s="191" t="s">
        <v>186</v>
      </c>
      <c r="F102" s="191" t="s">
        <v>187</v>
      </c>
      <c r="G102" s="177"/>
      <c r="H102" s="177"/>
      <c r="I102" s="180"/>
      <c r="J102" s="192">
        <f>BK102</f>
        <v>0</v>
      </c>
      <c r="K102" s="177"/>
      <c r="L102" s="182"/>
      <c r="M102" s="183"/>
      <c r="N102" s="184"/>
      <c r="O102" s="184"/>
      <c r="P102" s="185">
        <f>SUM(P103:P106)</f>
        <v>0</v>
      </c>
      <c r="Q102" s="184"/>
      <c r="R102" s="185">
        <f>SUM(R103:R106)</f>
        <v>13.321364699999998</v>
      </c>
      <c r="S102" s="184"/>
      <c r="T102" s="186">
        <f>SUM(T103:T106)</f>
        <v>0</v>
      </c>
      <c r="AR102" s="187" t="s">
        <v>86</v>
      </c>
      <c r="AT102" s="188" t="s">
        <v>77</v>
      </c>
      <c r="AU102" s="188" t="s">
        <v>86</v>
      </c>
      <c r="AY102" s="187" t="s">
        <v>161</v>
      </c>
      <c r="BK102" s="189">
        <f>SUM(BK103:BK106)</f>
        <v>0</v>
      </c>
    </row>
    <row r="103" spans="2:65" s="1" customFormat="1" ht="31.5" customHeight="1">
      <c r="B103" s="41"/>
      <c r="C103" s="193" t="s">
        <v>188</v>
      </c>
      <c r="D103" s="193" t="s">
        <v>164</v>
      </c>
      <c r="E103" s="194" t="s">
        <v>189</v>
      </c>
      <c r="F103" s="195" t="s">
        <v>190</v>
      </c>
      <c r="G103" s="196" t="s">
        <v>167</v>
      </c>
      <c r="H103" s="197">
        <v>5.43</v>
      </c>
      <c r="I103" s="198"/>
      <c r="J103" s="199">
        <f>ROUND(I103*H103,2)</f>
        <v>0</v>
      </c>
      <c r="K103" s="195" t="s">
        <v>168</v>
      </c>
      <c r="L103" s="61"/>
      <c r="M103" s="200" t="s">
        <v>76</v>
      </c>
      <c r="N103" s="201" t="s">
        <v>48</v>
      </c>
      <c r="O103" s="42"/>
      <c r="P103" s="202">
        <f>O103*H103</f>
        <v>0</v>
      </c>
      <c r="Q103" s="202">
        <v>2.45329</v>
      </c>
      <c r="R103" s="202">
        <f>Q103*H103</f>
        <v>13.321364699999998</v>
      </c>
      <c r="S103" s="202">
        <v>0</v>
      </c>
      <c r="T103" s="203">
        <f>S103*H103</f>
        <v>0</v>
      </c>
      <c r="AR103" s="24" t="s">
        <v>169</v>
      </c>
      <c r="AT103" s="24" t="s">
        <v>164</v>
      </c>
      <c r="AU103" s="24" t="s">
        <v>88</v>
      </c>
      <c r="AY103" s="24" t="s">
        <v>161</v>
      </c>
      <c r="BE103" s="204">
        <f>IF(N103="základní",J103,0)</f>
        <v>0</v>
      </c>
      <c r="BF103" s="204">
        <f>IF(N103="snížená",J103,0)</f>
        <v>0</v>
      </c>
      <c r="BG103" s="204">
        <f>IF(N103="zákl. přenesená",J103,0)</f>
        <v>0</v>
      </c>
      <c r="BH103" s="204">
        <f>IF(N103="sníž. přenesená",J103,0)</f>
        <v>0</v>
      </c>
      <c r="BI103" s="204">
        <f>IF(N103="nulová",J103,0)</f>
        <v>0</v>
      </c>
      <c r="BJ103" s="24" t="s">
        <v>86</v>
      </c>
      <c r="BK103" s="204">
        <f>ROUND(I103*H103,2)</f>
        <v>0</v>
      </c>
      <c r="BL103" s="24" t="s">
        <v>169</v>
      </c>
      <c r="BM103" s="24" t="s">
        <v>191</v>
      </c>
    </row>
    <row r="104" spans="2:65" s="11" customFormat="1" ht="13.5">
      <c r="B104" s="205"/>
      <c r="C104" s="206"/>
      <c r="D104" s="207" t="s">
        <v>171</v>
      </c>
      <c r="E104" s="208" t="s">
        <v>76</v>
      </c>
      <c r="F104" s="209" t="s">
        <v>192</v>
      </c>
      <c r="G104" s="206"/>
      <c r="H104" s="210">
        <v>5.23</v>
      </c>
      <c r="I104" s="211"/>
      <c r="J104" s="206"/>
      <c r="K104" s="206"/>
      <c r="L104" s="212"/>
      <c r="M104" s="213"/>
      <c r="N104" s="214"/>
      <c r="O104" s="214"/>
      <c r="P104" s="214"/>
      <c r="Q104" s="214"/>
      <c r="R104" s="214"/>
      <c r="S104" s="214"/>
      <c r="T104" s="215"/>
      <c r="AT104" s="216" t="s">
        <v>171</v>
      </c>
      <c r="AU104" s="216" t="s">
        <v>88</v>
      </c>
      <c r="AV104" s="11" t="s">
        <v>88</v>
      </c>
      <c r="AW104" s="11" t="s">
        <v>40</v>
      </c>
      <c r="AX104" s="11" t="s">
        <v>78</v>
      </c>
      <c r="AY104" s="216" t="s">
        <v>161</v>
      </c>
    </row>
    <row r="105" spans="2:65" s="11" customFormat="1" ht="13.5">
      <c r="B105" s="205"/>
      <c r="C105" s="206"/>
      <c r="D105" s="207" t="s">
        <v>171</v>
      </c>
      <c r="E105" s="208" t="s">
        <v>76</v>
      </c>
      <c r="F105" s="209" t="s">
        <v>193</v>
      </c>
      <c r="G105" s="206"/>
      <c r="H105" s="210">
        <v>0.2</v>
      </c>
      <c r="I105" s="211"/>
      <c r="J105" s="206"/>
      <c r="K105" s="206"/>
      <c r="L105" s="212"/>
      <c r="M105" s="213"/>
      <c r="N105" s="214"/>
      <c r="O105" s="214"/>
      <c r="P105" s="214"/>
      <c r="Q105" s="214"/>
      <c r="R105" s="214"/>
      <c r="S105" s="214"/>
      <c r="T105" s="215"/>
      <c r="AT105" s="216" t="s">
        <v>171</v>
      </c>
      <c r="AU105" s="216" t="s">
        <v>88</v>
      </c>
      <c r="AV105" s="11" t="s">
        <v>88</v>
      </c>
      <c r="AW105" s="11" t="s">
        <v>40</v>
      </c>
      <c r="AX105" s="11" t="s">
        <v>78</v>
      </c>
      <c r="AY105" s="216" t="s">
        <v>161</v>
      </c>
    </row>
    <row r="106" spans="2:65" s="12" customFormat="1" ht="13.5">
      <c r="B106" s="217"/>
      <c r="C106" s="218"/>
      <c r="D106" s="207" t="s">
        <v>171</v>
      </c>
      <c r="E106" s="229" t="s">
        <v>76</v>
      </c>
      <c r="F106" s="230" t="s">
        <v>174</v>
      </c>
      <c r="G106" s="218"/>
      <c r="H106" s="231">
        <v>5.43</v>
      </c>
      <c r="I106" s="223"/>
      <c r="J106" s="218"/>
      <c r="K106" s="218"/>
      <c r="L106" s="224"/>
      <c r="M106" s="225"/>
      <c r="N106" s="226"/>
      <c r="O106" s="226"/>
      <c r="P106" s="226"/>
      <c r="Q106" s="226"/>
      <c r="R106" s="226"/>
      <c r="S106" s="226"/>
      <c r="T106" s="227"/>
      <c r="AT106" s="228" t="s">
        <v>171</v>
      </c>
      <c r="AU106" s="228" t="s">
        <v>88</v>
      </c>
      <c r="AV106" s="12" t="s">
        <v>169</v>
      </c>
      <c r="AW106" s="12" t="s">
        <v>40</v>
      </c>
      <c r="AX106" s="12" t="s">
        <v>86</v>
      </c>
      <c r="AY106" s="228" t="s">
        <v>161</v>
      </c>
    </row>
    <row r="107" spans="2:65" s="10" customFormat="1" ht="29.85" customHeight="1">
      <c r="B107" s="176"/>
      <c r="C107" s="177"/>
      <c r="D107" s="190" t="s">
        <v>77</v>
      </c>
      <c r="E107" s="191" t="s">
        <v>169</v>
      </c>
      <c r="F107" s="191" t="s">
        <v>194</v>
      </c>
      <c r="G107" s="177"/>
      <c r="H107" s="177"/>
      <c r="I107" s="180"/>
      <c r="J107" s="192">
        <f>BK107</f>
        <v>0</v>
      </c>
      <c r="K107" s="177"/>
      <c r="L107" s="182"/>
      <c r="M107" s="183"/>
      <c r="N107" s="184"/>
      <c r="O107" s="184"/>
      <c r="P107" s="185">
        <f>SUM(P108:P114)</f>
        <v>0</v>
      </c>
      <c r="Q107" s="184"/>
      <c r="R107" s="185">
        <f>SUM(R108:R114)</f>
        <v>6.0502600500000003</v>
      </c>
      <c r="S107" s="184"/>
      <c r="T107" s="186">
        <f>SUM(T108:T114)</f>
        <v>0</v>
      </c>
      <c r="AR107" s="187" t="s">
        <v>86</v>
      </c>
      <c r="AT107" s="188" t="s">
        <v>77</v>
      </c>
      <c r="AU107" s="188" t="s">
        <v>86</v>
      </c>
      <c r="AY107" s="187" t="s">
        <v>161</v>
      </c>
      <c r="BK107" s="189">
        <f>SUM(BK108:BK114)</f>
        <v>0</v>
      </c>
    </row>
    <row r="108" spans="2:65" s="1" customFormat="1" ht="31.5" customHeight="1">
      <c r="B108" s="41"/>
      <c r="C108" s="193" t="s">
        <v>195</v>
      </c>
      <c r="D108" s="193" t="s">
        <v>164</v>
      </c>
      <c r="E108" s="194" t="s">
        <v>196</v>
      </c>
      <c r="F108" s="195" t="s">
        <v>197</v>
      </c>
      <c r="G108" s="196" t="s">
        <v>167</v>
      </c>
      <c r="H108" s="197">
        <v>2.1909999999999998</v>
      </c>
      <c r="I108" s="198"/>
      <c r="J108" s="199">
        <f>ROUND(I108*H108,2)</f>
        <v>0</v>
      </c>
      <c r="K108" s="195" t="s">
        <v>168</v>
      </c>
      <c r="L108" s="61"/>
      <c r="M108" s="200" t="s">
        <v>76</v>
      </c>
      <c r="N108" s="201" t="s">
        <v>48</v>
      </c>
      <c r="O108" s="42"/>
      <c r="P108" s="202">
        <f>O108*H108</f>
        <v>0</v>
      </c>
      <c r="Q108" s="202">
        <v>2.4533700000000001</v>
      </c>
      <c r="R108" s="202">
        <f>Q108*H108</f>
        <v>5.3753336699999998</v>
      </c>
      <c r="S108" s="202">
        <v>0</v>
      </c>
      <c r="T108" s="203">
        <f>S108*H108</f>
        <v>0</v>
      </c>
      <c r="AR108" s="24" t="s">
        <v>169</v>
      </c>
      <c r="AT108" s="24" t="s">
        <v>164</v>
      </c>
      <c r="AU108" s="24" t="s">
        <v>88</v>
      </c>
      <c r="AY108" s="24" t="s">
        <v>161</v>
      </c>
      <c r="BE108" s="204">
        <f>IF(N108="základní",J108,0)</f>
        <v>0</v>
      </c>
      <c r="BF108" s="204">
        <f>IF(N108="snížená",J108,0)</f>
        <v>0</v>
      </c>
      <c r="BG108" s="204">
        <f>IF(N108="zákl. přenesená",J108,0)</f>
        <v>0</v>
      </c>
      <c r="BH108" s="204">
        <f>IF(N108="sníž. přenesená",J108,0)</f>
        <v>0</v>
      </c>
      <c r="BI108" s="204">
        <f>IF(N108="nulová",J108,0)</f>
        <v>0</v>
      </c>
      <c r="BJ108" s="24" t="s">
        <v>86</v>
      </c>
      <c r="BK108" s="204">
        <f>ROUND(I108*H108,2)</f>
        <v>0</v>
      </c>
      <c r="BL108" s="24" t="s">
        <v>169</v>
      </c>
      <c r="BM108" s="24" t="s">
        <v>198</v>
      </c>
    </row>
    <row r="109" spans="2:65" s="11" customFormat="1" ht="13.5">
      <c r="B109" s="205"/>
      <c r="C109" s="206"/>
      <c r="D109" s="207" t="s">
        <v>171</v>
      </c>
      <c r="E109" s="208" t="s">
        <v>76</v>
      </c>
      <c r="F109" s="209" t="s">
        <v>199</v>
      </c>
      <c r="G109" s="206"/>
      <c r="H109" s="210">
        <v>1.8</v>
      </c>
      <c r="I109" s="211"/>
      <c r="J109" s="206"/>
      <c r="K109" s="206"/>
      <c r="L109" s="212"/>
      <c r="M109" s="213"/>
      <c r="N109" s="214"/>
      <c r="O109" s="214"/>
      <c r="P109" s="214"/>
      <c r="Q109" s="214"/>
      <c r="R109" s="214"/>
      <c r="S109" s="214"/>
      <c r="T109" s="215"/>
      <c r="AT109" s="216" t="s">
        <v>171</v>
      </c>
      <c r="AU109" s="216" t="s">
        <v>88</v>
      </c>
      <c r="AV109" s="11" t="s">
        <v>88</v>
      </c>
      <c r="AW109" s="11" t="s">
        <v>40</v>
      </c>
      <c r="AX109" s="11" t="s">
        <v>78</v>
      </c>
      <c r="AY109" s="216" t="s">
        <v>161</v>
      </c>
    </row>
    <row r="110" spans="2:65" s="11" customFormat="1" ht="13.5">
      <c r="B110" s="205"/>
      <c r="C110" s="206"/>
      <c r="D110" s="207" t="s">
        <v>171</v>
      </c>
      <c r="E110" s="208" t="s">
        <v>76</v>
      </c>
      <c r="F110" s="209" t="s">
        <v>200</v>
      </c>
      <c r="G110" s="206"/>
      <c r="H110" s="210">
        <v>0.39100000000000001</v>
      </c>
      <c r="I110" s="211"/>
      <c r="J110" s="206"/>
      <c r="K110" s="206"/>
      <c r="L110" s="212"/>
      <c r="M110" s="213"/>
      <c r="N110" s="214"/>
      <c r="O110" s="214"/>
      <c r="P110" s="214"/>
      <c r="Q110" s="214"/>
      <c r="R110" s="214"/>
      <c r="S110" s="214"/>
      <c r="T110" s="215"/>
      <c r="AT110" s="216" t="s">
        <v>171</v>
      </c>
      <c r="AU110" s="216" t="s">
        <v>88</v>
      </c>
      <c r="AV110" s="11" t="s">
        <v>88</v>
      </c>
      <c r="AW110" s="11" t="s">
        <v>40</v>
      </c>
      <c r="AX110" s="11" t="s">
        <v>78</v>
      </c>
      <c r="AY110" s="216" t="s">
        <v>161</v>
      </c>
    </row>
    <row r="111" spans="2:65" s="12" customFormat="1" ht="13.5">
      <c r="B111" s="217"/>
      <c r="C111" s="218"/>
      <c r="D111" s="219" t="s">
        <v>171</v>
      </c>
      <c r="E111" s="220" t="s">
        <v>76</v>
      </c>
      <c r="F111" s="221" t="s">
        <v>174</v>
      </c>
      <c r="G111" s="218"/>
      <c r="H111" s="222">
        <v>2.1909999999999998</v>
      </c>
      <c r="I111" s="223"/>
      <c r="J111" s="218"/>
      <c r="K111" s="218"/>
      <c r="L111" s="224"/>
      <c r="M111" s="225"/>
      <c r="N111" s="226"/>
      <c r="O111" s="226"/>
      <c r="P111" s="226"/>
      <c r="Q111" s="226"/>
      <c r="R111" s="226"/>
      <c r="S111" s="226"/>
      <c r="T111" s="227"/>
      <c r="AT111" s="228" t="s">
        <v>171</v>
      </c>
      <c r="AU111" s="228" t="s">
        <v>88</v>
      </c>
      <c r="AV111" s="12" t="s">
        <v>169</v>
      </c>
      <c r="AW111" s="12" t="s">
        <v>40</v>
      </c>
      <c r="AX111" s="12" t="s">
        <v>86</v>
      </c>
      <c r="AY111" s="228" t="s">
        <v>161</v>
      </c>
    </row>
    <row r="112" spans="2:65" s="1" customFormat="1" ht="31.5" customHeight="1">
      <c r="B112" s="41"/>
      <c r="C112" s="193" t="s">
        <v>201</v>
      </c>
      <c r="D112" s="193" t="s">
        <v>164</v>
      </c>
      <c r="E112" s="194" t="s">
        <v>202</v>
      </c>
      <c r="F112" s="195" t="s">
        <v>203</v>
      </c>
      <c r="G112" s="196" t="s">
        <v>204</v>
      </c>
      <c r="H112" s="197">
        <v>7.2999999999999995E-2</v>
      </c>
      <c r="I112" s="198"/>
      <c r="J112" s="199">
        <f>ROUND(I112*H112,2)</f>
        <v>0</v>
      </c>
      <c r="K112" s="195" t="s">
        <v>168</v>
      </c>
      <c r="L112" s="61"/>
      <c r="M112" s="200" t="s">
        <v>76</v>
      </c>
      <c r="N112" s="201" t="s">
        <v>48</v>
      </c>
      <c r="O112" s="42"/>
      <c r="P112" s="202">
        <f>O112*H112</f>
        <v>0</v>
      </c>
      <c r="Q112" s="202">
        <v>1.0530600000000001</v>
      </c>
      <c r="R112" s="202">
        <f>Q112*H112</f>
        <v>7.6873380000000005E-2</v>
      </c>
      <c r="S112" s="202">
        <v>0</v>
      </c>
      <c r="T112" s="203">
        <f>S112*H112</f>
        <v>0</v>
      </c>
      <c r="AR112" s="24" t="s">
        <v>169</v>
      </c>
      <c r="AT112" s="24" t="s">
        <v>164</v>
      </c>
      <c r="AU112" s="24" t="s">
        <v>88</v>
      </c>
      <c r="AY112" s="24" t="s">
        <v>161</v>
      </c>
      <c r="BE112" s="204">
        <f>IF(N112="základní",J112,0)</f>
        <v>0</v>
      </c>
      <c r="BF112" s="204">
        <f>IF(N112="snížená",J112,0)</f>
        <v>0</v>
      </c>
      <c r="BG112" s="204">
        <f>IF(N112="zákl. přenesená",J112,0)</f>
        <v>0</v>
      </c>
      <c r="BH112" s="204">
        <f>IF(N112="sníž. přenesená",J112,0)</f>
        <v>0</v>
      </c>
      <c r="BI112" s="204">
        <f>IF(N112="nulová",J112,0)</f>
        <v>0</v>
      </c>
      <c r="BJ112" s="24" t="s">
        <v>86</v>
      </c>
      <c r="BK112" s="204">
        <f>ROUND(I112*H112,2)</f>
        <v>0</v>
      </c>
      <c r="BL112" s="24" t="s">
        <v>169</v>
      </c>
      <c r="BM112" s="24" t="s">
        <v>205</v>
      </c>
    </row>
    <row r="113" spans="2:65" s="1" customFormat="1" ht="31.5" customHeight="1">
      <c r="B113" s="41"/>
      <c r="C113" s="193" t="s">
        <v>206</v>
      </c>
      <c r="D113" s="193" t="s">
        <v>164</v>
      </c>
      <c r="E113" s="194" t="s">
        <v>207</v>
      </c>
      <c r="F113" s="195" t="s">
        <v>208</v>
      </c>
      <c r="G113" s="196" t="s">
        <v>209</v>
      </c>
      <c r="H113" s="197">
        <v>46.65</v>
      </c>
      <c r="I113" s="198"/>
      <c r="J113" s="199">
        <f>ROUND(I113*H113,2)</f>
        <v>0</v>
      </c>
      <c r="K113" s="195" t="s">
        <v>168</v>
      </c>
      <c r="L113" s="61"/>
      <c r="M113" s="200" t="s">
        <v>76</v>
      </c>
      <c r="N113" s="201" t="s">
        <v>48</v>
      </c>
      <c r="O113" s="42"/>
      <c r="P113" s="202">
        <f>O113*H113</f>
        <v>0</v>
      </c>
      <c r="Q113" s="202">
        <v>1.282E-2</v>
      </c>
      <c r="R113" s="202">
        <f>Q113*H113</f>
        <v>0.59805299999999995</v>
      </c>
      <c r="S113" s="202">
        <v>0</v>
      </c>
      <c r="T113" s="203">
        <f>S113*H113</f>
        <v>0</v>
      </c>
      <c r="AR113" s="24" t="s">
        <v>169</v>
      </c>
      <c r="AT113" s="24" t="s">
        <v>164</v>
      </c>
      <c r="AU113" s="24" t="s">
        <v>88</v>
      </c>
      <c r="AY113" s="24" t="s">
        <v>161</v>
      </c>
      <c r="BE113" s="204">
        <f>IF(N113="základní",J113,0)</f>
        <v>0</v>
      </c>
      <c r="BF113" s="204">
        <f>IF(N113="snížená",J113,0)</f>
        <v>0</v>
      </c>
      <c r="BG113" s="204">
        <f>IF(N113="zákl. přenesená",J113,0)</f>
        <v>0</v>
      </c>
      <c r="BH113" s="204">
        <f>IF(N113="sníž. přenesená",J113,0)</f>
        <v>0</v>
      </c>
      <c r="BI113" s="204">
        <f>IF(N113="nulová",J113,0)</f>
        <v>0</v>
      </c>
      <c r="BJ113" s="24" t="s">
        <v>86</v>
      </c>
      <c r="BK113" s="204">
        <f>ROUND(I113*H113,2)</f>
        <v>0</v>
      </c>
      <c r="BL113" s="24" t="s">
        <v>169</v>
      </c>
      <c r="BM113" s="24" t="s">
        <v>210</v>
      </c>
    </row>
    <row r="114" spans="2:65" s="1" customFormat="1" ht="31.5" customHeight="1">
      <c r="B114" s="41"/>
      <c r="C114" s="193" t="s">
        <v>211</v>
      </c>
      <c r="D114" s="193" t="s">
        <v>164</v>
      </c>
      <c r="E114" s="194" t="s">
        <v>212</v>
      </c>
      <c r="F114" s="195" t="s">
        <v>213</v>
      </c>
      <c r="G114" s="196" t="s">
        <v>209</v>
      </c>
      <c r="H114" s="197">
        <v>46.65</v>
      </c>
      <c r="I114" s="198"/>
      <c r="J114" s="199">
        <f>ROUND(I114*H114,2)</f>
        <v>0</v>
      </c>
      <c r="K114" s="195" t="s">
        <v>168</v>
      </c>
      <c r="L114" s="61"/>
      <c r="M114" s="200" t="s">
        <v>76</v>
      </c>
      <c r="N114" s="201" t="s">
        <v>48</v>
      </c>
      <c r="O114" s="42"/>
      <c r="P114" s="202">
        <f>O114*H114</f>
        <v>0</v>
      </c>
      <c r="Q114" s="202">
        <v>0</v>
      </c>
      <c r="R114" s="202">
        <f>Q114*H114</f>
        <v>0</v>
      </c>
      <c r="S114" s="202">
        <v>0</v>
      </c>
      <c r="T114" s="203">
        <f>S114*H114</f>
        <v>0</v>
      </c>
      <c r="AR114" s="24" t="s">
        <v>169</v>
      </c>
      <c r="AT114" s="24" t="s">
        <v>164</v>
      </c>
      <c r="AU114" s="24" t="s">
        <v>88</v>
      </c>
      <c r="AY114" s="24" t="s">
        <v>161</v>
      </c>
      <c r="BE114" s="204">
        <f>IF(N114="základní",J114,0)</f>
        <v>0</v>
      </c>
      <c r="BF114" s="204">
        <f>IF(N114="snížená",J114,0)</f>
        <v>0</v>
      </c>
      <c r="BG114" s="204">
        <f>IF(N114="zákl. přenesená",J114,0)</f>
        <v>0</v>
      </c>
      <c r="BH114" s="204">
        <f>IF(N114="sníž. přenesená",J114,0)</f>
        <v>0</v>
      </c>
      <c r="BI114" s="204">
        <f>IF(N114="nulová",J114,0)</f>
        <v>0</v>
      </c>
      <c r="BJ114" s="24" t="s">
        <v>86</v>
      </c>
      <c r="BK114" s="204">
        <f>ROUND(I114*H114,2)</f>
        <v>0</v>
      </c>
      <c r="BL114" s="24" t="s">
        <v>169</v>
      </c>
      <c r="BM114" s="24" t="s">
        <v>214</v>
      </c>
    </row>
    <row r="115" spans="2:65" s="10" customFormat="1" ht="29.85" customHeight="1">
      <c r="B115" s="176"/>
      <c r="C115" s="177"/>
      <c r="D115" s="190" t="s">
        <v>77</v>
      </c>
      <c r="E115" s="191" t="s">
        <v>215</v>
      </c>
      <c r="F115" s="191" t="s">
        <v>216</v>
      </c>
      <c r="G115" s="177"/>
      <c r="H115" s="177"/>
      <c r="I115" s="180"/>
      <c r="J115" s="192">
        <f>BK115</f>
        <v>0</v>
      </c>
      <c r="K115" s="177"/>
      <c r="L115" s="182"/>
      <c r="M115" s="183"/>
      <c r="N115" s="184"/>
      <c r="O115" s="184"/>
      <c r="P115" s="185">
        <f>P116</f>
        <v>0</v>
      </c>
      <c r="Q115" s="184"/>
      <c r="R115" s="185">
        <f>R116</f>
        <v>0</v>
      </c>
      <c r="S115" s="184"/>
      <c r="T115" s="186">
        <f>T116</f>
        <v>0.35000000000000003</v>
      </c>
      <c r="AR115" s="187" t="s">
        <v>86</v>
      </c>
      <c r="AT115" s="188" t="s">
        <v>77</v>
      </c>
      <c r="AU115" s="188" t="s">
        <v>86</v>
      </c>
      <c r="AY115" s="187" t="s">
        <v>161</v>
      </c>
      <c r="BK115" s="189">
        <f>BK116</f>
        <v>0</v>
      </c>
    </row>
    <row r="116" spans="2:65" s="1" customFormat="1" ht="22.5" customHeight="1">
      <c r="B116" s="41"/>
      <c r="C116" s="193" t="s">
        <v>217</v>
      </c>
      <c r="D116" s="193" t="s">
        <v>164</v>
      </c>
      <c r="E116" s="194" t="s">
        <v>218</v>
      </c>
      <c r="F116" s="195" t="s">
        <v>219</v>
      </c>
      <c r="G116" s="196" t="s">
        <v>220</v>
      </c>
      <c r="H116" s="197">
        <v>5</v>
      </c>
      <c r="I116" s="198"/>
      <c r="J116" s="199">
        <f>ROUND(I116*H116,2)</f>
        <v>0</v>
      </c>
      <c r="K116" s="195" t="s">
        <v>168</v>
      </c>
      <c r="L116" s="61"/>
      <c r="M116" s="200" t="s">
        <v>76</v>
      </c>
      <c r="N116" s="201" t="s">
        <v>48</v>
      </c>
      <c r="O116" s="42"/>
      <c r="P116" s="202">
        <f>O116*H116</f>
        <v>0</v>
      </c>
      <c r="Q116" s="202">
        <v>0</v>
      </c>
      <c r="R116" s="202">
        <f>Q116*H116</f>
        <v>0</v>
      </c>
      <c r="S116" s="202">
        <v>7.0000000000000007E-2</v>
      </c>
      <c r="T116" s="203">
        <f>S116*H116</f>
        <v>0.35000000000000003</v>
      </c>
      <c r="AR116" s="24" t="s">
        <v>169</v>
      </c>
      <c r="AT116" s="24" t="s">
        <v>164</v>
      </c>
      <c r="AU116" s="24" t="s">
        <v>88</v>
      </c>
      <c r="AY116" s="24" t="s">
        <v>161</v>
      </c>
      <c r="BE116" s="204">
        <f>IF(N116="základní",J116,0)</f>
        <v>0</v>
      </c>
      <c r="BF116" s="204">
        <f>IF(N116="snížená",J116,0)</f>
        <v>0</v>
      </c>
      <c r="BG116" s="204">
        <f>IF(N116="zákl. přenesená",J116,0)</f>
        <v>0</v>
      </c>
      <c r="BH116" s="204">
        <f>IF(N116="sníž. přenesená",J116,0)</f>
        <v>0</v>
      </c>
      <c r="BI116" s="204">
        <f>IF(N116="nulová",J116,0)</f>
        <v>0</v>
      </c>
      <c r="BJ116" s="24" t="s">
        <v>86</v>
      </c>
      <c r="BK116" s="204">
        <f>ROUND(I116*H116,2)</f>
        <v>0</v>
      </c>
      <c r="BL116" s="24" t="s">
        <v>169</v>
      </c>
      <c r="BM116" s="24" t="s">
        <v>221</v>
      </c>
    </row>
    <row r="117" spans="2:65" s="10" customFormat="1" ht="29.85" customHeight="1">
      <c r="B117" s="176"/>
      <c r="C117" s="177"/>
      <c r="D117" s="190" t="s">
        <v>77</v>
      </c>
      <c r="E117" s="191" t="s">
        <v>222</v>
      </c>
      <c r="F117" s="191" t="s">
        <v>223</v>
      </c>
      <c r="G117" s="177"/>
      <c r="H117" s="177"/>
      <c r="I117" s="180"/>
      <c r="J117" s="192">
        <f>BK117</f>
        <v>0</v>
      </c>
      <c r="K117" s="177"/>
      <c r="L117" s="182"/>
      <c r="M117" s="183"/>
      <c r="N117" s="184"/>
      <c r="O117" s="184"/>
      <c r="P117" s="185">
        <f>P118</f>
        <v>0</v>
      </c>
      <c r="Q117" s="184"/>
      <c r="R117" s="185">
        <f>R118</f>
        <v>0</v>
      </c>
      <c r="S117" s="184"/>
      <c r="T117" s="186">
        <f>T118</f>
        <v>0</v>
      </c>
      <c r="AR117" s="187" t="s">
        <v>86</v>
      </c>
      <c r="AT117" s="188" t="s">
        <v>77</v>
      </c>
      <c r="AU117" s="188" t="s">
        <v>86</v>
      </c>
      <c r="AY117" s="187" t="s">
        <v>161</v>
      </c>
      <c r="BK117" s="189">
        <f>BK118</f>
        <v>0</v>
      </c>
    </row>
    <row r="118" spans="2:65" s="1" customFormat="1" ht="44.25" customHeight="1">
      <c r="B118" s="41"/>
      <c r="C118" s="193" t="s">
        <v>224</v>
      </c>
      <c r="D118" s="193" t="s">
        <v>164</v>
      </c>
      <c r="E118" s="194" t="s">
        <v>225</v>
      </c>
      <c r="F118" s="195" t="s">
        <v>226</v>
      </c>
      <c r="G118" s="196" t="s">
        <v>204</v>
      </c>
      <c r="H118" s="197">
        <v>69.221999999999994</v>
      </c>
      <c r="I118" s="198"/>
      <c r="J118" s="199">
        <f>ROUND(I118*H118,2)</f>
        <v>0</v>
      </c>
      <c r="K118" s="195" t="s">
        <v>168</v>
      </c>
      <c r="L118" s="61"/>
      <c r="M118" s="200" t="s">
        <v>76</v>
      </c>
      <c r="N118" s="201" t="s">
        <v>48</v>
      </c>
      <c r="O118" s="42"/>
      <c r="P118" s="202">
        <f>O118*H118</f>
        <v>0</v>
      </c>
      <c r="Q118" s="202">
        <v>0</v>
      </c>
      <c r="R118" s="202">
        <f>Q118*H118</f>
        <v>0</v>
      </c>
      <c r="S118" s="202">
        <v>0</v>
      </c>
      <c r="T118" s="203">
        <f>S118*H118</f>
        <v>0</v>
      </c>
      <c r="AR118" s="24" t="s">
        <v>169</v>
      </c>
      <c r="AT118" s="24" t="s">
        <v>164</v>
      </c>
      <c r="AU118" s="24" t="s">
        <v>88</v>
      </c>
      <c r="AY118" s="24" t="s">
        <v>161</v>
      </c>
      <c r="BE118" s="204">
        <f>IF(N118="základní",J118,0)</f>
        <v>0</v>
      </c>
      <c r="BF118" s="204">
        <f>IF(N118="snížená",J118,0)</f>
        <v>0</v>
      </c>
      <c r="BG118" s="204">
        <f>IF(N118="zákl. přenesená",J118,0)</f>
        <v>0</v>
      </c>
      <c r="BH118" s="204">
        <f>IF(N118="sníž. přenesená",J118,0)</f>
        <v>0</v>
      </c>
      <c r="BI118" s="204">
        <f>IF(N118="nulová",J118,0)</f>
        <v>0</v>
      </c>
      <c r="BJ118" s="24" t="s">
        <v>86</v>
      </c>
      <c r="BK118" s="204">
        <f>ROUND(I118*H118,2)</f>
        <v>0</v>
      </c>
      <c r="BL118" s="24" t="s">
        <v>169</v>
      </c>
      <c r="BM118" s="24" t="s">
        <v>227</v>
      </c>
    </row>
    <row r="119" spans="2:65" s="10" customFormat="1" ht="37.35" customHeight="1">
      <c r="B119" s="176"/>
      <c r="C119" s="177"/>
      <c r="D119" s="178" t="s">
        <v>77</v>
      </c>
      <c r="E119" s="179" t="s">
        <v>228</v>
      </c>
      <c r="F119" s="179" t="s">
        <v>229</v>
      </c>
      <c r="G119" s="177"/>
      <c r="H119" s="177"/>
      <c r="I119" s="180"/>
      <c r="J119" s="181">
        <f>BK119</f>
        <v>0</v>
      </c>
      <c r="K119" s="177"/>
      <c r="L119" s="182"/>
      <c r="M119" s="183"/>
      <c r="N119" s="184"/>
      <c r="O119" s="184"/>
      <c r="P119" s="185">
        <f>P120+P136+P140+P157+P162</f>
        <v>0</v>
      </c>
      <c r="Q119" s="184"/>
      <c r="R119" s="185">
        <f>R120+R136+R140+R157+R162</f>
        <v>14.285395900000003</v>
      </c>
      <c r="S119" s="184"/>
      <c r="T119" s="186">
        <f>T120+T136+T140+T157+T162</f>
        <v>0</v>
      </c>
      <c r="AR119" s="187" t="s">
        <v>88</v>
      </c>
      <c r="AT119" s="188" t="s">
        <v>77</v>
      </c>
      <c r="AU119" s="188" t="s">
        <v>78</v>
      </c>
      <c r="AY119" s="187" t="s">
        <v>161</v>
      </c>
      <c r="BK119" s="189">
        <f>BK120+BK136+BK140+BK157+BK162</f>
        <v>0</v>
      </c>
    </row>
    <row r="120" spans="2:65" s="10" customFormat="1" ht="19.899999999999999" customHeight="1">
      <c r="B120" s="176"/>
      <c r="C120" s="177"/>
      <c r="D120" s="190" t="s">
        <v>77</v>
      </c>
      <c r="E120" s="191" t="s">
        <v>230</v>
      </c>
      <c r="F120" s="191" t="s">
        <v>231</v>
      </c>
      <c r="G120" s="177"/>
      <c r="H120" s="177"/>
      <c r="I120" s="180"/>
      <c r="J120" s="192">
        <f>BK120</f>
        <v>0</v>
      </c>
      <c r="K120" s="177"/>
      <c r="L120" s="182"/>
      <c r="M120" s="183"/>
      <c r="N120" s="184"/>
      <c r="O120" s="184"/>
      <c r="P120" s="185">
        <f>SUM(P121:P135)</f>
        <v>0</v>
      </c>
      <c r="Q120" s="184"/>
      <c r="R120" s="185">
        <f>SUM(R121:R135)</f>
        <v>11.074351000000002</v>
      </c>
      <c r="S120" s="184"/>
      <c r="T120" s="186">
        <f>SUM(T121:T135)</f>
        <v>0</v>
      </c>
      <c r="AR120" s="187" t="s">
        <v>88</v>
      </c>
      <c r="AT120" s="188" t="s">
        <v>77</v>
      </c>
      <c r="AU120" s="188" t="s">
        <v>86</v>
      </c>
      <c r="AY120" s="187" t="s">
        <v>161</v>
      </c>
      <c r="BK120" s="189">
        <f>SUM(BK121:BK135)</f>
        <v>0</v>
      </c>
    </row>
    <row r="121" spans="2:65" s="1" customFormat="1" ht="44.25" customHeight="1">
      <c r="B121" s="41"/>
      <c r="C121" s="193" t="s">
        <v>86</v>
      </c>
      <c r="D121" s="193" t="s">
        <v>164</v>
      </c>
      <c r="E121" s="194" t="s">
        <v>232</v>
      </c>
      <c r="F121" s="195" t="s">
        <v>233</v>
      </c>
      <c r="G121" s="196" t="s">
        <v>209</v>
      </c>
      <c r="H121" s="197">
        <v>165.9</v>
      </c>
      <c r="I121" s="198"/>
      <c r="J121" s="199">
        <f>ROUND(I121*H121,2)</f>
        <v>0</v>
      </c>
      <c r="K121" s="195" t="s">
        <v>168</v>
      </c>
      <c r="L121" s="61"/>
      <c r="M121" s="200" t="s">
        <v>76</v>
      </c>
      <c r="N121" s="201" t="s">
        <v>48</v>
      </c>
      <c r="O121" s="42"/>
      <c r="P121" s="202">
        <f>O121*H121</f>
        <v>0</v>
      </c>
      <c r="Q121" s="202">
        <v>2.504E-2</v>
      </c>
      <c r="R121" s="202">
        <f>Q121*H121</f>
        <v>4.1541360000000003</v>
      </c>
      <c r="S121" s="202">
        <v>0</v>
      </c>
      <c r="T121" s="203">
        <f>S121*H121</f>
        <v>0</v>
      </c>
      <c r="AR121" s="24" t="s">
        <v>234</v>
      </c>
      <c r="AT121" s="24" t="s">
        <v>164</v>
      </c>
      <c r="AU121" s="24" t="s">
        <v>88</v>
      </c>
      <c r="AY121" s="24" t="s">
        <v>161</v>
      </c>
      <c r="BE121" s="204">
        <f>IF(N121="základní",J121,0)</f>
        <v>0</v>
      </c>
      <c r="BF121" s="204">
        <f>IF(N121="snížená",J121,0)</f>
        <v>0</v>
      </c>
      <c r="BG121" s="204">
        <f>IF(N121="zákl. přenesená",J121,0)</f>
        <v>0</v>
      </c>
      <c r="BH121" s="204">
        <f>IF(N121="sníž. přenesená",J121,0)</f>
        <v>0</v>
      </c>
      <c r="BI121" s="204">
        <f>IF(N121="nulová",J121,0)</f>
        <v>0</v>
      </c>
      <c r="BJ121" s="24" t="s">
        <v>86</v>
      </c>
      <c r="BK121" s="204">
        <f>ROUND(I121*H121,2)</f>
        <v>0</v>
      </c>
      <c r="BL121" s="24" t="s">
        <v>234</v>
      </c>
      <c r="BM121" s="24" t="s">
        <v>235</v>
      </c>
    </row>
    <row r="122" spans="2:65" s="1" customFormat="1" ht="44.25" customHeight="1">
      <c r="B122" s="41"/>
      <c r="C122" s="193" t="s">
        <v>88</v>
      </c>
      <c r="D122" s="193" t="s">
        <v>164</v>
      </c>
      <c r="E122" s="194" t="s">
        <v>236</v>
      </c>
      <c r="F122" s="195" t="s">
        <v>237</v>
      </c>
      <c r="G122" s="196" t="s">
        <v>209</v>
      </c>
      <c r="H122" s="197">
        <v>61.8</v>
      </c>
      <c r="I122" s="198"/>
      <c r="J122" s="199">
        <f>ROUND(I122*H122,2)</f>
        <v>0</v>
      </c>
      <c r="K122" s="195" t="s">
        <v>168</v>
      </c>
      <c r="L122" s="61"/>
      <c r="M122" s="200" t="s">
        <v>76</v>
      </c>
      <c r="N122" s="201" t="s">
        <v>48</v>
      </c>
      <c r="O122" s="42"/>
      <c r="P122" s="202">
        <f>O122*H122</f>
        <v>0</v>
      </c>
      <c r="Q122" s="202">
        <v>2.6870000000000002E-2</v>
      </c>
      <c r="R122" s="202">
        <f>Q122*H122</f>
        <v>1.660566</v>
      </c>
      <c r="S122" s="202">
        <v>0</v>
      </c>
      <c r="T122" s="203">
        <f>S122*H122</f>
        <v>0</v>
      </c>
      <c r="AR122" s="24" t="s">
        <v>234</v>
      </c>
      <c r="AT122" s="24" t="s">
        <v>164</v>
      </c>
      <c r="AU122" s="24" t="s">
        <v>88</v>
      </c>
      <c r="AY122" s="24" t="s">
        <v>161</v>
      </c>
      <c r="BE122" s="204">
        <f>IF(N122="základní",J122,0)</f>
        <v>0</v>
      </c>
      <c r="BF122" s="204">
        <f>IF(N122="snížená",J122,0)</f>
        <v>0</v>
      </c>
      <c r="BG122" s="204">
        <f>IF(N122="zákl. přenesená",J122,0)</f>
        <v>0</v>
      </c>
      <c r="BH122" s="204">
        <f>IF(N122="sníž. přenesená",J122,0)</f>
        <v>0</v>
      </c>
      <c r="BI122" s="204">
        <f>IF(N122="nulová",J122,0)</f>
        <v>0</v>
      </c>
      <c r="BJ122" s="24" t="s">
        <v>86</v>
      </c>
      <c r="BK122" s="204">
        <f>ROUND(I122*H122,2)</f>
        <v>0</v>
      </c>
      <c r="BL122" s="24" t="s">
        <v>234</v>
      </c>
      <c r="BM122" s="24" t="s">
        <v>238</v>
      </c>
    </row>
    <row r="123" spans="2:65" s="1" customFormat="1" ht="57" customHeight="1">
      <c r="B123" s="41"/>
      <c r="C123" s="193" t="s">
        <v>186</v>
      </c>
      <c r="D123" s="193" t="s">
        <v>164</v>
      </c>
      <c r="E123" s="194" t="s">
        <v>239</v>
      </c>
      <c r="F123" s="195" t="s">
        <v>240</v>
      </c>
      <c r="G123" s="196" t="s">
        <v>209</v>
      </c>
      <c r="H123" s="197">
        <v>68.8</v>
      </c>
      <c r="I123" s="198"/>
      <c r="J123" s="199">
        <f>ROUND(I123*H123,2)</f>
        <v>0</v>
      </c>
      <c r="K123" s="195" t="s">
        <v>168</v>
      </c>
      <c r="L123" s="61"/>
      <c r="M123" s="200" t="s">
        <v>76</v>
      </c>
      <c r="N123" s="201" t="s">
        <v>48</v>
      </c>
      <c r="O123" s="42"/>
      <c r="P123" s="202">
        <f>O123*H123</f>
        <v>0</v>
      </c>
      <c r="Q123" s="202">
        <v>4.7280000000000003E-2</v>
      </c>
      <c r="R123" s="202">
        <f>Q123*H123</f>
        <v>3.2528640000000002</v>
      </c>
      <c r="S123" s="202">
        <v>0</v>
      </c>
      <c r="T123" s="203">
        <f>S123*H123</f>
        <v>0</v>
      </c>
      <c r="AR123" s="24" t="s">
        <v>234</v>
      </c>
      <c r="AT123" s="24" t="s">
        <v>164</v>
      </c>
      <c r="AU123" s="24" t="s">
        <v>88</v>
      </c>
      <c r="AY123" s="24" t="s">
        <v>161</v>
      </c>
      <c r="BE123" s="204">
        <f>IF(N123="základní",J123,0)</f>
        <v>0</v>
      </c>
      <c r="BF123" s="204">
        <f>IF(N123="snížená",J123,0)</f>
        <v>0</v>
      </c>
      <c r="BG123" s="204">
        <f>IF(N123="zákl. přenesená",J123,0)</f>
        <v>0</v>
      </c>
      <c r="BH123" s="204">
        <f>IF(N123="sníž. přenesená",J123,0)</f>
        <v>0</v>
      </c>
      <c r="BI123" s="204">
        <f>IF(N123="nulová",J123,0)</f>
        <v>0</v>
      </c>
      <c r="BJ123" s="24" t="s">
        <v>86</v>
      </c>
      <c r="BK123" s="204">
        <f>ROUND(I123*H123,2)</f>
        <v>0</v>
      </c>
      <c r="BL123" s="24" t="s">
        <v>234</v>
      </c>
      <c r="BM123" s="24" t="s">
        <v>241</v>
      </c>
    </row>
    <row r="124" spans="2:65" s="1" customFormat="1" ht="31.5" customHeight="1">
      <c r="B124" s="41"/>
      <c r="C124" s="193" t="s">
        <v>169</v>
      </c>
      <c r="D124" s="193" t="s">
        <v>164</v>
      </c>
      <c r="E124" s="194" t="s">
        <v>242</v>
      </c>
      <c r="F124" s="195" t="s">
        <v>243</v>
      </c>
      <c r="G124" s="196" t="s">
        <v>209</v>
      </c>
      <c r="H124" s="197">
        <v>63.5</v>
      </c>
      <c r="I124" s="198"/>
      <c r="J124" s="199">
        <f>ROUND(I124*H124,2)</f>
        <v>0</v>
      </c>
      <c r="K124" s="195" t="s">
        <v>168</v>
      </c>
      <c r="L124" s="61"/>
      <c r="M124" s="200" t="s">
        <v>76</v>
      </c>
      <c r="N124" s="201" t="s">
        <v>48</v>
      </c>
      <c r="O124" s="42"/>
      <c r="P124" s="202">
        <f>O124*H124</f>
        <v>0</v>
      </c>
      <c r="Q124" s="202">
        <v>7.5000000000000002E-4</v>
      </c>
      <c r="R124" s="202">
        <f>Q124*H124</f>
        <v>4.7625000000000001E-2</v>
      </c>
      <c r="S124" s="202">
        <v>0</v>
      </c>
      <c r="T124" s="203">
        <f>S124*H124</f>
        <v>0</v>
      </c>
      <c r="AR124" s="24" t="s">
        <v>234</v>
      </c>
      <c r="AT124" s="24" t="s">
        <v>164</v>
      </c>
      <c r="AU124" s="24" t="s">
        <v>88</v>
      </c>
      <c r="AY124" s="24" t="s">
        <v>161</v>
      </c>
      <c r="BE124" s="204">
        <f>IF(N124="základní",J124,0)</f>
        <v>0</v>
      </c>
      <c r="BF124" s="204">
        <f>IF(N124="snížená",J124,0)</f>
        <v>0</v>
      </c>
      <c r="BG124" s="204">
        <f>IF(N124="zákl. přenesená",J124,0)</f>
        <v>0</v>
      </c>
      <c r="BH124" s="204">
        <f>IF(N124="sníž. přenesená",J124,0)</f>
        <v>0</v>
      </c>
      <c r="BI124" s="204">
        <f>IF(N124="nulová",J124,0)</f>
        <v>0</v>
      </c>
      <c r="BJ124" s="24" t="s">
        <v>86</v>
      </c>
      <c r="BK124" s="204">
        <f>ROUND(I124*H124,2)</f>
        <v>0</v>
      </c>
      <c r="BL124" s="24" t="s">
        <v>234</v>
      </c>
      <c r="BM124" s="24" t="s">
        <v>244</v>
      </c>
    </row>
    <row r="125" spans="2:65" s="1" customFormat="1" ht="22.5" customHeight="1">
      <c r="B125" s="41"/>
      <c r="C125" s="232" t="s">
        <v>245</v>
      </c>
      <c r="D125" s="232" t="s">
        <v>246</v>
      </c>
      <c r="E125" s="233" t="s">
        <v>247</v>
      </c>
      <c r="F125" s="234" t="s">
        <v>248</v>
      </c>
      <c r="G125" s="235" t="s">
        <v>209</v>
      </c>
      <c r="H125" s="236">
        <v>146.05000000000001</v>
      </c>
      <c r="I125" s="237"/>
      <c r="J125" s="238">
        <f>ROUND(I125*H125,2)</f>
        <v>0</v>
      </c>
      <c r="K125" s="234" t="s">
        <v>168</v>
      </c>
      <c r="L125" s="239"/>
      <c r="M125" s="240" t="s">
        <v>76</v>
      </c>
      <c r="N125" s="241" t="s">
        <v>48</v>
      </c>
      <c r="O125" s="42"/>
      <c r="P125" s="202">
        <f>O125*H125</f>
        <v>0</v>
      </c>
      <c r="Q125" s="202">
        <v>8.9999999999999993E-3</v>
      </c>
      <c r="R125" s="202">
        <f>Q125*H125</f>
        <v>1.3144499999999999</v>
      </c>
      <c r="S125" s="202">
        <v>0</v>
      </c>
      <c r="T125" s="203">
        <f>S125*H125</f>
        <v>0</v>
      </c>
      <c r="AR125" s="24" t="s">
        <v>206</v>
      </c>
      <c r="AT125" s="24" t="s">
        <v>246</v>
      </c>
      <c r="AU125" s="24" t="s">
        <v>88</v>
      </c>
      <c r="AY125" s="24" t="s">
        <v>161</v>
      </c>
      <c r="BE125" s="204">
        <f>IF(N125="základní",J125,0)</f>
        <v>0</v>
      </c>
      <c r="BF125" s="204">
        <f>IF(N125="snížená",J125,0)</f>
        <v>0</v>
      </c>
      <c r="BG125" s="204">
        <f>IF(N125="zákl. přenesená",J125,0)</f>
        <v>0</v>
      </c>
      <c r="BH125" s="204">
        <f>IF(N125="sníž. přenesená",J125,0)</f>
        <v>0</v>
      </c>
      <c r="BI125" s="204">
        <f>IF(N125="nulová",J125,0)</f>
        <v>0</v>
      </c>
      <c r="BJ125" s="24" t="s">
        <v>86</v>
      </c>
      <c r="BK125" s="204">
        <f>ROUND(I125*H125,2)</f>
        <v>0</v>
      </c>
      <c r="BL125" s="24" t="s">
        <v>234</v>
      </c>
      <c r="BM125" s="24" t="s">
        <v>249</v>
      </c>
    </row>
    <row r="126" spans="2:65" s="11" customFormat="1" ht="13.5">
      <c r="B126" s="205"/>
      <c r="C126" s="206"/>
      <c r="D126" s="219" t="s">
        <v>171</v>
      </c>
      <c r="E126" s="206"/>
      <c r="F126" s="242" t="s">
        <v>250</v>
      </c>
      <c r="G126" s="206"/>
      <c r="H126" s="243">
        <v>146.05000000000001</v>
      </c>
      <c r="I126" s="211"/>
      <c r="J126" s="206"/>
      <c r="K126" s="206"/>
      <c r="L126" s="212"/>
      <c r="M126" s="213"/>
      <c r="N126" s="214"/>
      <c r="O126" s="214"/>
      <c r="P126" s="214"/>
      <c r="Q126" s="214"/>
      <c r="R126" s="214"/>
      <c r="S126" s="214"/>
      <c r="T126" s="215"/>
      <c r="AT126" s="216" t="s">
        <v>171</v>
      </c>
      <c r="AU126" s="216" t="s">
        <v>88</v>
      </c>
      <c r="AV126" s="11" t="s">
        <v>88</v>
      </c>
      <c r="AW126" s="11" t="s">
        <v>6</v>
      </c>
      <c r="AX126" s="11" t="s">
        <v>86</v>
      </c>
      <c r="AY126" s="216" t="s">
        <v>161</v>
      </c>
    </row>
    <row r="127" spans="2:65" s="1" customFormat="1" ht="44.25" customHeight="1">
      <c r="B127" s="41"/>
      <c r="C127" s="193" t="s">
        <v>251</v>
      </c>
      <c r="D127" s="193" t="s">
        <v>164</v>
      </c>
      <c r="E127" s="194" t="s">
        <v>252</v>
      </c>
      <c r="F127" s="195" t="s">
        <v>253</v>
      </c>
      <c r="G127" s="196" t="s">
        <v>254</v>
      </c>
      <c r="H127" s="197">
        <v>25</v>
      </c>
      <c r="I127" s="198"/>
      <c r="J127" s="199">
        <f t="shared" ref="J127:J135" si="0">ROUND(I127*H127,2)</f>
        <v>0</v>
      </c>
      <c r="K127" s="195" t="s">
        <v>168</v>
      </c>
      <c r="L127" s="61"/>
      <c r="M127" s="200" t="s">
        <v>76</v>
      </c>
      <c r="N127" s="201" t="s">
        <v>48</v>
      </c>
      <c r="O127" s="42"/>
      <c r="P127" s="202">
        <f t="shared" ref="P127:P135" si="1">O127*H127</f>
        <v>0</v>
      </c>
      <c r="Q127" s="202">
        <v>2.2000000000000001E-4</v>
      </c>
      <c r="R127" s="202">
        <f t="shared" ref="R127:R135" si="2">Q127*H127</f>
        <v>5.5000000000000005E-3</v>
      </c>
      <c r="S127" s="202">
        <v>0</v>
      </c>
      <c r="T127" s="203">
        <f t="shared" ref="T127:T135" si="3">S127*H127</f>
        <v>0</v>
      </c>
      <c r="AR127" s="24" t="s">
        <v>234</v>
      </c>
      <c r="AT127" s="24" t="s">
        <v>164</v>
      </c>
      <c r="AU127" s="24" t="s">
        <v>88</v>
      </c>
      <c r="AY127" s="24" t="s">
        <v>161</v>
      </c>
      <c r="BE127" s="204">
        <f t="shared" ref="BE127:BE135" si="4">IF(N127="základní",J127,0)</f>
        <v>0</v>
      </c>
      <c r="BF127" s="204">
        <f t="shared" ref="BF127:BF135" si="5">IF(N127="snížená",J127,0)</f>
        <v>0</v>
      </c>
      <c r="BG127" s="204">
        <f t="shared" ref="BG127:BG135" si="6">IF(N127="zákl. přenesená",J127,0)</f>
        <v>0</v>
      </c>
      <c r="BH127" s="204">
        <f t="shared" ref="BH127:BH135" si="7">IF(N127="sníž. přenesená",J127,0)</f>
        <v>0</v>
      </c>
      <c r="BI127" s="204">
        <f t="shared" ref="BI127:BI135" si="8">IF(N127="nulová",J127,0)</f>
        <v>0</v>
      </c>
      <c r="BJ127" s="24" t="s">
        <v>86</v>
      </c>
      <c r="BK127" s="204">
        <f t="shared" ref="BK127:BK135" si="9">ROUND(I127*H127,2)</f>
        <v>0</v>
      </c>
      <c r="BL127" s="24" t="s">
        <v>234</v>
      </c>
      <c r="BM127" s="24" t="s">
        <v>255</v>
      </c>
    </row>
    <row r="128" spans="2:65" s="1" customFormat="1" ht="22.5" customHeight="1">
      <c r="B128" s="41"/>
      <c r="C128" s="232" t="s">
        <v>256</v>
      </c>
      <c r="D128" s="232" t="s">
        <v>246</v>
      </c>
      <c r="E128" s="233" t="s">
        <v>257</v>
      </c>
      <c r="F128" s="234" t="s">
        <v>258</v>
      </c>
      <c r="G128" s="235" t="s">
        <v>254</v>
      </c>
      <c r="H128" s="236">
        <v>1</v>
      </c>
      <c r="I128" s="237"/>
      <c r="J128" s="238">
        <f t="shared" si="0"/>
        <v>0</v>
      </c>
      <c r="K128" s="234" t="s">
        <v>168</v>
      </c>
      <c r="L128" s="239"/>
      <c r="M128" s="240" t="s">
        <v>76</v>
      </c>
      <c r="N128" s="241" t="s">
        <v>48</v>
      </c>
      <c r="O128" s="42"/>
      <c r="P128" s="202">
        <f t="shared" si="1"/>
        <v>0</v>
      </c>
      <c r="Q128" s="202">
        <v>2.41E-2</v>
      </c>
      <c r="R128" s="202">
        <f t="shared" si="2"/>
        <v>2.41E-2</v>
      </c>
      <c r="S128" s="202">
        <v>0</v>
      </c>
      <c r="T128" s="203">
        <f t="shared" si="3"/>
        <v>0</v>
      </c>
      <c r="AR128" s="24" t="s">
        <v>206</v>
      </c>
      <c r="AT128" s="24" t="s">
        <v>246</v>
      </c>
      <c r="AU128" s="24" t="s">
        <v>88</v>
      </c>
      <c r="AY128" s="24" t="s">
        <v>161</v>
      </c>
      <c r="BE128" s="204">
        <f t="shared" si="4"/>
        <v>0</v>
      </c>
      <c r="BF128" s="204">
        <f t="shared" si="5"/>
        <v>0</v>
      </c>
      <c r="BG128" s="204">
        <f t="shared" si="6"/>
        <v>0</v>
      </c>
      <c r="BH128" s="204">
        <f t="shared" si="7"/>
        <v>0</v>
      </c>
      <c r="BI128" s="204">
        <f t="shared" si="8"/>
        <v>0</v>
      </c>
      <c r="BJ128" s="24" t="s">
        <v>86</v>
      </c>
      <c r="BK128" s="204">
        <f t="shared" si="9"/>
        <v>0</v>
      </c>
      <c r="BL128" s="24" t="s">
        <v>234</v>
      </c>
      <c r="BM128" s="24" t="s">
        <v>259</v>
      </c>
    </row>
    <row r="129" spans="2:65" s="1" customFormat="1" ht="22.5" customHeight="1">
      <c r="B129" s="41"/>
      <c r="C129" s="232" t="s">
        <v>260</v>
      </c>
      <c r="D129" s="232" t="s">
        <v>246</v>
      </c>
      <c r="E129" s="233" t="s">
        <v>261</v>
      </c>
      <c r="F129" s="234" t="s">
        <v>262</v>
      </c>
      <c r="G129" s="235" t="s">
        <v>254</v>
      </c>
      <c r="H129" s="236">
        <v>9</v>
      </c>
      <c r="I129" s="237"/>
      <c r="J129" s="238">
        <f t="shared" si="0"/>
        <v>0</v>
      </c>
      <c r="K129" s="234" t="s">
        <v>168</v>
      </c>
      <c r="L129" s="239"/>
      <c r="M129" s="240" t="s">
        <v>76</v>
      </c>
      <c r="N129" s="241" t="s">
        <v>48</v>
      </c>
      <c r="O129" s="42"/>
      <c r="P129" s="202">
        <f t="shared" si="1"/>
        <v>0</v>
      </c>
      <c r="Q129" s="202">
        <v>2.3470000000000001E-2</v>
      </c>
      <c r="R129" s="202">
        <f t="shared" si="2"/>
        <v>0.21123</v>
      </c>
      <c r="S129" s="202">
        <v>0</v>
      </c>
      <c r="T129" s="203">
        <f t="shared" si="3"/>
        <v>0</v>
      </c>
      <c r="AR129" s="24" t="s">
        <v>206</v>
      </c>
      <c r="AT129" s="24" t="s">
        <v>246</v>
      </c>
      <c r="AU129" s="24" t="s">
        <v>88</v>
      </c>
      <c r="AY129" s="24" t="s">
        <v>161</v>
      </c>
      <c r="BE129" s="204">
        <f t="shared" si="4"/>
        <v>0</v>
      </c>
      <c r="BF129" s="204">
        <f t="shared" si="5"/>
        <v>0</v>
      </c>
      <c r="BG129" s="204">
        <f t="shared" si="6"/>
        <v>0</v>
      </c>
      <c r="BH129" s="204">
        <f t="shared" si="7"/>
        <v>0</v>
      </c>
      <c r="BI129" s="204">
        <f t="shared" si="8"/>
        <v>0</v>
      </c>
      <c r="BJ129" s="24" t="s">
        <v>86</v>
      </c>
      <c r="BK129" s="204">
        <f t="shared" si="9"/>
        <v>0</v>
      </c>
      <c r="BL129" s="24" t="s">
        <v>234</v>
      </c>
      <c r="BM129" s="24" t="s">
        <v>263</v>
      </c>
    </row>
    <row r="130" spans="2:65" s="1" customFormat="1" ht="22.5" customHeight="1">
      <c r="B130" s="41"/>
      <c r="C130" s="232" t="s">
        <v>264</v>
      </c>
      <c r="D130" s="232" t="s">
        <v>246</v>
      </c>
      <c r="E130" s="233" t="s">
        <v>265</v>
      </c>
      <c r="F130" s="234" t="s">
        <v>266</v>
      </c>
      <c r="G130" s="235" t="s">
        <v>254</v>
      </c>
      <c r="H130" s="236">
        <v>1</v>
      </c>
      <c r="I130" s="237"/>
      <c r="J130" s="238">
        <f t="shared" si="0"/>
        <v>0</v>
      </c>
      <c r="K130" s="234" t="s">
        <v>168</v>
      </c>
      <c r="L130" s="239"/>
      <c r="M130" s="240" t="s">
        <v>76</v>
      </c>
      <c r="N130" s="241" t="s">
        <v>48</v>
      </c>
      <c r="O130" s="42"/>
      <c r="P130" s="202">
        <f t="shared" si="1"/>
        <v>0</v>
      </c>
      <c r="Q130" s="202">
        <v>2.5420000000000002E-2</v>
      </c>
      <c r="R130" s="202">
        <f t="shared" si="2"/>
        <v>2.5420000000000002E-2</v>
      </c>
      <c r="S130" s="202">
        <v>0</v>
      </c>
      <c r="T130" s="203">
        <f t="shared" si="3"/>
        <v>0</v>
      </c>
      <c r="AR130" s="24" t="s">
        <v>206</v>
      </c>
      <c r="AT130" s="24" t="s">
        <v>246</v>
      </c>
      <c r="AU130" s="24" t="s">
        <v>88</v>
      </c>
      <c r="AY130" s="24" t="s">
        <v>161</v>
      </c>
      <c r="BE130" s="204">
        <f t="shared" si="4"/>
        <v>0</v>
      </c>
      <c r="BF130" s="204">
        <f t="shared" si="5"/>
        <v>0</v>
      </c>
      <c r="BG130" s="204">
        <f t="shared" si="6"/>
        <v>0</v>
      </c>
      <c r="BH130" s="204">
        <f t="shared" si="7"/>
        <v>0</v>
      </c>
      <c r="BI130" s="204">
        <f t="shared" si="8"/>
        <v>0</v>
      </c>
      <c r="BJ130" s="24" t="s">
        <v>86</v>
      </c>
      <c r="BK130" s="204">
        <f t="shared" si="9"/>
        <v>0</v>
      </c>
      <c r="BL130" s="24" t="s">
        <v>234</v>
      </c>
      <c r="BM130" s="24" t="s">
        <v>267</v>
      </c>
    </row>
    <row r="131" spans="2:65" s="1" customFormat="1" ht="22.5" customHeight="1">
      <c r="B131" s="41"/>
      <c r="C131" s="232" t="s">
        <v>268</v>
      </c>
      <c r="D131" s="232" t="s">
        <v>246</v>
      </c>
      <c r="E131" s="233" t="s">
        <v>269</v>
      </c>
      <c r="F131" s="234" t="s">
        <v>270</v>
      </c>
      <c r="G131" s="235" t="s">
        <v>254</v>
      </c>
      <c r="H131" s="236">
        <v>12</v>
      </c>
      <c r="I131" s="237"/>
      <c r="J131" s="238">
        <f t="shared" si="0"/>
        <v>0</v>
      </c>
      <c r="K131" s="234" t="s">
        <v>168</v>
      </c>
      <c r="L131" s="239"/>
      <c r="M131" s="240" t="s">
        <v>76</v>
      </c>
      <c r="N131" s="241" t="s">
        <v>48</v>
      </c>
      <c r="O131" s="42"/>
      <c r="P131" s="202">
        <f t="shared" si="1"/>
        <v>0</v>
      </c>
      <c r="Q131" s="202">
        <v>2.4740000000000002E-2</v>
      </c>
      <c r="R131" s="202">
        <f t="shared" si="2"/>
        <v>0.29688000000000003</v>
      </c>
      <c r="S131" s="202">
        <v>0</v>
      </c>
      <c r="T131" s="203">
        <f t="shared" si="3"/>
        <v>0</v>
      </c>
      <c r="AR131" s="24" t="s">
        <v>206</v>
      </c>
      <c r="AT131" s="24" t="s">
        <v>246</v>
      </c>
      <c r="AU131" s="24" t="s">
        <v>88</v>
      </c>
      <c r="AY131" s="24" t="s">
        <v>161</v>
      </c>
      <c r="BE131" s="204">
        <f t="shared" si="4"/>
        <v>0</v>
      </c>
      <c r="BF131" s="204">
        <f t="shared" si="5"/>
        <v>0</v>
      </c>
      <c r="BG131" s="204">
        <f t="shared" si="6"/>
        <v>0</v>
      </c>
      <c r="BH131" s="204">
        <f t="shared" si="7"/>
        <v>0</v>
      </c>
      <c r="BI131" s="204">
        <f t="shared" si="8"/>
        <v>0</v>
      </c>
      <c r="BJ131" s="24" t="s">
        <v>86</v>
      </c>
      <c r="BK131" s="204">
        <f t="shared" si="9"/>
        <v>0</v>
      </c>
      <c r="BL131" s="24" t="s">
        <v>234</v>
      </c>
      <c r="BM131" s="24" t="s">
        <v>271</v>
      </c>
    </row>
    <row r="132" spans="2:65" s="1" customFormat="1" ht="22.5" customHeight="1">
      <c r="B132" s="41"/>
      <c r="C132" s="232" t="s">
        <v>10</v>
      </c>
      <c r="D132" s="232" t="s">
        <v>246</v>
      </c>
      <c r="E132" s="233" t="s">
        <v>272</v>
      </c>
      <c r="F132" s="234" t="s">
        <v>273</v>
      </c>
      <c r="G132" s="235" t="s">
        <v>254</v>
      </c>
      <c r="H132" s="236">
        <v>2</v>
      </c>
      <c r="I132" s="237"/>
      <c r="J132" s="238">
        <f t="shared" si="0"/>
        <v>0</v>
      </c>
      <c r="K132" s="234" t="s">
        <v>168</v>
      </c>
      <c r="L132" s="239"/>
      <c r="M132" s="240" t="s">
        <v>76</v>
      </c>
      <c r="N132" s="241" t="s">
        <v>48</v>
      </c>
      <c r="O132" s="42"/>
      <c r="P132" s="202">
        <f t="shared" si="1"/>
        <v>0</v>
      </c>
      <c r="Q132" s="202">
        <v>2.4660000000000001E-2</v>
      </c>
      <c r="R132" s="202">
        <f t="shared" si="2"/>
        <v>4.9320000000000003E-2</v>
      </c>
      <c r="S132" s="202">
        <v>0</v>
      </c>
      <c r="T132" s="203">
        <f t="shared" si="3"/>
        <v>0</v>
      </c>
      <c r="AR132" s="24" t="s">
        <v>206</v>
      </c>
      <c r="AT132" s="24" t="s">
        <v>246</v>
      </c>
      <c r="AU132" s="24" t="s">
        <v>88</v>
      </c>
      <c r="AY132" s="24" t="s">
        <v>161</v>
      </c>
      <c r="BE132" s="204">
        <f t="shared" si="4"/>
        <v>0</v>
      </c>
      <c r="BF132" s="204">
        <f t="shared" si="5"/>
        <v>0</v>
      </c>
      <c r="BG132" s="204">
        <f t="shared" si="6"/>
        <v>0</v>
      </c>
      <c r="BH132" s="204">
        <f t="shared" si="7"/>
        <v>0</v>
      </c>
      <c r="BI132" s="204">
        <f t="shared" si="8"/>
        <v>0</v>
      </c>
      <c r="BJ132" s="24" t="s">
        <v>86</v>
      </c>
      <c r="BK132" s="204">
        <f t="shared" si="9"/>
        <v>0</v>
      </c>
      <c r="BL132" s="24" t="s">
        <v>234</v>
      </c>
      <c r="BM132" s="24" t="s">
        <v>274</v>
      </c>
    </row>
    <row r="133" spans="2:65" s="1" customFormat="1" ht="44.25" customHeight="1">
      <c r="B133" s="41"/>
      <c r="C133" s="193" t="s">
        <v>234</v>
      </c>
      <c r="D133" s="193" t="s">
        <v>164</v>
      </c>
      <c r="E133" s="194" t="s">
        <v>275</v>
      </c>
      <c r="F133" s="195" t="s">
        <v>276</v>
      </c>
      <c r="G133" s="196" t="s">
        <v>254</v>
      </c>
      <c r="H133" s="197">
        <v>1</v>
      </c>
      <c r="I133" s="198"/>
      <c r="J133" s="199">
        <f t="shared" si="0"/>
        <v>0</v>
      </c>
      <c r="K133" s="195" t="s">
        <v>168</v>
      </c>
      <c r="L133" s="61"/>
      <c r="M133" s="200" t="s">
        <v>76</v>
      </c>
      <c r="N133" s="201" t="s">
        <v>48</v>
      </c>
      <c r="O133" s="42"/>
      <c r="P133" s="202">
        <f t="shared" si="1"/>
        <v>0</v>
      </c>
      <c r="Q133" s="202">
        <v>2.2000000000000001E-4</v>
      </c>
      <c r="R133" s="202">
        <f t="shared" si="2"/>
        <v>2.2000000000000001E-4</v>
      </c>
      <c r="S133" s="202">
        <v>0</v>
      </c>
      <c r="T133" s="203">
        <f t="shared" si="3"/>
        <v>0</v>
      </c>
      <c r="AR133" s="24" t="s">
        <v>234</v>
      </c>
      <c r="AT133" s="24" t="s">
        <v>164</v>
      </c>
      <c r="AU133" s="24" t="s">
        <v>88</v>
      </c>
      <c r="AY133" s="24" t="s">
        <v>161</v>
      </c>
      <c r="BE133" s="204">
        <f t="shared" si="4"/>
        <v>0</v>
      </c>
      <c r="BF133" s="204">
        <f t="shared" si="5"/>
        <v>0</v>
      </c>
      <c r="BG133" s="204">
        <f t="shared" si="6"/>
        <v>0</v>
      </c>
      <c r="BH133" s="204">
        <f t="shared" si="7"/>
        <v>0</v>
      </c>
      <c r="BI133" s="204">
        <f t="shared" si="8"/>
        <v>0</v>
      </c>
      <c r="BJ133" s="24" t="s">
        <v>86</v>
      </c>
      <c r="BK133" s="204">
        <f t="shared" si="9"/>
        <v>0</v>
      </c>
      <c r="BL133" s="24" t="s">
        <v>234</v>
      </c>
      <c r="BM133" s="24" t="s">
        <v>277</v>
      </c>
    </row>
    <row r="134" spans="2:65" s="1" customFormat="1" ht="31.5" customHeight="1">
      <c r="B134" s="41"/>
      <c r="C134" s="232" t="s">
        <v>278</v>
      </c>
      <c r="D134" s="232" t="s">
        <v>246</v>
      </c>
      <c r="E134" s="233" t="s">
        <v>279</v>
      </c>
      <c r="F134" s="234" t="s">
        <v>280</v>
      </c>
      <c r="G134" s="235" t="s">
        <v>254</v>
      </c>
      <c r="H134" s="236">
        <v>1</v>
      </c>
      <c r="I134" s="237"/>
      <c r="J134" s="238">
        <f t="shared" si="0"/>
        <v>0</v>
      </c>
      <c r="K134" s="234" t="s">
        <v>76</v>
      </c>
      <c r="L134" s="239"/>
      <c r="M134" s="240" t="s">
        <v>76</v>
      </c>
      <c r="N134" s="241" t="s">
        <v>48</v>
      </c>
      <c r="O134" s="42"/>
      <c r="P134" s="202">
        <f t="shared" si="1"/>
        <v>0</v>
      </c>
      <c r="Q134" s="202">
        <v>3.2039999999999999E-2</v>
      </c>
      <c r="R134" s="202">
        <f t="shared" si="2"/>
        <v>3.2039999999999999E-2</v>
      </c>
      <c r="S134" s="202">
        <v>0</v>
      </c>
      <c r="T134" s="203">
        <f t="shared" si="3"/>
        <v>0</v>
      </c>
      <c r="AR134" s="24" t="s">
        <v>206</v>
      </c>
      <c r="AT134" s="24" t="s">
        <v>246</v>
      </c>
      <c r="AU134" s="24" t="s">
        <v>88</v>
      </c>
      <c r="AY134" s="24" t="s">
        <v>161</v>
      </c>
      <c r="BE134" s="204">
        <f t="shared" si="4"/>
        <v>0</v>
      </c>
      <c r="BF134" s="204">
        <f t="shared" si="5"/>
        <v>0</v>
      </c>
      <c r="BG134" s="204">
        <f t="shared" si="6"/>
        <v>0</v>
      </c>
      <c r="BH134" s="204">
        <f t="shared" si="7"/>
        <v>0</v>
      </c>
      <c r="BI134" s="204">
        <f t="shared" si="8"/>
        <v>0</v>
      </c>
      <c r="BJ134" s="24" t="s">
        <v>86</v>
      </c>
      <c r="BK134" s="204">
        <f t="shared" si="9"/>
        <v>0</v>
      </c>
      <c r="BL134" s="24" t="s">
        <v>234</v>
      </c>
      <c r="BM134" s="24" t="s">
        <v>281</v>
      </c>
    </row>
    <row r="135" spans="2:65" s="1" customFormat="1" ht="44.25" customHeight="1">
      <c r="B135" s="41"/>
      <c r="C135" s="193" t="s">
        <v>282</v>
      </c>
      <c r="D135" s="193" t="s">
        <v>164</v>
      </c>
      <c r="E135" s="194" t="s">
        <v>283</v>
      </c>
      <c r="F135" s="195" t="s">
        <v>284</v>
      </c>
      <c r="G135" s="196" t="s">
        <v>204</v>
      </c>
      <c r="H135" s="197">
        <v>11.074</v>
      </c>
      <c r="I135" s="198"/>
      <c r="J135" s="199">
        <f t="shared" si="0"/>
        <v>0</v>
      </c>
      <c r="K135" s="195" t="s">
        <v>168</v>
      </c>
      <c r="L135" s="61"/>
      <c r="M135" s="200" t="s">
        <v>76</v>
      </c>
      <c r="N135" s="201" t="s">
        <v>48</v>
      </c>
      <c r="O135" s="42"/>
      <c r="P135" s="202">
        <f t="shared" si="1"/>
        <v>0</v>
      </c>
      <c r="Q135" s="202">
        <v>0</v>
      </c>
      <c r="R135" s="202">
        <f t="shared" si="2"/>
        <v>0</v>
      </c>
      <c r="S135" s="202">
        <v>0</v>
      </c>
      <c r="T135" s="203">
        <f t="shared" si="3"/>
        <v>0</v>
      </c>
      <c r="AR135" s="24" t="s">
        <v>234</v>
      </c>
      <c r="AT135" s="24" t="s">
        <v>164</v>
      </c>
      <c r="AU135" s="24" t="s">
        <v>88</v>
      </c>
      <c r="AY135" s="24" t="s">
        <v>161</v>
      </c>
      <c r="BE135" s="204">
        <f t="shared" si="4"/>
        <v>0</v>
      </c>
      <c r="BF135" s="204">
        <f t="shared" si="5"/>
        <v>0</v>
      </c>
      <c r="BG135" s="204">
        <f t="shared" si="6"/>
        <v>0</v>
      </c>
      <c r="BH135" s="204">
        <f t="shared" si="7"/>
        <v>0</v>
      </c>
      <c r="BI135" s="204">
        <f t="shared" si="8"/>
        <v>0</v>
      </c>
      <c r="BJ135" s="24" t="s">
        <v>86</v>
      </c>
      <c r="BK135" s="204">
        <f t="shared" si="9"/>
        <v>0</v>
      </c>
      <c r="BL135" s="24" t="s">
        <v>234</v>
      </c>
      <c r="BM135" s="24" t="s">
        <v>285</v>
      </c>
    </row>
    <row r="136" spans="2:65" s="10" customFormat="1" ht="29.85" customHeight="1">
      <c r="B136" s="176"/>
      <c r="C136" s="177"/>
      <c r="D136" s="190" t="s">
        <v>77</v>
      </c>
      <c r="E136" s="191" t="s">
        <v>286</v>
      </c>
      <c r="F136" s="191" t="s">
        <v>287</v>
      </c>
      <c r="G136" s="177"/>
      <c r="H136" s="177"/>
      <c r="I136" s="180"/>
      <c r="J136" s="192">
        <f>BK136</f>
        <v>0</v>
      </c>
      <c r="K136" s="177"/>
      <c r="L136" s="182"/>
      <c r="M136" s="183"/>
      <c r="N136" s="184"/>
      <c r="O136" s="184"/>
      <c r="P136" s="185">
        <f>SUM(P137:P139)</f>
        <v>0</v>
      </c>
      <c r="Q136" s="184"/>
      <c r="R136" s="185">
        <f>SUM(R137:R139)</f>
        <v>0.192</v>
      </c>
      <c r="S136" s="184"/>
      <c r="T136" s="186">
        <f>SUM(T137:T139)</f>
        <v>0</v>
      </c>
      <c r="AR136" s="187" t="s">
        <v>88</v>
      </c>
      <c r="AT136" s="188" t="s">
        <v>77</v>
      </c>
      <c r="AU136" s="188" t="s">
        <v>86</v>
      </c>
      <c r="AY136" s="187" t="s">
        <v>161</v>
      </c>
      <c r="BK136" s="189">
        <f>SUM(BK137:BK139)</f>
        <v>0</v>
      </c>
    </row>
    <row r="137" spans="2:65" s="1" customFormat="1" ht="31.5" customHeight="1">
      <c r="B137" s="41"/>
      <c r="C137" s="193" t="s">
        <v>288</v>
      </c>
      <c r="D137" s="193" t="s">
        <v>164</v>
      </c>
      <c r="E137" s="194" t="s">
        <v>289</v>
      </c>
      <c r="F137" s="195" t="s">
        <v>290</v>
      </c>
      <c r="G137" s="196" t="s">
        <v>254</v>
      </c>
      <c r="H137" s="197">
        <v>12</v>
      </c>
      <c r="I137" s="198"/>
      <c r="J137" s="199">
        <f>ROUND(I137*H137,2)</f>
        <v>0</v>
      </c>
      <c r="K137" s="195" t="s">
        <v>168</v>
      </c>
      <c r="L137" s="61"/>
      <c r="M137" s="200" t="s">
        <v>76</v>
      </c>
      <c r="N137" s="201" t="s">
        <v>48</v>
      </c>
      <c r="O137" s="42"/>
      <c r="P137" s="202">
        <f>O137*H137</f>
        <v>0</v>
      </c>
      <c r="Q137" s="202">
        <v>0</v>
      </c>
      <c r="R137" s="202">
        <f>Q137*H137</f>
        <v>0</v>
      </c>
      <c r="S137" s="202">
        <v>0</v>
      </c>
      <c r="T137" s="203">
        <f>S137*H137</f>
        <v>0</v>
      </c>
      <c r="AR137" s="24" t="s">
        <v>234</v>
      </c>
      <c r="AT137" s="24" t="s">
        <v>164</v>
      </c>
      <c r="AU137" s="24" t="s">
        <v>88</v>
      </c>
      <c r="AY137" s="24" t="s">
        <v>161</v>
      </c>
      <c r="BE137" s="204">
        <f>IF(N137="základní",J137,0)</f>
        <v>0</v>
      </c>
      <c r="BF137" s="204">
        <f>IF(N137="snížená",J137,0)</f>
        <v>0</v>
      </c>
      <c r="BG137" s="204">
        <f>IF(N137="zákl. přenesená",J137,0)</f>
        <v>0</v>
      </c>
      <c r="BH137" s="204">
        <f>IF(N137="sníž. přenesená",J137,0)</f>
        <v>0</v>
      </c>
      <c r="BI137" s="204">
        <f>IF(N137="nulová",J137,0)</f>
        <v>0</v>
      </c>
      <c r="BJ137" s="24" t="s">
        <v>86</v>
      </c>
      <c r="BK137" s="204">
        <f>ROUND(I137*H137,2)</f>
        <v>0</v>
      </c>
      <c r="BL137" s="24" t="s">
        <v>234</v>
      </c>
      <c r="BM137" s="24" t="s">
        <v>291</v>
      </c>
    </row>
    <row r="138" spans="2:65" s="1" customFormat="1" ht="22.5" customHeight="1">
      <c r="B138" s="41"/>
      <c r="C138" s="232" t="s">
        <v>215</v>
      </c>
      <c r="D138" s="232" t="s">
        <v>246</v>
      </c>
      <c r="E138" s="233" t="s">
        <v>292</v>
      </c>
      <c r="F138" s="234" t="s">
        <v>293</v>
      </c>
      <c r="G138" s="235" t="s">
        <v>254</v>
      </c>
      <c r="H138" s="236">
        <v>12</v>
      </c>
      <c r="I138" s="237"/>
      <c r="J138" s="238">
        <f>ROUND(I138*H138,2)</f>
        <v>0</v>
      </c>
      <c r="K138" s="234" t="s">
        <v>168</v>
      </c>
      <c r="L138" s="239"/>
      <c r="M138" s="240" t="s">
        <v>76</v>
      </c>
      <c r="N138" s="241" t="s">
        <v>48</v>
      </c>
      <c r="O138" s="42"/>
      <c r="P138" s="202">
        <f>O138*H138</f>
        <v>0</v>
      </c>
      <c r="Q138" s="202">
        <v>1.6E-2</v>
      </c>
      <c r="R138" s="202">
        <f>Q138*H138</f>
        <v>0.192</v>
      </c>
      <c r="S138" s="202">
        <v>0</v>
      </c>
      <c r="T138" s="203">
        <f>S138*H138</f>
        <v>0</v>
      </c>
      <c r="AR138" s="24" t="s">
        <v>206</v>
      </c>
      <c r="AT138" s="24" t="s">
        <v>246</v>
      </c>
      <c r="AU138" s="24" t="s">
        <v>88</v>
      </c>
      <c r="AY138" s="24" t="s">
        <v>161</v>
      </c>
      <c r="BE138" s="204">
        <f>IF(N138="základní",J138,0)</f>
        <v>0</v>
      </c>
      <c r="BF138" s="204">
        <f>IF(N138="snížená",J138,0)</f>
        <v>0</v>
      </c>
      <c r="BG138" s="204">
        <f>IF(N138="zákl. přenesená",J138,0)</f>
        <v>0</v>
      </c>
      <c r="BH138" s="204">
        <f>IF(N138="sníž. přenesená",J138,0)</f>
        <v>0</v>
      </c>
      <c r="BI138" s="204">
        <f>IF(N138="nulová",J138,0)</f>
        <v>0</v>
      </c>
      <c r="BJ138" s="24" t="s">
        <v>86</v>
      </c>
      <c r="BK138" s="204">
        <f>ROUND(I138*H138,2)</f>
        <v>0</v>
      </c>
      <c r="BL138" s="24" t="s">
        <v>234</v>
      </c>
      <c r="BM138" s="24" t="s">
        <v>294</v>
      </c>
    </row>
    <row r="139" spans="2:65" s="1" customFormat="1" ht="31.5" customHeight="1">
      <c r="B139" s="41"/>
      <c r="C139" s="193" t="s">
        <v>295</v>
      </c>
      <c r="D139" s="193" t="s">
        <v>164</v>
      </c>
      <c r="E139" s="194" t="s">
        <v>296</v>
      </c>
      <c r="F139" s="195" t="s">
        <v>297</v>
      </c>
      <c r="G139" s="196" t="s">
        <v>204</v>
      </c>
      <c r="H139" s="197">
        <v>0.192</v>
      </c>
      <c r="I139" s="198"/>
      <c r="J139" s="199">
        <f>ROUND(I139*H139,2)</f>
        <v>0</v>
      </c>
      <c r="K139" s="195" t="s">
        <v>168</v>
      </c>
      <c r="L139" s="61"/>
      <c r="M139" s="200" t="s">
        <v>76</v>
      </c>
      <c r="N139" s="201" t="s">
        <v>48</v>
      </c>
      <c r="O139" s="42"/>
      <c r="P139" s="202">
        <f>O139*H139</f>
        <v>0</v>
      </c>
      <c r="Q139" s="202">
        <v>0</v>
      </c>
      <c r="R139" s="202">
        <f>Q139*H139</f>
        <v>0</v>
      </c>
      <c r="S139" s="202">
        <v>0</v>
      </c>
      <c r="T139" s="203">
        <f>S139*H139</f>
        <v>0</v>
      </c>
      <c r="AR139" s="24" t="s">
        <v>234</v>
      </c>
      <c r="AT139" s="24" t="s">
        <v>164</v>
      </c>
      <c r="AU139" s="24" t="s">
        <v>88</v>
      </c>
      <c r="AY139" s="24" t="s">
        <v>161</v>
      </c>
      <c r="BE139" s="204">
        <f>IF(N139="základní",J139,0)</f>
        <v>0</v>
      </c>
      <c r="BF139" s="204">
        <f>IF(N139="snížená",J139,0)</f>
        <v>0</v>
      </c>
      <c r="BG139" s="204">
        <f>IF(N139="zákl. přenesená",J139,0)</f>
        <v>0</v>
      </c>
      <c r="BH139" s="204">
        <f>IF(N139="sníž. přenesená",J139,0)</f>
        <v>0</v>
      </c>
      <c r="BI139" s="204">
        <f>IF(N139="nulová",J139,0)</f>
        <v>0</v>
      </c>
      <c r="BJ139" s="24" t="s">
        <v>86</v>
      </c>
      <c r="BK139" s="204">
        <f>ROUND(I139*H139,2)</f>
        <v>0</v>
      </c>
      <c r="BL139" s="24" t="s">
        <v>234</v>
      </c>
      <c r="BM139" s="24" t="s">
        <v>298</v>
      </c>
    </row>
    <row r="140" spans="2:65" s="10" customFormat="1" ht="29.85" customHeight="1">
      <c r="B140" s="176"/>
      <c r="C140" s="177"/>
      <c r="D140" s="190" t="s">
        <v>77</v>
      </c>
      <c r="E140" s="191" t="s">
        <v>299</v>
      </c>
      <c r="F140" s="191" t="s">
        <v>300</v>
      </c>
      <c r="G140" s="177"/>
      <c r="H140" s="177"/>
      <c r="I140" s="180"/>
      <c r="J140" s="192">
        <f>BK140</f>
        <v>0</v>
      </c>
      <c r="K140" s="177"/>
      <c r="L140" s="182"/>
      <c r="M140" s="183"/>
      <c r="N140" s="184"/>
      <c r="O140" s="184"/>
      <c r="P140" s="185">
        <f>SUM(P141:P156)</f>
        <v>0</v>
      </c>
      <c r="Q140" s="184"/>
      <c r="R140" s="185">
        <f>SUM(R141:R156)</f>
        <v>0.45253689999999996</v>
      </c>
      <c r="S140" s="184"/>
      <c r="T140" s="186">
        <f>SUM(T141:T156)</f>
        <v>0</v>
      </c>
      <c r="AR140" s="187" t="s">
        <v>88</v>
      </c>
      <c r="AT140" s="188" t="s">
        <v>77</v>
      </c>
      <c r="AU140" s="188" t="s">
        <v>86</v>
      </c>
      <c r="AY140" s="187" t="s">
        <v>161</v>
      </c>
      <c r="BK140" s="189">
        <f>SUM(BK141:BK156)</f>
        <v>0</v>
      </c>
    </row>
    <row r="141" spans="2:65" s="1" customFormat="1" ht="31.5" customHeight="1">
      <c r="B141" s="41"/>
      <c r="C141" s="193" t="s">
        <v>301</v>
      </c>
      <c r="D141" s="193" t="s">
        <v>164</v>
      </c>
      <c r="E141" s="194" t="s">
        <v>302</v>
      </c>
      <c r="F141" s="195" t="s">
        <v>303</v>
      </c>
      <c r="G141" s="196" t="s">
        <v>220</v>
      </c>
      <c r="H141" s="197">
        <v>21.59</v>
      </c>
      <c r="I141" s="198"/>
      <c r="J141" s="199">
        <f>ROUND(I141*H141,2)</f>
        <v>0</v>
      </c>
      <c r="K141" s="195" t="s">
        <v>168</v>
      </c>
      <c r="L141" s="61"/>
      <c r="M141" s="200" t="s">
        <v>76</v>
      </c>
      <c r="N141" s="201" t="s">
        <v>48</v>
      </c>
      <c r="O141" s="42"/>
      <c r="P141" s="202">
        <f>O141*H141</f>
        <v>0</v>
      </c>
      <c r="Q141" s="202">
        <v>1.1E-4</v>
      </c>
      <c r="R141" s="202">
        <f>Q141*H141</f>
        <v>2.3749000000000001E-3</v>
      </c>
      <c r="S141" s="202">
        <v>0</v>
      </c>
      <c r="T141" s="203">
        <f>S141*H141</f>
        <v>0</v>
      </c>
      <c r="AR141" s="24" t="s">
        <v>234</v>
      </c>
      <c r="AT141" s="24" t="s">
        <v>164</v>
      </c>
      <c r="AU141" s="24" t="s">
        <v>88</v>
      </c>
      <c r="AY141" s="24" t="s">
        <v>161</v>
      </c>
      <c r="BE141" s="204">
        <f>IF(N141="základní",J141,0)</f>
        <v>0</v>
      </c>
      <c r="BF141" s="204">
        <f>IF(N141="snížená",J141,0)</f>
        <v>0</v>
      </c>
      <c r="BG141" s="204">
        <f>IF(N141="zákl. přenesená",J141,0)</f>
        <v>0</v>
      </c>
      <c r="BH141" s="204">
        <f>IF(N141="sníž. přenesená",J141,0)</f>
        <v>0</v>
      </c>
      <c r="BI141" s="204">
        <f>IF(N141="nulová",J141,0)</f>
        <v>0</v>
      </c>
      <c r="BJ141" s="24" t="s">
        <v>86</v>
      </c>
      <c r="BK141" s="204">
        <f>ROUND(I141*H141,2)</f>
        <v>0</v>
      </c>
      <c r="BL141" s="24" t="s">
        <v>234</v>
      </c>
      <c r="BM141" s="24" t="s">
        <v>304</v>
      </c>
    </row>
    <row r="142" spans="2:65" s="11" customFormat="1" ht="13.5">
      <c r="B142" s="205"/>
      <c r="C142" s="206"/>
      <c r="D142" s="207" t="s">
        <v>171</v>
      </c>
      <c r="E142" s="208" t="s">
        <v>76</v>
      </c>
      <c r="F142" s="209" t="s">
        <v>305</v>
      </c>
      <c r="G142" s="206"/>
      <c r="H142" s="210">
        <v>16.8</v>
      </c>
      <c r="I142" s="211"/>
      <c r="J142" s="206"/>
      <c r="K142" s="206"/>
      <c r="L142" s="212"/>
      <c r="M142" s="213"/>
      <c r="N142" s="214"/>
      <c r="O142" s="214"/>
      <c r="P142" s="214"/>
      <c r="Q142" s="214"/>
      <c r="R142" s="214"/>
      <c r="S142" s="214"/>
      <c r="T142" s="215"/>
      <c r="AT142" s="216" t="s">
        <v>171</v>
      </c>
      <c r="AU142" s="216" t="s">
        <v>88</v>
      </c>
      <c r="AV142" s="11" t="s">
        <v>88</v>
      </c>
      <c r="AW142" s="11" t="s">
        <v>40</v>
      </c>
      <c r="AX142" s="11" t="s">
        <v>78</v>
      </c>
      <c r="AY142" s="216" t="s">
        <v>161</v>
      </c>
    </row>
    <row r="143" spans="2:65" s="11" customFormat="1" ht="13.5">
      <c r="B143" s="205"/>
      <c r="C143" s="206"/>
      <c r="D143" s="207" t="s">
        <v>171</v>
      </c>
      <c r="E143" s="208" t="s">
        <v>76</v>
      </c>
      <c r="F143" s="209" t="s">
        <v>306</v>
      </c>
      <c r="G143" s="206"/>
      <c r="H143" s="210">
        <v>4.79</v>
      </c>
      <c r="I143" s="211"/>
      <c r="J143" s="206"/>
      <c r="K143" s="206"/>
      <c r="L143" s="212"/>
      <c r="M143" s="213"/>
      <c r="N143" s="214"/>
      <c r="O143" s="214"/>
      <c r="P143" s="214"/>
      <c r="Q143" s="214"/>
      <c r="R143" s="214"/>
      <c r="S143" s="214"/>
      <c r="T143" s="215"/>
      <c r="AT143" s="216" t="s">
        <v>171</v>
      </c>
      <c r="AU143" s="216" t="s">
        <v>88</v>
      </c>
      <c r="AV143" s="11" t="s">
        <v>88</v>
      </c>
      <c r="AW143" s="11" t="s">
        <v>40</v>
      </c>
      <c r="AX143" s="11" t="s">
        <v>78</v>
      </c>
      <c r="AY143" s="216" t="s">
        <v>161</v>
      </c>
    </row>
    <row r="144" spans="2:65" s="12" customFormat="1" ht="13.5">
      <c r="B144" s="217"/>
      <c r="C144" s="218"/>
      <c r="D144" s="219" t="s">
        <v>171</v>
      </c>
      <c r="E144" s="220" t="s">
        <v>76</v>
      </c>
      <c r="F144" s="221" t="s">
        <v>174</v>
      </c>
      <c r="G144" s="218"/>
      <c r="H144" s="222">
        <v>21.59</v>
      </c>
      <c r="I144" s="223"/>
      <c r="J144" s="218"/>
      <c r="K144" s="218"/>
      <c r="L144" s="224"/>
      <c r="M144" s="225"/>
      <c r="N144" s="226"/>
      <c r="O144" s="226"/>
      <c r="P144" s="226"/>
      <c r="Q144" s="226"/>
      <c r="R144" s="226"/>
      <c r="S144" s="226"/>
      <c r="T144" s="227"/>
      <c r="AT144" s="228" t="s">
        <v>171</v>
      </c>
      <c r="AU144" s="228" t="s">
        <v>88</v>
      </c>
      <c r="AV144" s="12" t="s">
        <v>169</v>
      </c>
      <c r="AW144" s="12" t="s">
        <v>40</v>
      </c>
      <c r="AX144" s="12" t="s">
        <v>86</v>
      </c>
      <c r="AY144" s="228" t="s">
        <v>161</v>
      </c>
    </row>
    <row r="145" spans="2:65" s="1" customFormat="1" ht="31.5" customHeight="1">
      <c r="B145" s="41"/>
      <c r="C145" s="232" t="s">
        <v>307</v>
      </c>
      <c r="D145" s="232" t="s">
        <v>246</v>
      </c>
      <c r="E145" s="233" t="s">
        <v>308</v>
      </c>
      <c r="F145" s="234" t="s">
        <v>309</v>
      </c>
      <c r="G145" s="235" t="s">
        <v>220</v>
      </c>
      <c r="H145" s="236">
        <v>132.4</v>
      </c>
      <c r="I145" s="237"/>
      <c r="J145" s="238">
        <f>ROUND(I145*H145,2)</f>
        <v>0</v>
      </c>
      <c r="K145" s="234" t="s">
        <v>168</v>
      </c>
      <c r="L145" s="239"/>
      <c r="M145" s="240" t="s">
        <v>76</v>
      </c>
      <c r="N145" s="241" t="s">
        <v>48</v>
      </c>
      <c r="O145" s="42"/>
      <c r="P145" s="202">
        <f>O145*H145</f>
        <v>0</v>
      </c>
      <c r="Q145" s="202">
        <v>3.0799999999999998E-3</v>
      </c>
      <c r="R145" s="202">
        <f>Q145*H145</f>
        <v>0.40779199999999999</v>
      </c>
      <c r="S145" s="202">
        <v>0</v>
      </c>
      <c r="T145" s="203">
        <f>S145*H145</f>
        <v>0</v>
      </c>
      <c r="AR145" s="24" t="s">
        <v>206</v>
      </c>
      <c r="AT145" s="24" t="s">
        <v>246</v>
      </c>
      <c r="AU145" s="24" t="s">
        <v>88</v>
      </c>
      <c r="AY145" s="24" t="s">
        <v>161</v>
      </c>
      <c r="BE145" s="204">
        <f>IF(N145="základní",J145,0)</f>
        <v>0</v>
      </c>
      <c r="BF145" s="204">
        <f>IF(N145="snížená",J145,0)</f>
        <v>0</v>
      </c>
      <c r="BG145" s="204">
        <f>IF(N145="zákl. přenesená",J145,0)</f>
        <v>0</v>
      </c>
      <c r="BH145" s="204">
        <f>IF(N145="sníž. přenesená",J145,0)</f>
        <v>0</v>
      </c>
      <c r="BI145" s="204">
        <f>IF(N145="nulová",J145,0)</f>
        <v>0</v>
      </c>
      <c r="BJ145" s="24" t="s">
        <v>86</v>
      </c>
      <c r="BK145" s="204">
        <f>ROUND(I145*H145,2)</f>
        <v>0</v>
      </c>
      <c r="BL145" s="24" t="s">
        <v>234</v>
      </c>
      <c r="BM145" s="24" t="s">
        <v>310</v>
      </c>
    </row>
    <row r="146" spans="2:65" s="11" customFormat="1" ht="13.5">
      <c r="B146" s="205"/>
      <c r="C146" s="206"/>
      <c r="D146" s="207" t="s">
        <v>171</v>
      </c>
      <c r="E146" s="208" t="s">
        <v>76</v>
      </c>
      <c r="F146" s="209" t="s">
        <v>311</v>
      </c>
      <c r="G146" s="206"/>
      <c r="H146" s="210">
        <v>43.2</v>
      </c>
      <c r="I146" s="211"/>
      <c r="J146" s="206"/>
      <c r="K146" s="206"/>
      <c r="L146" s="212"/>
      <c r="M146" s="213"/>
      <c r="N146" s="214"/>
      <c r="O146" s="214"/>
      <c r="P146" s="214"/>
      <c r="Q146" s="214"/>
      <c r="R146" s="214"/>
      <c r="S146" s="214"/>
      <c r="T146" s="215"/>
      <c r="AT146" s="216" t="s">
        <v>171</v>
      </c>
      <c r="AU146" s="216" t="s">
        <v>88</v>
      </c>
      <c r="AV146" s="11" t="s">
        <v>88</v>
      </c>
      <c r="AW146" s="11" t="s">
        <v>40</v>
      </c>
      <c r="AX146" s="11" t="s">
        <v>78</v>
      </c>
      <c r="AY146" s="216" t="s">
        <v>161</v>
      </c>
    </row>
    <row r="147" spans="2:65" s="11" customFormat="1" ht="13.5">
      <c r="B147" s="205"/>
      <c r="C147" s="206"/>
      <c r="D147" s="207" t="s">
        <v>171</v>
      </c>
      <c r="E147" s="208" t="s">
        <v>76</v>
      </c>
      <c r="F147" s="209" t="s">
        <v>312</v>
      </c>
      <c r="G147" s="206"/>
      <c r="H147" s="210">
        <v>23</v>
      </c>
      <c r="I147" s="211"/>
      <c r="J147" s="206"/>
      <c r="K147" s="206"/>
      <c r="L147" s="212"/>
      <c r="M147" s="213"/>
      <c r="N147" s="214"/>
      <c r="O147" s="214"/>
      <c r="P147" s="214"/>
      <c r="Q147" s="214"/>
      <c r="R147" s="214"/>
      <c r="S147" s="214"/>
      <c r="T147" s="215"/>
      <c r="AT147" s="216" t="s">
        <v>171</v>
      </c>
      <c r="AU147" s="216" t="s">
        <v>88</v>
      </c>
      <c r="AV147" s="11" t="s">
        <v>88</v>
      </c>
      <c r="AW147" s="11" t="s">
        <v>40</v>
      </c>
      <c r="AX147" s="11" t="s">
        <v>78</v>
      </c>
      <c r="AY147" s="216" t="s">
        <v>161</v>
      </c>
    </row>
    <row r="148" spans="2:65" s="12" customFormat="1" ht="13.5">
      <c r="B148" s="217"/>
      <c r="C148" s="218"/>
      <c r="D148" s="207" t="s">
        <v>171</v>
      </c>
      <c r="E148" s="229" t="s">
        <v>76</v>
      </c>
      <c r="F148" s="230" t="s">
        <v>174</v>
      </c>
      <c r="G148" s="218"/>
      <c r="H148" s="231">
        <v>66.2</v>
      </c>
      <c r="I148" s="223"/>
      <c r="J148" s="218"/>
      <c r="K148" s="218"/>
      <c r="L148" s="224"/>
      <c r="M148" s="225"/>
      <c r="N148" s="226"/>
      <c r="O148" s="226"/>
      <c r="P148" s="226"/>
      <c r="Q148" s="226"/>
      <c r="R148" s="226"/>
      <c r="S148" s="226"/>
      <c r="T148" s="227"/>
      <c r="AT148" s="228" t="s">
        <v>171</v>
      </c>
      <c r="AU148" s="228" t="s">
        <v>88</v>
      </c>
      <c r="AV148" s="12" t="s">
        <v>169</v>
      </c>
      <c r="AW148" s="12" t="s">
        <v>40</v>
      </c>
      <c r="AX148" s="12" t="s">
        <v>86</v>
      </c>
      <c r="AY148" s="228" t="s">
        <v>161</v>
      </c>
    </row>
    <row r="149" spans="2:65" s="11" customFormat="1" ht="13.5">
      <c r="B149" s="205"/>
      <c r="C149" s="206"/>
      <c r="D149" s="219" t="s">
        <v>171</v>
      </c>
      <c r="E149" s="206"/>
      <c r="F149" s="242" t="s">
        <v>313</v>
      </c>
      <c r="G149" s="206"/>
      <c r="H149" s="243">
        <v>132.4</v>
      </c>
      <c r="I149" s="211"/>
      <c r="J149" s="206"/>
      <c r="K149" s="206"/>
      <c r="L149" s="212"/>
      <c r="M149" s="213"/>
      <c r="N149" s="214"/>
      <c r="O149" s="214"/>
      <c r="P149" s="214"/>
      <c r="Q149" s="214"/>
      <c r="R149" s="214"/>
      <c r="S149" s="214"/>
      <c r="T149" s="215"/>
      <c r="AT149" s="216" t="s">
        <v>171</v>
      </c>
      <c r="AU149" s="216" t="s">
        <v>88</v>
      </c>
      <c r="AV149" s="11" t="s">
        <v>88</v>
      </c>
      <c r="AW149" s="11" t="s">
        <v>6</v>
      </c>
      <c r="AX149" s="11" t="s">
        <v>86</v>
      </c>
      <c r="AY149" s="216" t="s">
        <v>161</v>
      </c>
    </row>
    <row r="150" spans="2:65" s="1" customFormat="1" ht="22.5" customHeight="1">
      <c r="B150" s="41"/>
      <c r="C150" s="193" t="s">
        <v>314</v>
      </c>
      <c r="D150" s="193" t="s">
        <v>164</v>
      </c>
      <c r="E150" s="194" t="s">
        <v>315</v>
      </c>
      <c r="F150" s="195" t="s">
        <v>316</v>
      </c>
      <c r="G150" s="196" t="s">
        <v>254</v>
      </c>
      <c r="H150" s="197">
        <v>23</v>
      </c>
      <c r="I150" s="198"/>
      <c r="J150" s="199">
        <f>ROUND(I150*H150,2)</f>
        <v>0</v>
      </c>
      <c r="K150" s="195" t="s">
        <v>168</v>
      </c>
      <c r="L150" s="61"/>
      <c r="M150" s="200" t="s">
        <v>76</v>
      </c>
      <c r="N150" s="201" t="s">
        <v>48</v>
      </c>
      <c r="O150" s="42"/>
      <c r="P150" s="202">
        <f>O150*H150</f>
        <v>0</v>
      </c>
      <c r="Q150" s="202">
        <v>1.9000000000000001E-4</v>
      </c>
      <c r="R150" s="202">
        <f>Q150*H150</f>
        <v>4.3700000000000006E-3</v>
      </c>
      <c r="S150" s="202">
        <v>0</v>
      </c>
      <c r="T150" s="203">
        <f>S150*H150</f>
        <v>0</v>
      </c>
      <c r="AR150" s="24" t="s">
        <v>234</v>
      </c>
      <c r="AT150" s="24" t="s">
        <v>164</v>
      </c>
      <c r="AU150" s="24" t="s">
        <v>88</v>
      </c>
      <c r="AY150" s="24" t="s">
        <v>161</v>
      </c>
      <c r="BE150" s="204">
        <f>IF(N150="základní",J150,0)</f>
        <v>0</v>
      </c>
      <c r="BF150" s="204">
        <f>IF(N150="snížená",J150,0)</f>
        <v>0</v>
      </c>
      <c r="BG150" s="204">
        <f>IF(N150="zákl. přenesená",J150,0)</f>
        <v>0</v>
      </c>
      <c r="BH150" s="204">
        <f>IF(N150="sníž. přenesená",J150,0)</f>
        <v>0</v>
      </c>
      <c r="BI150" s="204">
        <f>IF(N150="nulová",J150,0)</f>
        <v>0</v>
      </c>
      <c r="BJ150" s="24" t="s">
        <v>86</v>
      </c>
      <c r="BK150" s="204">
        <f>ROUND(I150*H150,2)</f>
        <v>0</v>
      </c>
      <c r="BL150" s="24" t="s">
        <v>234</v>
      </c>
      <c r="BM150" s="24" t="s">
        <v>317</v>
      </c>
    </row>
    <row r="151" spans="2:65" s="1" customFormat="1" ht="31.5" customHeight="1">
      <c r="B151" s="41"/>
      <c r="C151" s="193" t="s">
        <v>318</v>
      </c>
      <c r="D151" s="193" t="s">
        <v>164</v>
      </c>
      <c r="E151" s="194" t="s">
        <v>319</v>
      </c>
      <c r="F151" s="195" t="s">
        <v>320</v>
      </c>
      <c r="G151" s="196" t="s">
        <v>220</v>
      </c>
      <c r="H151" s="197">
        <v>10</v>
      </c>
      <c r="I151" s="198"/>
      <c r="J151" s="199">
        <f>ROUND(I151*H151,2)</f>
        <v>0</v>
      </c>
      <c r="K151" s="195" t="s">
        <v>168</v>
      </c>
      <c r="L151" s="61"/>
      <c r="M151" s="200" t="s">
        <v>76</v>
      </c>
      <c r="N151" s="201" t="s">
        <v>48</v>
      </c>
      <c r="O151" s="42"/>
      <c r="P151" s="202">
        <f>O151*H151</f>
        <v>0</v>
      </c>
      <c r="Q151" s="202">
        <v>0</v>
      </c>
      <c r="R151" s="202">
        <f>Q151*H151</f>
        <v>0</v>
      </c>
      <c r="S151" s="202">
        <v>0</v>
      </c>
      <c r="T151" s="203">
        <f>S151*H151</f>
        <v>0</v>
      </c>
      <c r="AR151" s="24" t="s">
        <v>234</v>
      </c>
      <c r="AT151" s="24" t="s">
        <v>164</v>
      </c>
      <c r="AU151" s="24" t="s">
        <v>88</v>
      </c>
      <c r="AY151" s="24" t="s">
        <v>161</v>
      </c>
      <c r="BE151" s="204">
        <f>IF(N151="základní",J151,0)</f>
        <v>0</v>
      </c>
      <c r="BF151" s="204">
        <f>IF(N151="snížená",J151,0)</f>
        <v>0</v>
      </c>
      <c r="BG151" s="204">
        <f>IF(N151="zákl. přenesená",J151,0)</f>
        <v>0</v>
      </c>
      <c r="BH151" s="204">
        <f>IF(N151="sníž. přenesená",J151,0)</f>
        <v>0</v>
      </c>
      <c r="BI151" s="204">
        <f>IF(N151="nulová",J151,0)</f>
        <v>0</v>
      </c>
      <c r="BJ151" s="24" t="s">
        <v>86</v>
      </c>
      <c r="BK151" s="204">
        <f>ROUND(I151*H151,2)</f>
        <v>0</v>
      </c>
      <c r="BL151" s="24" t="s">
        <v>234</v>
      </c>
      <c r="BM151" s="24" t="s">
        <v>321</v>
      </c>
    </row>
    <row r="152" spans="2:65" s="11" customFormat="1" ht="13.5">
      <c r="B152" s="205"/>
      <c r="C152" s="206"/>
      <c r="D152" s="219" t="s">
        <v>171</v>
      </c>
      <c r="E152" s="206"/>
      <c r="F152" s="242" t="s">
        <v>322</v>
      </c>
      <c r="G152" s="206"/>
      <c r="H152" s="243">
        <v>10</v>
      </c>
      <c r="I152" s="211"/>
      <c r="J152" s="206"/>
      <c r="K152" s="206"/>
      <c r="L152" s="212"/>
      <c r="M152" s="213"/>
      <c r="N152" s="214"/>
      <c r="O152" s="214"/>
      <c r="P152" s="214"/>
      <c r="Q152" s="214"/>
      <c r="R152" s="214"/>
      <c r="S152" s="214"/>
      <c r="T152" s="215"/>
      <c r="AT152" s="216" t="s">
        <v>171</v>
      </c>
      <c r="AU152" s="216" t="s">
        <v>88</v>
      </c>
      <c r="AV152" s="11" t="s">
        <v>88</v>
      </c>
      <c r="AW152" s="11" t="s">
        <v>6</v>
      </c>
      <c r="AX152" s="11" t="s">
        <v>86</v>
      </c>
      <c r="AY152" s="216" t="s">
        <v>161</v>
      </c>
    </row>
    <row r="153" spans="2:65" s="1" customFormat="1" ht="22.5" customHeight="1">
      <c r="B153" s="41"/>
      <c r="C153" s="232" t="s">
        <v>323</v>
      </c>
      <c r="D153" s="232" t="s">
        <v>246</v>
      </c>
      <c r="E153" s="233" t="s">
        <v>324</v>
      </c>
      <c r="F153" s="234" t="s">
        <v>325</v>
      </c>
      <c r="G153" s="235" t="s">
        <v>220</v>
      </c>
      <c r="H153" s="236">
        <v>10</v>
      </c>
      <c r="I153" s="237"/>
      <c r="J153" s="238">
        <f>ROUND(I153*H153,2)</f>
        <v>0</v>
      </c>
      <c r="K153" s="234" t="s">
        <v>168</v>
      </c>
      <c r="L153" s="239"/>
      <c r="M153" s="240" t="s">
        <v>76</v>
      </c>
      <c r="N153" s="241" t="s">
        <v>48</v>
      </c>
      <c r="O153" s="42"/>
      <c r="P153" s="202">
        <f>O153*H153</f>
        <v>0</v>
      </c>
      <c r="Q153" s="202">
        <v>2.0000000000000001E-4</v>
      </c>
      <c r="R153" s="202">
        <f>Q153*H153</f>
        <v>2E-3</v>
      </c>
      <c r="S153" s="202">
        <v>0</v>
      </c>
      <c r="T153" s="203">
        <f>S153*H153</f>
        <v>0</v>
      </c>
      <c r="AR153" s="24" t="s">
        <v>206</v>
      </c>
      <c r="AT153" s="24" t="s">
        <v>246</v>
      </c>
      <c r="AU153" s="24" t="s">
        <v>88</v>
      </c>
      <c r="AY153" s="24" t="s">
        <v>161</v>
      </c>
      <c r="BE153" s="204">
        <f>IF(N153="základní",J153,0)</f>
        <v>0</v>
      </c>
      <c r="BF153" s="204">
        <f>IF(N153="snížená",J153,0)</f>
        <v>0</v>
      </c>
      <c r="BG153" s="204">
        <f>IF(N153="zákl. přenesená",J153,0)</f>
        <v>0</v>
      </c>
      <c r="BH153" s="204">
        <f>IF(N153="sníž. přenesená",J153,0)</f>
        <v>0</v>
      </c>
      <c r="BI153" s="204">
        <f>IF(N153="nulová",J153,0)</f>
        <v>0</v>
      </c>
      <c r="BJ153" s="24" t="s">
        <v>86</v>
      </c>
      <c r="BK153" s="204">
        <f>ROUND(I153*H153,2)</f>
        <v>0</v>
      </c>
      <c r="BL153" s="24" t="s">
        <v>234</v>
      </c>
      <c r="BM153" s="24" t="s">
        <v>326</v>
      </c>
    </row>
    <row r="154" spans="2:65" s="11" customFormat="1" ht="13.5">
      <c r="B154" s="205"/>
      <c r="C154" s="206"/>
      <c r="D154" s="219" t="s">
        <v>171</v>
      </c>
      <c r="E154" s="206"/>
      <c r="F154" s="242" t="s">
        <v>322</v>
      </c>
      <c r="G154" s="206"/>
      <c r="H154" s="243">
        <v>10</v>
      </c>
      <c r="I154" s="211"/>
      <c r="J154" s="206"/>
      <c r="K154" s="206"/>
      <c r="L154" s="212"/>
      <c r="M154" s="213"/>
      <c r="N154" s="214"/>
      <c r="O154" s="214"/>
      <c r="P154" s="214"/>
      <c r="Q154" s="214"/>
      <c r="R154" s="214"/>
      <c r="S154" s="214"/>
      <c r="T154" s="215"/>
      <c r="AT154" s="216" t="s">
        <v>171</v>
      </c>
      <c r="AU154" s="216" t="s">
        <v>88</v>
      </c>
      <c r="AV154" s="11" t="s">
        <v>88</v>
      </c>
      <c r="AW154" s="11" t="s">
        <v>6</v>
      </c>
      <c r="AX154" s="11" t="s">
        <v>86</v>
      </c>
      <c r="AY154" s="216" t="s">
        <v>161</v>
      </c>
    </row>
    <row r="155" spans="2:65" s="1" customFormat="1" ht="22.5" customHeight="1">
      <c r="B155" s="41"/>
      <c r="C155" s="232" t="s">
        <v>327</v>
      </c>
      <c r="D155" s="232" t="s">
        <v>246</v>
      </c>
      <c r="E155" s="233" t="s">
        <v>328</v>
      </c>
      <c r="F155" s="234" t="s">
        <v>329</v>
      </c>
      <c r="G155" s="235" t="s">
        <v>254</v>
      </c>
      <c r="H155" s="236">
        <v>2</v>
      </c>
      <c r="I155" s="237"/>
      <c r="J155" s="238">
        <f>ROUND(I155*H155,2)</f>
        <v>0</v>
      </c>
      <c r="K155" s="234" t="s">
        <v>168</v>
      </c>
      <c r="L155" s="239"/>
      <c r="M155" s="240" t="s">
        <v>76</v>
      </c>
      <c r="N155" s="241" t="s">
        <v>48</v>
      </c>
      <c r="O155" s="42"/>
      <c r="P155" s="202">
        <f>O155*H155</f>
        <v>0</v>
      </c>
      <c r="Q155" s="202">
        <v>1.7999999999999999E-2</v>
      </c>
      <c r="R155" s="202">
        <f>Q155*H155</f>
        <v>3.5999999999999997E-2</v>
      </c>
      <c r="S155" s="202">
        <v>0</v>
      </c>
      <c r="T155" s="203">
        <f>S155*H155</f>
        <v>0</v>
      </c>
      <c r="AR155" s="24" t="s">
        <v>206</v>
      </c>
      <c r="AT155" s="24" t="s">
        <v>246</v>
      </c>
      <c r="AU155" s="24" t="s">
        <v>88</v>
      </c>
      <c r="AY155" s="24" t="s">
        <v>161</v>
      </c>
      <c r="BE155" s="204">
        <f>IF(N155="základní",J155,0)</f>
        <v>0</v>
      </c>
      <c r="BF155" s="204">
        <f>IF(N155="snížená",J155,0)</f>
        <v>0</v>
      </c>
      <c r="BG155" s="204">
        <f>IF(N155="zákl. přenesená",J155,0)</f>
        <v>0</v>
      </c>
      <c r="BH155" s="204">
        <f>IF(N155="sníž. přenesená",J155,0)</f>
        <v>0</v>
      </c>
      <c r="BI155" s="204">
        <f>IF(N155="nulová",J155,0)</f>
        <v>0</v>
      </c>
      <c r="BJ155" s="24" t="s">
        <v>86</v>
      </c>
      <c r="BK155" s="204">
        <f>ROUND(I155*H155,2)</f>
        <v>0</v>
      </c>
      <c r="BL155" s="24" t="s">
        <v>234</v>
      </c>
      <c r="BM155" s="24" t="s">
        <v>330</v>
      </c>
    </row>
    <row r="156" spans="2:65" s="1" customFormat="1" ht="31.5" customHeight="1">
      <c r="B156" s="41"/>
      <c r="C156" s="193" t="s">
        <v>331</v>
      </c>
      <c r="D156" s="193" t="s">
        <v>164</v>
      </c>
      <c r="E156" s="194" t="s">
        <v>332</v>
      </c>
      <c r="F156" s="195" t="s">
        <v>333</v>
      </c>
      <c r="G156" s="196" t="s">
        <v>204</v>
      </c>
      <c r="H156" s="197">
        <v>0.45300000000000001</v>
      </c>
      <c r="I156" s="198"/>
      <c r="J156" s="199">
        <f>ROUND(I156*H156,2)</f>
        <v>0</v>
      </c>
      <c r="K156" s="195" t="s">
        <v>168</v>
      </c>
      <c r="L156" s="61"/>
      <c r="M156" s="200" t="s">
        <v>76</v>
      </c>
      <c r="N156" s="201" t="s">
        <v>48</v>
      </c>
      <c r="O156" s="42"/>
      <c r="P156" s="202">
        <f>O156*H156</f>
        <v>0</v>
      </c>
      <c r="Q156" s="202">
        <v>0</v>
      </c>
      <c r="R156" s="202">
        <f>Q156*H156</f>
        <v>0</v>
      </c>
      <c r="S156" s="202">
        <v>0</v>
      </c>
      <c r="T156" s="203">
        <f>S156*H156</f>
        <v>0</v>
      </c>
      <c r="AR156" s="24" t="s">
        <v>234</v>
      </c>
      <c r="AT156" s="24" t="s">
        <v>164</v>
      </c>
      <c r="AU156" s="24" t="s">
        <v>88</v>
      </c>
      <c r="AY156" s="24" t="s">
        <v>161</v>
      </c>
      <c r="BE156" s="204">
        <f>IF(N156="základní",J156,0)</f>
        <v>0</v>
      </c>
      <c r="BF156" s="204">
        <f>IF(N156="snížená",J156,0)</f>
        <v>0</v>
      </c>
      <c r="BG156" s="204">
        <f>IF(N156="zákl. přenesená",J156,0)</f>
        <v>0</v>
      </c>
      <c r="BH156" s="204">
        <f>IF(N156="sníž. přenesená",J156,0)</f>
        <v>0</v>
      </c>
      <c r="BI156" s="204">
        <f>IF(N156="nulová",J156,0)</f>
        <v>0</v>
      </c>
      <c r="BJ156" s="24" t="s">
        <v>86</v>
      </c>
      <c r="BK156" s="204">
        <f>ROUND(I156*H156,2)</f>
        <v>0</v>
      </c>
      <c r="BL156" s="24" t="s">
        <v>234</v>
      </c>
      <c r="BM156" s="24" t="s">
        <v>334</v>
      </c>
    </row>
    <row r="157" spans="2:65" s="10" customFormat="1" ht="29.85" customHeight="1">
      <c r="B157" s="176"/>
      <c r="C157" s="177"/>
      <c r="D157" s="190" t="s">
        <v>77</v>
      </c>
      <c r="E157" s="191" t="s">
        <v>335</v>
      </c>
      <c r="F157" s="191" t="s">
        <v>336</v>
      </c>
      <c r="G157" s="177"/>
      <c r="H157" s="177"/>
      <c r="I157" s="180"/>
      <c r="J157" s="192">
        <f>BK157</f>
        <v>0</v>
      </c>
      <c r="K157" s="177"/>
      <c r="L157" s="182"/>
      <c r="M157" s="183"/>
      <c r="N157" s="184"/>
      <c r="O157" s="184"/>
      <c r="P157" s="185">
        <f>SUM(P158:P161)</f>
        <v>0</v>
      </c>
      <c r="Q157" s="184"/>
      <c r="R157" s="185">
        <f>SUM(R158:R161)</f>
        <v>2.4017940000000002</v>
      </c>
      <c r="S157" s="184"/>
      <c r="T157" s="186">
        <f>SUM(T158:T161)</f>
        <v>0</v>
      </c>
      <c r="AR157" s="187" t="s">
        <v>88</v>
      </c>
      <c r="AT157" s="188" t="s">
        <v>77</v>
      </c>
      <c r="AU157" s="188" t="s">
        <v>86</v>
      </c>
      <c r="AY157" s="187" t="s">
        <v>161</v>
      </c>
      <c r="BK157" s="189">
        <f>SUM(BK158:BK161)</f>
        <v>0</v>
      </c>
    </row>
    <row r="158" spans="2:65" s="1" customFormat="1" ht="31.5" customHeight="1">
      <c r="B158" s="41"/>
      <c r="C158" s="193" t="s">
        <v>337</v>
      </c>
      <c r="D158" s="193" t="s">
        <v>164</v>
      </c>
      <c r="E158" s="194" t="s">
        <v>338</v>
      </c>
      <c r="F158" s="195" t="s">
        <v>339</v>
      </c>
      <c r="G158" s="196" t="s">
        <v>209</v>
      </c>
      <c r="H158" s="197">
        <v>150.30000000000001</v>
      </c>
      <c r="I158" s="198"/>
      <c r="J158" s="199">
        <f>ROUND(I158*H158,2)</f>
        <v>0</v>
      </c>
      <c r="K158" s="195" t="s">
        <v>168</v>
      </c>
      <c r="L158" s="61"/>
      <c r="M158" s="200" t="s">
        <v>76</v>
      </c>
      <c r="N158" s="201" t="s">
        <v>48</v>
      </c>
      <c r="O158" s="42"/>
      <c r="P158" s="202">
        <f>O158*H158</f>
        <v>0</v>
      </c>
      <c r="Q158" s="202">
        <v>3.0000000000000001E-3</v>
      </c>
      <c r="R158" s="202">
        <f>Q158*H158</f>
        <v>0.45090000000000002</v>
      </c>
      <c r="S158" s="202">
        <v>0</v>
      </c>
      <c r="T158" s="203">
        <f>S158*H158</f>
        <v>0</v>
      </c>
      <c r="AR158" s="24" t="s">
        <v>234</v>
      </c>
      <c r="AT158" s="24" t="s">
        <v>164</v>
      </c>
      <c r="AU158" s="24" t="s">
        <v>88</v>
      </c>
      <c r="AY158" s="24" t="s">
        <v>161</v>
      </c>
      <c r="BE158" s="204">
        <f>IF(N158="základní",J158,0)</f>
        <v>0</v>
      </c>
      <c r="BF158" s="204">
        <f>IF(N158="snížená",J158,0)</f>
        <v>0</v>
      </c>
      <c r="BG158" s="204">
        <f>IF(N158="zákl. přenesená",J158,0)</f>
        <v>0</v>
      </c>
      <c r="BH158" s="204">
        <f>IF(N158="sníž. přenesená",J158,0)</f>
        <v>0</v>
      </c>
      <c r="BI158" s="204">
        <f>IF(N158="nulová",J158,0)</f>
        <v>0</v>
      </c>
      <c r="BJ158" s="24" t="s">
        <v>86</v>
      </c>
      <c r="BK158" s="204">
        <f>ROUND(I158*H158,2)</f>
        <v>0</v>
      </c>
      <c r="BL158" s="24" t="s">
        <v>234</v>
      </c>
      <c r="BM158" s="24" t="s">
        <v>340</v>
      </c>
    </row>
    <row r="159" spans="2:65" s="1" customFormat="1" ht="22.5" customHeight="1">
      <c r="B159" s="41"/>
      <c r="C159" s="232" t="s">
        <v>341</v>
      </c>
      <c r="D159" s="232" t="s">
        <v>246</v>
      </c>
      <c r="E159" s="233" t="s">
        <v>342</v>
      </c>
      <c r="F159" s="234" t="s">
        <v>343</v>
      </c>
      <c r="G159" s="235" t="s">
        <v>209</v>
      </c>
      <c r="H159" s="236">
        <v>165.33</v>
      </c>
      <c r="I159" s="237"/>
      <c r="J159" s="238">
        <f>ROUND(I159*H159,2)</f>
        <v>0</v>
      </c>
      <c r="K159" s="234" t="s">
        <v>168</v>
      </c>
      <c r="L159" s="239"/>
      <c r="M159" s="240" t="s">
        <v>76</v>
      </c>
      <c r="N159" s="241" t="s">
        <v>48</v>
      </c>
      <c r="O159" s="42"/>
      <c r="P159" s="202">
        <f>O159*H159</f>
        <v>0</v>
      </c>
      <c r="Q159" s="202">
        <v>1.18E-2</v>
      </c>
      <c r="R159" s="202">
        <f>Q159*H159</f>
        <v>1.9508940000000001</v>
      </c>
      <c r="S159" s="202">
        <v>0</v>
      </c>
      <c r="T159" s="203">
        <f>S159*H159</f>
        <v>0</v>
      </c>
      <c r="AR159" s="24" t="s">
        <v>206</v>
      </c>
      <c r="AT159" s="24" t="s">
        <v>246</v>
      </c>
      <c r="AU159" s="24" t="s">
        <v>88</v>
      </c>
      <c r="AY159" s="24" t="s">
        <v>161</v>
      </c>
      <c r="BE159" s="204">
        <f>IF(N159="základní",J159,0)</f>
        <v>0</v>
      </c>
      <c r="BF159" s="204">
        <f>IF(N159="snížená",J159,0)</f>
        <v>0</v>
      </c>
      <c r="BG159" s="204">
        <f>IF(N159="zákl. přenesená",J159,0)</f>
        <v>0</v>
      </c>
      <c r="BH159" s="204">
        <f>IF(N159="sníž. přenesená",J159,0)</f>
        <v>0</v>
      </c>
      <c r="BI159" s="204">
        <f>IF(N159="nulová",J159,0)</f>
        <v>0</v>
      </c>
      <c r="BJ159" s="24" t="s">
        <v>86</v>
      </c>
      <c r="BK159" s="204">
        <f>ROUND(I159*H159,2)</f>
        <v>0</v>
      </c>
      <c r="BL159" s="24" t="s">
        <v>234</v>
      </c>
      <c r="BM159" s="24" t="s">
        <v>344</v>
      </c>
    </row>
    <row r="160" spans="2:65" s="11" customFormat="1" ht="13.5">
      <c r="B160" s="205"/>
      <c r="C160" s="206"/>
      <c r="D160" s="219" t="s">
        <v>171</v>
      </c>
      <c r="E160" s="206"/>
      <c r="F160" s="242" t="s">
        <v>345</v>
      </c>
      <c r="G160" s="206"/>
      <c r="H160" s="243">
        <v>165.33</v>
      </c>
      <c r="I160" s="211"/>
      <c r="J160" s="206"/>
      <c r="K160" s="206"/>
      <c r="L160" s="212"/>
      <c r="M160" s="213"/>
      <c r="N160" s="214"/>
      <c r="O160" s="214"/>
      <c r="P160" s="214"/>
      <c r="Q160" s="214"/>
      <c r="R160" s="214"/>
      <c r="S160" s="214"/>
      <c r="T160" s="215"/>
      <c r="AT160" s="216" t="s">
        <v>171</v>
      </c>
      <c r="AU160" s="216" t="s">
        <v>88</v>
      </c>
      <c r="AV160" s="11" t="s">
        <v>88</v>
      </c>
      <c r="AW160" s="11" t="s">
        <v>6</v>
      </c>
      <c r="AX160" s="11" t="s">
        <v>86</v>
      </c>
      <c r="AY160" s="216" t="s">
        <v>161</v>
      </c>
    </row>
    <row r="161" spans="2:65" s="1" customFormat="1" ht="31.5" customHeight="1">
      <c r="B161" s="41"/>
      <c r="C161" s="193" t="s">
        <v>346</v>
      </c>
      <c r="D161" s="193" t="s">
        <v>164</v>
      </c>
      <c r="E161" s="194" t="s">
        <v>347</v>
      </c>
      <c r="F161" s="195" t="s">
        <v>348</v>
      </c>
      <c r="G161" s="196" t="s">
        <v>204</v>
      </c>
      <c r="H161" s="197">
        <v>2.4020000000000001</v>
      </c>
      <c r="I161" s="198"/>
      <c r="J161" s="199">
        <f>ROUND(I161*H161,2)</f>
        <v>0</v>
      </c>
      <c r="K161" s="195" t="s">
        <v>168</v>
      </c>
      <c r="L161" s="61"/>
      <c r="M161" s="200" t="s">
        <v>76</v>
      </c>
      <c r="N161" s="201" t="s">
        <v>48</v>
      </c>
      <c r="O161" s="42"/>
      <c r="P161" s="202">
        <f>O161*H161</f>
        <v>0</v>
      </c>
      <c r="Q161" s="202">
        <v>0</v>
      </c>
      <c r="R161" s="202">
        <f>Q161*H161</f>
        <v>0</v>
      </c>
      <c r="S161" s="202">
        <v>0</v>
      </c>
      <c r="T161" s="203">
        <f>S161*H161</f>
        <v>0</v>
      </c>
      <c r="AR161" s="24" t="s">
        <v>234</v>
      </c>
      <c r="AT161" s="24" t="s">
        <v>164</v>
      </c>
      <c r="AU161" s="24" t="s">
        <v>88</v>
      </c>
      <c r="AY161" s="24" t="s">
        <v>161</v>
      </c>
      <c r="BE161" s="204">
        <f>IF(N161="základní",J161,0)</f>
        <v>0</v>
      </c>
      <c r="BF161" s="204">
        <f>IF(N161="snížená",J161,0)</f>
        <v>0</v>
      </c>
      <c r="BG161" s="204">
        <f>IF(N161="zákl. přenesená",J161,0)</f>
        <v>0</v>
      </c>
      <c r="BH161" s="204">
        <f>IF(N161="sníž. přenesená",J161,0)</f>
        <v>0</v>
      </c>
      <c r="BI161" s="204">
        <f>IF(N161="nulová",J161,0)</f>
        <v>0</v>
      </c>
      <c r="BJ161" s="24" t="s">
        <v>86</v>
      </c>
      <c r="BK161" s="204">
        <f>ROUND(I161*H161,2)</f>
        <v>0</v>
      </c>
      <c r="BL161" s="24" t="s">
        <v>234</v>
      </c>
      <c r="BM161" s="24" t="s">
        <v>349</v>
      </c>
    </row>
    <row r="162" spans="2:65" s="10" customFormat="1" ht="29.85" customHeight="1">
      <c r="B162" s="176"/>
      <c r="C162" s="177"/>
      <c r="D162" s="190" t="s">
        <v>77</v>
      </c>
      <c r="E162" s="191" t="s">
        <v>350</v>
      </c>
      <c r="F162" s="191" t="s">
        <v>351</v>
      </c>
      <c r="G162" s="177"/>
      <c r="H162" s="177"/>
      <c r="I162" s="180"/>
      <c r="J162" s="192">
        <f>BK162</f>
        <v>0</v>
      </c>
      <c r="K162" s="177"/>
      <c r="L162" s="182"/>
      <c r="M162" s="183"/>
      <c r="N162" s="184"/>
      <c r="O162" s="184"/>
      <c r="P162" s="185">
        <f>SUM(P163:P164)</f>
        <v>0</v>
      </c>
      <c r="Q162" s="184"/>
      <c r="R162" s="185">
        <f>SUM(R163:R164)</f>
        <v>0.164714</v>
      </c>
      <c r="S162" s="184"/>
      <c r="T162" s="186">
        <f>SUM(T163:T164)</f>
        <v>0</v>
      </c>
      <c r="AR162" s="187" t="s">
        <v>88</v>
      </c>
      <c r="AT162" s="188" t="s">
        <v>77</v>
      </c>
      <c r="AU162" s="188" t="s">
        <v>86</v>
      </c>
      <c r="AY162" s="187" t="s">
        <v>161</v>
      </c>
      <c r="BK162" s="189">
        <f>SUM(BK163:BK164)</f>
        <v>0</v>
      </c>
    </row>
    <row r="163" spans="2:65" s="1" customFormat="1" ht="31.5" customHeight="1">
      <c r="B163" s="41"/>
      <c r="C163" s="193" t="s">
        <v>352</v>
      </c>
      <c r="D163" s="193" t="s">
        <v>164</v>
      </c>
      <c r="E163" s="194" t="s">
        <v>353</v>
      </c>
      <c r="F163" s="195" t="s">
        <v>354</v>
      </c>
      <c r="G163" s="196" t="s">
        <v>209</v>
      </c>
      <c r="H163" s="197">
        <v>17.600000000000001</v>
      </c>
      <c r="I163" s="198"/>
      <c r="J163" s="199">
        <f>ROUND(I163*H163,2)</f>
        <v>0</v>
      </c>
      <c r="K163" s="195" t="s">
        <v>168</v>
      </c>
      <c r="L163" s="61"/>
      <c r="M163" s="200" t="s">
        <v>76</v>
      </c>
      <c r="N163" s="201" t="s">
        <v>48</v>
      </c>
      <c r="O163" s="42"/>
      <c r="P163" s="202">
        <f>O163*H163</f>
        <v>0</v>
      </c>
      <c r="Q163" s="202">
        <v>2.5999999999999998E-4</v>
      </c>
      <c r="R163" s="202">
        <f>Q163*H163</f>
        <v>4.5760000000000002E-3</v>
      </c>
      <c r="S163" s="202">
        <v>0</v>
      </c>
      <c r="T163" s="203">
        <f>S163*H163</f>
        <v>0</v>
      </c>
      <c r="AR163" s="24" t="s">
        <v>234</v>
      </c>
      <c r="AT163" s="24" t="s">
        <v>164</v>
      </c>
      <c r="AU163" s="24" t="s">
        <v>88</v>
      </c>
      <c r="AY163" s="24" t="s">
        <v>161</v>
      </c>
      <c r="BE163" s="204">
        <f>IF(N163="základní",J163,0)</f>
        <v>0</v>
      </c>
      <c r="BF163" s="204">
        <f>IF(N163="snížená",J163,0)</f>
        <v>0</v>
      </c>
      <c r="BG163" s="204">
        <f>IF(N163="zákl. přenesená",J163,0)</f>
        <v>0</v>
      </c>
      <c r="BH163" s="204">
        <f>IF(N163="sníž. přenesená",J163,0)</f>
        <v>0</v>
      </c>
      <c r="BI163" s="204">
        <f>IF(N163="nulová",J163,0)</f>
        <v>0</v>
      </c>
      <c r="BJ163" s="24" t="s">
        <v>86</v>
      </c>
      <c r="BK163" s="204">
        <f>ROUND(I163*H163,2)</f>
        <v>0</v>
      </c>
      <c r="BL163" s="24" t="s">
        <v>234</v>
      </c>
      <c r="BM163" s="24" t="s">
        <v>355</v>
      </c>
    </row>
    <row r="164" spans="2:65" s="1" customFormat="1" ht="31.5" customHeight="1">
      <c r="B164" s="41"/>
      <c r="C164" s="193" t="s">
        <v>356</v>
      </c>
      <c r="D164" s="193" t="s">
        <v>164</v>
      </c>
      <c r="E164" s="194" t="s">
        <v>357</v>
      </c>
      <c r="F164" s="195" t="s">
        <v>358</v>
      </c>
      <c r="G164" s="196" t="s">
        <v>209</v>
      </c>
      <c r="H164" s="197">
        <v>552.20000000000005</v>
      </c>
      <c r="I164" s="198"/>
      <c r="J164" s="199">
        <f>ROUND(I164*H164,2)</f>
        <v>0</v>
      </c>
      <c r="K164" s="195" t="s">
        <v>168</v>
      </c>
      <c r="L164" s="61"/>
      <c r="M164" s="200" t="s">
        <v>76</v>
      </c>
      <c r="N164" s="244" t="s">
        <v>48</v>
      </c>
      <c r="O164" s="245"/>
      <c r="P164" s="246">
        <f>O164*H164</f>
        <v>0</v>
      </c>
      <c r="Q164" s="246">
        <v>2.9E-4</v>
      </c>
      <c r="R164" s="246">
        <f>Q164*H164</f>
        <v>0.160138</v>
      </c>
      <c r="S164" s="246">
        <v>0</v>
      </c>
      <c r="T164" s="247">
        <f>S164*H164</f>
        <v>0</v>
      </c>
      <c r="AR164" s="24" t="s">
        <v>234</v>
      </c>
      <c r="AT164" s="24" t="s">
        <v>164</v>
      </c>
      <c r="AU164" s="24" t="s">
        <v>88</v>
      </c>
      <c r="AY164" s="24" t="s">
        <v>161</v>
      </c>
      <c r="BE164" s="204">
        <f>IF(N164="základní",J164,0)</f>
        <v>0</v>
      </c>
      <c r="BF164" s="204">
        <f>IF(N164="snížená",J164,0)</f>
        <v>0</v>
      </c>
      <c r="BG164" s="204">
        <f>IF(N164="zákl. přenesená",J164,0)</f>
        <v>0</v>
      </c>
      <c r="BH164" s="204">
        <f>IF(N164="sníž. přenesená",J164,0)</f>
        <v>0</v>
      </c>
      <c r="BI164" s="204">
        <f>IF(N164="nulová",J164,0)</f>
        <v>0</v>
      </c>
      <c r="BJ164" s="24" t="s">
        <v>86</v>
      </c>
      <c r="BK164" s="204">
        <f>ROUND(I164*H164,2)</f>
        <v>0</v>
      </c>
      <c r="BL164" s="24" t="s">
        <v>234</v>
      </c>
      <c r="BM164" s="24" t="s">
        <v>359</v>
      </c>
    </row>
    <row r="165" spans="2:65" s="1" customFormat="1" ht="6.95" customHeight="1">
      <c r="B165" s="56"/>
      <c r="C165" s="57"/>
      <c r="D165" s="57"/>
      <c r="E165" s="57"/>
      <c r="F165" s="57"/>
      <c r="G165" s="57"/>
      <c r="H165" s="57"/>
      <c r="I165" s="139"/>
      <c r="J165" s="57"/>
      <c r="K165" s="57"/>
      <c r="L165" s="61"/>
    </row>
  </sheetData>
  <sheetProtection algorithmName="SHA-512" hashValue="Uo5wJhOi5s74k5ce8YEk/o3pK16jCLyRwHPRJXrRruoWkUAi/gTK7LA2v0nN3xJZHYFTVdzajR3UXTLp8KdnNQ==" saltValue="1E8FfxCT7dibexcuP04Syg==" spinCount="100000" sheet="1" objects="1" scenarios="1" formatCells="0" formatColumns="0" formatRows="0" sort="0" autoFilter="0"/>
  <autoFilter ref="C88:K164"/>
  <mergeCells count="9">
    <mergeCell ref="E79:H79"/>
    <mergeCell ref="E81:H81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88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207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11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21"/>
      <c r="B1" s="112"/>
      <c r="C1" s="112"/>
      <c r="D1" s="113" t="s">
        <v>1</v>
      </c>
      <c r="E1" s="112"/>
      <c r="F1" s="114" t="s">
        <v>119</v>
      </c>
      <c r="G1" s="399" t="s">
        <v>120</v>
      </c>
      <c r="H1" s="399"/>
      <c r="I1" s="115"/>
      <c r="J1" s="114" t="s">
        <v>121</v>
      </c>
      <c r="K1" s="113" t="s">
        <v>122</v>
      </c>
      <c r="L1" s="114" t="s">
        <v>123</v>
      </c>
      <c r="M1" s="114"/>
      <c r="N1" s="114"/>
      <c r="O1" s="114"/>
      <c r="P1" s="114"/>
      <c r="Q1" s="114"/>
      <c r="R1" s="114"/>
      <c r="S1" s="114"/>
      <c r="T1" s="114"/>
      <c r="U1" s="20"/>
      <c r="V1" s="20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</row>
    <row r="2" spans="1:70" ht="36.950000000000003" customHeight="1">
      <c r="L2" s="391"/>
      <c r="M2" s="391"/>
      <c r="N2" s="391"/>
      <c r="O2" s="391"/>
      <c r="P2" s="391"/>
      <c r="Q2" s="391"/>
      <c r="R2" s="391"/>
      <c r="S2" s="391"/>
      <c r="T2" s="391"/>
      <c r="U2" s="391"/>
      <c r="V2" s="391"/>
      <c r="AT2" s="24" t="s">
        <v>91</v>
      </c>
    </row>
    <row r="3" spans="1:70" ht="6.95" customHeight="1">
      <c r="B3" s="25"/>
      <c r="C3" s="26"/>
      <c r="D3" s="26"/>
      <c r="E3" s="26"/>
      <c r="F3" s="26"/>
      <c r="G3" s="26"/>
      <c r="H3" s="26"/>
      <c r="I3" s="116"/>
      <c r="J3" s="26"/>
      <c r="K3" s="27"/>
      <c r="AT3" s="24" t="s">
        <v>88</v>
      </c>
    </row>
    <row r="4" spans="1:70" ht="36.950000000000003" customHeight="1">
      <c r="B4" s="28"/>
      <c r="C4" s="29"/>
      <c r="D4" s="30" t="s">
        <v>124</v>
      </c>
      <c r="E4" s="29"/>
      <c r="F4" s="29"/>
      <c r="G4" s="29"/>
      <c r="H4" s="29"/>
      <c r="I4" s="117"/>
      <c r="J4" s="29"/>
      <c r="K4" s="31"/>
      <c r="M4" s="32" t="s">
        <v>12</v>
      </c>
      <c r="AT4" s="24" t="s">
        <v>6</v>
      </c>
    </row>
    <row r="5" spans="1:70" ht="6.95" customHeight="1">
      <c r="B5" s="28"/>
      <c r="C5" s="29"/>
      <c r="D5" s="29"/>
      <c r="E5" s="29"/>
      <c r="F5" s="29"/>
      <c r="G5" s="29"/>
      <c r="H5" s="29"/>
      <c r="I5" s="117"/>
      <c r="J5" s="29"/>
      <c r="K5" s="31"/>
    </row>
    <row r="6" spans="1:70">
      <c r="B6" s="28"/>
      <c r="C6" s="29"/>
      <c r="D6" s="37" t="s">
        <v>18</v>
      </c>
      <c r="E6" s="29"/>
      <c r="F6" s="29"/>
      <c r="G6" s="29"/>
      <c r="H6" s="29"/>
      <c r="I6" s="117"/>
      <c r="J6" s="29"/>
      <c r="K6" s="31"/>
    </row>
    <row r="7" spans="1:70" ht="22.5" customHeight="1">
      <c r="B7" s="28"/>
      <c r="C7" s="29"/>
      <c r="D7" s="29"/>
      <c r="E7" s="392" t="str">
        <f>'Rekapitulace stavby'!K6</f>
        <v>Stavební úpravy a Zateplení objektu na st.p.543_Lázně Bělohrad_171018</v>
      </c>
      <c r="F7" s="393"/>
      <c r="G7" s="393"/>
      <c r="H7" s="393"/>
      <c r="I7" s="117"/>
      <c r="J7" s="29"/>
      <c r="K7" s="31"/>
    </row>
    <row r="8" spans="1:70" s="1" customFormat="1">
      <c r="B8" s="41"/>
      <c r="C8" s="42"/>
      <c r="D8" s="37" t="s">
        <v>125</v>
      </c>
      <c r="E8" s="42"/>
      <c r="F8" s="42"/>
      <c r="G8" s="42"/>
      <c r="H8" s="42"/>
      <c r="I8" s="118"/>
      <c r="J8" s="42"/>
      <c r="K8" s="45"/>
    </row>
    <row r="9" spans="1:70" s="1" customFormat="1" ht="36.950000000000003" customHeight="1">
      <c r="B9" s="41"/>
      <c r="C9" s="42"/>
      <c r="D9" s="42"/>
      <c r="E9" s="394" t="s">
        <v>360</v>
      </c>
      <c r="F9" s="395"/>
      <c r="G9" s="395"/>
      <c r="H9" s="395"/>
      <c r="I9" s="118"/>
      <c r="J9" s="42"/>
      <c r="K9" s="45"/>
    </row>
    <row r="10" spans="1:70" s="1" customFormat="1" ht="13.5">
      <c r="B10" s="41"/>
      <c r="C10" s="42"/>
      <c r="D10" s="42"/>
      <c r="E10" s="42"/>
      <c r="F10" s="42"/>
      <c r="G10" s="42"/>
      <c r="H10" s="42"/>
      <c r="I10" s="118"/>
      <c r="J10" s="42"/>
      <c r="K10" s="45"/>
    </row>
    <row r="11" spans="1:70" s="1" customFormat="1" ht="14.45" customHeight="1">
      <c r="B11" s="41"/>
      <c r="C11" s="42"/>
      <c r="D11" s="37" t="s">
        <v>20</v>
      </c>
      <c r="E11" s="42"/>
      <c r="F11" s="35" t="s">
        <v>76</v>
      </c>
      <c r="G11" s="42"/>
      <c r="H11" s="42"/>
      <c r="I11" s="119" t="s">
        <v>22</v>
      </c>
      <c r="J11" s="35" t="s">
        <v>76</v>
      </c>
      <c r="K11" s="45"/>
    </row>
    <row r="12" spans="1:70" s="1" customFormat="1" ht="14.45" customHeight="1">
      <c r="B12" s="41"/>
      <c r="C12" s="42"/>
      <c r="D12" s="37" t="s">
        <v>24</v>
      </c>
      <c r="E12" s="42"/>
      <c r="F12" s="35" t="s">
        <v>25</v>
      </c>
      <c r="G12" s="42"/>
      <c r="H12" s="42"/>
      <c r="I12" s="119" t="s">
        <v>26</v>
      </c>
      <c r="J12" s="120" t="str">
        <f>'Rekapitulace stavby'!AN8</f>
        <v>16. 8. 2017</v>
      </c>
      <c r="K12" s="45"/>
    </row>
    <row r="13" spans="1:70" s="1" customFormat="1" ht="10.9" customHeight="1">
      <c r="B13" s="41"/>
      <c r="C13" s="42"/>
      <c r="D13" s="42"/>
      <c r="E13" s="42"/>
      <c r="F13" s="42"/>
      <c r="G13" s="42"/>
      <c r="H13" s="42"/>
      <c r="I13" s="118"/>
      <c r="J13" s="42"/>
      <c r="K13" s="45"/>
    </row>
    <row r="14" spans="1:70" s="1" customFormat="1" ht="14.45" customHeight="1">
      <c r="B14" s="41"/>
      <c r="C14" s="42"/>
      <c r="D14" s="37" t="s">
        <v>28</v>
      </c>
      <c r="E14" s="42"/>
      <c r="F14" s="42"/>
      <c r="G14" s="42"/>
      <c r="H14" s="42"/>
      <c r="I14" s="119" t="s">
        <v>29</v>
      </c>
      <c r="J14" s="35" t="s">
        <v>30</v>
      </c>
      <c r="K14" s="45"/>
    </row>
    <row r="15" spans="1:70" s="1" customFormat="1" ht="18" customHeight="1">
      <c r="B15" s="41"/>
      <c r="C15" s="42"/>
      <c r="D15" s="42"/>
      <c r="E15" s="35" t="s">
        <v>31</v>
      </c>
      <c r="F15" s="42"/>
      <c r="G15" s="42"/>
      <c r="H15" s="42"/>
      <c r="I15" s="119" t="s">
        <v>32</v>
      </c>
      <c r="J15" s="35" t="s">
        <v>33</v>
      </c>
      <c r="K15" s="45"/>
    </row>
    <row r="16" spans="1:70" s="1" customFormat="1" ht="6.95" customHeight="1">
      <c r="B16" s="41"/>
      <c r="C16" s="42"/>
      <c r="D16" s="42"/>
      <c r="E16" s="42"/>
      <c r="F16" s="42"/>
      <c r="G16" s="42"/>
      <c r="H16" s="42"/>
      <c r="I16" s="118"/>
      <c r="J16" s="42"/>
      <c r="K16" s="45"/>
    </row>
    <row r="17" spans="2:11" s="1" customFormat="1" ht="14.45" customHeight="1">
      <c r="B17" s="41"/>
      <c r="C17" s="42"/>
      <c r="D17" s="37" t="s">
        <v>34</v>
      </c>
      <c r="E17" s="42"/>
      <c r="F17" s="42"/>
      <c r="G17" s="42"/>
      <c r="H17" s="42"/>
      <c r="I17" s="119" t="s">
        <v>29</v>
      </c>
      <c r="J17" s="35" t="str">
        <f>IF('Rekapitulace stavby'!AN13="Vyplň údaj","",IF('Rekapitulace stavby'!AN13="","",'Rekapitulace stavby'!AN13))</f>
        <v/>
      </c>
      <c r="K17" s="45"/>
    </row>
    <row r="18" spans="2:11" s="1" customFormat="1" ht="18" customHeight="1">
      <c r="B18" s="41"/>
      <c r="C18" s="42"/>
      <c r="D18" s="42"/>
      <c r="E18" s="35" t="str">
        <f>IF('Rekapitulace stavby'!E14="Vyplň údaj","",IF('Rekapitulace stavby'!E14="","",'Rekapitulace stavby'!E14))</f>
        <v/>
      </c>
      <c r="F18" s="42"/>
      <c r="G18" s="42"/>
      <c r="H18" s="42"/>
      <c r="I18" s="119" t="s">
        <v>32</v>
      </c>
      <c r="J18" s="35" t="str">
        <f>IF('Rekapitulace stavby'!AN14="Vyplň údaj","",IF('Rekapitulace stavby'!AN14="","",'Rekapitulace stavby'!AN14))</f>
        <v/>
      </c>
      <c r="K18" s="45"/>
    </row>
    <row r="19" spans="2:11" s="1" customFormat="1" ht="6.95" customHeight="1">
      <c r="B19" s="41"/>
      <c r="C19" s="42"/>
      <c r="D19" s="42"/>
      <c r="E19" s="42"/>
      <c r="F19" s="42"/>
      <c r="G19" s="42"/>
      <c r="H19" s="42"/>
      <c r="I19" s="118"/>
      <c r="J19" s="42"/>
      <c r="K19" s="45"/>
    </row>
    <row r="20" spans="2:11" s="1" customFormat="1" ht="14.45" customHeight="1">
      <c r="B20" s="41"/>
      <c r="C20" s="42"/>
      <c r="D20" s="37" t="s">
        <v>36</v>
      </c>
      <c r="E20" s="42"/>
      <c r="F20" s="42"/>
      <c r="G20" s="42"/>
      <c r="H20" s="42"/>
      <c r="I20" s="119" t="s">
        <v>29</v>
      </c>
      <c r="J20" s="35" t="s">
        <v>37</v>
      </c>
      <c r="K20" s="45"/>
    </row>
    <row r="21" spans="2:11" s="1" customFormat="1" ht="18" customHeight="1">
      <c r="B21" s="41"/>
      <c r="C21" s="42"/>
      <c r="D21" s="42"/>
      <c r="E21" s="35" t="s">
        <v>38</v>
      </c>
      <c r="F21" s="42"/>
      <c r="G21" s="42"/>
      <c r="H21" s="42"/>
      <c r="I21" s="119" t="s">
        <v>32</v>
      </c>
      <c r="J21" s="35" t="s">
        <v>39</v>
      </c>
      <c r="K21" s="45"/>
    </row>
    <row r="22" spans="2:11" s="1" customFormat="1" ht="6.95" customHeight="1">
      <c r="B22" s="41"/>
      <c r="C22" s="42"/>
      <c r="D22" s="42"/>
      <c r="E22" s="42"/>
      <c r="F22" s="42"/>
      <c r="G22" s="42"/>
      <c r="H22" s="42"/>
      <c r="I22" s="118"/>
      <c r="J22" s="42"/>
      <c r="K22" s="45"/>
    </row>
    <row r="23" spans="2:11" s="1" customFormat="1" ht="14.45" customHeight="1">
      <c r="B23" s="41"/>
      <c r="C23" s="42"/>
      <c r="D23" s="37" t="s">
        <v>41</v>
      </c>
      <c r="E23" s="42"/>
      <c r="F23" s="42"/>
      <c r="G23" s="42"/>
      <c r="H23" s="42"/>
      <c r="I23" s="118"/>
      <c r="J23" s="42"/>
      <c r="K23" s="45"/>
    </row>
    <row r="24" spans="2:11" s="6" customFormat="1" ht="22.5" customHeight="1">
      <c r="B24" s="121"/>
      <c r="C24" s="122"/>
      <c r="D24" s="122"/>
      <c r="E24" s="361" t="s">
        <v>76</v>
      </c>
      <c r="F24" s="361"/>
      <c r="G24" s="361"/>
      <c r="H24" s="361"/>
      <c r="I24" s="123"/>
      <c r="J24" s="122"/>
      <c r="K24" s="124"/>
    </row>
    <row r="25" spans="2:11" s="1" customFormat="1" ht="6.95" customHeight="1">
      <c r="B25" s="41"/>
      <c r="C25" s="42"/>
      <c r="D25" s="42"/>
      <c r="E25" s="42"/>
      <c r="F25" s="42"/>
      <c r="G25" s="42"/>
      <c r="H25" s="42"/>
      <c r="I25" s="118"/>
      <c r="J25" s="42"/>
      <c r="K25" s="45"/>
    </row>
    <row r="26" spans="2:11" s="1" customFormat="1" ht="6.95" customHeight="1">
      <c r="B26" s="41"/>
      <c r="C26" s="42"/>
      <c r="D26" s="85"/>
      <c r="E26" s="85"/>
      <c r="F26" s="85"/>
      <c r="G26" s="85"/>
      <c r="H26" s="85"/>
      <c r="I26" s="125"/>
      <c r="J26" s="85"/>
      <c r="K26" s="126"/>
    </row>
    <row r="27" spans="2:11" s="1" customFormat="1" ht="25.35" customHeight="1">
      <c r="B27" s="41"/>
      <c r="C27" s="42"/>
      <c r="D27" s="127" t="s">
        <v>43</v>
      </c>
      <c r="E27" s="42"/>
      <c r="F27" s="42"/>
      <c r="G27" s="42"/>
      <c r="H27" s="42"/>
      <c r="I27" s="118"/>
      <c r="J27" s="128">
        <f>ROUND(J90,2)</f>
        <v>0</v>
      </c>
      <c r="K27" s="45"/>
    </row>
    <row r="28" spans="2:11" s="1" customFormat="1" ht="6.95" customHeight="1">
      <c r="B28" s="41"/>
      <c r="C28" s="42"/>
      <c r="D28" s="85"/>
      <c r="E28" s="85"/>
      <c r="F28" s="85"/>
      <c r="G28" s="85"/>
      <c r="H28" s="85"/>
      <c r="I28" s="125"/>
      <c r="J28" s="85"/>
      <c r="K28" s="126"/>
    </row>
    <row r="29" spans="2:11" s="1" customFormat="1" ht="14.45" customHeight="1">
      <c r="B29" s="41"/>
      <c r="C29" s="42"/>
      <c r="D29" s="42"/>
      <c r="E29" s="42"/>
      <c r="F29" s="46" t="s">
        <v>45</v>
      </c>
      <c r="G29" s="42"/>
      <c r="H29" s="42"/>
      <c r="I29" s="129" t="s">
        <v>44</v>
      </c>
      <c r="J29" s="46" t="s">
        <v>46</v>
      </c>
      <c r="K29" s="45"/>
    </row>
    <row r="30" spans="2:11" s="1" customFormat="1" ht="14.45" customHeight="1">
      <c r="B30" s="41"/>
      <c r="C30" s="42"/>
      <c r="D30" s="49" t="s">
        <v>47</v>
      </c>
      <c r="E30" s="49" t="s">
        <v>48</v>
      </c>
      <c r="F30" s="130">
        <f>ROUND(SUM(BE90:BE206), 2)</f>
        <v>0</v>
      </c>
      <c r="G30" s="42"/>
      <c r="H30" s="42"/>
      <c r="I30" s="131">
        <v>0.21</v>
      </c>
      <c r="J30" s="130">
        <f>ROUND(ROUND((SUM(BE90:BE206)), 2)*I30, 2)</f>
        <v>0</v>
      </c>
      <c r="K30" s="45"/>
    </row>
    <row r="31" spans="2:11" s="1" customFormat="1" ht="14.45" customHeight="1">
      <c r="B31" s="41"/>
      <c r="C31" s="42"/>
      <c r="D31" s="42"/>
      <c r="E31" s="49" t="s">
        <v>49</v>
      </c>
      <c r="F31" s="130">
        <f>ROUND(SUM(BF90:BF206), 2)</f>
        <v>0</v>
      </c>
      <c r="G31" s="42"/>
      <c r="H31" s="42"/>
      <c r="I31" s="131">
        <v>0.15</v>
      </c>
      <c r="J31" s="130">
        <f>ROUND(ROUND((SUM(BF90:BF206)), 2)*I31, 2)</f>
        <v>0</v>
      </c>
      <c r="K31" s="45"/>
    </row>
    <row r="32" spans="2:11" s="1" customFormat="1" ht="14.45" hidden="1" customHeight="1">
      <c r="B32" s="41"/>
      <c r="C32" s="42"/>
      <c r="D32" s="42"/>
      <c r="E32" s="49" t="s">
        <v>50</v>
      </c>
      <c r="F32" s="130">
        <f>ROUND(SUM(BG90:BG206), 2)</f>
        <v>0</v>
      </c>
      <c r="G32" s="42"/>
      <c r="H32" s="42"/>
      <c r="I32" s="131">
        <v>0.21</v>
      </c>
      <c r="J32" s="130">
        <v>0</v>
      </c>
      <c r="K32" s="45"/>
    </row>
    <row r="33" spans="2:11" s="1" customFormat="1" ht="14.45" hidden="1" customHeight="1">
      <c r="B33" s="41"/>
      <c r="C33" s="42"/>
      <c r="D33" s="42"/>
      <c r="E33" s="49" t="s">
        <v>51</v>
      </c>
      <c r="F33" s="130">
        <f>ROUND(SUM(BH90:BH206), 2)</f>
        <v>0</v>
      </c>
      <c r="G33" s="42"/>
      <c r="H33" s="42"/>
      <c r="I33" s="131">
        <v>0.15</v>
      </c>
      <c r="J33" s="130">
        <v>0</v>
      </c>
      <c r="K33" s="45"/>
    </row>
    <row r="34" spans="2:11" s="1" customFormat="1" ht="14.45" hidden="1" customHeight="1">
      <c r="B34" s="41"/>
      <c r="C34" s="42"/>
      <c r="D34" s="42"/>
      <c r="E34" s="49" t="s">
        <v>52</v>
      </c>
      <c r="F34" s="130">
        <f>ROUND(SUM(BI90:BI206), 2)</f>
        <v>0</v>
      </c>
      <c r="G34" s="42"/>
      <c r="H34" s="42"/>
      <c r="I34" s="131">
        <v>0</v>
      </c>
      <c r="J34" s="130">
        <v>0</v>
      </c>
      <c r="K34" s="45"/>
    </row>
    <row r="35" spans="2:11" s="1" customFormat="1" ht="6.95" customHeight="1">
      <c r="B35" s="41"/>
      <c r="C35" s="42"/>
      <c r="D35" s="42"/>
      <c r="E35" s="42"/>
      <c r="F35" s="42"/>
      <c r="G35" s="42"/>
      <c r="H35" s="42"/>
      <c r="I35" s="118"/>
      <c r="J35" s="42"/>
      <c r="K35" s="45"/>
    </row>
    <row r="36" spans="2:11" s="1" customFormat="1" ht="25.35" customHeight="1">
      <c r="B36" s="41"/>
      <c r="C36" s="132"/>
      <c r="D36" s="133" t="s">
        <v>53</v>
      </c>
      <c r="E36" s="79"/>
      <c r="F36" s="79"/>
      <c r="G36" s="134" t="s">
        <v>54</v>
      </c>
      <c r="H36" s="135" t="s">
        <v>55</v>
      </c>
      <c r="I36" s="136"/>
      <c r="J36" s="137">
        <f>SUM(J27:J34)</f>
        <v>0</v>
      </c>
      <c r="K36" s="138"/>
    </row>
    <row r="37" spans="2:11" s="1" customFormat="1" ht="14.45" customHeight="1">
      <c r="B37" s="56"/>
      <c r="C37" s="57"/>
      <c r="D37" s="57"/>
      <c r="E37" s="57"/>
      <c r="F37" s="57"/>
      <c r="G37" s="57"/>
      <c r="H37" s="57"/>
      <c r="I37" s="139"/>
      <c r="J37" s="57"/>
      <c r="K37" s="58"/>
    </row>
    <row r="41" spans="2:11" s="1" customFormat="1" ht="6.95" customHeight="1">
      <c r="B41" s="140"/>
      <c r="C41" s="141"/>
      <c r="D41" s="141"/>
      <c r="E41" s="141"/>
      <c r="F41" s="141"/>
      <c r="G41" s="141"/>
      <c r="H41" s="141"/>
      <c r="I41" s="142"/>
      <c r="J41" s="141"/>
      <c r="K41" s="143"/>
    </row>
    <row r="42" spans="2:11" s="1" customFormat="1" ht="36.950000000000003" customHeight="1">
      <c r="B42" s="41"/>
      <c r="C42" s="30" t="s">
        <v>127</v>
      </c>
      <c r="D42" s="42"/>
      <c r="E42" s="42"/>
      <c r="F42" s="42"/>
      <c r="G42" s="42"/>
      <c r="H42" s="42"/>
      <c r="I42" s="118"/>
      <c r="J42" s="42"/>
      <c r="K42" s="45"/>
    </row>
    <row r="43" spans="2:11" s="1" customFormat="1" ht="6.95" customHeight="1">
      <c r="B43" s="41"/>
      <c r="C43" s="42"/>
      <c r="D43" s="42"/>
      <c r="E43" s="42"/>
      <c r="F43" s="42"/>
      <c r="G43" s="42"/>
      <c r="H43" s="42"/>
      <c r="I43" s="118"/>
      <c r="J43" s="42"/>
      <c r="K43" s="45"/>
    </row>
    <row r="44" spans="2:11" s="1" customFormat="1" ht="14.45" customHeight="1">
      <c r="B44" s="41"/>
      <c r="C44" s="37" t="s">
        <v>18</v>
      </c>
      <c r="D44" s="42"/>
      <c r="E44" s="42"/>
      <c r="F44" s="42"/>
      <c r="G44" s="42"/>
      <c r="H44" s="42"/>
      <c r="I44" s="118"/>
      <c r="J44" s="42"/>
      <c r="K44" s="45"/>
    </row>
    <row r="45" spans="2:11" s="1" customFormat="1" ht="22.5" customHeight="1">
      <c r="B45" s="41"/>
      <c r="C45" s="42"/>
      <c r="D45" s="42"/>
      <c r="E45" s="392" t="str">
        <f>E7</f>
        <v>Stavební úpravy a Zateplení objektu na st.p.543_Lázně Bělohrad_171018</v>
      </c>
      <c r="F45" s="393"/>
      <c r="G45" s="393"/>
      <c r="H45" s="393"/>
      <c r="I45" s="118"/>
      <c r="J45" s="42"/>
      <c r="K45" s="45"/>
    </row>
    <row r="46" spans="2:11" s="1" customFormat="1" ht="14.45" customHeight="1">
      <c r="B46" s="41"/>
      <c r="C46" s="37" t="s">
        <v>125</v>
      </c>
      <c r="D46" s="42"/>
      <c r="E46" s="42"/>
      <c r="F46" s="42"/>
      <c r="G46" s="42"/>
      <c r="H46" s="42"/>
      <c r="I46" s="118"/>
      <c r="J46" s="42"/>
      <c r="K46" s="45"/>
    </row>
    <row r="47" spans="2:11" s="1" customFormat="1" ht="23.25" customHeight="1">
      <c r="B47" s="41"/>
      <c r="C47" s="42"/>
      <c r="D47" s="42"/>
      <c r="E47" s="394" t="str">
        <f>E9</f>
        <v>SO.01.2 - ARCHITEKTONICKO-STAVEBNÍ ŘEŠENÍ - ZATEPLENÍ</v>
      </c>
      <c r="F47" s="395"/>
      <c r="G47" s="395"/>
      <c r="H47" s="395"/>
      <c r="I47" s="118"/>
      <c r="J47" s="42"/>
      <c r="K47" s="45"/>
    </row>
    <row r="48" spans="2:11" s="1" customFormat="1" ht="6.95" customHeight="1">
      <c r="B48" s="41"/>
      <c r="C48" s="42"/>
      <c r="D48" s="42"/>
      <c r="E48" s="42"/>
      <c r="F48" s="42"/>
      <c r="G48" s="42"/>
      <c r="H48" s="42"/>
      <c r="I48" s="118"/>
      <c r="J48" s="42"/>
      <c r="K48" s="45"/>
    </row>
    <row r="49" spans="2:47" s="1" customFormat="1" ht="18" customHeight="1">
      <c r="B49" s="41"/>
      <c r="C49" s="37" t="s">
        <v>24</v>
      </c>
      <c r="D49" s="42"/>
      <c r="E49" s="42"/>
      <c r="F49" s="35" t="str">
        <f>F12</f>
        <v>ZŠ K.V. Raise, Lázně Bělohrad</v>
      </c>
      <c r="G49" s="42"/>
      <c r="H49" s="42"/>
      <c r="I49" s="119" t="s">
        <v>26</v>
      </c>
      <c r="J49" s="120" t="str">
        <f>IF(J12="","",J12)</f>
        <v>16. 8. 2017</v>
      </c>
      <c r="K49" s="45"/>
    </row>
    <row r="50" spans="2:47" s="1" customFormat="1" ht="6.95" customHeight="1">
      <c r="B50" s="41"/>
      <c r="C50" s="42"/>
      <c r="D50" s="42"/>
      <c r="E50" s="42"/>
      <c r="F50" s="42"/>
      <c r="G50" s="42"/>
      <c r="H50" s="42"/>
      <c r="I50" s="118"/>
      <c r="J50" s="42"/>
      <c r="K50" s="45"/>
    </row>
    <row r="51" spans="2:47" s="1" customFormat="1">
      <c r="B51" s="41"/>
      <c r="C51" s="37" t="s">
        <v>28</v>
      </c>
      <c r="D51" s="42"/>
      <c r="E51" s="42"/>
      <c r="F51" s="35" t="str">
        <f>E15</f>
        <v>Město Lázně Bělohrad</v>
      </c>
      <c r="G51" s="42"/>
      <c r="H51" s="42"/>
      <c r="I51" s="119" t="s">
        <v>36</v>
      </c>
      <c r="J51" s="35" t="str">
        <f>E21</f>
        <v>SOLICITE s.r.o.</v>
      </c>
      <c r="K51" s="45"/>
    </row>
    <row r="52" spans="2:47" s="1" customFormat="1" ht="14.45" customHeight="1">
      <c r="B52" s="41"/>
      <c r="C52" s="37" t="s">
        <v>34</v>
      </c>
      <c r="D52" s="42"/>
      <c r="E52" s="42"/>
      <c r="F52" s="35" t="str">
        <f>IF(E18="","",E18)</f>
        <v/>
      </c>
      <c r="G52" s="42"/>
      <c r="H52" s="42"/>
      <c r="I52" s="118"/>
      <c r="J52" s="42"/>
      <c r="K52" s="45"/>
    </row>
    <row r="53" spans="2:47" s="1" customFormat="1" ht="10.35" customHeight="1">
      <c r="B53" s="41"/>
      <c r="C53" s="42"/>
      <c r="D53" s="42"/>
      <c r="E53" s="42"/>
      <c r="F53" s="42"/>
      <c r="G53" s="42"/>
      <c r="H53" s="42"/>
      <c r="I53" s="118"/>
      <c r="J53" s="42"/>
      <c r="K53" s="45"/>
    </row>
    <row r="54" spans="2:47" s="1" customFormat="1" ht="29.25" customHeight="1">
      <c r="B54" s="41"/>
      <c r="C54" s="144" t="s">
        <v>128</v>
      </c>
      <c r="D54" s="132"/>
      <c r="E54" s="132"/>
      <c r="F54" s="132"/>
      <c r="G54" s="132"/>
      <c r="H54" s="132"/>
      <c r="I54" s="145"/>
      <c r="J54" s="146" t="s">
        <v>129</v>
      </c>
      <c r="K54" s="147"/>
    </row>
    <row r="55" spans="2:47" s="1" customFormat="1" ht="10.35" customHeight="1">
      <c r="B55" s="41"/>
      <c r="C55" s="42"/>
      <c r="D55" s="42"/>
      <c r="E55" s="42"/>
      <c r="F55" s="42"/>
      <c r="G55" s="42"/>
      <c r="H55" s="42"/>
      <c r="I55" s="118"/>
      <c r="J55" s="42"/>
      <c r="K55" s="45"/>
    </row>
    <row r="56" spans="2:47" s="1" customFormat="1" ht="29.25" customHeight="1">
      <c r="B56" s="41"/>
      <c r="C56" s="148" t="s">
        <v>130</v>
      </c>
      <c r="D56" s="42"/>
      <c r="E56" s="42"/>
      <c r="F56" s="42"/>
      <c r="G56" s="42"/>
      <c r="H56" s="42"/>
      <c r="I56" s="118"/>
      <c r="J56" s="128">
        <f>J90</f>
        <v>0</v>
      </c>
      <c r="K56" s="45"/>
      <c r="AU56" s="24" t="s">
        <v>131</v>
      </c>
    </row>
    <row r="57" spans="2:47" s="7" customFormat="1" ht="24.95" customHeight="1">
      <c r="B57" s="149"/>
      <c r="C57" s="150"/>
      <c r="D57" s="151" t="s">
        <v>132</v>
      </c>
      <c r="E57" s="152"/>
      <c r="F57" s="152"/>
      <c r="G57" s="152"/>
      <c r="H57" s="152"/>
      <c r="I57" s="153"/>
      <c r="J57" s="154">
        <f>J91</f>
        <v>0</v>
      </c>
      <c r="K57" s="155"/>
    </row>
    <row r="58" spans="2:47" s="8" customFormat="1" ht="19.899999999999999" customHeight="1">
      <c r="B58" s="156"/>
      <c r="C58" s="157"/>
      <c r="D58" s="158" t="s">
        <v>361</v>
      </c>
      <c r="E58" s="159"/>
      <c r="F58" s="159"/>
      <c r="G58" s="159"/>
      <c r="H58" s="159"/>
      <c r="I58" s="160"/>
      <c r="J58" s="161">
        <f>J92</f>
        <v>0</v>
      </c>
      <c r="K58" s="162"/>
    </row>
    <row r="59" spans="2:47" s="8" customFormat="1" ht="19.899999999999999" customHeight="1">
      <c r="B59" s="156"/>
      <c r="C59" s="157"/>
      <c r="D59" s="158" t="s">
        <v>362</v>
      </c>
      <c r="E59" s="159"/>
      <c r="F59" s="159"/>
      <c r="G59" s="159"/>
      <c r="H59" s="159"/>
      <c r="I59" s="160"/>
      <c r="J59" s="161">
        <f>J113</f>
        <v>0</v>
      </c>
      <c r="K59" s="162"/>
    </row>
    <row r="60" spans="2:47" s="8" customFormat="1" ht="19.899999999999999" customHeight="1">
      <c r="B60" s="156"/>
      <c r="C60" s="157"/>
      <c r="D60" s="158" t="s">
        <v>363</v>
      </c>
      <c r="E60" s="159"/>
      <c r="F60" s="159"/>
      <c r="G60" s="159"/>
      <c r="H60" s="159"/>
      <c r="I60" s="160"/>
      <c r="J60" s="161">
        <f>J116</f>
        <v>0</v>
      </c>
      <c r="K60" s="162"/>
    </row>
    <row r="61" spans="2:47" s="7" customFormat="1" ht="24.95" customHeight="1">
      <c r="B61" s="149"/>
      <c r="C61" s="150"/>
      <c r="D61" s="151" t="s">
        <v>139</v>
      </c>
      <c r="E61" s="152"/>
      <c r="F61" s="152"/>
      <c r="G61" s="152"/>
      <c r="H61" s="152"/>
      <c r="I61" s="153"/>
      <c r="J61" s="154">
        <f>J121</f>
        <v>0</v>
      </c>
      <c r="K61" s="155"/>
    </row>
    <row r="62" spans="2:47" s="8" customFormat="1" ht="19.899999999999999" customHeight="1">
      <c r="B62" s="156"/>
      <c r="C62" s="157"/>
      <c r="D62" s="158" t="s">
        <v>364</v>
      </c>
      <c r="E62" s="159"/>
      <c r="F62" s="159"/>
      <c r="G62" s="159"/>
      <c r="H62" s="159"/>
      <c r="I62" s="160"/>
      <c r="J62" s="161">
        <f>J122</f>
        <v>0</v>
      </c>
      <c r="K62" s="162"/>
    </row>
    <row r="63" spans="2:47" s="8" customFormat="1" ht="19.899999999999999" customHeight="1">
      <c r="B63" s="156"/>
      <c r="C63" s="157"/>
      <c r="D63" s="158" t="s">
        <v>365</v>
      </c>
      <c r="E63" s="159"/>
      <c r="F63" s="159"/>
      <c r="G63" s="159"/>
      <c r="H63" s="159"/>
      <c r="I63" s="160"/>
      <c r="J63" s="161">
        <f>J142</f>
        <v>0</v>
      </c>
      <c r="K63" s="162"/>
    </row>
    <row r="64" spans="2:47" s="8" customFormat="1" ht="19.899999999999999" customHeight="1">
      <c r="B64" s="156"/>
      <c r="C64" s="157"/>
      <c r="D64" s="158" t="s">
        <v>140</v>
      </c>
      <c r="E64" s="159"/>
      <c r="F64" s="159"/>
      <c r="G64" s="159"/>
      <c r="H64" s="159"/>
      <c r="I64" s="160"/>
      <c r="J64" s="161">
        <f>J155</f>
        <v>0</v>
      </c>
      <c r="K64" s="162"/>
    </row>
    <row r="65" spans="2:12" s="8" customFormat="1" ht="19.899999999999999" customHeight="1">
      <c r="B65" s="156"/>
      <c r="C65" s="157"/>
      <c r="D65" s="158" t="s">
        <v>366</v>
      </c>
      <c r="E65" s="159"/>
      <c r="F65" s="159"/>
      <c r="G65" s="159"/>
      <c r="H65" s="159"/>
      <c r="I65" s="160"/>
      <c r="J65" s="161">
        <f>J161</f>
        <v>0</v>
      </c>
      <c r="K65" s="162"/>
    </row>
    <row r="66" spans="2:12" s="8" customFormat="1" ht="19.899999999999999" customHeight="1">
      <c r="B66" s="156"/>
      <c r="C66" s="157"/>
      <c r="D66" s="158" t="s">
        <v>367</v>
      </c>
      <c r="E66" s="159"/>
      <c r="F66" s="159"/>
      <c r="G66" s="159"/>
      <c r="H66" s="159"/>
      <c r="I66" s="160"/>
      <c r="J66" s="161">
        <f>J176</f>
        <v>0</v>
      </c>
      <c r="K66" s="162"/>
    </row>
    <row r="67" spans="2:12" s="8" customFormat="1" ht="19.899999999999999" customHeight="1">
      <c r="B67" s="156"/>
      <c r="C67" s="157"/>
      <c r="D67" s="158" t="s">
        <v>141</v>
      </c>
      <c r="E67" s="159"/>
      <c r="F67" s="159"/>
      <c r="G67" s="159"/>
      <c r="H67" s="159"/>
      <c r="I67" s="160"/>
      <c r="J67" s="161">
        <f>J180</f>
        <v>0</v>
      </c>
      <c r="K67" s="162"/>
    </row>
    <row r="68" spans="2:12" s="8" customFormat="1" ht="19.899999999999999" customHeight="1">
      <c r="B68" s="156"/>
      <c r="C68" s="157"/>
      <c r="D68" s="158" t="s">
        <v>142</v>
      </c>
      <c r="E68" s="159"/>
      <c r="F68" s="159"/>
      <c r="G68" s="159"/>
      <c r="H68" s="159"/>
      <c r="I68" s="160"/>
      <c r="J68" s="161">
        <f>J191</f>
        <v>0</v>
      </c>
      <c r="K68" s="162"/>
    </row>
    <row r="69" spans="2:12" s="8" customFormat="1" ht="19.899999999999999" customHeight="1">
      <c r="B69" s="156"/>
      <c r="C69" s="157"/>
      <c r="D69" s="158" t="s">
        <v>368</v>
      </c>
      <c r="E69" s="159"/>
      <c r="F69" s="159"/>
      <c r="G69" s="159"/>
      <c r="H69" s="159"/>
      <c r="I69" s="160"/>
      <c r="J69" s="161">
        <f>J194</f>
        <v>0</v>
      </c>
      <c r="K69" s="162"/>
    </row>
    <row r="70" spans="2:12" s="8" customFormat="1" ht="19.899999999999999" customHeight="1">
      <c r="B70" s="156"/>
      <c r="C70" s="157"/>
      <c r="D70" s="158" t="s">
        <v>369</v>
      </c>
      <c r="E70" s="159"/>
      <c r="F70" s="159"/>
      <c r="G70" s="159"/>
      <c r="H70" s="159"/>
      <c r="I70" s="160"/>
      <c r="J70" s="161">
        <f>J202</f>
        <v>0</v>
      </c>
      <c r="K70" s="162"/>
    </row>
    <row r="71" spans="2:12" s="1" customFormat="1" ht="21.75" customHeight="1">
      <c r="B71" s="41"/>
      <c r="C71" s="42"/>
      <c r="D71" s="42"/>
      <c r="E71" s="42"/>
      <c r="F71" s="42"/>
      <c r="G71" s="42"/>
      <c r="H71" s="42"/>
      <c r="I71" s="118"/>
      <c r="J71" s="42"/>
      <c r="K71" s="45"/>
    </row>
    <row r="72" spans="2:12" s="1" customFormat="1" ht="6.95" customHeight="1">
      <c r="B72" s="56"/>
      <c r="C72" s="57"/>
      <c r="D72" s="57"/>
      <c r="E72" s="57"/>
      <c r="F72" s="57"/>
      <c r="G72" s="57"/>
      <c r="H72" s="57"/>
      <c r="I72" s="139"/>
      <c r="J72" s="57"/>
      <c r="K72" s="58"/>
    </row>
    <row r="76" spans="2:12" s="1" customFormat="1" ht="6.95" customHeight="1">
      <c r="B76" s="59"/>
      <c r="C76" s="60"/>
      <c r="D76" s="60"/>
      <c r="E76" s="60"/>
      <c r="F76" s="60"/>
      <c r="G76" s="60"/>
      <c r="H76" s="60"/>
      <c r="I76" s="142"/>
      <c r="J76" s="60"/>
      <c r="K76" s="60"/>
      <c r="L76" s="61"/>
    </row>
    <row r="77" spans="2:12" s="1" customFormat="1" ht="36.950000000000003" customHeight="1">
      <c r="B77" s="41"/>
      <c r="C77" s="62" t="s">
        <v>145</v>
      </c>
      <c r="D77" s="63"/>
      <c r="E77" s="63"/>
      <c r="F77" s="63"/>
      <c r="G77" s="63"/>
      <c r="H77" s="63"/>
      <c r="I77" s="163"/>
      <c r="J77" s="63"/>
      <c r="K77" s="63"/>
      <c r="L77" s="61"/>
    </row>
    <row r="78" spans="2:12" s="1" customFormat="1" ht="6.95" customHeight="1">
      <c r="B78" s="41"/>
      <c r="C78" s="63"/>
      <c r="D78" s="63"/>
      <c r="E78" s="63"/>
      <c r="F78" s="63"/>
      <c r="G78" s="63"/>
      <c r="H78" s="63"/>
      <c r="I78" s="163"/>
      <c r="J78" s="63"/>
      <c r="K78" s="63"/>
      <c r="L78" s="61"/>
    </row>
    <row r="79" spans="2:12" s="1" customFormat="1" ht="14.45" customHeight="1">
      <c r="B79" s="41"/>
      <c r="C79" s="65" t="s">
        <v>18</v>
      </c>
      <c r="D79" s="63"/>
      <c r="E79" s="63"/>
      <c r="F79" s="63"/>
      <c r="G79" s="63"/>
      <c r="H79" s="63"/>
      <c r="I79" s="163"/>
      <c r="J79" s="63"/>
      <c r="K79" s="63"/>
      <c r="L79" s="61"/>
    </row>
    <row r="80" spans="2:12" s="1" customFormat="1" ht="22.5" customHeight="1">
      <c r="B80" s="41"/>
      <c r="C80" s="63"/>
      <c r="D80" s="63"/>
      <c r="E80" s="396" t="str">
        <f>E7</f>
        <v>Stavební úpravy a Zateplení objektu na st.p.543_Lázně Bělohrad_171018</v>
      </c>
      <c r="F80" s="397"/>
      <c r="G80" s="397"/>
      <c r="H80" s="397"/>
      <c r="I80" s="163"/>
      <c r="J80" s="63"/>
      <c r="K80" s="63"/>
      <c r="L80" s="61"/>
    </row>
    <row r="81" spans="2:65" s="1" customFormat="1" ht="14.45" customHeight="1">
      <c r="B81" s="41"/>
      <c r="C81" s="65" t="s">
        <v>125</v>
      </c>
      <c r="D81" s="63"/>
      <c r="E81" s="63"/>
      <c r="F81" s="63"/>
      <c r="G81" s="63"/>
      <c r="H81" s="63"/>
      <c r="I81" s="163"/>
      <c r="J81" s="63"/>
      <c r="K81" s="63"/>
      <c r="L81" s="61"/>
    </row>
    <row r="82" spans="2:65" s="1" customFormat="1" ht="23.25" customHeight="1">
      <c r="B82" s="41"/>
      <c r="C82" s="63"/>
      <c r="D82" s="63"/>
      <c r="E82" s="372" t="str">
        <f>E9</f>
        <v>SO.01.2 - ARCHITEKTONICKO-STAVEBNÍ ŘEŠENÍ - ZATEPLENÍ</v>
      </c>
      <c r="F82" s="398"/>
      <c r="G82" s="398"/>
      <c r="H82" s="398"/>
      <c r="I82" s="163"/>
      <c r="J82" s="63"/>
      <c r="K82" s="63"/>
      <c r="L82" s="61"/>
    </row>
    <row r="83" spans="2:65" s="1" customFormat="1" ht="6.95" customHeight="1">
      <c r="B83" s="41"/>
      <c r="C83" s="63"/>
      <c r="D83" s="63"/>
      <c r="E83" s="63"/>
      <c r="F83" s="63"/>
      <c r="G83" s="63"/>
      <c r="H83" s="63"/>
      <c r="I83" s="163"/>
      <c r="J83" s="63"/>
      <c r="K83" s="63"/>
      <c r="L83" s="61"/>
    </row>
    <row r="84" spans="2:65" s="1" customFormat="1" ht="18" customHeight="1">
      <c r="B84" s="41"/>
      <c r="C84" s="65" t="s">
        <v>24</v>
      </c>
      <c r="D84" s="63"/>
      <c r="E84" s="63"/>
      <c r="F84" s="164" t="str">
        <f>F12</f>
        <v>ZŠ K.V. Raise, Lázně Bělohrad</v>
      </c>
      <c r="G84" s="63"/>
      <c r="H84" s="63"/>
      <c r="I84" s="165" t="s">
        <v>26</v>
      </c>
      <c r="J84" s="73" t="str">
        <f>IF(J12="","",J12)</f>
        <v>16. 8. 2017</v>
      </c>
      <c r="K84" s="63"/>
      <c r="L84" s="61"/>
    </row>
    <row r="85" spans="2:65" s="1" customFormat="1" ht="6.95" customHeight="1">
      <c r="B85" s="41"/>
      <c r="C85" s="63"/>
      <c r="D85" s="63"/>
      <c r="E85" s="63"/>
      <c r="F85" s="63"/>
      <c r="G85" s="63"/>
      <c r="H85" s="63"/>
      <c r="I85" s="163"/>
      <c r="J85" s="63"/>
      <c r="K85" s="63"/>
      <c r="L85" s="61"/>
    </row>
    <row r="86" spans="2:65" s="1" customFormat="1">
      <c r="B86" s="41"/>
      <c r="C86" s="65" t="s">
        <v>28</v>
      </c>
      <c r="D86" s="63"/>
      <c r="E86" s="63"/>
      <c r="F86" s="164" t="str">
        <f>E15</f>
        <v>Město Lázně Bělohrad</v>
      </c>
      <c r="G86" s="63"/>
      <c r="H86" s="63"/>
      <c r="I86" s="165" t="s">
        <v>36</v>
      </c>
      <c r="J86" s="164" t="str">
        <f>E21</f>
        <v>SOLICITE s.r.o.</v>
      </c>
      <c r="K86" s="63"/>
      <c r="L86" s="61"/>
    </row>
    <row r="87" spans="2:65" s="1" customFormat="1" ht="14.45" customHeight="1">
      <c r="B87" s="41"/>
      <c r="C87" s="65" t="s">
        <v>34</v>
      </c>
      <c r="D87" s="63"/>
      <c r="E87" s="63"/>
      <c r="F87" s="164" t="str">
        <f>IF(E18="","",E18)</f>
        <v/>
      </c>
      <c r="G87" s="63"/>
      <c r="H87" s="63"/>
      <c r="I87" s="163"/>
      <c r="J87" s="63"/>
      <c r="K87" s="63"/>
      <c r="L87" s="61"/>
    </row>
    <row r="88" spans="2:65" s="1" customFormat="1" ht="10.35" customHeight="1">
      <c r="B88" s="41"/>
      <c r="C88" s="63"/>
      <c r="D88" s="63"/>
      <c r="E88" s="63"/>
      <c r="F88" s="63"/>
      <c r="G88" s="63"/>
      <c r="H88" s="63"/>
      <c r="I88" s="163"/>
      <c r="J88" s="63"/>
      <c r="K88" s="63"/>
      <c r="L88" s="61"/>
    </row>
    <row r="89" spans="2:65" s="9" customFormat="1" ht="29.25" customHeight="1">
      <c r="B89" s="166"/>
      <c r="C89" s="167" t="s">
        <v>146</v>
      </c>
      <c r="D89" s="168" t="s">
        <v>62</v>
      </c>
      <c r="E89" s="168" t="s">
        <v>58</v>
      </c>
      <c r="F89" s="168" t="s">
        <v>147</v>
      </c>
      <c r="G89" s="168" t="s">
        <v>148</v>
      </c>
      <c r="H89" s="168" t="s">
        <v>149</v>
      </c>
      <c r="I89" s="169" t="s">
        <v>150</v>
      </c>
      <c r="J89" s="168" t="s">
        <v>129</v>
      </c>
      <c r="K89" s="170" t="s">
        <v>151</v>
      </c>
      <c r="L89" s="171"/>
      <c r="M89" s="81" t="s">
        <v>152</v>
      </c>
      <c r="N89" s="82" t="s">
        <v>47</v>
      </c>
      <c r="O89" s="82" t="s">
        <v>153</v>
      </c>
      <c r="P89" s="82" t="s">
        <v>154</v>
      </c>
      <c r="Q89" s="82" t="s">
        <v>155</v>
      </c>
      <c r="R89" s="82" t="s">
        <v>156</v>
      </c>
      <c r="S89" s="82" t="s">
        <v>157</v>
      </c>
      <c r="T89" s="83" t="s">
        <v>158</v>
      </c>
    </row>
    <row r="90" spans="2:65" s="1" customFormat="1" ht="29.25" customHeight="1">
      <c r="B90" s="41"/>
      <c r="C90" s="87" t="s">
        <v>130</v>
      </c>
      <c r="D90" s="63"/>
      <c r="E90" s="63"/>
      <c r="F90" s="63"/>
      <c r="G90" s="63"/>
      <c r="H90" s="63"/>
      <c r="I90" s="163"/>
      <c r="J90" s="172">
        <f>BK90</f>
        <v>0</v>
      </c>
      <c r="K90" s="63"/>
      <c r="L90" s="61"/>
      <c r="M90" s="84"/>
      <c r="N90" s="85"/>
      <c r="O90" s="85"/>
      <c r="P90" s="173">
        <f>P91+P121</f>
        <v>0</v>
      </c>
      <c r="Q90" s="85"/>
      <c r="R90" s="173">
        <f>R91+R121</f>
        <v>50.577380600000005</v>
      </c>
      <c r="S90" s="85"/>
      <c r="T90" s="174">
        <f>T91+T121</f>
        <v>0</v>
      </c>
      <c r="AT90" s="24" t="s">
        <v>77</v>
      </c>
      <c r="AU90" s="24" t="s">
        <v>131</v>
      </c>
      <c r="BK90" s="175">
        <f>BK91+BK121</f>
        <v>0</v>
      </c>
    </row>
    <row r="91" spans="2:65" s="10" customFormat="1" ht="37.35" customHeight="1">
      <c r="B91" s="176"/>
      <c r="C91" s="177"/>
      <c r="D91" s="178" t="s">
        <v>77</v>
      </c>
      <c r="E91" s="179" t="s">
        <v>159</v>
      </c>
      <c r="F91" s="179" t="s">
        <v>160</v>
      </c>
      <c r="G91" s="177"/>
      <c r="H91" s="177"/>
      <c r="I91" s="180"/>
      <c r="J91" s="181">
        <f>BK91</f>
        <v>0</v>
      </c>
      <c r="K91" s="177"/>
      <c r="L91" s="182"/>
      <c r="M91" s="183"/>
      <c r="N91" s="184"/>
      <c r="O91" s="184"/>
      <c r="P91" s="185">
        <f>P92+P113+P116</f>
        <v>0</v>
      </c>
      <c r="Q91" s="184"/>
      <c r="R91" s="185">
        <f>R92+R113+R116</f>
        <v>30.800355300000003</v>
      </c>
      <c r="S91" s="184"/>
      <c r="T91" s="186">
        <f>T92+T113+T116</f>
        <v>0</v>
      </c>
      <c r="AR91" s="187" t="s">
        <v>86</v>
      </c>
      <c r="AT91" s="188" t="s">
        <v>77</v>
      </c>
      <c r="AU91" s="188" t="s">
        <v>78</v>
      </c>
      <c r="AY91" s="187" t="s">
        <v>161</v>
      </c>
      <c r="BK91" s="189">
        <f>BK92+BK113+BK116</f>
        <v>0</v>
      </c>
    </row>
    <row r="92" spans="2:65" s="10" customFormat="1" ht="19.899999999999999" customHeight="1">
      <c r="B92" s="176"/>
      <c r="C92" s="177"/>
      <c r="D92" s="190" t="s">
        <v>77</v>
      </c>
      <c r="E92" s="191" t="s">
        <v>352</v>
      </c>
      <c r="F92" s="191" t="s">
        <v>370</v>
      </c>
      <c r="G92" s="177"/>
      <c r="H92" s="177"/>
      <c r="I92" s="180"/>
      <c r="J92" s="192">
        <f>BK92</f>
        <v>0</v>
      </c>
      <c r="K92" s="177"/>
      <c r="L92" s="182"/>
      <c r="M92" s="183"/>
      <c r="N92" s="184"/>
      <c r="O92" s="184"/>
      <c r="P92" s="185">
        <f>SUM(P93:P112)</f>
        <v>0</v>
      </c>
      <c r="Q92" s="184"/>
      <c r="R92" s="185">
        <f>SUM(R93:R112)</f>
        <v>30.795955300000003</v>
      </c>
      <c r="S92" s="184"/>
      <c r="T92" s="186">
        <f>SUM(T93:T112)</f>
        <v>0</v>
      </c>
      <c r="AR92" s="187" t="s">
        <v>86</v>
      </c>
      <c r="AT92" s="188" t="s">
        <v>77</v>
      </c>
      <c r="AU92" s="188" t="s">
        <v>86</v>
      </c>
      <c r="AY92" s="187" t="s">
        <v>161</v>
      </c>
      <c r="BK92" s="189">
        <f>SUM(BK93:BK112)</f>
        <v>0</v>
      </c>
    </row>
    <row r="93" spans="2:65" s="1" customFormat="1" ht="31.5" customHeight="1">
      <c r="B93" s="41"/>
      <c r="C93" s="193" t="s">
        <v>352</v>
      </c>
      <c r="D93" s="193" t="s">
        <v>164</v>
      </c>
      <c r="E93" s="194" t="s">
        <v>371</v>
      </c>
      <c r="F93" s="195" t="s">
        <v>372</v>
      </c>
      <c r="G93" s="196" t="s">
        <v>209</v>
      </c>
      <c r="H93" s="197">
        <v>229.27</v>
      </c>
      <c r="I93" s="198"/>
      <c r="J93" s="199">
        <f>ROUND(I93*H93,2)</f>
        <v>0</v>
      </c>
      <c r="K93" s="195" t="s">
        <v>76</v>
      </c>
      <c r="L93" s="61"/>
      <c r="M93" s="200" t="s">
        <v>76</v>
      </c>
      <c r="N93" s="201" t="s">
        <v>48</v>
      </c>
      <c r="O93" s="42"/>
      <c r="P93" s="202">
        <f>O93*H93</f>
        <v>0</v>
      </c>
      <c r="Q93" s="202">
        <v>8.2500000000000004E-3</v>
      </c>
      <c r="R93" s="202">
        <f>Q93*H93</f>
        <v>1.8914775000000001</v>
      </c>
      <c r="S93" s="202">
        <v>0</v>
      </c>
      <c r="T93" s="203">
        <f>S93*H93</f>
        <v>0</v>
      </c>
      <c r="AR93" s="24" t="s">
        <v>169</v>
      </c>
      <c r="AT93" s="24" t="s">
        <v>164</v>
      </c>
      <c r="AU93" s="24" t="s">
        <v>88</v>
      </c>
      <c r="AY93" s="24" t="s">
        <v>161</v>
      </c>
      <c r="BE93" s="204">
        <f>IF(N93="základní",J93,0)</f>
        <v>0</v>
      </c>
      <c r="BF93" s="204">
        <f>IF(N93="snížená",J93,0)</f>
        <v>0</v>
      </c>
      <c r="BG93" s="204">
        <f>IF(N93="zákl. přenesená",J93,0)</f>
        <v>0</v>
      </c>
      <c r="BH93" s="204">
        <f>IF(N93="sníž. přenesená",J93,0)</f>
        <v>0</v>
      </c>
      <c r="BI93" s="204">
        <f>IF(N93="nulová",J93,0)</f>
        <v>0</v>
      </c>
      <c r="BJ93" s="24" t="s">
        <v>86</v>
      </c>
      <c r="BK93" s="204">
        <f>ROUND(I93*H93,2)</f>
        <v>0</v>
      </c>
      <c r="BL93" s="24" t="s">
        <v>169</v>
      </c>
      <c r="BM93" s="24" t="s">
        <v>373</v>
      </c>
    </row>
    <row r="94" spans="2:65" s="1" customFormat="1" ht="22.5" customHeight="1">
      <c r="B94" s="41"/>
      <c r="C94" s="232" t="s">
        <v>356</v>
      </c>
      <c r="D94" s="232" t="s">
        <v>246</v>
      </c>
      <c r="E94" s="233" t="s">
        <v>374</v>
      </c>
      <c r="F94" s="234" t="s">
        <v>375</v>
      </c>
      <c r="G94" s="235" t="s">
        <v>209</v>
      </c>
      <c r="H94" s="236">
        <v>233.85499999999999</v>
      </c>
      <c r="I94" s="237"/>
      <c r="J94" s="238">
        <f>ROUND(I94*H94,2)</f>
        <v>0</v>
      </c>
      <c r="K94" s="234" t="s">
        <v>76</v>
      </c>
      <c r="L94" s="239"/>
      <c r="M94" s="240" t="s">
        <v>76</v>
      </c>
      <c r="N94" s="241" t="s">
        <v>48</v>
      </c>
      <c r="O94" s="42"/>
      <c r="P94" s="202">
        <f>O94*H94</f>
        <v>0</v>
      </c>
      <c r="Q94" s="202">
        <v>5.1000000000000004E-4</v>
      </c>
      <c r="R94" s="202">
        <f>Q94*H94</f>
        <v>0.11926605</v>
      </c>
      <c r="S94" s="202">
        <v>0</v>
      </c>
      <c r="T94" s="203">
        <f>S94*H94</f>
        <v>0</v>
      </c>
      <c r="AR94" s="24" t="s">
        <v>288</v>
      </c>
      <c r="AT94" s="24" t="s">
        <v>246</v>
      </c>
      <c r="AU94" s="24" t="s">
        <v>88</v>
      </c>
      <c r="AY94" s="24" t="s">
        <v>161</v>
      </c>
      <c r="BE94" s="204">
        <f>IF(N94="základní",J94,0)</f>
        <v>0</v>
      </c>
      <c r="BF94" s="204">
        <f>IF(N94="snížená",J94,0)</f>
        <v>0</v>
      </c>
      <c r="BG94" s="204">
        <f>IF(N94="zákl. přenesená",J94,0)</f>
        <v>0</v>
      </c>
      <c r="BH94" s="204">
        <f>IF(N94="sníž. přenesená",J94,0)</f>
        <v>0</v>
      </c>
      <c r="BI94" s="204">
        <f>IF(N94="nulová",J94,0)</f>
        <v>0</v>
      </c>
      <c r="BJ94" s="24" t="s">
        <v>86</v>
      </c>
      <c r="BK94" s="204">
        <f>ROUND(I94*H94,2)</f>
        <v>0</v>
      </c>
      <c r="BL94" s="24" t="s">
        <v>169</v>
      </c>
      <c r="BM94" s="24" t="s">
        <v>376</v>
      </c>
    </row>
    <row r="95" spans="2:65" s="11" customFormat="1" ht="13.5">
      <c r="B95" s="205"/>
      <c r="C95" s="206"/>
      <c r="D95" s="219" t="s">
        <v>171</v>
      </c>
      <c r="E95" s="206"/>
      <c r="F95" s="242" t="s">
        <v>377</v>
      </c>
      <c r="G95" s="206"/>
      <c r="H95" s="243">
        <v>233.85499999999999</v>
      </c>
      <c r="I95" s="211"/>
      <c r="J95" s="206"/>
      <c r="K95" s="206"/>
      <c r="L95" s="212"/>
      <c r="M95" s="213"/>
      <c r="N95" s="214"/>
      <c r="O95" s="214"/>
      <c r="P95" s="214"/>
      <c r="Q95" s="214"/>
      <c r="R95" s="214"/>
      <c r="S95" s="214"/>
      <c r="T95" s="215"/>
      <c r="AT95" s="216" t="s">
        <v>171</v>
      </c>
      <c r="AU95" s="216" t="s">
        <v>88</v>
      </c>
      <c r="AV95" s="11" t="s">
        <v>88</v>
      </c>
      <c r="AW95" s="11" t="s">
        <v>6</v>
      </c>
      <c r="AX95" s="11" t="s">
        <v>86</v>
      </c>
      <c r="AY95" s="216" t="s">
        <v>161</v>
      </c>
    </row>
    <row r="96" spans="2:65" s="1" customFormat="1" ht="22.5" customHeight="1">
      <c r="B96" s="41"/>
      <c r="C96" s="193" t="s">
        <v>86</v>
      </c>
      <c r="D96" s="193" t="s">
        <v>164</v>
      </c>
      <c r="E96" s="194" t="s">
        <v>378</v>
      </c>
      <c r="F96" s="195" t="s">
        <v>379</v>
      </c>
      <c r="G96" s="196" t="s">
        <v>209</v>
      </c>
      <c r="H96" s="197">
        <v>190.24</v>
      </c>
      <c r="I96" s="198"/>
      <c r="J96" s="199">
        <f>ROUND(I96*H96,2)</f>
        <v>0</v>
      </c>
      <c r="K96" s="195" t="s">
        <v>76</v>
      </c>
      <c r="L96" s="61"/>
      <c r="M96" s="200" t="s">
        <v>76</v>
      </c>
      <c r="N96" s="201" t="s">
        <v>48</v>
      </c>
      <c r="O96" s="42"/>
      <c r="P96" s="202">
        <f>O96*H96</f>
        <v>0</v>
      </c>
      <c r="Q96" s="202">
        <v>1.575E-2</v>
      </c>
      <c r="R96" s="202">
        <f>Q96*H96</f>
        <v>2.9962800000000001</v>
      </c>
      <c r="S96" s="202">
        <v>0</v>
      </c>
      <c r="T96" s="203">
        <f>S96*H96</f>
        <v>0</v>
      </c>
      <c r="AR96" s="24" t="s">
        <v>169</v>
      </c>
      <c r="AT96" s="24" t="s">
        <v>164</v>
      </c>
      <c r="AU96" s="24" t="s">
        <v>88</v>
      </c>
      <c r="AY96" s="24" t="s">
        <v>161</v>
      </c>
      <c r="BE96" s="204">
        <f>IF(N96="základní",J96,0)</f>
        <v>0</v>
      </c>
      <c r="BF96" s="204">
        <f>IF(N96="snížená",J96,0)</f>
        <v>0</v>
      </c>
      <c r="BG96" s="204">
        <f>IF(N96="zákl. přenesená",J96,0)</f>
        <v>0</v>
      </c>
      <c r="BH96" s="204">
        <f>IF(N96="sníž. přenesená",J96,0)</f>
        <v>0</v>
      </c>
      <c r="BI96" s="204">
        <f>IF(N96="nulová",J96,0)</f>
        <v>0</v>
      </c>
      <c r="BJ96" s="24" t="s">
        <v>86</v>
      </c>
      <c r="BK96" s="204">
        <f>ROUND(I96*H96,2)</f>
        <v>0</v>
      </c>
      <c r="BL96" s="24" t="s">
        <v>169</v>
      </c>
      <c r="BM96" s="24" t="s">
        <v>380</v>
      </c>
    </row>
    <row r="97" spans="2:65" s="1" customFormat="1" ht="31.5" customHeight="1">
      <c r="B97" s="41"/>
      <c r="C97" s="193" t="s">
        <v>88</v>
      </c>
      <c r="D97" s="193" t="s">
        <v>164</v>
      </c>
      <c r="E97" s="194" t="s">
        <v>381</v>
      </c>
      <c r="F97" s="195" t="s">
        <v>382</v>
      </c>
      <c r="G97" s="196" t="s">
        <v>220</v>
      </c>
      <c r="H97" s="197">
        <v>14.2</v>
      </c>
      <c r="I97" s="198"/>
      <c r="J97" s="199">
        <f>ROUND(I97*H97,2)</f>
        <v>0</v>
      </c>
      <c r="K97" s="195" t="s">
        <v>168</v>
      </c>
      <c r="L97" s="61"/>
      <c r="M97" s="200" t="s">
        <v>76</v>
      </c>
      <c r="N97" s="201" t="s">
        <v>48</v>
      </c>
      <c r="O97" s="42"/>
      <c r="P97" s="202">
        <f>O97*H97</f>
        <v>0</v>
      </c>
      <c r="Q97" s="202">
        <v>0</v>
      </c>
      <c r="R97" s="202">
        <f>Q97*H97</f>
        <v>0</v>
      </c>
      <c r="S97" s="202">
        <v>0</v>
      </c>
      <c r="T97" s="203">
        <f>S97*H97</f>
        <v>0</v>
      </c>
      <c r="AR97" s="24" t="s">
        <v>169</v>
      </c>
      <c r="AT97" s="24" t="s">
        <v>164</v>
      </c>
      <c r="AU97" s="24" t="s">
        <v>88</v>
      </c>
      <c r="AY97" s="24" t="s">
        <v>161</v>
      </c>
      <c r="BE97" s="204">
        <f>IF(N97="základní",J97,0)</f>
        <v>0</v>
      </c>
      <c r="BF97" s="204">
        <f>IF(N97="snížená",J97,0)</f>
        <v>0</v>
      </c>
      <c r="BG97" s="204">
        <f>IF(N97="zákl. přenesená",J97,0)</f>
        <v>0</v>
      </c>
      <c r="BH97" s="204">
        <f>IF(N97="sníž. přenesená",J97,0)</f>
        <v>0</v>
      </c>
      <c r="BI97" s="204">
        <f>IF(N97="nulová",J97,0)</f>
        <v>0</v>
      </c>
      <c r="BJ97" s="24" t="s">
        <v>86</v>
      </c>
      <c r="BK97" s="204">
        <f>ROUND(I97*H97,2)</f>
        <v>0</v>
      </c>
      <c r="BL97" s="24" t="s">
        <v>169</v>
      </c>
      <c r="BM97" s="24" t="s">
        <v>383</v>
      </c>
    </row>
    <row r="98" spans="2:65" s="1" customFormat="1" ht="31.5" customHeight="1">
      <c r="B98" s="41"/>
      <c r="C98" s="232" t="s">
        <v>186</v>
      </c>
      <c r="D98" s="232" t="s">
        <v>246</v>
      </c>
      <c r="E98" s="233" t="s">
        <v>384</v>
      </c>
      <c r="F98" s="234" t="s">
        <v>385</v>
      </c>
      <c r="G98" s="235" t="s">
        <v>220</v>
      </c>
      <c r="H98" s="236">
        <v>14.91</v>
      </c>
      <c r="I98" s="237"/>
      <c r="J98" s="238">
        <f>ROUND(I98*H98,2)</f>
        <v>0</v>
      </c>
      <c r="K98" s="234" t="s">
        <v>168</v>
      </c>
      <c r="L98" s="239"/>
      <c r="M98" s="240" t="s">
        <v>76</v>
      </c>
      <c r="N98" s="241" t="s">
        <v>48</v>
      </c>
      <c r="O98" s="42"/>
      <c r="P98" s="202">
        <f>O98*H98</f>
        <v>0</v>
      </c>
      <c r="Q98" s="202">
        <v>3.0000000000000001E-5</v>
      </c>
      <c r="R98" s="202">
        <f>Q98*H98</f>
        <v>4.4730000000000003E-4</v>
      </c>
      <c r="S98" s="202">
        <v>0</v>
      </c>
      <c r="T98" s="203">
        <f>S98*H98</f>
        <v>0</v>
      </c>
      <c r="AR98" s="24" t="s">
        <v>288</v>
      </c>
      <c r="AT98" s="24" t="s">
        <v>246</v>
      </c>
      <c r="AU98" s="24" t="s">
        <v>88</v>
      </c>
      <c r="AY98" s="24" t="s">
        <v>161</v>
      </c>
      <c r="BE98" s="204">
        <f>IF(N98="základní",J98,0)</f>
        <v>0</v>
      </c>
      <c r="BF98" s="204">
        <f>IF(N98="snížená",J98,0)</f>
        <v>0</v>
      </c>
      <c r="BG98" s="204">
        <f>IF(N98="zákl. přenesená",J98,0)</f>
        <v>0</v>
      </c>
      <c r="BH98" s="204">
        <f>IF(N98="sníž. přenesená",J98,0)</f>
        <v>0</v>
      </c>
      <c r="BI98" s="204">
        <f>IF(N98="nulová",J98,0)</f>
        <v>0</v>
      </c>
      <c r="BJ98" s="24" t="s">
        <v>86</v>
      </c>
      <c r="BK98" s="204">
        <f>ROUND(I98*H98,2)</f>
        <v>0</v>
      </c>
      <c r="BL98" s="24" t="s">
        <v>169</v>
      </c>
      <c r="BM98" s="24" t="s">
        <v>386</v>
      </c>
    </row>
    <row r="99" spans="2:65" s="11" customFormat="1" ht="13.5">
      <c r="B99" s="205"/>
      <c r="C99" s="206"/>
      <c r="D99" s="219" t="s">
        <v>171</v>
      </c>
      <c r="E99" s="206"/>
      <c r="F99" s="242" t="s">
        <v>387</v>
      </c>
      <c r="G99" s="206"/>
      <c r="H99" s="243">
        <v>14.91</v>
      </c>
      <c r="I99" s="211"/>
      <c r="J99" s="206"/>
      <c r="K99" s="206"/>
      <c r="L99" s="212"/>
      <c r="M99" s="213"/>
      <c r="N99" s="214"/>
      <c r="O99" s="214"/>
      <c r="P99" s="214"/>
      <c r="Q99" s="214"/>
      <c r="R99" s="214"/>
      <c r="S99" s="214"/>
      <c r="T99" s="215"/>
      <c r="AT99" s="216" t="s">
        <v>171</v>
      </c>
      <c r="AU99" s="216" t="s">
        <v>88</v>
      </c>
      <c r="AV99" s="11" t="s">
        <v>88</v>
      </c>
      <c r="AW99" s="11" t="s">
        <v>6</v>
      </c>
      <c r="AX99" s="11" t="s">
        <v>86</v>
      </c>
      <c r="AY99" s="216" t="s">
        <v>161</v>
      </c>
    </row>
    <row r="100" spans="2:65" s="1" customFormat="1" ht="31.5" customHeight="1">
      <c r="B100" s="41"/>
      <c r="C100" s="193" t="s">
        <v>169</v>
      </c>
      <c r="D100" s="193" t="s">
        <v>164</v>
      </c>
      <c r="E100" s="194" t="s">
        <v>388</v>
      </c>
      <c r="F100" s="195" t="s">
        <v>389</v>
      </c>
      <c r="G100" s="196" t="s">
        <v>220</v>
      </c>
      <c r="H100" s="197">
        <v>111.738</v>
      </c>
      <c r="I100" s="198"/>
      <c r="J100" s="199">
        <f>ROUND(I100*H100,2)</f>
        <v>0</v>
      </c>
      <c r="K100" s="195" t="s">
        <v>168</v>
      </c>
      <c r="L100" s="61"/>
      <c r="M100" s="200" t="s">
        <v>76</v>
      </c>
      <c r="N100" s="201" t="s">
        <v>48</v>
      </c>
      <c r="O100" s="42"/>
      <c r="P100" s="202">
        <f>O100*H100</f>
        <v>0</v>
      </c>
      <c r="Q100" s="202">
        <v>0</v>
      </c>
      <c r="R100" s="202">
        <f>Q100*H100</f>
        <v>0</v>
      </c>
      <c r="S100" s="202">
        <v>0</v>
      </c>
      <c r="T100" s="203">
        <f>S100*H100</f>
        <v>0</v>
      </c>
      <c r="AR100" s="24" t="s">
        <v>169</v>
      </c>
      <c r="AT100" s="24" t="s">
        <v>164</v>
      </c>
      <c r="AU100" s="24" t="s">
        <v>88</v>
      </c>
      <c r="AY100" s="24" t="s">
        <v>161</v>
      </c>
      <c r="BE100" s="204">
        <f>IF(N100="základní",J100,0)</f>
        <v>0</v>
      </c>
      <c r="BF100" s="204">
        <f>IF(N100="snížená",J100,0)</f>
        <v>0</v>
      </c>
      <c r="BG100" s="204">
        <f>IF(N100="zákl. přenesená",J100,0)</f>
        <v>0</v>
      </c>
      <c r="BH100" s="204">
        <f>IF(N100="sníž. přenesená",J100,0)</f>
        <v>0</v>
      </c>
      <c r="BI100" s="204">
        <f>IF(N100="nulová",J100,0)</f>
        <v>0</v>
      </c>
      <c r="BJ100" s="24" t="s">
        <v>86</v>
      </c>
      <c r="BK100" s="204">
        <f>ROUND(I100*H100,2)</f>
        <v>0</v>
      </c>
      <c r="BL100" s="24" t="s">
        <v>169</v>
      </c>
      <c r="BM100" s="24" t="s">
        <v>390</v>
      </c>
    </row>
    <row r="101" spans="2:65" s="1" customFormat="1" ht="31.5" customHeight="1">
      <c r="B101" s="41"/>
      <c r="C101" s="232" t="s">
        <v>245</v>
      </c>
      <c r="D101" s="232" t="s">
        <v>246</v>
      </c>
      <c r="E101" s="233" t="s">
        <v>391</v>
      </c>
      <c r="F101" s="234" t="s">
        <v>392</v>
      </c>
      <c r="G101" s="235" t="s">
        <v>220</v>
      </c>
      <c r="H101" s="236">
        <v>128.1</v>
      </c>
      <c r="I101" s="237"/>
      <c r="J101" s="238">
        <f>ROUND(I101*H101,2)</f>
        <v>0</v>
      </c>
      <c r="K101" s="234" t="s">
        <v>168</v>
      </c>
      <c r="L101" s="239"/>
      <c r="M101" s="240" t="s">
        <v>76</v>
      </c>
      <c r="N101" s="241" t="s">
        <v>48</v>
      </c>
      <c r="O101" s="42"/>
      <c r="P101" s="202">
        <f>O101*H101</f>
        <v>0</v>
      </c>
      <c r="Q101" s="202">
        <v>4.0000000000000003E-5</v>
      </c>
      <c r="R101" s="202">
        <f>Q101*H101</f>
        <v>5.1240000000000001E-3</v>
      </c>
      <c r="S101" s="202">
        <v>0</v>
      </c>
      <c r="T101" s="203">
        <f>S101*H101</f>
        <v>0</v>
      </c>
      <c r="AR101" s="24" t="s">
        <v>288</v>
      </c>
      <c r="AT101" s="24" t="s">
        <v>246</v>
      </c>
      <c r="AU101" s="24" t="s">
        <v>88</v>
      </c>
      <c r="AY101" s="24" t="s">
        <v>161</v>
      </c>
      <c r="BE101" s="204">
        <f>IF(N101="základní",J101,0)</f>
        <v>0</v>
      </c>
      <c r="BF101" s="204">
        <f>IF(N101="snížená",J101,0)</f>
        <v>0</v>
      </c>
      <c r="BG101" s="204">
        <f>IF(N101="zákl. přenesená",J101,0)</f>
        <v>0</v>
      </c>
      <c r="BH101" s="204">
        <f>IF(N101="sníž. přenesená",J101,0)</f>
        <v>0</v>
      </c>
      <c r="BI101" s="204">
        <f>IF(N101="nulová",J101,0)</f>
        <v>0</v>
      </c>
      <c r="BJ101" s="24" t="s">
        <v>86</v>
      </c>
      <c r="BK101" s="204">
        <f>ROUND(I101*H101,2)</f>
        <v>0</v>
      </c>
      <c r="BL101" s="24" t="s">
        <v>169</v>
      </c>
      <c r="BM101" s="24" t="s">
        <v>393</v>
      </c>
    </row>
    <row r="102" spans="2:65" s="1" customFormat="1" ht="27">
      <c r="B102" s="41"/>
      <c r="C102" s="63"/>
      <c r="D102" s="207" t="s">
        <v>394</v>
      </c>
      <c r="E102" s="63"/>
      <c r="F102" s="248" t="s">
        <v>395</v>
      </c>
      <c r="G102" s="63"/>
      <c r="H102" s="63"/>
      <c r="I102" s="163"/>
      <c r="J102" s="63"/>
      <c r="K102" s="63"/>
      <c r="L102" s="61"/>
      <c r="M102" s="249"/>
      <c r="N102" s="42"/>
      <c r="O102" s="42"/>
      <c r="P102" s="42"/>
      <c r="Q102" s="42"/>
      <c r="R102" s="42"/>
      <c r="S102" s="42"/>
      <c r="T102" s="78"/>
      <c r="AT102" s="24" t="s">
        <v>394</v>
      </c>
      <c r="AU102" s="24" t="s">
        <v>88</v>
      </c>
    </row>
    <row r="103" spans="2:65" s="11" customFormat="1" ht="13.5">
      <c r="B103" s="205"/>
      <c r="C103" s="206"/>
      <c r="D103" s="219" t="s">
        <v>171</v>
      </c>
      <c r="E103" s="206"/>
      <c r="F103" s="242" t="s">
        <v>396</v>
      </c>
      <c r="G103" s="206"/>
      <c r="H103" s="243">
        <v>128.1</v>
      </c>
      <c r="I103" s="211"/>
      <c r="J103" s="206"/>
      <c r="K103" s="206"/>
      <c r="L103" s="212"/>
      <c r="M103" s="213"/>
      <c r="N103" s="214"/>
      <c r="O103" s="214"/>
      <c r="P103" s="214"/>
      <c r="Q103" s="214"/>
      <c r="R103" s="214"/>
      <c r="S103" s="214"/>
      <c r="T103" s="215"/>
      <c r="AT103" s="216" t="s">
        <v>171</v>
      </c>
      <c r="AU103" s="216" t="s">
        <v>88</v>
      </c>
      <c r="AV103" s="11" t="s">
        <v>88</v>
      </c>
      <c r="AW103" s="11" t="s">
        <v>6</v>
      </c>
      <c r="AX103" s="11" t="s">
        <v>86</v>
      </c>
      <c r="AY103" s="216" t="s">
        <v>161</v>
      </c>
    </row>
    <row r="104" spans="2:65" s="1" customFormat="1" ht="31.5" customHeight="1">
      <c r="B104" s="41"/>
      <c r="C104" s="193" t="s">
        <v>288</v>
      </c>
      <c r="D104" s="193" t="s">
        <v>164</v>
      </c>
      <c r="E104" s="194" t="s">
        <v>397</v>
      </c>
      <c r="F104" s="195" t="s">
        <v>398</v>
      </c>
      <c r="G104" s="196" t="s">
        <v>220</v>
      </c>
      <c r="H104" s="197">
        <v>24.074999999999999</v>
      </c>
      <c r="I104" s="198"/>
      <c r="J104" s="199">
        <f>ROUND(I104*H104,2)</f>
        <v>0</v>
      </c>
      <c r="K104" s="195" t="s">
        <v>168</v>
      </c>
      <c r="L104" s="61"/>
      <c r="M104" s="200" t="s">
        <v>76</v>
      </c>
      <c r="N104" s="201" t="s">
        <v>48</v>
      </c>
      <c r="O104" s="42"/>
      <c r="P104" s="202">
        <f>O104*H104</f>
        <v>0</v>
      </c>
      <c r="Q104" s="202">
        <v>1.6800000000000001E-3</v>
      </c>
      <c r="R104" s="202">
        <f>Q104*H104</f>
        <v>4.0446000000000003E-2</v>
      </c>
      <c r="S104" s="202">
        <v>0</v>
      </c>
      <c r="T104" s="203">
        <f>S104*H104</f>
        <v>0</v>
      </c>
      <c r="AR104" s="24" t="s">
        <v>169</v>
      </c>
      <c r="AT104" s="24" t="s">
        <v>164</v>
      </c>
      <c r="AU104" s="24" t="s">
        <v>88</v>
      </c>
      <c r="AY104" s="24" t="s">
        <v>161</v>
      </c>
      <c r="BE104" s="204">
        <f>IF(N104="základní",J104,0)</f>
        <v>0</v>
      </c>
      <c r="BF104" s="204">
        <f>IF(N104="snížená",J104,0)</f>
        <v>0</v>
      </c>
      <c r="BG104" s="204">
        <f>IF(N104="zákl. přenesená",J104,0)</f>
        <v>0</v>
      </c>
      <c r="BH104" s="204">
        <f>IF(N104="sníž. přenesená",J104,0)</f>
        <v>0</v>
      </c>
      <c r="BI104" s="204">
        <f>IF(N104="nulová",J104,0)</f>
        <v>0</v>
      </c>
      <c r="BJ104" s="24" t="s">
        <v>86</v>
      </c>
      <c r="BK104" s="204">
        <f>ROUND(I104*H104,2)</f>
        <v>0</v>
      </c>
      <c r="BL104" s="24" t="s">
        <v>169</v>
      </c>
      <c r="BM104" s="24" t="s">
        <v>399</v>
      </c>
    </row>
    <row r="105" spans="2:65" s="1" customFormat="1" ht="22.5" customHeight="1">
      <c r="B105" s="41"/>
      <c r="C105" s="232" t="s">
        <v>215</v>
      </c>
      <c r="D105" s="232" t="s">
        <v>246</v>
      </c>
      <c r="E105" s="233" t="s">
        <v>400</v>
      </c>
      <c r="F105" s="234" t="s">
        <v>375</v>
      </c>
      <c r="G105" s="235" t="s">
        <v>209</v>
      </c>
      <c r="H105" s="236">
        <v>24.074999999999999</v>
      </c>
      <c r="I105" s="237"/>
      <c r="J105" s="238">
        <f>ROUND(I105*H105,2)</f>
        <v>0</v>
      </c>
      <c r="K105" s="234" t="s">
        <v>168</v>
      </c>
      <c r="L105" s="239"/>
      <c r="M105" s="240" t="s">
        <v>76</v>
      </c>
      <c r="N105" s="241" t="s">
        <v>48</v>
      </c>
      <c r="O105" s="42"/>
      <c r="P105" s="202">
        <f>O105*H105</f>
        <v>0</v>
      </c>
      <c r="Q105" s="202">
        <v>5.1000000000000004E-4</v>
      </c>
      <c r="R105" s="202">
        <f>Q105*H105</f>
        <v>1.2278250000000001E-2</v>
      </c>
      <c r="S105" s="202">
        <v>0</v>
      </c>
      <c r="T105" s="203">
        <f>S105*H105</f>
        <v>0</v>
      </c>
      <c r="AR105" s="24" t="s">
        <v>288</v>
      </c>
      <c r="AT105" s="24" t="s">
        <v>246</v>
      </c>
      <c r="AU105" s="24" t="s">
        <v>88</v>
      </c>
      <c r="AY105" s="24" t="s">
        <v>161</v>
      </c>
      <c r="BE105" s="204">
        <f>IF(N105="základní",J105,0)</f>
        <v>0</v>
      </c>
      <c r="BF105" s="204">
        <f>IF(N105="snížená",J105,0)</f>
        <v>0</v>
      </c>
      <c r="BG105" s="204">
        <f>IF(N105="zákl. přenesená",J105,0)</f>
        <v>0</v>
      </c>
      <c r="BH105" s="204">
        <f>IF(N105="sníž. přenesená",J105,0)</f>
        <v>0</v>
      </c>
      <c r="BI105" s="204">
        <f>IF(N105="nulová",J105,0)</f>
        <v>0</v>
      </c>
      <c r="BJ105" s="24" t="s">
        <v>86</v>
      </c>
      <c r="BK105" s="204">
        <f>ROUND(I105*H105,2)</f>
        <v>0</v>
      </c>
      <c r="BL105" s="24" t="s">
        <v>169</v>
      </c>
      <c r="BM105" s="24" t="s">
        <v>401</v>
      </c>
    </row>
    <row r="106" spans="2:65" s="1" customFormat="1" ht="22.5" customHeight="1">
      <c r="B106" s="41"/>
      <c r="C106" s="193" t="s">
        <v>251</v>
      </c>
      <c r="D106" s="193" t="s">
        <v>164</v>
      </c>
      <c r="E106" s="194" t="s">
        <v>402</v>
      </c>
      <c r="F106" s="195" t="s">
        <v>403</v>
      </c>
      <c r="G106" s="196" t="s">
        <v>220</v>
      </c>
      <c r="H106" s="197">
        <v>71.099999999999994</v>
      </c>
      <c r="I106" s="198"/>
      <c r="J106" s="199">
        <f>ROUND(I106*H106,2)</f>
        <v>0</v>
      </c>
      <c r="K106" s="195" t="s">
        <v>168</v>
      </c>
      <c r="L106" s="61"/>
      <c r="M106" s="200" t="s">
        <v>76</v>
      </c>
      <c r="N106" s="201" t="s">
        <v>48</v>
      </c>
      <c r="O106" s="42"/>
      <c r="P106" s="202">
        <f>O106*H106</f>
        <v>0</v>
      </c>
      <c r="Q106" s="202">
        <v>6.0000000000000002E-5</v>
      </c>
      <c r="R106" s="202">
        <f>Q106*H106</f>
        <v>4.2659999999999998E-3</v>
      </c>
      <c r="S106" s="202">
        <v>0</v>
      </c>
      <c r="T106" s="203">
        <f>S106*H106</f>
        <v>0</v>
      </c>
      <c r="AR106" s="24" t="s">
        <v>169</v>
      </c>
      <c r="AT106" s="24" t="s">
        <v>164</v>
      </c>
      <c r="AU106" s="24" t="s">
        <v>88</v>
      </c>
      <c r="AY106" s="24" t="s">
        <v>161</v>
      </c>
      <c r="BE106" s="204">
        <f>IF(N106="základní",J106,0)</f>
        <v>0</v>
      </c>
      <c r="BF106" s="204">
        <f>IF(N106="snížená",J106,0)</f>
        <v>0</v>
      </c>
      <c r="BG106" s="204">
        <f>IF(N106="zákl. přenesená",J106,0)</f>
        <v>0</v>
      </c>
      <c r="BH106" s="204">
        <f>IF(N106="sníž. přenesená",J106,0)</f>
        <v>0</v>
      </c>
      <c r="BI106" s="204">
        <f>IF(N106="nulová",J106,0)</f>
        <v>0</v>
      </c>
      <c r="BJ106" s="24" t="s">
        <v>86</v>
      </c>
      <c r="BK106" s="204">
        <f>ROUND(I106*H106,2)</f>
        <v>0</v>
      </c>
      <c r="BL106" s="24" t="s">
        <v>169</v>
      </c>
      <c r="BM106" s="24" t="s">
        <v>404</v>
      </c>
    </row>
    <row r="107" spans="2:65" s="1" customFormat="1" ht="31.5" customHeight="1">
      <c r="B107" s="41"/>
      <c r="C107" s="232" t="s">
        <v>256</v>
      </c>
      <c r="D107" s="232" t="s">
        <v>246</v>
      </c>
      <c r="E107" s="233" t="s">
        <v>405</v>
      </c>
      <c r="F107" s="234" t="s">
        <v>406</v>
      </c>
      <c r="G107" s="235" t="s">
        <v>220</v>
      </c>
      <c r="H107" s="236">
        <v>74.655000000000001</v>
      </c>
      <c r="I107" s="237"/>
      <c r="J107" s="238">
        <f>ROUND(I107*H107,2)</f>
        <v>0</v>
      </c>
      <c r="K107" s="234" t="s">
        <v>168</v>
      </c>
      <c r="L107" s="239"/>
      <c r="M107" s="240" t="s">
        <v>76</v>
      </c>
      <c r="N107" s="241" t="s">
        <v>48</v>
      </c>
      <c r="O107" s="42"/>
      <c r="P107" s="202">
        <f>O107*H107</f>
        <v>0</v>
      </c>
      <c r="Q107" s="202">
        <v>5.1999999999999995E-4</v>
      </c>
      <c r="R107" s="202">
        <f>Q107*H107</f>
        <v>3.8820599999999997E-2</v>
      </c>
      <c r="S107" s="202">
        <v>0</v>
      </c>
      <c r="T107" s="203">
        <f>S107*H107</f>
        <v>0</v>
      </c>
      <c r="AR107" s="24" t="s">
        <v>288</v>
      </c>
      <c r="AT107" s="24" t="s">
        <v>246</v>
      </c>
      <c r="AU107" s="24" t="s">
        <v>88</v>
      </c>
      <c r="AY107" s="24" t="s">
        <v>161</v>
      </c>
      <c r="BE107" s="204">
        <f>IF(N107="základní",J107,0)</f>
        <v>0</v>
      </c>
      <c r="BF107" s="204">
        <f>IF(N107="snížená",J107,0)</f>
        <v>0</v>
      </c>
      <c r="BG107" s="204">
        <f>IF(N107="zákl. přenesená",J107,0)</f>
        <v>0</v>
      </c>
      <c r="BH107" s="204">
        <f>IF(N107="sníž. přenesená",J107,0)</f>
        <v>0</v>
      </c>
      <c r="BI107" s="204">
        <f>IF(N107="nulová",J107,0)</f>
        <v>0</v>
      </c>
      <c r="BJ107" s="24" t="s">
        <v>86</v>
      </c>
      <c r="BK107" s="204">
        <f>ROUND(I107*H107,2)</f>
        <v>0</v>
      </c>
      <c r="BL107" s="24" t="s">
        <v>169</v>
      </c>
      <c r="BM107" s="24" t="s">
        <v>407</v>
      </c>
    </row>
    <row r="108" spans="2:65" s="11" customFormat="1" ht="13.5">
      <c r="B108" s="205"/>
      <c r="C108" s="206"/>
      <c r="D108" s="219" t="s">
        <v>171</v>
      </c>
      <c r="E108" s="206"/>
      <c r="F108" s="242" t="s">
        <v>408</v>
      </c>
      <c r="G108" s="206"/>
      <c r="H108" s="243">
        <v>74.655000000000001</v>
      </c>
      <c r="I108" s="211"/>
      <c r="J108" s="206"/>
      <c r="K108" s="206"/>
      <c r="L108" s="212"/>
      <c r="M108" s="213"/>
      <c r="N108" s="214"/>
      <c r="O108" s="214"/>
      <c r="P108" s="214"/>
      <c r="Q108" s="214"/>
      <c r="R108" s="214"/>
      <c r="S108" s="214"/>
      <c r="T108" s="215"/>
      <c r="AT108" s="216" t="s">
        <v>171</v>
      </c>
      <c r="AU108" s="216" t="s">
        <v>88</v>
      </c>
      <c r="AV108" s="11" t="s">
        <v>88</v>
      </c>
      <c r="AW108" s="11" t="s">
        <v>6</v>
      </c>
      <c r="AX108" s="11" t="s">
        <v>86</v>
      </c>
      <c r="AY108" s="216" t="s">
        <v>161</v>
      </c>
    </row>
    <row r="109" spans="2:65" s="1" customFormat="1" ht="31.5" customHeight="1">
      <c r="B109" s="41"/>
      <c r="C109" s="193" t="s">
        <v>260</v>
      </c>
      <c r="D109" s="193" t="s">
        <v>164</v>
      </c>
      <c r="E109" s="194" t="s">
        <v>409</v>
      </c>
      <c r="F109" s="195" t="s">
        <v>410</v>
      </c>
      <c r="G109" s="196" t="s">
        <v>209</v>
      </c>
      <c r="H109" s="197">
        <v>229.27</v>
      </c>
      <c r="I109" s="198"/>
      <c r="J109" s="199">
        <f>ROUND(I109*H109,2)</f>
        <v>0</v>
      </c>
      <c r="K109" s="195" t="s">
        <v>168</v>
      </c>
      <c r="L109" s="61"/>
      <c r="M109" s="200" t="s">
        <v>76</v>
      </c>
      <c r="N109" s="201" t="s">
        <v>48</v>
      </c>
      <c r="O109" s="42"/>
      <c r="P109" s="202">
        <f>O109*H109</f>
        <v>0</v>
      </c>
      <c r="Q109" s="202">
        <v>2.6800000000000001E-3</v>
      </c>
      <c r="R109" s="202">
        <f>Q109*H109</f>
        <v>0.61444360000000009</v>
      </c>
      <c r="S109" s="202">
        <v>0</v>
      </c>
      <c r="T109" s="203">
        <f>S109*H109</f>
        <v>0</v>
      </c>
      <c r="AR109" s="24" t="s">
        <v>169</v>
      </c>
      <c r="AT109" s="24" t="s">
        <v>164</v>
      </c>
      <c r="AU109" s="24" t="s">
        <v>88</v>
      </c>
      <c r="AY109" s="24" t="s">
        <v>161</v>
      </c>
      <c r="BE109" s="204">
        <f>IF(N109="základní",J109,0)</f>
        <v>0</v>
      </c>
      <c r="BF109" s="204">
        <f>IF(N109="snížená",J109,0)</f>
        <v>0</v>
      </c>
      <c r="BG109" s="204">
        <f>IF(N109="zákl. přenesená",J109,0)</f>
        <v>0</v>
      </c>
      <c r="BH109" s="204">
        <f>IF(N109="sníž. přenesená",J109,0)</f>
        <v>0</v>
      </c>
      <c r="BI109" s="204">
        <f>IF(N109="nulová",J109,0)</f>
        <v>0</v>
      </c>
      <c r="BJ109" s="24" t="s">
        <v>86</v>
      </c>
      <c r="BK109" s="204">
        <f>ROUND(I109*H109,2)</f>
        <v>0</v>
      </c>
      <c r="BL109" s="24" t="s">
        <v>169</v>
      </c>
      <c r="BM109" s="24" t="s">
        <v>411</v>
      </c>
    </row>
    <row r="110" spans="2:65" s="1" customFormat="1" ht="22.5" customHeight="1">
      <c r="B110" s="41"/>
      <c r="C110" s="232" t="s">
        <v>264</v>
      </c>
      <c r="D110" s="232" t="s">
        <v>246</v>
      </c>
      <c r="E110" s="233" t="s">
        <v>412</v>
      </c>
      <c r="F110" s="234" t="s">
        <v>413</v>
      </c>
      <c r="G110" s="235" t="s">
        <v>414</v>
      </c>
      <c r="H110" s="236">
        <v>119.91</v>
      </c>
      <c r="I110" s="237"/>
      <c r="J110" s="238">
        <f>ROUND(I110*H110,2)</f>
        <v>0</v>
      </c>
      <c r="K110" s="234" t="s">
        <v>168</v>
      </c>
      <c r="L110" s="239"/>
      <c r="M110" s="240" t="s">
        <v>76</v>
      </c>
      <c r="N110" s="241" t="s">
        <v>48</v>
      </c>
      <c r="O110" s="42"/>
      <c r="P110" s="202">
        <f>O110*H110</f>
        <v>0</v>
      </c>
      <c r="Q110" s="202">
        <v>1E-3</v>
      </c>
      <c r="R110" s="202">
        <f>Q110*H110</f>
        <v>0.11991</v>
      </c>
      <c r="S110" s="202">
        <v>0</v>
      </c>
      <c r="T110" s="203">
        <f>S110*H110</f>
        <v>0</v>
      </c>
      <c r="AR110" s="24" t="s">
        <v>288</v>
      </c>
      <c r="AT110" s="24" t="s">
        <v>246</v>
      </c>
      <c r="AU110" s="24" t="s">
        <v>88</v>
      </c>
      <c r="AY110" s="24" t="s">
        <v>161</v>
      </c>
      <c r="BE110" s="204">
        <f>IF(N110="základní",J110,0)</f>
        <v>0</v>
      </c>
      <c r="BF110" s="204">
        <f>IF(N110="snížená",J110,0)</f>
        <v>0</v>
      </c>
      <c r="BG110" s="204">
        <f>IF(N110="zákl. přenesená",J110,0)</f>
        <v>0</v>
      </c>
      <c r="BH110" s="204">
        <f>IF(N110="sníž. přenesená",J110,0)</f>
        <v>0</v>
      </c>
      <c r="BI110" s="204">
        <f>IF(N110="nulová",J110,0)</f>
        <v>0</v>
      </c>
      <c r="BJ110" s="24" t="s">
        <v>86</v>
      </c>
      <c r="BK110" s="204">
        <f>ROUND(I110*H110,2)</f>
        <v>0</v>
      </c>
      <c r="BL110" s="24" t="s">
        <v>169</v>
      </c>
      <c r="BM110" s="24" t="s">
        <v>415</v>
      </c>
    </row>
    <row r="111" spans="2:65" s="1" customFormat="1" ht="31.5" customHeight="1">
      <c r="B111" s="41"/>
      <c r="C111" s="193" t="s">
        <v>268</v>
      </c>
      <c r="D111" s="193" t="s">
        <v>164</v>
      </c>
      <c r="E111" s="194" t="s">
        <v>416</v>
      </c>
      <c r="F111" s="195" t="s">
        <v>417</v>
      </c>
      <c r="G111" s="196" t="s">
        <v>209</v>
      </c>
      <c r="H111" s="197">
        <v>43.3</v>
      </c>
      <c r="I111" s="198"/>
      <c r="J111" s="199">
        <f>ROUND(I111*H111,2)</f>
        <v>0</v>
      </c>
      <c r="K111" s="195" t="s">
        <v>168</v>
      </c>
      <c r="L111" s="61"/>
      <c r="M111" s="200" t="s">
        <v>76</v>
      </c>
      <c r="N111" s="201" t="s">
        <v>48</v>
      </c>
      <c r="O111" s="42"/>
      <c r="P111" s="202">
        <f>O111*H111</f>
        <v>0</v>
      </c>
      <c r="Q111" s="202">
        <v>1.2E-4</v>
      </c>
      <c r="R111" s="202">
        <f>Q111*H111</f>
        <v>5.1960000000000001E-3</v>
      </c>
      <c r="S111" s="202">
        <v>0</v>
      </c>
      <c r="T111" s="203">
        <f>S111*H111</f>
        <v>0</v>
      </c>
      <c r="AR111" s="24" t="s">
        <v>169</v>
      </c>
      <c r="AT111" s="24" t="s">
        <v>164</v>
      </c>
      <c r="AU111" s="24" t="s">
        <v>88</v>
      </c>
      <c r="AY111" s="24" t="s">
        <v>161</v>
      </c>
      <c r="BE111" s="204">
        <f>IF(N111="základní",J111,0)</f>
        <v>0</v>
      </c>
      <c r="BF111" s="204">
        <f>IF(N111="snížená",J111,0)</f>
        <v>0</v>
      </c>
      <c r="BG111" s="204">
        <f>IF(N111="zákl. přenesená",J111,0)</f>
        <v>0</v>
      </c>
      <c r="BH111" s="204">
        <f>IF(N111="sníž. přenesená",J111,0)</f>
        <v>0</v>
      </c>
      <c r="BI111" s="204">
        <f>IF(N111="nulová",J111,0)</f>
        <v>0</v>
      </c>
      <c r="BJ111" s="24" t="s">
        <v>86</v>
      </c>
      <c r="BK111" s="204">
        <f>ROUND(I111*H111,2)</f>
        <v>0</v>
      </c>
      <c r="BL111" s="24" t="s">
        <v>169</v>
      </c>
      <c r="BM111" s="24" t="s">
        <v>418</v>
      </c>
    </row>
    <row r="112" spans="2:65" s="1" customFormat="1" ht="31.5" customHeight="1">
      <c r="B112" s="41"/>
      <c r="C112" s="193" t="s">
        <v>10</v>
      </c>
      <c r="D112" s="193" t="s">
        <v>164</v>
      </c>
      <c r="E112" s="194" t="s">
        <v>419</v>
      </c>
      <c r="F112" s="195" t="s">
        <v>420</v>
      </c>
      <c r="G112" s="196" t="s">
        <v>209</v>
      </c>
      <c r="H112" s="197">
        <v>297</v>
      </c>
      <c r="I112" s="198"/>
      <c r="J112" s="199">
        <f>ROUND(I112*H112,2)</f>
        <v>0</v>
      </c>
      <c r="K112" s="195" t="s">
        <v>168</v>
      </c>
      <c r="L112" s="61"/>
      <c r="M112" s="200" t="s">
        <v>76</v>
      </c>
      <c r="N112" s="201" t="s">
        <v>48</v>
      </c>
      <c r="O112" s="42"/>
      <c r="P112" s="202">
        <f>O112*H112</f>
        <v>0</v>
      </c>
      <c r="Q112" s="202">
        <v>8.4000000000000005E-2</v>
      </c>
      <c r="R112" s="202">
        <f>Q112*H112</f>
        <v>24.948</v>
      </c>
      <c r="S112" s="202">
        <v>0</v>
      </c>
      <c r="T112" s="203">
        <f>S112*H112</f>
        <v>0</v>
      </c>
      <c r="AR112" s="24" t="s">
        <v>169</v>
      </c>
      <c r="AT112" s="24" t="s">
        <v>164</v>
      </c>
      <c r="AU112" s="24" t="s">
        <v>88</v>
      </c>
      <c r="AY112" s="24" t="s">
        <v>161</v>
      </c>
      <c r="BE112" s="204">
        <f>IF(N112="základní",J112,0)</f>
        <v>0</v>
      </c>
      <c r="BF112" s="204">
        <f>IF(N112="snížená",J112,0)</f>
        <v>0</v>
      </c>
      <c r="BG112" s="204">
        <f>IF(N112="zákl. přenesená",J112,0)</f>
        <v>0</v>
      </c>
      <c r="BH112" s="204">
        <f>IF(N112="sníž. přenesená",J112,0)</f>
        <v>0</v>
      </c>
      <c r="BI112" s="204">
        <f>IF(N112="nulová",J112,0)</f>
        <v>0</v>
      </c>
      <c r="BJ112" s="24" t="s">
        <v>86</v>
      </c>
      <c r="BK112" s="204">
        <f>ROUND(I112*H112,2)</f>
        <v>0</v>
      </c>
      <c r="BL112" s="24" t="s">
        <v>169</v>
      </c>
      <c r="BM112" s="24" t="s">
        <v>421</v>
      </c>
    </row>
    <row r="113" spans="2:65" s="10" customFormat="1" ht="29.85" customHeight="1">
      <c r="B113" s="176"/>
      <c r="C113" s="177"/>
      <c r="D113" s="190" t="s">
        <v>77</v>
      </c>
      <c r="E113" s="191" t="s">
        <v>288</v>
      </c>
      <c r="F113" s="191" t="s">
        <v>422</v>
      </c>
      <c r="G113" s="177"/>
      <c r="H113" s="177"/>
      <c r="I113" s="180"/>
      <c r="J113" s="192">
        <f>BK113</f>
        <v>0</v>
      </c>
      <c r="K113" s="177"/>
      <c r="L113" s="182"/>
      <c r="M113" s="183"/>
      <c r="N113" s="184"/>
      <c r="O113" s="184"/>
      <c r="P113" s="185">
        <f>SUM(P114:P115)</f>
        <v>0</v>
      </c>
      <c r="Q113" s="184"/>
      <c r="R113" s="185">
        <f>SUM(R114:R115)</f>
        <v>4.4000000000000003E-3</v>
      </c>
      <c r="S113" s="184"/>
      <c r="T113" s="186">
        <f>SUM(T114:T115)</f>
        <v>0</v>
      </c>
      <c r="AR113" s="187" t="s">
        <v>86</v>
      </c>
      <c r="AT113" s="188" t="s">
        <v>77</v>
      </c>
      <c r="AU113" s="188" t="s">
        <v>86</v>
      </c>
      <c r="AY113" s="187" t="s">
        <v>161</v>
      </c>
      <c r="BK113" s="189">
        <f>SUM(BK114:BK115)</f>
        <v>0</v>
      </c>
    </row>
    <row r="114" spans="2:65" s="1" customFormat="1" ht="31.5" customHeight="1">
      <c r="B114" s="41"/>
      <c r="C114" s="193" t="s">
        <v>234</v>
      </c>
      <c r="D114" s="193" t="s">
        <v>164</v>
      </c>
      <c r="E114" s="194" t="s">
        <v>423</v>
      </c>
      <c r="F114" s="195" t="s">
        <v>424</v>
      </c>
      <c r="G114" s="196" t="s">
        <v>254</v>
      </c>
      <c r="H114" s="197">
        <v>4</v>
      </c>
      <c r="I114" s="198"/>
      <c r="J114" s="199">
        <f>ROUND(I114*H114,2)</f>
        <v>0</v>
      </c>
      <c r="K114" s="195" t="s">
        <v>168</v>
      </c>
      <c r="L114" s="61"/>
      <c r="M114" s="200" t="s">
        <v>76</v>
      </c>
      <c r="N114" s="201" t="s">
        <v>48</v>
      </c>
      <c r="O114" s="42"/>
      <c r="P114" s="202">
        <f>O114*H114</f>
        <v>0</v>
      </c>
      <c r="Q114" s="202">
        <v>0</v>
      </c>
      <c r="R114" s="202">
        <f>Q114*H114</f>
        <v>0</v>
      </c>
      <c r="S114" s="202">
        <v>0</v>
      </c>
      <c r="T114" s="203">
        <f>S114*H114</f>
        <v>0</v>
      </c>
      <c r="AR114" s="24" t="s">
        <v>169</v>
      </c>
      <c r="AT114" s="24" t="s">
        <v>164</v>
      </c>
      <c r="AU114" s="24" t="s">
        <v>88</v>
      </c>
      <c r="AY114" s="24" t="s">
        <v>161</v>
      </c>
      <c r="BE114" s="204">
        <f>IF(N114="základní",J114,0)</f>
        <v>0</v>
      </c>
      <c r="BF114" s="204">
        <f>IF(N114="snížená",J114,0)</f>
        <v>0</v>
      </c>
      <c r="BG114" s="204">
        <f>IF(N114="zákl. přenesená",J114,0)</f>
        <v>0</v>
      </c>
      <c r="BH114" s="204">
        <f>IF(N114="sníž. přenesená",J114,0)</f>
        <v>0</v>
      </c>
      <c r="BI114" s="204">
        <f>IF(N114="nulová",J114,0)</f>
        <v>0</v>
      </c>
      <c r="BJ114" s="24" t="s">
        <v>86</v>
      </c>
      <c r="BK114" s="204">
        <f>ROUND(I114*H114,2)</f>
        <v>0</v>
      </c>
      <c r="BL114" s="24" t="s">
        <v>169</v>
      </c>
      <c r="BM114" s="24" t="s">
        <v>425</v>
      </c>
    </row>
    <row r="115" spans="2:65" s="1" customFormat="1" ht="22.5" customHeight="1">
      <c r="B115" s="41"/>
      <c r="C115" s="232" t="s">
        <v>278</v>
      </c>
      <c r="D115" s="232" t="s">
        <v>246</v>
      </c>
      <c r="E115" s="233" t="s">
        <v>426</v>
      </c>
      <c r="F115" s="234" t="s">
        <v>427</v>
      </c>
      <c r="G115" s="235" t="s">
        <v>254</v>
      </c>
      <c r="H115" s="236">
        <v>4</v>
      </c>
      <c r="I115" s="237"/>
      <c r="J115" s="238">
        <f>ROUND(I115*H115,2)</f>
        <v>0</v>
      </c>
      <c r="K115" s="234" t="s">
        <v>168</v>
      </c>
      <c r="L115" s="239"/>
      <c r="M115" s="240" t="s">
        <v>76</v>
      </c>
      <c r="N115" s="241" t="s">
        <v>48</v>
      </c>
      <c r="O115" s="42"/>
      <c r="P115" s="202">
        <f>O115*H115</f>
        <v>0</v>
      </c>
      <c r="Q115" s="202">
        <v>1.1000000000000001E-3</v>
      </c>
      <c r="R115" s="202">
        <f>Q115*H115</f>
        <v>4.4000000000000003E-3</v>
      </c>
      <c r="S115" s="202">
        <v>0</v>
      </c>
      <c r="T115" s="203">
        <f>S115*H115</f>
        <v>0</v>
      </c>
      <c r="AR115" s="24" t="s">
        <v>288</v>
      </c>
      <c r="AT115" s="24" t="s">
        <v>246</v>
      </c>
      <c r="AU115" s="24" t="s">
        <v>88</v>
      </c>
      <c r="AY115" s="24" t="s">
        <v>161</v>
      </c>
      <c r="BE115" s="204">
        <f>IF(N115="základní",J115,0)</f>
        <v>0</v>
      </c>
      <c r="BF115" s="204">
        <f>IF(N115="snížená",J115,0)</f>
        <v>0</v>
      </c>
      <c r="BG115" s="204">
        <f>IF(N115="zákl. přenesená",J115,0)</f>
        <v>0</v>
      </c>
      <c r="BH115" s="204">
        <f>IF(N115="sníž. přenesená",J115,0)</f>
        <v>0</v>
      </c>
      <c r="BI115" s="204">
        <f>IF(N115="nulová",J115,0)</f>
        <v>0</v>
      </c>
      <c r="BJ115" s="24" t="s">
        <v>86</v>
      </c>
      <c r="BK115" s="204">
        <f>ROUND(I115*H115,2)</f>
        <v>0</v>
      </c>
      <c r="BL115" s="24" t="s">
        <v>169</v>
      </c>
      <c r="BM115" s="24" t="s">
        <v>428</v>
      </c>
    </row>
    <row r="116" spans="2:65" s="10" customFormat="1" ht="29.85" customHeight="1">
      <c r="B116" s="176"/>
      <c r="C116" s="177"/>
      <c r="D116" s="190" t="s">
        <v>77</v>
      </c>
      <c r="E116" s="191" t="s">
        <v>215</v>
      </c>
      <c r="F116" s="191" t="s">
        <v>429</v>
      </c>
      <c r="G116" s="177"/>
      <c r="H116" s="177"/>
      <c r="I116" s="180"/>
      <c r="J116" s="192">
        <f>BK116</f>
        <v>0</v>
      </c>
      <c r="K116" s="177"/>
      <c r="L116" s="182"/>
      <c r="M116" s="183"/>
      <c r="N116" s="184"/>
      <c r="O116" s="184"/>
      <c r="P116" s="185">
        <f>SUM(P117:P120)</f>
        <v>0</v>
      </c>
      <c r="Q116" s="184"/>
      <c r="R116" s="185">
        <f>SUM(R117:R120)</f>
        <v>0</v>
      </c>
      <c r="S116" s="184"/>
      <c r="T116" s="186">
        <f>SUM(T117:T120)</f>
        <v>0</v>
      </c>
      <c r="AR116" s="187" t="s">
        <v>86</v>
      </c>
      <c r="AT116" s="188" t="s">
        <v>77</v>
      </c>
      <c r="AU116" s="188" t="s">
        <v>86</v>
      </c>
      <c r="AY116" s="187" t="s">
        <v>161</v>
      </c>
      <c r="BK116" s="189">
        <f>SUM(BK117:BK120)</f>
        <v>0</v>
      </c>
    </row>
    <row r="117" spans="2:65" s="1" customFormat="1" ht="31.5" customHeight="1">
      <c r="B117" s="41"/>
      <c r="C117" s="193" t="s">
        <v>323</v>
      </c>
      <c r="D117" s="193" t="s">
        <v>164</v>
      </c>
      <c r="E117" s="194" t="s">
        <v>430</v>
      </c>
      <c r="F117" s="195" t="s">
        <v>431</v>
      </c>
      <c r="G117" s="196" t="s">
        <v>209</v>
      </c>
      <c r="H117" s="197">
        <v>396.82499999999999</v>
      </c>
      <c r="I117" s="198"/>
      <c r="J117" s="199">
        <f>ROUND(I117*H117,2)</f>
        <v>0</v>
      </c>
      <c r="K117" s="195" t="s">
        <v>168</v>
      </c>
      <c r="L117" s="61"/>
      <c r="M117" s="200" t="s">
        <v>76</v>
      </c>
      <c r="N117" s="201" t="s">
        <v>48</v>
      </c>
      <c r="O117" s="42"/>
      <c r="P117" s="202">
        <f>O117*H117</f>
        <v>0</v>
      </c>
      <c r="Q117" s="202">
        <v>0</v>
      </c>
      <c r="R117" s="202">
        <f>Q117*H117</f>
        <v>0</v>
      </c>
      <c r="S117" s="202">
        <v>0</v>
      </c>
      <c r="T117" s="203">
        <f>S117*H117</f>
        <v>0</v>
      </c>
      <c r="AR117" s="24" t="s">
        <v>169</v>
      </c>
      <c r="AT117" s="24" t="s">
        <v>164</v>
      </c>
      <c r="AU117" s="24" t="s">
        <v>88</v>
      </c>
      <c r="AY117" s="24" t="s">
        <v>161</v>
      </c>
      <c r="BE117" s="204">
        <f>IF(N117="základní",J117,0)</f>
        <v>0</v>
      </c>
      <c r="BF117" s="204">
        <f>IF(N117="snížená",J117,0)</f>
        <v>0</v>
      </c>
      <c r="BG117" s="204">
        <f>IF(N117="zákl. přenesená",J117,0)</f>
        <v>0</v>
      </c>
      <c r="BH117" s="204">
        <f>IF(N117="sníž. přenesená",J117,0)</f>
        <v>0</v>
      </c>
      <c r="BI117" s="204">
        <f>IF(N117="nulová",J117,0)</f>
        <v>0</v>
      </c>
      <c r="BJ117" s="24" t="s">
        <v>86</v>
      </c>
      <c r="BK117" s="204">
        <f>ROUND(I117*H117,2)</f>
        <v>0</v>
      </c>
      <c r="BL117" s="24" t="s">
        <v>169</v>
      </c>
      <c r="BM117" s="24" t="s">
        <v>432</v>
      </c>
    </row>
    <row r="118" spans="2:65" s="1" customFormat="1" ht="44.25" customHeight="1">
      <c r="B118" s="41"/>
      <c r="C118" s="193" t="s">
        <v>327</v>
      </c>
      <c r="D118" s="193" t="s">
        <v>164</v>
      </c>
      <c r="E118" s="194" t="s">
        <v>433</v>
      </c>
      <c r="F118" s="195" t="s">
        <v>434</v>
      </c>
      <c r="G118" s="196" t="s">
        <v>209</v>
      </c>
      <c r="H118" s="197">
        <v>23809.5</v>
      </c>
      <c r="I118" s="198"/>
      <c r="J118" s="199">
        <f>ROUND(I118*H118,2)</f>
        <v>0</v>
      </c>
      <c r="K118" s="195" t="s">
        <v>168</v>
      </c>
      <c r="L118" s="61"/>
      <c r="M118" s="200" t="s">
        <v>76</v>
      </c>
      <c r="N118" s="201" t="s">
        <v>48</v>
      </c>
      <c r="O118" s="42"/>
      <c r="P118" s="202">
        <f>O118*H118</f>
        <v>0</v>
      </c>
      <c r="Q118" s="202">
        <v>0</v>
      </c>
      <c r="R118" s="202">
        <f>Q118*H118</f>
        <v>0</v>
      </c>
      <c r="S118" s="202">
        <v>0</v>
      </c>
      <c r="T118" s="203">
        <f>S118*H118</f>
        <v>0</v>
      </c>
      <c r="AR118" s="24" t="s">
        <v>169</v>
      </c>
      <c r="AT118" s="24" t="s">
        <v>164</v>
      </c>
      <c r="AU118" s="24" t="s">
        <v>88</v>
      </c>
      <c r="AY118" s="24" t="s">
        <v>161</v>
      </c>
      <c r="BE118" s="204">
        <f>IF(N118="základní",J118,0)</f>
        <v>0</v>
      </c>
      <c r="BF118" s="204">
        <f>IF(N118="snížená",J118,0)</f>
        <v>0</v>
      </c>
      <c r="BG118" s="204">
        <f>IF(N118="zákl. přenesená",J118,0)</f>
        <v>0</v>
      </c>
      <c r="BH118" s="204">
        <f>IF(N118="sníž. přenesená",J118,0)</f>
        <v>0</v>
      </c>
      <c r="BI118" s="204">
        <f>IF(N118="nulová",J118,0)</f>
        <v>0</v>
      </c>
      <c r="BJ118" s="24" t="s">
        <v>86</v>
      </c>
      <c r="BK118" s="204">
        <f>ROUND(I118*H118,2)</f>
        <v>0</v>
      </c>
      <c r="BL118" s="24" t="s">
        <v>169</v>
      </c>
      <c r="BM118" s="24" t="s">
        <v>435</v>
      </c>
    </row>
    <row r="119" spans="2:65" s="11" customFormat="1" ht="13.5">
      <c r="B119" s="205"/>
      <c r="C119" s="206"/>
      <c r="D119" s="219" t="s">
        <v>171</v>
      </c>
      <c r="E119" s="206"/>
      <c r="F119" s="242" t="s">
        <v>436</v>
      </c>
      <c r="G119" s="206"/>
      <c r="H119" s="243">
        <v>23809.5</v>
      </c>
      <c r="I119" s="211"/>
      <c r="J119" s="206"/>
      <c r="K119" s="206"/>
      <c r="L119" s="212"/>
      <c r="M119" s="213"/>
      <c r="N119" s="214"/>
      <c r="O119" s="214"/>
      <c r="P119" s="214"/>
      <c r="Q119" s="214"/>
      <c r="R119" s="214"/>
      <c r="S119" s="214"/>
      <c r="T119" s="215"/>
      <c r="AT119" s="216" t="s">
        <v>171</v>
      </c>
      <c r="AU119" s="216" t="s">
        <v>88</v>
      </c>
      <c r="AV119" s="11" t="s">
        <v>88</v>
      </c>
      <c r="AW119" s="11" t="s">
        <v>6</v>
      </c>
      <c r="AX119" s="11" t="s">
        <v>86</v>
      </c>
      <c r="AY119" s="216" t="s">
        <v>161</v>
      </c>
    </row>
    <row r="120" spans="2:65" s="1" customFormat="1" ht="31.5" customHeight="1">
      <c r="B120" s="41"/>
      <c r="C120" s="193" t="s">
        <v>318</v>
      </c>
      <c r="D120" s="193" t="s">
        <v>164</v>
      </c>
      <c r="E120" s="194" t="s">
        <v>437</v>
      </c>
      <c r="F120" s="195" t="s">
        <v>438</v>
      </c>
      <c r="G120" s="196" t="s">
        <v>209</v>
      </c>
      <c r="H120" s="197">
        <v>396.82499999999999</v>
      </c>
      <c r="I120" s="198"/>
      <c r="J120" s="199">
        <f>ROUND(I120*H120,2)</f>
        <v>0</v>
      </c>
      <c r="K120" s="195" t="s">
        <v>168</v>
      </c>
      <c r="L120" s="61"/>
      <c r="M120" s="200" t="s">
        <v>76</v>
      </c>
      <c r="N120" s="201" t="s">
        <v>48</v>
      </c>
      <c r="O120" s="42"/>
      <c r="P120" s="202">
        <f>O120*H120</f>
        <v>0</v>
      </c>
      <c r="Q120" s="202">
        <v>0</v>
      </c>
      <c r="R120" s="202">
        <f>Q120*H120</f>
        <v>0</v>
      </c>
      <c r="S120" s="202">
        <v>0</v>
      </c>
      <c r="T120" s="203">
        <f>S120*H120</f>
        <v>0</v>
      </c>
      <c r="AR120" s="24" t="s">
        <v>169</v>
      </c>
      <c r="AT120" s="24" t="s">
        <v>164</v>
      </c>
      <c r="AU120" s="24" t="s">
        <v>88</v>
      </c>
      <c r="AY120" s="24" t="s">
        <v>161</v>
      </c>
      <c r="BE120" s="204">
        <f>IF(N120="základní",J120,0)</f>
        <v>0</v>
      </c>
      <c r="BF120" s="204">
        <f>IF(N120="snížená",J120,0)</f>
        <v>0</v>
      </c>
      <c r="BG120" s="204">
        <f>IF(N120="zákl. přenesená",J120,0)</f>
        <v>0</v>
      </c>
      <c r="BH120" s="204">
        <f>IF(N120="sníž. přenesená",J120,0)</f>
        <v>0</v>
      </c>
      <c r="BI120" s="204">
        <f>IF(N120="nulová",J120,0)</f>
        <v>0</v>
      </c>
      <c r="BJ120" s="24" t="s">
        <v>86</v>
      </c>
      <c r="BK120" s="204">
        <f>ROUND(I120*H120,2)</f>
        <v>0</v>
      </c>
      <c r="BL120" s="24" t="s">
        <v>169</v>
      </c>
      <c r="BM120" s="24" t="s">
        <v>439</v>
      </c>
    </row>
    <row r="121" spans="2:65" s="10" customFormat="1" ht="37.35" customHeight="1">
      <c r="B121" s="176"/>
      <c r="C121" s="177"/>
      <c r="D121" s="178" t="s">
        <v>77</v>
      </c>
      <c r="E121" s="179" t="s">
        <v>228</v>
      </c>
      <c r="F121" s="179" t="s">
        <v>229</v>
      </c>
      <c r="G121" s="177"/>
      <c r="H121" s="177"/>
      <c r="I121" s="180"/>
      <c r="J121" s="181">
        <f>BK121</f>
        <v>0</v>
      </c>
      <c r="K121" s="177"/>
      <c r="L121" s="182"/>
      <c r="M121" s="183"/>
      <c r="N121" s="184"/>
      <c r="O121" s="184"/>
      <c r="P121" s="185">
        <f>P122+P142+P155+P161+P176+P180+P191+P194+P202</f>
        <v>0</v>
      </c>
      <c r="Q121" s="184"/>
      <c r="R121" s="185">
        <f>R122+R142+R155+R161+R176+R180+R191+R194+R202</f>
        <v>19.777025300000002</v>
      </c>
      <c r="S121" s="184"/>
      <c r="T121" s="186">
        <f>T122+T142+T155+T161+T176+T180+T191+T194+T202</f>
        <v>0</v>
      </c>
      <c r="AR121" s="187" t="s">
        <v>88</v>
      </c>
      <c r="AT121" s="188" t="s">
        <v>77</v>
      </c>
      <c r="AU121" s="188" t="s">
        <v>78</v>
      </c>
      <c r="AY121" s="187" t="s">
        <v>161</v>
      </c>
      <c r="BK121" s="189">
        <f>BK122+BK142+BK155+BK161+BK176+BK180+BK191+BK194+BK202</f>
        <v>0</v>
      </c>
    </row>
    <row r="122" spans="2:65" s="10" customFormat="1" ht="19.899999999999999" customHeight="1">
      <c r="B122" s="176"/>
      <c r="C122" s="177"/>
      <c r="D122" s="190" t="s">
        <v>77</v>
      </c>
      <c r="E122" s="191" t="s">
        <v>440</v>
      </c>
      <c r="F122" s="191" t="s">
        <v>441</v>
      </c>
      <c r="G122" s="177"/>
      <c r="H122" s="177"/>
      <c r="I122" s="180"/>
      <c r="J122" s="192">
        <f>BK122</f>
        <v>0</v>
      </c>
      <c r="K122" s="177"/>
      <c r="L122" s="182"/>
      <c r="M122" s="183"/>
      <c r="N122" s="184"/>
      <c r="O122" s="184"/>
      <c r="P122" s="185">
        <f>SUM(P123:P141)</f>
        <v>0</v>
      </c>
      <c r="Q122" s="184"/>
      <c r="R122" s="185">
        <f>SUM(R123:R141)</f>
        <v>2.7765010000000001</v>
      </c>
      <c r="S122" s="184"/>
      <c r="T122" s="186">
        <f>SUM(T123:T141)</f>
        <v>0</v>
      </c>
      <c r="AR122" s="187" t="s">
        <v>88</v>
      </c>
      <c r="AT122" s="188" t="s">
        <v>77</v>
      </c>
      <c r="AU122" s="188" t="s">
        <v>86</v>
      </c>
      <c r="AY122" s="187" t="s">
        <v>161</v>
      </c>
      <c r="BK122" s="189">
        <f>SUM(BK123:BK141)</f>
        <v>0</v>
      </c>
    </row>
    <row r="123" spans="2:65" s="1" customFormat="1" ht="31.5" customHeight="1">
      <c r="B123" s="41"/>
      <c r="C123" s="193" t="s">
        <v>9</v>
      </c>
      <c r="D123" s="193" t="s">
        <v>164</v>
      </c>
      <c r="E123" s="194" t="s">
        <v>442</v>
      </c>
      <c r="F123" s="195" t="s">
        <v>443</v>
      </c>
      <c r="G123" s="196" t="s">
        <v>209</v>
      </c>
      <c r="H123" s="197">
        <v>302</v>
      </c>
      <c r="I123" s="198"/>
      <c r="J123" s="199">
        <f>ROUND(I123*H123,2)</f>
        <v>0</v>
      </c>
      <c r="K123" s="195" t="s">
        <v>168</v>
      </c>
      <c r="L123" s="61"/>
      <c r="M123" s="200" t="s">
        <v>76</v>
      </c>
      <c r="N123" s="201" t="s">
        <v>48</v>
      </c>
      <c r="O123" s="42"/>
      <c r="P123" s="202">
        <f>O123*H123</f>
        <v>0</v>
      </c>
      <c r="Q123" s="202">
        <v>0</v>
      </c>
      <c r="R123" s="202">
        <f>Q123*H123</f>
        <v>0</v>
      </c>
      <c r="S123" s="202">
        <v>0</v>
      </c>
      <c r="T123" s="203">
        <f>S123*H123</f>
        <v>0</v>
      </c>
      <c r="AR123" s="24" t="s">
        <v>234</v>
      </c>
      <c r="AT123" s="24" t="s">
        <v>164</v>
      </c>
      <c r="AU123" s="24" t="s">
        <v>88</v>
      </c>
      <c r="AY123" s="24" t="s">
        <v>161</v>
      </c>
      <c r="BE123" s="204">
        <f>IF(N123="základní",J123,0)</f>
        <v>0</v>
      </c>
      <c r="BF123" s="204">
        <f>IF(N123="snížená",J123,0)</f>
        <v>0</v>
      </c>
      <c r="BG123" s="204">
        <f>IF(N123="zákl. přenesená",J123,0)</f>
        <v>0</v>
      </c>
      <c r="BH123" s="204">
        <f>IF(N123="sníž. přenesená",J123,0)</f>
        <v>0</v>
      </c>
      <c r="BI123" s="204">
        <f>IF(N123="nulová",J123,0)</f>
        <v>0</v>
      </c>
      <c r="BJ123" s="24" t="s">
        <v>86</v>
      </c>
      <c r="BK123" s="204">
        <f>ROUND(I123*H123,2)</f>
        <v>0</v>
      </c>
      <c r="BL123" s="24" t="s">
        <v>234</v>
      </c>
      <c r="BM123" s="24" t="s">
        <v>444</v>
      </c>
    </row>
    <row r="124" spans="2:65" s="1" customFormat="1" ht="22.5" customHeight="1">
      <c r="B124" s="41"/>
      <c r="C124" s="232" t="s">
        <v>341</v>
      </c>
      <c r="D124" s="232" t="s">
        <v>246</v>
      </c>
      <c r="E124" s="233" t="s">
        <v>445</v>
      </c>
      <c r="F124" s="234" t="s">
        <v>446</v>
      </c>
      <c r="G124" s="235" t="s">
        <v>209</v>
      </c>
      <c r="H124" s="236">
        <v>308.04000000000002</v>
      </c>
      <c r="I124" s="237"/>
      <c r="J124" s="238">
        <f>ROUND(I124*H124,2)</f>
        <v>0</v>
      </c>
      <c r="K124" s="234" t="s">
        <v>168</v>
      </c>
      <c r="L124" s="239"/>
      <c r="M124" s="240" t="s">
        <v>76</v>
      </c>
      <c r="N124" s="241" t="s">
        <v>48</v>
      </c>
      <c r="O124" s="42"/>
      <c r="P124" s="202">
        <f>O124*H124</f>
        <v>0</v>
      </c>
      <c r="Q124" s="202">
        <v>2.0999999999999999E-3</v>
      </c>
      <c r="R124" s="202">
        <f>Q124*H124</f>
        <v>0.64688400000000001</v>
      </c>
      <c r="S124" s="202">
        <v>0</v>
      </c>
      <c r="T124" s="203">
        <f>S124*H124</f>
        <v>0</v>
      </c>
      <c r="AR124" s="24" t="s">
        <v>206</v>
      </c>
      <c r="AT124" s="24" t="s">
        <v>246</v>
      </c>
      <c r="AU124" s="24" t="s">
        <v>88</v>
      </c>
      <c r="AY124" s="24" t="s">
        <v>161</v>
      </c>
      <c r="BE124" s="204">
        <f>IF(N124="základní",J124,0)</f>
        <v>0</v>
      </c>
      <c r="BF124" s="204">
        <f>IF(N124="snížená",J124,0)</f>
        <v>0</v>
      </c>
      <c r="BG124" s="204">
        <f>IF(N124="zákl. přenesená",J124,0)</f>
        <v>0</v>
      </c>
      <c r="BH124" s="204">
        <f>IF(N124="sníž. přenesená",J124,0)</f>
        <v>0</v>
      </c>
      <c r="BI124" s="204">
        <f>IF(N124="nulová",J124,0)</f>
        <v>0</v>
      </c>
      <c r="BJ124" s="24" t="s">
        <v>86</v>
      </c>
      <c r="BK124" s="204">
        <f>ROUND(I124*H124,2)</f>
        <v>0</v>
      </c>
      <c r="BL124" s="24" t="s">
        <v>234</v>
      </c>
      <c r="BM124" s="24" t="s">
        <v>447</v>
      </c>
    </row>
    <row r="125" spans="2:65" s="11" customFormat="1" ht="13.5">
      <c r="B125" s="205"/>
      <c r="C125" s="206"/>
      <c r="D125" s="219" t="s">
        <v>171</v>
      </c>
      <c r="E125" s="206"/>
      <c r="F125" s="242" t="s">
        <v>448</v>
      </c>
      <c r="G125" s="206"/>
      <c r="H125" s="243">
        <v>308.04000000000002</v>
      </c>
      <c r="I125" s="211"/>
      <c r="J125" s="206"/>
      <c r="K125" s="206"/>
      <c r="L125" s="212"/>
      <c r="M125" s="213"/>
      <c r="N125" s="214"/>
      <c r="O125" s="214"/>
      <c r="P125" s="214"/>
      <c r="Q125" s="214"/>
      <c r="R125" s="214"/>
      <c r="S125" s="214"/>
      <c r="T125" s="215"/>
      <c r="AT125" s="216" t="s">
        <v>171</v>
      </c>
      <c r="AU125" s="216" t="s">
        <v>88</v>
      </c>
      <c r="AV125" s="11" t="s">
        <v>88</v>
      </c>
      <c r="AW125" s="11" t="s">
        <v>6</v>
      </c>
      <c r="AX125" s="11" t="s">
        <v>86</v>
      </c>
      <c r="AY125" s="216" t="s">
        <v>161</v>
      </c>
    </row>
    <row r="126" spans="2:65" s="1" customFormat="1" ht="31.5" customHeight="1">
      <c r="B126" s="41"/>
      <c r="C126" s="193" t="s">
        <v>337</v>
      </c>
      <c r="D126" s="193" t="s">
        <v>164</v>
      </c>
      <c r="E126" s="194" t="s">
        <v>449</v>
      </c>
      <c r="F126" s="195" t="s">
        <v>450</v>
      </c>
      <c r="G126" s="196" t="s">
        <v>209</v>
      </c>
      <c r="H126" s="197">
        <v>297</v>
      </c>
      <c r="I126" s="198"/>
      <c r="J126" s="199">
        <f>ROUND(I126*H126,2)</f>
        <v>0</v>
      </c>
      <c r="K126" s="195" t="s">
        <v>168</v>
      </c>
      <c r="L126" s="61"/>
      <c r="M126" s="200" t="s">
        <v>76</v>
      </c>
      <c r="N126" s="201" t="s">
        <v>48</v>
      </c>
      <c r="O126" s="42"/>
      <c r="P126" s="202">
        <f>O126*H126</f>
        <v>0</v>
      </c>
      <c r="Q126" s="202">
        <v>0</v>
      </c>
      <c r="R126" s="202">
        <f>Q126*H126</f>
        <v>0</v>
      </c>
      <c r="S126" s="202">
        <v>0</v>
      </c>
      <c r="T126" s="203">
        <f>S126*H126</f>
        <v>0</v>
      </c>
      <c r="AR126" s="24" t="s">
        <v>234</v>
      </c>
      <c r="AT126" s="24" t="s">
        <v>164</v>
      </c>
      <c r="AU126" s="24" t="s">
        <v>88</v>
      </c>
      <c r="AY126" s="24" t="s">
        <v>161</v>
      </c>
      <c r="BE126" s="204">
        <f>IF(N126="základní",J126,0)</f>
        <v>0</v>
      </c>
      <c r="BF126" s="204">
        <f>IF(N126="snížená",J126,0)</f>
        <v>0</v>
      </c>
      <c r="BG126" s="204">
        <f>IF(N126="zákl. přenesená",J126,0)</f>
        <v>0</v>
      </c>
      <c r="BH126" s="204">
        <f>IF(N126="sníž. přenesená",J126,0)</f>
        <v>0</v>
      </c>
      <c r="BI126" s="204">
        <f>IF(N126="nulová",J126,0)</f>
        <v>0</v>
      </c>
      <c r="BJ126" s="24" t="s">
        <v>86</v>
      </c>
      <c r="BK126" s="204">
        <f>ROUND(I126*H126,2)</f>
        <v>0</v>
      </c>
      <c r="BL126" s="24" t="s">
        <v>234</v>
      </c>
      <c r="BM126" s="24" t="s">
        <v>451</v>
      </c>
    </row>
    <row r="127" spans="2:65" s="1" customFormat="1" ht="31.5" customHeight="1">
      <c r="B127" s="41"/>
      <c r="C127" s="232" t="s">
        <v>217</v>
      </c>
      <c r="D127" s="232" t="s">
        <v>246</v>
      </c>
      <c r="E127" s="233" t="s">
        <v>452</v>
      </c>
      <c r="F127" s="234" t="s">
        <v>453</v>
      </c>
      <c r="G127" s="235" t="s">
        <v>209</v>
      </c>
      <c r="H127" s="236">
        <v>302.94</v>
      </c>
      <c r="I127" s="237"/>
      <c r="J127" s="238">
        <f>ROUND(I127*H127,2)</f>
        <v>0</v>
      </c>
      <c r="K127" s="234" t="s">
        <v>168</v>
      </c>
      <c r="L127" s="239"/>
      <c r="M127" s="240" t="s">
        <v>76</v>
      </c>
      <c r="N127" s="241" t="s">
        <v>48</v>
      </c>
      <c r="O127" s="42"/>
      <c r="P127" s="202">
        <f>O127*H127</f>
        <v>0</v>
      </c>
      <c r="Q127" s="202">
        <v>2.5000000000000001E-3</v>
      </c>
      <c r="R127" s="202">
        <f>Q127*H127</f>
        <v>0.75734999999999997</v>
      </c>
      <c r="S127" s="202">
        <v>0</v>
      </c>
      <c r="T127" s="203">
        <f>S127*H127</f>
        <v>0</v>
      </c>
      <c r="AR127" s="24" t="s">
        <v>206</v>
      </c>
      <c r="AT127" s="24" t="s">
        <v>246</v>
      </c>
      <c r="AU127" s="24" t="s">
        <v>88</v>
      </c>
      <c r="AY127" s="24" t="s">
        <v>161</v>
      </c>
      <c r="BE127" s="204">
        <f>IF(N127="základní",J127,0)</f>
        <v>0</v>
      </c>
      <c r="BF127" s="204">
        <f>IF(N127="snížená",J127,0)</f>
        <v>0</v>
      </c>
      <c r="BG127" s="204">
        <f>IF(N127="zákl. přenesená",J127,0)</f>
        <v>0</v>
      </c>
      <c r="BH127" s="204">
        <f>IF(N127="sníž. přenesená",J127,0)</f>
        <v>0</v>
      </c>
      <c r="BI127" s="204">
        <f>IF(N127="nulová",J127,0)</f>
        <v>0</v>
      </c>
      <c r="BJ127" s="24" t="s">
        <v>86</v>
      </c>
      <c r="BK127" s="204">
        <f>ROUND(I127*H127,2)</f>
        <v>0</v>
      </c>
      <c r="BL127" s="24" t="s">
        <v>234</v>
      </c>
      <c r="BM127" s="24" t="s">
        <v>454</v>
      </c>
    </row>
    <row r="128" spans="2:65" s="11" customFormat="1" ht="13.5">
      <c r="B128" s="205"/>
      <c r="C128" s="206"/>
      <c r="D128" s="219" t="s">
        <v>171</v>
      </c>
      <c r="E128" s="206"/>
      <c r="F128" s="242" t="s">
        <v>455</v>
      </c>
      <c r="G128" s="206"/>
      <c r="H128" s="243">
        <v>302.94</v>
      </c>
      <c r="I128" s="211"/>
      <c r="J128" s="206"/>
      <c r="K128" s="206"/>
      <c r="L128" s="212"/>
      <c r="M128" s="213"/>
      <c r="N128" s="214"/>
      <c r="O128" s="214"/>
      <c r="P128" s="214"/>
      <c r="Q128" s="214"/>
      <c r="R128" s="214"/>
      <c r="S128" s="214"/>
      <c r="T128" s="215"/>
      <c r="AT128" s="216" t="s">
        <v>171</v>
      </c>
      <c r="AU128" s="216" t="s">
        <v>88</v>
      </c>
      <c r="AV128" s="11" t="s">
        <v>88</v>
      </c>
      <c r="AW128" s="11" t="s">
        <v>6</v>
      </c>
      <c r="AX128" s="11" t="s">
        <v>86</v>
      </c>
      <c r="AY128" s="216" t="s">
        <v>161</v>
      </c>
    </row>
    <row r="129" spans="2:65" s="1" customFormat="1" ht="31.5" customHeight="1">
      <c r="B129" s="41"/>
      <c r="C129" s="193" t="s">
        <v>163</v>
      </c>
      <c r="D129" s="193" t="s">
        <v>164</v>
      </c>
      <c r="E129" s="194" t="s">
        <v>456</v>
      </c>
      <c r="F129" s="195" t="s">
        <v>457</v>
      </c>
      <c r="G129" s="196" t="s">
        <v>209</v>
      </c>
      <c r="H129" s="197">
        <v>190.24</v>
      </c>
      <c r="I129" s="198"/>
      <c r="J129" s="199">
        <f>ROUND(I129*H129,2)</f>
        <v>0</v>
      </c>
      <c r="K129" s="195" t="s">
        <v>76</v>
      </c>
      <c r="L129" s="61"/>
      <c r="M129" s="200" t="s">
        <v>76</v>
      </c>
      <c r="N129" s="201" t="s">
        <v>48</v>
      </c>
      <c r="O129" s="42"/>
      <c r="P129" s="202">
        <f>O129*H129</f>
        <v>0</v>
      </c>
      <c r="Q129" s="202">
        <v>5.0000000000000002E-5</v>
      </c>
      <c r="R129" s="202">
        <f>Q129*H129</f>
        <v>9.5120000000000014E-3</v>
      </c>
      <c r="S129" s="202">
        <v>0</v>
      </c>
      <c r="T129" s="203">
        <f>S129*H129</f>
        <v>0</v>
      </c>
      <c r="AR129" s="24" t="s">
        <v>234</v>
      </c>
      <c r="AT129" s="24" t="s">
        <v>164</v>
      </c>
      <c r="AU129" s="24" t="s">
        <v>88</v>
      </c>
      <c r="AY129" s="24" t="s">
        <v>161</v>
      </c>
      <c r="BE129" s="204">
        <f>IF(N129="základní",J129,0)</f>
        <v>0</v>
      </c>
      <c r="BF129" s="204">
        <f>IF(N129="snížená",J129,0)</f>
        <v>0</v>
      </c>
      <c r="BG129" s="204">
        <f>IF(N129="zákl. přenesená",J129,0)</f>
        <v>0</v>
      </c>
      <c r="BH129" s="204">
        <f>IF(N129="sníž. přenesená",J129,0)</f>
        <v>0</v>
      </c>
      <c r="BI129" s="204">
        <f>IF(N129="nulová",J129,0)</f>
        <v>0</v>
      </c>
      <c r="BJ129" s="24" t="s">
        <v>86</v>
      </c>
      <c r="BK129" s="204">
        <f>ROUND(I129*H129,2)</f>
        <v>0</v>
      </c>
      <c r="BL129" s="24" t="s">
        <v>234</v>
      </c>
      <c r="BM129" s="24" t="s">
        <v>458</v>
      </c>
    </row>
    <row r="130" spans="2:65" s="1" customFormat="1" ht="22.5" customHeight="1">
      <c r="B130" s="41"/>
      <c r="C130" s="232" t="s">
        <v>175</v>
      </c>
      <c r="D130" s="232" t="s">
        <v>246</v>
      </c>
      <c r="E130" s="233" t="s">
        <v>459</v>
      </c>
      <c r="F130" s="234" t="s">
        <v>460</v>
      </c>
      <c r="G130" s="235" t="s">
        <v>209</v>
      </c>
      <c r="H130" s="236">
        <v>194.04499999999999</v>
      </c>
      <c r="I130" s="237"/>
      <c r="J130" s="238">
        <f>ROUND(I130*H130,2)</f>
        <v>0</v>
      </c>
      <c r="K130" s="234" t="s">
        <v>76</v>
      </c>
      <c r="L130" s="239"/>
      <c r="M130" s="240" t="s">
        <v>76</v>
      </c>
      <c r="N130" s="241" t="s">
        <v>48</v>
      </c>
      <c r="O130" s="42"/>
      <c r="P130" s="202">
        <f>O130*H130</f>
        <v>0</v>
      </c>
      <c r="Q130" s="202">
        <v>1.6000000000000001E-4</v>
      </c>
      <c r="R130" s="202">
        <f>Q130*H130</f>
        <v>3.10472E-2</v>
      </c>
      <c r="S130" s="202">
        <v>0</v>
      </c>
      <c r="T130" s="203">
        <f>S130*H130</f>
        <v>0</v>
      </c>
      <c r="AR130" s="24" t="s">
        <v>206</v>
      </c>
      <c r="AT130" s="24" t="s">
        <v>246</v>
      </c>
      <c r="AU130" s="24" t="s">
        <v>88</v>
      </c>
      <c r="AY130" s="24" t="s">
        <v>161</v>
      </c>
      <c r="BE130" s="204">
        <f>IF(N130="základní",J130,0)</f>
        <v>0</v>
      </c>
      <c r="BF130" s="204">
        <f>IF(N130="snížená",J130,0)</f>
        <v>0</v>
      </c>
      <c r="BG130" s="204">
        <f>IF(N130="zákl. přenesená",J130,0)</f>
        <v>0</v>
      </c>
      <c r="BH130" s="204">
        <f>IF(N130="sníž. přenesená",J130,0)</f>
        <v>0</v>
      </c>
      <c r="BI130" s="204">
        <f>IF(N130="nulová",J130,0)</f>
        <v>0</v>
      </c>
      <c r="BJ130" s="24" t="s">
        <v>86</v>
      </c>
      <c r="BK130" s="204">
        <f>ROUND(I130*H130,2)</f>
        <v>0</v>
      </c>
      <c r="BL130" s="24" t="s">
        <v>234</v>
      </c>
      <c r="BM130" s="24" t="s">
        <v>461</v>
      </c>
    </row>
    <row r="131" spans="2:65" s="11" customFormat="1" ht="13.5">
      <c r="B131" s="205"/>
      <c r="C131" s="206"/>
      <c r="D131" s="219" t="s">
        <v>171</v>
      </c>
      <c r="E131" s="206"/>
      <c r="F131" s="242" t="s">
        <v>462</v>
      </c>
      <c r="G131" s="206"/>
      <c r="H131" s="243">
        <v>194.04499999999999</v>
      </c>
      <c r="I131" s="211"/>
      <c r="J131" s="206"/>
      <c r="K131" s="206"/>
      <c r="L131" s="212"/>
      <c r="M131" s="213"/>
      <c r="N131" s="214"/>
      <c r="O131" s="214"/>
      <c r="P131" s="214"/>
      <c r="Q131" s="214"/>
      <c r="R131" s="214"/>
      <c r="S131" s="214"/>
      <c r="T131" s="215"/>
      <c r="AT131" s="216" t="s">
        <v>171</v>
      </c>
      <c r="AU131" s="216" t="s">
        <v>88</v>
      </c>
      <c r="AV131" s="11" t="s">
        <v>88</v>
      </c>
      <c r="AW131" s="11" t="s">
        <v>6</v>
      </c>
      <c r="AX131" s="11" t="s">
        <v>86</v>
      </c>
      <c r="AY131" s="216" t="s">
        <v>161</v>
      </c>
    </row>
    <row r="132" spans="2:65" s="1" customFormat="1" ht="31.5" customHeight="1">
      <c r="B132" s="41"/>
      <c r="C132" s="193" t="s">
        <v>180</v>
      </c>
      <c r="D132" s="193" t="s">
        <v>164</v>
      </c>
      <c r="E132" s="194" t="s">
        <v>463</v>
      </c>
      <c r="F132" s="195" t="s">
        <v>464</v>
      </c>
      <c r="G132" s="196" t="s">
        <v>209</v>
      </c>
      <c r="H132" s="197">
        <v>380.48</v>
      </c>
      <c r="I132" s="198"/>
      <c r="J132" s="199">
        <f>ROUND(I132*H132,2)</f>
        <v>0</v>
      </c>
      <c r="K132" s="195" t="s">
        <v>168</v>
      </c>
      <c r="L132" s="61"/>
      <c r="M132" s="200" t="s">
        <v>76</v>
      </c>
      <c r="N132" s="201" t="s">
        <v>48</v>
      </c>
      <c r="O132" s="42"/>
      <c r="P132" s="202">
        <f>O132*H132</f>
        <v>0</v>
      </c>
      <c r="Q132" s="202">
        <v>2.9999999999999997E-4</v>
      </c>
      <c r="R132" s="202">
        <f>Q132*H132</f>
        <v>0.114144</v>
      </c>
      <c r="S132" s="202">
        <v>0</v>
      </c>
      <c r="T132" s="203">
        <f>S132*H132</f>
        <v>0</v>
      </c>
      <c r="AR132" s="24" t="s">
        <v>234</v>
      </c>
      <c r="AT132" s="24" t="s">
        <v>164</v>
      </c>
      <c r="AU132" s="24" t="s">
        <v>88</v>
      </c>
      <c r="AY132" s="24" t="s">
        <v>161</v>
      </c>
      <c r="BE132" s="204">
        <f>IF(N132="základní",J132,0)</f>
        <v>0</v>
      </c>
      <c r="BF132" s="204">
        <f>IF(N132="snížená",J132,0)</f>
        <v>0</v>
      </c>
      <c r="BG132" s="204">
        <f>IF(N132="zákl. přenesená",J132,0)</f>
        <v>0</v>
      </c>
      <c r="BH132" s="204">
        <f>IF(N132="sníž. přenesená",J132,0)</f>
        <v>0</v>
      </c>
      <c r="BI132" s="204">
        <f>IF(N132="nulová",J132,0)</f>
        <v>0</v>
      </c>
      <c r="BJ132" s="24" t="s">
        <v>86</v>
      </c>
      <c r="BK132" s="204">
        <f>ROUND(I132*H132,2)</f>
        <v>0</v>
      </c>
      <c r="BL132" s="24" t="s">
        <v>234</v>
      </c>
      <c r="BM132" s="24" t="s">
        <v>465</v>
      </c>
    </row>
    <row r="133" spans="2:65" s="11" customFormat="1" ht="13.5">
      <c r="B133" s="205"/>
      <c r="C133" s="206"/>
      <c r="D133" s="219" t="s">
        <v>171</v>
      </c>
      <c r="E133" s="206"/>
      <c r="F133" s="242" t="s">
        <v>466</v>
      </c>
      <c r="G133" s="206"/>
      <c r="H133" s="243">
        <v>380.48</v>
      </c>
      <c r="I133" s="211"/>
      <c r="J133" s="206"/>
      <c r="K133" s="206"/>
      <c r="L133" s="212"/>
      <c r="M133" s="213"/>
      <c r="N133" s="214"/>
      <c r="O133" s="214"/>
      <c r="P133" s="214"/>
      <c r="Q133" s="214"/>
      <c r="R133" s="214"/>
      <c r="S133" s="214"/>
      <c r="T133" s="215"/>
      <c r="AT133" s="216" t="s">
        <v>171</v>
      </c>
      <c r="AU133" s="216" t="s">
        <v>88</v>
      </c>
      <c r="AV133" s="11" t="s">
        <v>88</v>
      </c>
      <c r="AW133" s="11" t="s">
        <v>6</v>
      </c>
      <c r="AX133" s="11" t="s">
        <v>86</v>
      </c>
      <c r="AY133" s="216" t="s">
        <v>161</v>
      </c>
    </row>
    <row r="134" spans="2:65" s="1" customFormat="1" ht="22.5" customHeight="1">
      <c r="B134" s="41"/>
      <c r="C134" s="232" t="s">
        <v>188</v>
      </c>
      <c r="D134" s="232" t="s">
        <v>246</v>
      </c>
      <c r="E134" s="233" t="s">
        <v>467</v>
      </c>
      <c r="F134" s="234" t="s">
        <v>468</v>
      </c>
      <c r="G134" s="235" t="s">
        <v>209</v>
      </c>
      <c r="H134" s="236">
        <v>194.04499999999999</v>
      </c>
      <c r="I134" s="237"/>
      <c r="J134" s="238">
        <f>ROUND(I134*H134,2)</f>
        <v>0</v>
      </c>
      <c r="K134" s="234" t="s">
        <v>168</v>
      </c>
      <c r="L134" s="239"/>
      <c r="M134" s="240" t="s">
        <v>76</v>
      </c>
      <c r="N134" s="241" t="s">
        <v>48</v>
      </c>
      <c r="O134" s="42"/>
      <c r="P134" s="202">
        <f>O134*H134</f>
        <v>0</v>
      </c>
      <c r="Q134" s="202">
        <v>3.65E-3</v>
      </c>
      <c r="R134" s="202">
        <f>Q134*H134</f>
        <v>0.70826424999999993</v>
      </c>
      <c r="S134" s="202">
        <v>0</v>
      </c>
      <c r="T134" s="203">
        <f>S134*H134</f>
        <v>0</v>
      </c>
      <c r="AR134" s="24" t="s">
        <v>206</v>
      </c>
      <c r="AT134" s="24" t="s">
        <v>246</v>
      </c>
      <c r="AU134" s="24" t="s">
        <v>88</v>
      </c>
      <c r="AY134" s="24" t="s">
        <v>161</v>
      </c>
      <c r="BE134" s="204">
        <f>IF(N134="základní",J134,0)</f>
        <v>0</v>
      </c>
      <c r="BF134" s="204">
        <f>IF(N134="snížená",J134,0)</f>
        <v>0</v>
      </c>
      <c r="BG134" s="204">
        <f>IF(N134="zákl. přenesená",J134,0)</f>
        <v>0</v>
      </c>
      <c r="BH134" s="204">
        <f>IF(N134="sníž. přenesená",J134,0)</f>
        <v>0</v>
      </c>
      <c r="BI134" s="204">
        <f>IF(N134="nulová",J134,0)</f>
        <v>0</v>
      </c>
      <c r="BJ134" s="24" t="s">
        <v>86</v>
      </c>
      <c r="BK134" s="204">
        <f>ROUND(I134*H134,2)</f>
        <v>0</v>
      </c>
      <c r="BL134" s="24" t="s">
        <v>234</v>
      </c>
      <c r="BM134" s="24" t="s">
        <v>469</v>
      </c>
    </row>
    <row r="135" spans="2:65" s="11" customFormat="1" ht="13.5">
      <c r="B135" s="205"/>
      <c r="C135" s="206"/>
      <c r="D135" s="219" t="s">
        <v>171</v>
      </c>
      <c r="E135" s="206"/>
      <c r="F135" s="242" t="s">
        <v>462</v>
      </c>
      <c r="G135" s="206"/>
      <c r="H135" s="243">
        <v>194.04499999999999</v>
      </c>
      <c r="I135" s="211"/>
      <c r="J135" s="206"/>
      <c r="K135" s="206"/>
      <c r="L135" s="212"/>
      <c r="M135" s="213"/>
      <c r="N135" s="214"/>
      <c r="O135" s="214"/>
      <c r="P135" s="214"/>
      <c r="Q135" s="214"/>
      <c r="R135" s="214"/>
      <c r="S135" s="214"/>
      <c r="T135" s="215"/>
      <c r="AT135" s="216" t="s">
        <v>171</v>
      </c>
      <c r="AU135" s="216" t="s">
        <v>88</v>
      </c>
      <c r="AV135" s="11" t="s">
        <v>88</v>
      </c>
      <c r="AW135" s="11" t="s">
        <v>6</v>
      </c>
      <c r="AX135" s="11" t="s">
        <v>86</v>
      </c>
      <c r="AY135" s="216" t="s">
        <v>161</v>
      </c>
    </row>
    <row r="136" spans="2:65" s="1" customFormat="1" ht="22.5" customHeight="1">
      <c r="B136" s="41"/>
      <c r="C136" s="232" t="s">
        <v>470</v>
      </c>
      <c r="D136" s="232" t="s">
        <v>246</v>
      </c>
      <c r="E136" s="233" t="s">
        <v>471</v>
      </c>
      <c r="F136" s="234" t="s">
        <v>472</v>
      </c>
      <c r="G136" s="235" t="s">
        <v>209</v>
      </c>
      <c r="H136" s="236">
        <v>194.04499999999999</v>
      </c>
      <c r="I136" s="237"/>
      <c r="J136" s="238">
        <f>ROUND(I136*H136,2)</f>
        <v>0</v>
      </c>
      <c r="K136" s="234" t="s">
        <v>168</v>
      </c>
      <c r="L136" s="239"/>
      <c r="M136" s="240" t="s">
        <v>76</v>
      </c>
      <c r="N136" s="241" t="s">
        <v>48</v>
      </c>
      <c r="O136" s="42"/>
      <c r="P136" s="202">
        <f>O136*H136</f>
        <v>0</v>
      </c>
      <c r="Q136" s="202">
        <v>2.4299999999999999E-3</v>
      </c>
      <c r="R136" s="202">
        <f>Q136*H136</f>
        <v>0.47152934999999996</v>
      </c>
      <c r="S136" s="202">
        <v>0</v>
      </c>
      <c r="T136" s="203">
        <f>S136*H136</f>
        <v>0</v>
      </c>
      <c r="AR136" s="24" t="s">
        <v>206</v>
      </c>
      <c r="AT136" s="24" t="s">
        <v>246</v>
      </c>
      <c r="AU136" s="24" t="s">
        <v>88</v>
      </c>
      <c r="AY136" s="24" t="s">
        <v>161</v>
      </c>
      <c r="BE136" s="204">
        <f>IF(N136="základní",J136,0)</f>
        <v>0</v>
      </c>
      <c r="BF136" s="204">
        <f>IF(N136="snížená",J136,0)</f>
        <v>0</v>
      </c>
      <c r="BG136" s="204">
        <f>IF(N136="zákl. přenesená",J136,0)</f>
        <v>0</v>
      </c>
      <c r="BH136" s="204">
        <f>IF(N136="sníž. přenesená",J136,0)</f>
        <v>0</v>
      </c>
      <c r="BI136" s="204">
        <f>IF(N136="nulová",J136,0)</f>
        <v>0</v>
      </c>
      <c r="BJ136" s="24" t="s">
        <v>86</v>
      </c>
      <c r="BK136" s="204">
        <f>ROUND(I136*H136,2)</f>
        <v>0</v>
      </c>
      <c r="BL136" s="24" t="s">
        <v>234</v>
      </c>
      <c r="BM136" s="24" t="s">
        <v>473</v>
      </c>
    </row>
    <row r="137" spans="2:65" s="11" customFormat="1" ht="13.5">
      <c r="B137" s="205"/>
      <c r="C137" s="206"/>
      <c r="D137" s="219" t="s">
        <v>171</v>
      </c>
      <c r="E137" s="206"/>
      <c r="F137" s="242" t="s">
        <v>462</v>
      </c>
      <c r="G137" s="206"/>
      <c r="H137" s="243">
        <v>194.04499999999999</v>
      </c>
      <c r="I137" s="211"/>
      <c r="J137" s="206"/>
      <c r="K137" s="206"/>
      <c r="L137" s="212"/>
      <c r="M137" s="213"/>
      <c r="N137" s="214"/>
      <c r="O137" s="214"/>
      <c r="P137" s="214"/>
      <c r="Q137" s="214"/>
      <c r="R137" s="214"/>
      <c r="S137" s="214"/>
      <c r="T137" s="215"/>
      <c r="AT137" s="216" t="s">
        <v>171</v>
      </c>
      <c r="AU137" s="216" t="s">
        <v>88</v>
      </c>
      <c r="AV137" s="11" t="s">
        <v>88</v>
      </c>
      <c r="AW137" s="11" t="s">
        <v>6</v>
      </c>
      <c r="AX137" s="11" t="s">
        <v>86</v>
      </c>
      <c r="AY137" s="216" t="s">
        <v>161</v>
      </c>
    </row>
    <row r="138" spans="2:65" s="1" customFormat="1" ht="31.5" customHeight="1">
      <c r="B138" s="41"/>
      <c r="C138" s="193" t="s">
        <v>195</v>
      </c>
      <c r="D138" s="193" t="s">
        <v>164</v>
      </c>
      <c r="E138" s="194" t="s">
        <v>474</v>
      </c>
      <c r="F138" s="195" t="s">
        <v>475</v>
      </c>
      <c r="G138" s="196" t="s">
        <v>209</v>
      </c>
      <c r="H138" s="197">
        <v>189.8</v>
      </c>
      <c r="I138" s="198"/>
      <c r="J138" s="199">
        <f>ROUND(I138*H138,2)</f>
        <v>0</v>
      </c>
      <c r="K138" s="195" t="s">
        <v>168</v>
      </c>
      <c r="L138" s="61"/>
      <c r="M138" s="200" t="s">
        <v>76</v>
      </c>
      <c r="N138" s="201" t="s">
        <v>48</v>
      </c>
      <c r="O138" s="42"/>
      <c r="P138" s="202">
        <f>O138*H138</f>
        <v>0</v>
      </c>
      <c r="Q138" s="202">
        <v>1.0000000000000001E-5</v>
      </c>
      <c r="R138" s="202">
        <f>Q138*H138</f>
        <v>1.8980000000000002E-3</v>
      </c>
      <c r="S138" s="202">
        <v>0</v>
      </c>
      <c r="T138" s="203">
        <f>S138*H138</f>
        <v>0</v>
      </c>
      <c r="AR138" s="24" t="s">
        <v>234</v>
      </c>
      <c r="AT138" s="24" t="s">
        <v>164</v>
      </c>
      <c r="AU138" s="24" t="s">
        <v>88</v>
      </c>
      <c r="AY138" s="24" t="s">
        <v>161</v>
      </c>
      <c r="BE138" s="204">
        <f>IF(N138="základní",J138,0)</f>
        <v>0</v>
      </c>
      <c r="BF138" s="204">
        <f>IF(N138="snížená",J138,0)</f>
        <v>0</v>
      </c>
      <c r="BG138" s="204">
        <f>IF(N138="zákl. přenesená",J138,0)</f>
        <v>0</v>
      </c>
      <c r="BH138" s="204">
        <f>IF(N138="sníž. přenesená",J138,0)</f>
        <v>0</v>
      </c>
      <c r="BI138" s="204">
        <f>IF(N138="nulová",J138,0)</f>
        <v>0</v>
      </c>
      <c r="BJ138" s="24" t="s">
        <v>86</v>
      </c>
      <c r="BK138" s="204">
        <f>ROUND(I138*H138,2)</f>
        <v>0</v>
      </c>
      <c r="BL138" s="24" t="s">
        <v>234</v>
      </c>
      <c r="BM138" s="24" t="s">
        <v>476</v>
      </c>
    </row>
    <row r="139" spans="2:65" s="1" customFormat="1" ht="22.5" customHeight="1">
      <c r="B139" s="41"/>
      <c r="C139" s="232" t="s">
        <v>201</v>
      </c>
      <c r="D139" s="232" t="s">
        <v>246</v>
      </c>
      <c r="E139" s="233" t="s">
        <v>477</v>
      </c>
      <c r="F139" s="234" t="s">
        <v>478</v>
      </c>
      <c r="G139" s="235" t="s">
        <v>209</v>
      </c>
      <c r="H139" s="236">
        <v>199.29</v>
      </c>
      <c r="I139" s="237"/>
      <c r="J139" s="238">
        <f>ROUND(I139*H139,2)</f>
        <v>0</v>
      </c>
      <c r="K139" s="234" t="s">
        <v>76</v>
      </c>
      <c r="L139" s="239"/>
      <c r="M139" s="240" t="s">
        <v>76</v>
      </c>
      <c r="N139" s="241" t="s">
        <v>48</v>
      </c>
      <c r="O139" s="42"/>
      <c r="P139" s="202">
        <f>O139*H139</f>
        <v>0</v>
      </c>
      <c r="Q139" s="202">
        <v>1.8000000000000001E-4</v>
      </c>
      <c r="R139" s="202">
        <f>Q139*H139</f>
        <v>3.58722E-2</v>
      </c>
      <c r="S139" s="202">
        <v>0</v>
      </c>
      <c r="T139" s="203">
        <f>S139*H139</f>
        <v>0</v>
      </c>
      <c r="AR139" s="24" t="s">
        <v>206</v>
      </c>
      <c r="AT139" s="24" t="s">
        <v>246</v>
      </c>
      <c r="AU139" s="24" t="s">
        <v>88</v>
      </c>
      <c r="AY139" s="24" t="s">
        <v>161</v>
      </c>
      <c r="BE139" s="204">
        <f>IF(N139="základní",J139,0)</f>
        <v>0</v>
      </c>
      <c r="BF139" s="204">
        <f>IF(N139="snížená",J139,0)</f>
        <v>0</v>
      </c>
      <c r="BG139" s="204">
        <f>IF(N139="zákl. přenesená",J139,0)</f>
        <v>0</v>
      </c>
      <c r="BH139" s="204">
        <f>IF(N139="sníž. přenesená",J139,0)</f>
        <v>0</v>
      </c>
      <c r="BI139" s="204">
        <f>IF(N139="nulová",J139,0)</f>
        <v>0</v>
      </c>
      <c r="BJ139" s="24" t="s">
        <v>86</v>
      </c>
      <c r="BK139" s="204">
        <f>ROUND(I139*H139,2)</f>
        <v>0</v>
      </c>
      <c r="BL139" s="24" t="s">
        <v>234</v>
      </c>
      <c r="BM139" s="24" t="s">
        <v>479</v>
      </c>
    </row>
    <row r="140" spans="2:65" s="11" customFormat="1" ht="13.5">
      <c r="B140" s="205"/>
      <c r="C140" s="206"/>
      <c r="D140" s="219" t="s">
        <v>171</v>
      </c>
      <c r="E140" s="206"/>
      <c r="F140" s="242" t="s">
        <v>480</v>
      </c>
      <c r="G140" s="206"/>
      <c r="H140" s="243">
        <v>199.29</v>
      </c>
      <c r="I140" s="211"/>
      <c r="J140" s="206"/>
      <c r="K140" s="206"/>
      <c r="L140" s="212"/>
      <c r="M140" s="213"/>
      <c r="N140" s="214"/>
      <c r="O140" s="214"/>
      <c r="P140" s="214"/>
      <c r="Q140" s="214"/>
      <c r="R140" s="214"/>
      <c r="S140" s="214"/>
      <c r="T140" s="215"/>
      <c r="AT140" s="216" t="s">
        <v>171</v>
      </c>
      <c r="AU140" s="216" t="s">
        <v>88</v>
      </c>
      <c r="AV140" s="11" t="s">
        <v>88</v>
      </c>
      <c r="AW140" s="11" t="s">
        <v>6</v>
      </c>
      <c r="AX140" s="11" t="s">
        <v>86</v>
      </c>
      <c r="AY140" s="216" t="s">
        <v>161</v>
      </c>
    </row>
    <row r="141" spans="2:65" s="1" customFormat="1" ht="31.5" customHeight="1">
      <c r="B141" s="41"/>
      <c r="C141" s="193" t="s">
        <v>481</v>
      </c>
      <c r="D141" s="193" t="s">
        <v>164</v>
      </c>
      <c r="E141" s="194" t="s">
        <v>482</v>
      </c>
      <c r="F141" s="195" t="s">
        <v>483</v>
      </c>
      <c r="G141" s="196" t="s">
        <v>204</v>
      </c>
      <c r="H141" s="197">
        <v>2.7770000000000001</v>
      </c>
      <c r="I141" s="198"/>
      <c r="J141" s="199">
        <f>ROUND(I141*H141,2)</f>
        <v>0</v>
      </c>
      <c r="K141" s="195" t="s">
        <v>168</v>
      </c>
      <c r="L141" s="61"/>
      <c r="M141" s="200" t="s">
        <v>76</v>
      </c>
      <c r="N141" s="201" t="s">
        <v>48</v>
      </c>
      <c r="O141" s="42"/>
      <c r="P141" s="202">
        <f>O141*H141</f>
        <v>0</v>
      </c>
      <c r="Q141" s="202">
        <v>0</v>
      </c>
      <c r="R141" s="202">
        <f>Q141*H141</f>
        <v>0</v>
      </c>
      <c r="S141" s="202">
        <v>0</v>
      </c>
      <c r="T141" s="203">
        <f>S141*H141</f>
        <v>0</v>
      </c>
      <c r="AR141" s="24" t="s">
        <v>234</v>
      </c>
      <c r="AT141" s="24" t="s">
        <v>164</v>
      </c>
      <c r="AU141" s="24" t="s">
        <v>88</v>
      </c>
      <c r="AY141" s="24" t="s">
        <v>161</v>
      </c>
      <c r="BE141" s="204">
        <f>IF(N141="základní",J141,0)</f>
        <v>0</v>
      </c>
      <c r="BF141" s="204">
        <f>IF(N141="snížená",J141,0)</f>
        <v>0</v>
      </c>
      <c r="BG141" s="204">
        <f>IF(N141="zákl. přenesená",J141,0)</f>
        <v>0</v>
      </c>
      <c r="BH141" s="204">
        <f>IF(N141="sníž. přenesená",J141,0)</f>
        <v>0</v>
      </c>
      <c r="BI141" s="204">
        <f>IF(N141="nulová",J141,0)</f>
        <v>0</v>
      </c>
      <c r="BJ141" s="24" t="s">
        <v>86</v>
      </c>
      <c r="BK141" s="204">
        <f>ROUND(I141*H141,2)</f>
        <v>0</v>
      </c>
      <c r="BL141" s="24" t="s">
        <v>234</v>
      </c>
      <c r="BM141" s="24" t="s">
        <v>484</v>
      </c>
    </row>
    <row r="142" spans="2:65" s="10" customFormat="1" ht="29.85" customHeight="1">
      <c r="B142" s="176"/>
      <c r="C142" s="177"/>
      <c r="D142" s="190" t="s">
        <v>77</v>
      </c>
      <c r="E142" s="191" t="s">
        <v>485</v>
      </c>
      <c r="F142" s="191" t="s">
        <v>486</v>
      </c>
      <c r="G142" s="177"/>
      <c r="H142" s="177"/>
      <c r="I142" s="180"/>
      <c r="J142" s="192">
        <f>BK142</f>
        <v>0</v>
      </c>
      <c r="K142" s="177"/>
      <c r="L142" s="182"/>
      <c r="M142" s="183"/>
      <c r="N142" s="184"/>
      <c r="O142" s="184"/>
      <c r="P142" s="185">
        <f>SUM(P143:P154)</f>
        <v>0</v>
      </c>
      <c r="Q142" s="184"/>
      <c r="R142" s="185">
        <f>SUM(R143:R154)</f>
        <v>4.9951471999999999</v>
      </c>
      <c r="S142" s="184"/>
      <c r="T142" s="186">
        <f>SUM(T143:T154)</f>
        <v>0</v>
      </c>
      <c r="AR142" s="187" t="s">
        <v>88</v>
      </c>
      <c r="AT142" s="188" t="s">
        <v>77</v>
      </c>
      <c r="AU142" s="188" t="s">
        <v>86</v>
      </c>
      <c r="AY142" s="187" t="s">
        <v>161</v>
      </c>
      <c r="BK142" s="189">
        <f>SUM(BK143:BK154)</f>
        <v>0</v>
      </c>
    </row>
    <row r="143" spans="2:65" s="1" customFormat="1" ht="31.5" customHeight="1">
      <c r="B143" s="41"/>
      <c r="C143" s="193" t="s">
        <v>487</v>
      </c>
      <c r="D143" s="193" t="s">
        <v>164</v>
      </c>
      <c r="E143" s="194" t="s">
        <v>488</v>
      </c>
      <c r="F143" s="195" t="s">
        <v>489</v>
      </c>
      <c r="G143" s="196" t="s">
        <v>220</v>
      </c>
      <c r="H143" s="197">
        <v>3.11</v>
      </c>
      <c r="I143" s="198"/>
      <c r="J143" s="199">
        <f>ROUND(I143*H143,2)</f>
        <v>0</v>
      </c>
      <c r="K143" s="195" t="s">
        <v>168</v>
      </c>
      <c r="L143" s="61"/>
      <c r="M143" s="200" t="s">
        <v>76</v>
      </c>
      <c r="N143" s="201" t="s">
        <v>48</v>
      </c>
      <c r="O143" s="42"/>
      <c r="P143" s="202">
        <f>O143*H143</f>
        <v>0</v>
      </c>
      <c r="Q143" s="202">
        <v>0</v>
      </c>
      <c r="R143" s="202">
        <f>Q143*H143</f>
        <v>0</v>
      </c>
      <c r="S143" s="202">
        <v>0</v>
      </c>
      <c r="T143" s="203">
        <f>S143*H143</f>
        <v>0</v>
      </c>
      <c r="AR143" s="24" t="s">
        <v>169</v>
      </c>
      <c r="AT143" s="24" t="s">
        <v>164</v>
      </c>
      <c r="AU143" s="24" t="s">
        <v>88</v>
      </c>
      <c r="AY143" s="24" t="s">
        <v>161</v>
      </c>
      <c r="BE143" s="204">
        <f>IF(N143="základní",J143,0)</f>
        <v>0</v>
      </c>
      <c r="BF143" s="204">
        <f>IF(N143="snížená",J143,0)</f>
        <v>0</v>
      </c>
      <c r="BG143" s="204">
        <f>IF(N143="zákl. přenesená",J143,0)</f>
        <v>0</v>
      </c>
      <c r="BH143" s="204">
        <f>IF(N143="sníž. přenesená",J143,0)</f>
        <v>0</v>
      </c>
      <c r="BI143" s="204">
        <f>IF(N143="nulová",J143,0)</f>
        <v>0</v>
      </c>
      <c r="BJ143" s="24" t="s">
        <v>86</v>
      </c>
      <c r="BK143" s="204">
        <f>ROUND(I143*H143,2)</f>
        <v>0</v>
      </c>
      <c r="BL143" s="24" t="s">
        <v>169</v>
      </c>
      <c r="BM143" s="24" t="s">
        <v>490</v>
      </c>
    </row>
    <row r="144" spans="2:65" s="1" customFormat="1" ht="31.5" customHeight="1">
      <c r="B144" s="41"/>
      <c r="C144" s="193" t="s">
        <v>301</v>
      </c>
      <c r="D144" s="193" t="s">
        <v>164</v>
      </c>
      <c r="E144" s="194" t="s">
        <v>491</v>
      </c>
      <c r="F144" s="195" t="s">
        <v>492</v>
      </c>
      <c r="G144" s="196" t="s">
        <v>209</v>
      </c>
      <c r="H144" s="197">
        <v>190.24</v>
      </c>
      <c r="I144" s="198"/>
      <c r="J144" s="199">
        <f>ROUND(I144*H144,2)</f>
        <v>0</v>
      </c>
      <c r="K144" s="195" t="s">
        <v>168</v>
      </c>
      <c r="L144" s="61"/>
      <c r="M144" s="200" t="s">
        <v>76</v>
      </c>
      <c r="N144" s="201" t="s">
        <v>48</v>
      </c>
      <c r="O144" s="42"/>
      <c r="P144" s="202">
        <f>O144*H144</f>
        <v>0</v>
      </c>
      <c r="Q144" s="202">
        <v>7.6E-3</v>
      </c>
      <c r="R144" s="202">
        <f>Q144*H144</f>
        <v>1.445824</v>
      </c>
      <c r="S144" s="202">
        <v>0</v>
      </c>
      <c r="T144" s="203">
        <f>S144*H144</f>
        <v>0</v>
      </c>
      <c r="AR144" s="24" t="s">
        <v>234</v>
      </c>
      <c r="AT144" s="24" t="s">
        <v>164</v>
      </c>
      <c r="AU144" s="24" t="s">
        <v>88</v>
      </c>
      <c r="AY144" s="24" t="s">
        <v>161</v>
      </c>
      <c r="BE144" s="204">
        <f>IF(N144="základní",J144,0)</f>
        <v>0</v>
      </c>
      <c r="BF144" s="204">
        <f>IF(N144="snížená",J144,0)</f>
        <v>0</v>
      </c>
      <c r="BG144" s="204">
        <f>IF(N144="zákl. přenesená",J144,0)</f>
        <v>0</v>
      </c>
      <c r="BH144" s="204">
        <f>IF(N144="sníž. přenesená",J144,0)</f>
        <v>0</v>
      </c>
      <c r="BI144" s="204">
        <f>IF(N144="nulová",J144,0)</f>
        <v>0</v>
      </c>
      <c r="BJ144" s="24" t="s">
        <v>86</v>
      </c>
      <c r="BK144" s="204">
        <f>ROUND(I144*H144,2)</f>
        <v>0</v>
      </c>
      <c r="BL144" s="24" t="s">
        <v>234</v>
      </c>
      <c r="BM144" s="24" t="s">
        <v>493</v>
      </c>
    </row>
    <row r="145" spans="2:65" s="1" customFormat="1" ht="31.5" customHeight="1">
      <c r="B145" s="41"/>
      <c r="C145" s="193" t="s">
        <v>307</v>
      </c>
      <c r="D145" s="193" t="s">
        <v>164</v>
      </c>
      <c r="E145" s="194" t="s">
        <v>494</v>
      </c>
      <c r="F145" s="195" t="s">
        <v>495</v>
      </c>
      <c r="G145" s="196" t="s">
        <v>209</v>
      </c>
      <c r="H145" s="197">
        <v>190.24</v>
      </c>
      <c r="I145" s="198"/>
      <c r="J145" s="199">
        <f>ROUND(I145*H145,2)</f>
        <v>0</v>
      </c>
      <c r="K145" s="195" t="s">
        <v>168</v>
      </c>
      <c r="L145" s="61"/>
      <c r="M145" s="200" t="s">
        <v>76</v>
      </c>
      <c r="N145" s="201" t="s">
        <v>48</v>
      </c>
      <c r="O145" s="42"/>
      <c r="P145" s="202">
        <f>O145*H145</f>
        <v>0</v>
      </c>
      <c r="Q145" s="202">
        <v>1.3429999999999999E-2</v>
      </c>
      <c r="R145" s="202">
        <f>Q145*H145</f>
        <v>2.5549232000000002</v>
      </c>
      <c r="S145" s="202">
        <v>0</v>
      </c>
      <c r="T145" s="203">
        <f>S145*H145</f>
        <v>0</v>
      </c>
      <c r="AR145" s="24" t="s">
        <v>234</v>
      </c>
      <c r="AT145" s="24" t="s">
        <v>164</v>
      </c>
      <c r="AU145" s="24" t="s">
        <v>88</v>
      </c>
      <c r="AY145" s="24" t="s">
        <v>161</v>
      </c>
      <c r="BE145" s="204">
        <f>IF(N145="základní",J145,0)</f>
        <v>0</v>
      </c>
      <c r="BF145" s="204">
        <f>IF(N145="snížená",J145,0)</f>
        <v>0</v>
      </c>
      <c r="BG145" s="204">
        <f>IF(N145="zákl. přenesená",J145,0)</f>
        <v>0</v>
      </c>
      <c r="BH145" s="204">
        <f>IF(N145="sníž. přenesená",J145,0)</f>
        <v>0</v>
      </c>
      <c r="BI145" s="204">
        <f>IF(N145="nulová",J145,0)</f>
        <v>0</v>
      </c>
      <c r="BJ145" s="24" t="s">
        <v>86</v>
      </c>
      <c r="BK145" s="204">
        <f>ROUND(I145*H145,2)</f>
        <v>0</v>
      </c>
      <c r="BL145" s="24" t="s">
        <v>234</v>
      </c>
      <c r="BM145" s="24" t="s">
        <v>496</v>
      </c>
    </row>
    <row r="146" spans="2:65" s="1" customFormat="1" ht="31.5" customHeight="1">
      <c r="B146" s="41"/>
      <c r="C146" s="193" t="s">
        <v>314</v>
      </c>
      <c r="D146" s="193" t="s">
        <v>164</v>
      </c>
      <c r="E146" s="194" t="s">
        <v>497</v>
      </c>
      <c r="F146" s="195" t="s">
        <v>498</v>
      </c>
      <c r="G146" s="196" t="s">
        <v>220</v>
      </c>
      <c r="H146" s="197">
        <v>277.81</v>
      </c>
      <c r="I146" s="198"/>
      <c r="J146" s="199">
        <f>ROUND(I146*H146,2)</f>
        <v>0</v>
      </c>
      <c r="K146" s="195" t="s">
        <v>168</v>
      </c>
      <c r="L146" s="61"/>
      <c r="M146" s="200" t="s">
        <v>76</v>
      </c>
      <c r="N146" s="201" t="s">
        <v>48</v>
      </c>
      <c r="O146" s="42"/>
      <c r="P146" s="202">
        <f>O146*H146</f>
        <v>0</v>
      </c>
      <c r="Q146" s="202">
        <v>0</v>
      </c>
      <c r="R146" s="202">
        <f>Q146*H146</f>
        <v>0</v>
      </c>
      <c r="S146" s="202">
        <v>0</v>
      </c>
      <c r="T146" s="203">
        <f>S146*H146</f>
        <v>0</v>
      </c>
      <c r="AR146" s="24" t="s">
        <v>234</v>
      </c>
      <c r="AT146" s="24" t="s">
        <v>164</v>
      </c>
      <c r="AU146" s="24" t="s">
        <v>88</v>
      </c>
      <c r="AY146" s="24" t="s">
        <v>161</v>
      </c>
      <c r="BE146" s="204">
        <f>IF(N146="základní",J146,0)</f>
        <v>0</v>
      </c>
      <c r="BF146" s="204">
        <f>IF(N146="snížená",J146,0)</f>
        <v>0</v>
      </c>
      <c r="BG146" s="204">
        <f>IF(N146="zákl. přenesená",J146,0)</f>
        <v>0</v>
      </c>
      <c r="BH146" s="204">
        <f>IF(N146="sníž. přenesená",J146,0)</f>
        <v>0</v>
      </c>
      <c r="BI146" s="204">
        <f>IF(N146="nulová",J146,0)</f>
        <v>0</v>
      </c>
      <c r="BJ146" s="24" t="s">
        <v>86</v>
      </c>
      <c r="BK146" s="204">
        <f>ROUND(I146*H146,2)</f>
        <v>0</v>
      </c>
      <c r="BL146" s="24" t="s">
        <v>234</v>
      </c>
      <c r="BM146" s="24" t="s">
        <v>499</v>
      </c>
    </row>
    <row r="147" spans="2:65" s="11" customFormat="1" ht="13.5">
      <c r="B147" s="205"/>
      <c r="C147" s="206"/>
      <c r="D147" s="207" t="s">
        <v>171</v>
      </c>
      <c r="E147" s="208" t="s">
        <v>76</v>
      </c>
      <c r="F147" s="209" t="s">
        <v>500</v>
      </c>
      <c r="G147" s="206"/>
      <c r="H147" s="210">
        <v>274.7</v>
      </c>
      <c r="I147" s="211"/>
      <c r="J147" s="206"/>
      <c r="K147" s="206"/>
      <c r="L147" s="212"/>
      <c r="M147" s="213"/>
      <c r="N147" s="214"/>
      <c r="O147" s="214"/>
      <c r="P147" s="214"/>
      <c r="Q147" s="214"/>
      <c r="R147" s="214"/>
      <c r="S147" s="214"/>
      <c r="T147" s="215"/>
      <c r="AT147" s="216" t="s">
        <v>171</v>
      </c>
      <c r="AU147" s="216" t="s">
        <v>88</v>
      </c>
      <c r="AV147" s="11" t="s">
        <v>88</v>
      </c>
      <c r="AW147" s="11" t="s">
        <v>40</v>
      </c>
      <c r="AX147" s="11" t="s">
        <v>78</v>
      </c>
      <c r="AY147" s="216" t="s">
        <v>161</v>
      </c>
    </row>
    <row r="148" spans="2:65" s="11" customFormat="1" ht="13.5">
      <c r="B148" s="205"/>
      <c r="C148" s="206"/>
      <c r="D148" s="207" t="s">
        <v>171</v>
      </c>
      <c r="E148" s="208" t="s">
        <v>76</v>
      </c>
      <c r="F148" s="209" t="s">
        <v>501</v>
      </c>
      <c r="G148" s="206"/>
      <c r="H148" s="210">
        <v>3.11</v>
      </c>
      <c r="I148" s="211"/>
      <c r="J148" s="206"/>
      <c r="K148" s="206"/>
      <c r="L148" s="212"/>
      <c r="M148" s="213"/>
      <c r="N148" s="214"/>
      <c r="O148" s="214"/>
      <c r="P148" s="214"/>
      <c r="Q148" s="214"/>
      <c r="R148" s="214"/>
      <c r="S148" s="214"/>
      <c r="T148" s="215"/>
      <c r="AT148" s="216" t="s">
        <v>171</v>
      </c>
      <c r="AU148" s="216" t="s">
        <v>88</v>
      </c>
      <c r="AV148" s="11" t="s">
        <v>88</v>
      </c>
      <c r="AW148" s="11" t="s">
        <v>40</v>
      </c>
      <c r="AX148" s="11" t="s">
        <v>78</v>
      </c>
      <c r="AY148" s="216" t="s">
        <v>161</v>
      </c>
    </row>
    <row r="149" spans="2:65" s="12" customFormat="1" ht="13.5">
      <c r="B149" s="217"/>
      <c r="C149" s="218"/>
      <c r="D149" s="219" t="s">
        <v>171</v>
      </c>
      <c r="E149" s="220" t="s">
        <v>76</v>
      </c>
      <c r="F149" s="221" t="s">
        <v>174</v>
      </c>
      <c r="G149" s="218"/>
      <c r="H149" s="222">
        <v>277.81</v>
      </c>
      <c r="I149" s="223"/>
      <c r="J149" s="218"/>
      <c r="K149" s="218"/>
      <c r="L149" s="224"/>
      <c r="M149" s="225"/>
      <c r="N149" s="226"/>
      <c r="O149" s="226"/>
      <c r="P149" s="226"/>
      <c r="Q149" s="226"/>
      <c r="R149" s="226"/>
      <c r="S149" s="226"/>
      <c r="T149" s="227"/>
      <c r="AT149" s="228" t="s">
        <v>171</v>
      </c>
      <c r="AU149" s="228" t="s">
        <v>88</v>
      </c>
      <c r="AV149" s="12" t="s">
        <v>169</v>
      </c>
      <c r="AW149" s="12" t="s">
        <v>40</v>
      </c>
      <c r="AX149" s="12" t="s">
        <v>86</v>
      </c>
      <c r="AY149" s="228" t="s">
        <v>161</v>
      </c>
    </row>
    <row r="150" spans="2:65" s="1" customFormat="1" ht="22.5" customHeight="1">
      <c r="B150" s="41"/>
      <c r="C150" s="232" t="s">
        <v>282</v>
      </c>
      <c r="D150" s="232" t="s">
        <v>246</v>
      </c>
      <c r="E150" s="233" t="s">
        <v>502</v>
      </c>
      <c r="F150" s="234" t="s">
        <v>503</v>
      </c>
      <c r="G150" s="235" t="s">
        <v>167</v>
      </c>
      <c r="H150" s="236">
        <v>1.8080000000000001</v>
      </c>
      <c r="I150" s="237"/>
      <c r="J150" s="238">
        <f>ROUND(I150*H150,2)</f>
        <v>0</v>
      </c>
      <c r="K150" s="234" t="s">
        <v>168</v>
      </c>
      <c r="L150" s="239"/>
      <c r="M150" s="240" t="s">
        <v>76</v>
      </c>
      <c r="N150" s="241" t="s">
        <v>48</v>
      </c>
      <c r="O150" s="42"/>
      <c r="P150" s="202">
        <f>O150*H150</f>
        <v>0</v>
      </c>
      <c r="Q150" s="202">
        <v>0.55000000000000004</v>
      </c>
      <c r="R150" s="202">
        <f>Q150*H150</f>
        <v>0.99440000000000006</v>
      </c>
      <c r="S150" s="202">
        <v>0</v>
      </c>
      <c r="T150" s="203">
        <f>S150*H150</f>
        <v>0</v>
      </c>
      <c r="AR150" s="24" t="s">
        <v>206</v>
      </c>
      <c r="AT150" s="24" t="s">
        <v>246</v>
      </c>
      <c r="AU150" s="24" t="s">
        <v>88</v>
      </c>
      <c r="AY150" s="24" t="s">
        <v>161</v>
      </c>
      <c r="BE150" s="204">
        <f>IF(N150="základní",J150,0)</f>
        <v>0</v>
      </c>
      <c r="BF150" s="204">
        <f>IF(N150="snížená",J150,0)</f>
        <v>0</v>
      </c>
      <c r="BG150" s="204">
        <f>IF(N150="zákl. přenesená",J150,0)</f>
        <v>0</v>
      </c>
      <c r="BH150" s="204">
        <f>IF(N150="sníž. přenesená",J150,0)</f>
        <v>0</v>
      </c>
      <c r="BI150" s="204">
        <f>IF(N150="nulová",J150,0)</f>
        <v>0</v>
      </c>
      <c r="BJ150" s="24" t="s">
        <v>86</v>
      </c>
      <c r="BK150" s="204">
        <f>ROUND(I150*H150,2)</f>
        <v>0</v>
      </c>
      <c r="BL150" s="24" t="s">
        <v>234</v>
      </c>
      <c r="BM150" s="24" t="s">
        <v>504</v>
      </c>
    </row>
    <row r="151" spans="2:65" s="11" customFormat="1" ht="13.5">
      <c r="B151" s="205"/>
      <c r="C151" s="206"/>
      <c r="D151" s="207" t="s">
        <v>171</v>
      </c>
      <c r="E151" s="208" t="s">
        <v>76</v>
      </c>
      <c r="F151" s="209" t="s">
        <v>505</v>
      </c>
      <c r="G151" s="206"/>
      <c r="H151" s="210">
        <v>1.764</v>
      </c>
      <c r="I151" s="211"/>
      <c r="J151" s="206"/>
      <c r="K151" s="206"/>
      <c r="L151" s="212"/>
      <c r="M151" s="213"/>
      <c r="N151" s="214"/>
      <c r="O151" s="214"/>
      <c r="P151" s="214"/>
      <c r="Q151" s="214"/>
      <c r="R151" s="214"/>
      <c r="S151" s="214"/>
      <c r="T151" s="215"/>
      <c r="AT151" s="216" t="s">
        <v>171</v>
      </c>
      <c r="AU151" s="216" t="s">
        <v>88</v>
      </c>
      <c r="AV151" s="11" t="s">
        <v>88</v>
      </c>
      <c r="AW151" s="11" t="s">
        <v>40</v>
      </c>
      <c r="AX151" s="11" t="s">
        <v>78</v>
      </c>
      <c r="AY151" s="216" t="s">
        <v>161</v>
      </c>
    </row>
    <row r="152" spans="2:65" s="11" customFormat="1" ht="13.5">
      <c r="B152" s="205"/>
      <c r="C152" s="206"/>
      <c r="D152" s="207" t="s">
        <v>171</v>
      </c>
      <c r="E152" s="208" t="s">
        <v>76</v>
      </c>
      <c r="F152" s="209" t="s">
        <v>506</v>
      </c>
      <c r="G152" s="206"/>
      <c r="H152" s="210">
        <v>4.3999999999999997E-2</v>
      </c>
      <c r="I152" s="211"/>
      <c r="J152" s="206"/>
      <c r="K152" s="206"/>
      <c r="L152" s="212"/>
      <c r="M152" s="213"/>
      <c r="N152" s="214"/>
      <c r="O152" s="214"/>
      <c r="P152" s="214"/>
      <c r="Q152" s="214"/>
      <c r="R152" s="214"/>
      <c r="S152" s="214"/>
      <c r="T152" s="215"/>
      <c r="AT152" s="216" t="s">
        <v>171</v>
      </c>
      <c r="AU152" s="216" t="s">
        <v>88</v>
      </c>
      <c r="AV152" s="11" t="s">
        <v>88</v>
      </c>
      <c r="AW152" s="11" t="s">
        <v>40</v>
      </c>
      <c r="AX152" s="11" t="s">
        <v>78</v>
      </c>
      <c r="AY152" s="216" t="s">
        <v>161</v>
      </c>
    </row>
    <row r="153" spans="2:65" s="12" customFormat="1" ht="13.5">
      <c r="B153" s="217"/>
      <c r="C153" s="218"/>
      <c r="D153" s="219" t="s">
        <v>171</v>
      </c>
      <c r="E153" s="220" t="s">
        <v>76</v>
      </c>
      <c r="F153" s="221" t="s">
        <v>174</v>
      </c>
      <c r="G153" s="218"/>
      <c r="H153" s="222">
        <v>1.8080000000000001</v>
      </c>
      <c r="I153" s="223"/>
      <c r="J153" s="218"/>
      <c r="K153" s="218"/>
      <c r="L153" s="224"/>
      <c r="M153" s="225"/>
      <c r="N153" s="226"/>
      <c r="O153" s="226"/>
      <c r="P153" s="226"/>
      <c r="Q153" s="226"/>
      <c r="R153" s="226"/>
      <c r="S153" s="226"/>
      <c r="T153" s="227"/>
      <c r="AT153" s="228" t="s">
        <v>171</v>
      </c>
      <c r="AU153" s="228" t="s">
        <v>88</v>
      </c>
      <c r="AV153" s="12" t="s">
        <v>169</v>
      </c>
      <c r="AW153" s="12" t="s">
        <v>40</v>
      </c>
      <c r="AX153" s="12" t="s">
        <v>86</v>
      </c>
      <c r="AY153" s="228" t="s">
        <v>161</v>
      </c>
    </row>
    <row r="154" spans="2:65" s="1" customFormat="1" ht="31.5" customHeight="1">
      <c r="B154" s="41"/>
      <c r="C154" s="193" t="s">
        <v>507</v>
      </c>
      <c r="D154" s="193" t="s">
        <v>164</v>
      </c>
      <c r="E154" s="194" t="s">
        <v>508</v>
      </c>
      <c r="F154" s="195" t="s">
        <v>509</v>
      </c>
      <c r="G154" s="196" t="s">
        <v>204</v>
      </c>
      <c r="H154" s="197">
        <v>4.9950000000000001</v>
      </c>
      <c r="I154" s="198"/>
      <c r="J154" s="199">
        <f>ROUND(I154*H154,2)</f>
        <v>0</v>
      </c>
      <c r="K154" s="195" t="s">
        <v>168</v>
      </c>
      <c r="L154" s="61"/>
      <c r="M154" s="200" t="s">
        <v>76</v>
      </c>
      <c r="N154" s="201" t="s">
        <v>48</v>
      </c>
      <c r="O154" s="42"/>
      <c r="P154" s="202">
        <f>O154*H154</f>
        <v>0</v>
      </c>
      <c r="Q154" s="202">
        <v>0</v>
      </c>
      <c r="R154" s="202">
        <f>Q154*H154</f>
        <v>0</v>
      </c>
      <c r="S154" s="202">
        <v>0</v>
      </c>
      <c r="T154" s="203">
        <f>S154*H154</f>
        <v>0</v>
      </c>
      <c r="AR154" s="24" t="s">
        <v>234</v>
      </c>
      <c r="AT154" s="24" t="s">
        <v>164</v>
      </c>
      <c r="AU154" s="24" t="s">
        <v>88</v>
      </c>
      <c r="AY154" s="24" t="s">
        <v>161</v>
      </c>
      <c r="BE154" s="204">
        <f>IF(N154="základní",J154,0)</f>
        <v>0</v>
      </c>
      <c r="BF154" s="204">
        <f>IF(N154="snížená",J154,0)</f>
        <v>0</v>
      </c>
      <c r="BG154" s="204">
        <f>IF(N154="zákl. přenesená",J154,0)</f>
        <v>0</v>
      </c>
      <c r="BH154" s="204">
        <f>IF(N154="sníž. přenesená",J154,0)</f>
        <v>0</v>
      </c>
      <c r="BI154" s="204">
        <f>IF(N154="nulová",J154,0)</f>
        <v>0</v>
      </c>
      <c r="BJ154" s="24" t="s">
        <v>86</v>
      </c>
      <c r="BK154" s="204">
        <f>ROUND(I154*H154,2)</f>
        <v>0</v>
      </c>
      <c r="BL154" s="24" t="s">
        <v>234</v>
      </c>
      <c r="BM154" s="24" t="s">
        <v>510</v>
      </c>
    </row>
    <row r="155" spans="2:65" s="10" customFormat="1" ht="29.85" customHeight="1">
      <c r="B155" s="176"/>
      <c r="C155" s="177"/>
      <c r="D155" s="190" t="s">
        <v>77</v>
      </c>
      <c r="E155" s="191" t="s">
        <v>230</v>
      </c>
      <c r="F155" s="191" t="s">
        <v>231</v>
      </c>
      <c r="G155" s="177"/>
      <c r="H155" s="177"/>
      <c r="I155" s="180"/>
      <c r="J155" s="192">
        <f>BK155</f>
        <v>0</v>
      </c>
      <c r="K155" s="177"/>
      <c r="L155" s="182"/>
      <c r="M155" s="183"/>
      <c r="N155" s="184"/>
      <c r="O155" s="184"/>
      <c r="P155" s="185">
        <f>SUM(P156:P160)</f>
        <v>0</v>
      </c>
      <c r="Q155" s="184"/>
      <c r="R155" s="185">
        <f>SUM(R156:R160)</f>
        <v>3.7269137600000004</v>
      </c>
      <c r="S155" s="184"/>
      <c r="T155" s="186">
        <f>SUM(T156:T160)</f>
        <v>0</v>
      </c>
      <c r="AR155" s="187" t="s">
        <v>88</v>
      </c>
      <c r="AT155" s="188" t="s">
        <v>77</v>
      </c>
      <c r="AU155" s="188" t="s">
        <v>86</v>
      </c>
      <c r="AY155" s="187" t="s">
        <v>161</v>
      </c>
      <c r="BK155" s="189">
        <f>SUM(BK156:BK160)</f>
        <v>0</v>
      </c>
    </row>
    <row r="156" spans="2:65" s="1" customFormat="1" ht="22.5" customHeight="1">
      <c r="B156" s="41"/>
      <c r="C156" s="193" t="s">
        <v>295</v>
      </c>
      <c r="D156" s="193" t="s">
        <v>164</v>
      </c>
      <c r="E156" s="194" t="s">
        <v>511</v>
      </c>
      <c r="F156" s="195" t="s">
        <v>512</v>
      </c>
      <c r="G156" s="196" t="s">
        <v>209</v>
      </c>
      <c r="H156" s="197">
        <v>284.02</v>
      </c>
      <c r="I156" s="198"/>
      <c r="J156" s="199">
        <f>ROUND(I156*H156,2)</f>
        <v>0</v>
      </c>
      <c r="K156" s="195" t="s">
        <v>168</v>
      </c>
      <c r="L156" s="61"/>
      <c r="M156" s="200" t="s">
        <v>76</v>
      </c>
      <c r="N156" s="201" t="s">
        <v>48</v>
      </c>
      <c r="O156" s="42"/>
      <c r="P156" s="202">
        <f>O156*H156</f>
        <v>0</v>
      </c>
      <c r="Q156" s="202">
        <v>4.0999999999999999E-4</v>
      </c>
      <c r="R156" s="202">
        <f>Q156*H156</f>
        <v>0.11644819999999999</v>
      </c>
      <c r="S156" s="202">
        <v>0</v>
      </c>
      <c r="T156" s="203">
        <f>S156*H156</f>
        <v>0</v>
      </c>
      <c r="AR156" s="24" t="s">
        <v>234</v>
      </c>
      <c r="AT156" s="24" t="s">
        <v>164</v>
      </c>
      <c r="AU156" s="24" t="s">
        <v>88</v>
      </c>
      <c r="AY156" s="24" t="s">
        <v>161</v>
      </c>
      <c r="BE156" s="204">
        <f>IF(N156="základní",J156,0)</f>
        <v>0</v>
      </c>
      <c r="BF156" s="204">
        <f>IF(N156="snížená",J156,0)</f>
        <v>0</v>
      </c>
      <c r="BG156" s="204">
        <f>IF(N156="zákl. přenesená",J156,0)</f>
        <v>0</v>
      </c>
      <c r="BH156" s="204">
        <f>IF(N156="sníž. přenesená",J156,0)</f>
        <v>0</v>
      </c>
      <c r="BI156" s="204">
        <f>IF(N156="nulová",J156,0)</f>
        <v>0</v>
      </c>
      <c r="BJ156" s="24" t="s">
        <v>86</v>
      </c>
      <c r="BK156" s="204">
        <f>ROUND(I156*H156,2)</f>
        <v>0</v>
      </c>
      <c r="BL156" s="24" t="s">
        <v>234</v>
      </c>
      <c r="BM156" s="24" t="s">
        <v>513</v>
      </c>
    </row>
    <row r="157" spans="2:65" s="1" customFormat="1" ht="31.5" customHeight="1">
      <c r="B157" s="41"/>
      <c r="C157" s="232" t="s">
        <v>331</v>
      </c>
      <c r="D157" s="232" t="s">
        <v>246</v>
      </c>
      <c r="E157" s="233" t="s">
        <v>514</v>
      </c>
      <c r="F157" s="234" t="s">
        <v>515</v>
      </c>
      <c r="G157" s="235" t="s">
        <v>209</v>
      </c>
      <c r="H157" s="236">
        <v>312.42200000000003</v>
      </c>
      <c r="I157" s="237"/>
      <c r="J157" s="238">
        <f>ROUND(I157*H157,2)</f>
        <v>0</v>
      </c>
      <c r="K157" s="234" t="s">
        <v>168</v>
      </c>
      <c r="L157" s="239"/>
      <c r="M157" s="240" t="s">
        <v>76</v>
      </c>
      <c r="N157" s="241" t="s">
        <v>48</v>
      </c>
      <c r="O157" s="42"/>
      <c r="P157" s="202">
        <f>O157*H157</f>
        <v>0</v>
      </c>
      <c r="Q157" s="202">
        <v>1.0500000000000001E-2</v>
      </c>
      <c r="R157" s="202">
        <f>Q157*H157</f>
        <v>3.2804310000000005</v>
      </c>
      <c r="S157" s="202">
        <v>0</v>
      </c>
      <c r="T157" s="203">
        <f>S157*H157</f>
        <v>0</v>
      </c>
      <c r="AR157" s="24" t="s">
        <v>206</v>
      </c>
      <c r="AT157" s="24" t="s">
        <v>246</v>
      </c>
      <c r="AU157" s="24" t="s">
        <v>88</v>
      </c>
      <c r="AY157" s="24" t="s">
        <v>161</v>
      </c>
      <c r="BE157" s="204">
        <f>IF(N157="základní",J157,0)</f>
        <v>0</v>
      </c>
      <c r="BF157" s="204">
        <f>IF(N157="snížená",J157,0)</f>
        <v>0</v>
      </c>
      <c r="BG157" s="204">
        <f>IF(N157="zákl. přenesená",J157,0)</f>
        <v>0</v>
      </c>
      <c r="BH157" s="204">
        <f>IF(N157="sníž. přenesená",J157,0)</f>
        <v>0</v>
      </c>
      <c r="BI157" s="204">
        <f>IF(N157="nulová",J157,0)</f>
        <v>0</v>
      </c>
      <c r="BJ157" s="24" t="s">
        <v>86</v>
      </c>
      <c r="BK157" s="204">
        <f>ROUND(I157*H157,2)</f>
        <v>0</v>
      </c>
      <c r="BL157" s="24" t="s">
        <v>234</v>
      </c>
      <c r="BM157" s="24" t="s">
        <v>516</v>
      </c>
    </row>
    <row r="158" spans="2:65" s="11" customFormat="1" ht="13.5">
      <c r="B158" s="205"/>
      <c r="C158" s="206"/>
      <c r="D158" s="219" t="s">
        <v>171</v>
      </c>
      <c r="E158" s="206"/>
      <c r="F158" s="242" t="s">
        <v>517</v>
      </c>
      <c r="G158" s="206"/>
      <c r="H158" s="243">
        <v>312.42200000000003</v>
      </c>
      <c r="I158" s="211"/>
      <c r="J158" s="206"/>
      <c r="K158" s="206"/>
      <c r="L158" s="212"/>
      <c r="M158" s="213"/>
      <c r="N158" s="214"/>
      <c r="O158" s="214"/>
      <c r="P158" s="214"/>
      <c r="Q158" s="214"/>
      <c r="R158" s="214"/>
      <c r="S158" s="214"/>
      <c r="T158" s="215"/>
      <c r="AT158" s="216" t="s">
        <v>171</v>
      </c>
      <c r="AU158" s="216" t="s">
        <v>88</v>
      </c>
      <c r="AV158" s="11" t="s">
        <v>88</v>
      </c>
      <c r="AW158" s="11" t="s">
        <v>6</v>
      </c>
      <c r="AX158" s="11" t="s">
        <v>86</v>
      </c>
      <c r="AY158" s="216" t="s">
        <v>161</v>
      </c>
    </row>
    <row r="159" spans="2:65" s="1" customFormat="1" ht="31.5" customHeight="1">
      <c r="B159" s="41"/>
      <c r="C159" s="193" t="s">
        <v>346</v>
      </c>
      <c r="D159" s="193" t="s">
        <v>164</v>
      </c>
      <c r="E159" s="194" t="s">
        <v>518</v>
      </c>
      <c r="F159" s="195" t="s">
        <v>519</v>
      </c>
      <c r="G159" s="196" t="s">
        <v>220</v>
      </c>
      <c r="H159" s="197">
        <v>72.376000000000005</v>
      </c>
      <c r="I159" s="198"/>
      <c r="J159" s="199">
        <f>ROUND(I159*H159,2)</f>
        <v>0</v>
      </c>
      <c r="K159" s="195" t="s">
        <v>168</v>
      </c>
      <c r="L159" s="61"/>
      <c r="M159" s="200" t="s">
        <v>76</v>
      </c>
      <c r="N159" s="201" t="s">
        <v>48</v>
      </c>
      <c r="O159" s="42"/>
      <c r="P159" s="202">
        <f>O159*H159</f>
        <v>0</v>
      </c>
      <c r="Q159" s="202">
        <v>4.5599999999999998E-3</v>
      </c>
      <c r="R159" s="202">
        <f>Q159*H159</f>
        <v>0.33003456000000003</v>
      </c>
      <c r="S159" s="202">
        <v>0</v>
      </c>
      <c r="T159" s="203">
        <f>S159*H159</f>
        <v>0</v>
      </c>
      <c r="AR159" s="24" t="s">
        <v>234</v>
      </c>
      <c r="AT159" s="24" t="s">
        <v>164</v>
      </c>
      <c r="AU159" s="24" t="s">
        <v>88</v>
      </c>
      <c r="AY159" s="24" t="s">
        <v>161</v>
      </c>
      <c r="BE159" s="204">
        <f>IF(N159="základní",J159,0)</f>
        <v>0</v>
      </c>
      <c r="BF159" s="204">
        <f>IF(N159="snížená",J159,0)</f>
        <v>0</v>
      </c>
      <c r="BG159" s="204">
        <f>IF(N159="zákl. přenesená",J159,0)</f>
        <v>0</v>
      </c>
      <c r="BH159" s="204">
        <f>IF(N159="sníž. přenesená",J159,0)</f>
        <v>0</v>
      </c>
      <c r="BI159" s="204">
        <f>IF(N159="nulová",J159,0)</f>
        <v>0</v>
      </c>
      <c r="BJ159" s="24" t="s">
        <v>86</v>
      </c>
      <c r="BK159" s="204">
        <f>ROUND(I159*H159,2)</f>
        <v>0</v>
      </c>
      <c r="BL159" s="24" t="s">
        <v>234</v>
      </c>
      <c r="BM159" s="24" t="s">
        <v>520</v>
      </c>
    </row>
    <row r="160" spans="2:65" s="1" customFormat="1" ht="44.25" customHeight="1">
      <c r="B160" s="41"/>
      <c r="C160" s="193" t="s">
        <v>521</v>
      </c>
      <c r="D160" s="193" t="s">
        <v>164</v>
      </c>
      <c r="E160" s="194" t="s">
        <v>283</v>
      </c>
      <c r="F160" s="195" t="s">
        <v>284</v>
      </c>
      <c r="G160" s="196" t="s">
        <v>204</v>
      </c>
      <c r="H160" s="197">
        <v>3.7269999999999999</v>
      </c>
      <c r="I160" s="198"/>
      <c r="J160" s="199">
        <f>ROUND(I160*H160,2)</f>
        <v>0</v>
      </c>
      <c r="K160" s="195" t="s">
        <v>168</v>
      </c>
      <c r="L160" s="61"/>
      <c r="M160" s="200" t="s">
        <v>76</v>
      </c>
      <c r="N160" s="201" t="s">
        <v>48</v>
      </c>
      <c r="O160" s="42"/>
      <c r="P160" s="202">
        <f>O160*H160</f>
        <v>0</v>
      </c>
      <c r="Q160" s="202">
        <v>0</v>
      </c>
      <c r="R160" s="202">
        <f>Q160*H160</f>
        <v>0</v>
      </c>
      <c r="S160" s="202">
        <v>0</v>
      </c>
      <c r="T160" s="203">
        <f>S160*H160</f>
        <v>0</v>
      </c>
      <c r="AR160" s="24" t="s">
        <v>234</v>
      </c>
      <c r="AT160" s="24" t="s">
        <v>164</v>
      </c>
      <c r="AU160" s="24" t="s">
        <v>88</v>
      </c>
      <c r="AY160" s="24" t="s">
        <v>161</v>
      </c>
      <c r="BE160" s="204">
        <f>IF(N160="základní",J160,0)</f>
        <v>0</v>
      </c>
      <c r="BF160" s="204">
        <f>IF(N160="snížená",J160,0)</f>
        <v>0</v>
      </c>
      <c r="BG160" s="204">
        <f>IF(N160="zákl. přenesená",J160,0)</f>
        <v>0</v>
      </c>
      <c r="BH160" s="204">
        <f>IF(N160="sníž. přenesená",J160,0)</f>
        <v>0</v>
      </c>
      <c r="BI160" s="204">
        <f>IF(N160="nulová",J160,0)</f>
        <v>0</v>
      </c>
      <c r="BJ160" s="24" t="s">
        <v>86</v>
      </c>
      <c r="BK160" s="204">
        <f>ROUND(I160*H160,2)</f>
        <v>0</v>
      </c>
      <c r="BL160" s="24" t="s">
        <v>234</v>
      </c>
      <c r="BM160" s="24" t="s">
        <v>522</v>
      </c>
    </row>
    <row r="161" spans="2:65" s="10" customFormat="1" ht="29.85" customHeight="1">
      <c r="B161" s="176"/>
      <c r="C161" s="177"/>
      <c r="D161" s="190" t="s">
        <v>77</v>
      </c>
      <c r="E161" s="191" t="s">
        <v>523</v>
      </c>
      <c r="F161" s="191" t="s">
        <v>524</v>
      </c>
      <c r="G161" s="177"/>
      <c r="H161" s="177"/>
      <c r="I161" s="180"/>
      <c r="J161" s="192">
        <f>BK161</f>
        <v>0</v>
      </c>
      <c r="K161" s="177"/>
      <c r="L161" s="182"/>
      <c r="M161" s="183"/>
      <c r="N161" s="184"/>
      <c r="O161" s="184"/>
      <c r="P161" s="185">
        <f>SUM(P162:P175)</f>
        <v>0</v>
      </c>
      <c r="Q161" s="184"/>
      <c r="R161" s="185">
        <f>SUM(R162:R175)</f>
        <v>2.0314615999999996</v>
      </c>
      <c r="S161" s="184"/>
      <c r="T161" s="186">
        <f>SUM(T162:T175)</f>
        <v>0</v>
      </c>
      <c r="AR161" s="187" t="s">
        <v>88</v>
      </c>
      <c r="AT161" s="188" t="s">
        <v>77</v>
      </c>
      <c r="AU161" s="188" t="s">
        <v>86</v>
      </c>
      <c r="AY161" s="187" t="s">
        <v>161</v>
      </c>
      <c r="BK161" s="189">
        <f>SUM(BK162:BK175)</f>
        <v>0</v>
      </c>
    </row>
    <row r="162" spans="2:65" s="1" customFormat="1" ht="31.5" customHeight="1">
      <c r="B162" s="41"/>
      <c r="C162" s="193" t="s">
        <v>224</v>
      </c>
      <c r="D162" s="193" t="s">
        <v>164</v>
      </c>
      <c r="E162" s="194" t="s">
        <v>525</v>
      </c>
      <c r="F162" s="195" t="s">
        <v>526</v>
      </c>
      <c r="G162" s="196" t="s">
        <v>209</v>
      </c>
      <c r="H162" s="197">
        <v>341.2</v>
      </c>
      <c r="I162" s="198"/>
      <c r="J162" s="199">
        <f>ROUND(I162*H162,2)</f>
        <v>0</v>
      </c>
      <c r="K162" s="195" t="s">
        <v>168</v>
      </c>
      <c r="L162" s="61"/>
      <c r="M162" s="200" t="s">
        <v>76</v>
      </c>
      <c r="N162" s="201" t="s">
        <v>48</v>
      </c>
      <c r="O162" s="42"/>
      <c r="P162" s="202">
        <f>O162*H162</f>
        <v>0</v>
      </c>
      <c r="Q162" s="202">
        <v>0</v>
      </c>
      <c r="R162" s="202">
        <f>Q162*H162</f>
        <v>0</v>
      </c>
      <c r="S162" s="202">
        <v>0</v>
      </c>
      <c r="T162" s="203">
        <f>S162*H162</f>
        <v>0</v>
      </c>
      <c r="AR162" s="24" t="s">
        <v>234</v>
      </c>
      <c r="AT162" s="24" t="s">
        <v>164</v>
      </c>
      <c r="AU162" s="24" t="s">
        <v>88</v>
      </c>
      <c r="AY162" s="24" t="s">
        <v>161</v>
      </c>
      <c r="BE162" s="204">
        <f>IF(N162="základní",J162,0)</f>
        <v>0</v>
      </c>
      <c r="BF162" s="204">
        <f>IF(N162="snížená",J162,0)</f>
        <v>0</v>
      </c>
      <c r="BG162" s="204">
        <f>IF(N162="zákl. přenesená",J162,0)</f>
        <v>0</v>
      </c>
      <c r="BH162" s="204">
        <f>IF(N162="sníž. přenesená",J162,0)</f>
        <v>0</v>
      </c>
      <c r="BI162" s="204">
        <f>IF(N162="nulová",J162,0)</f>
        <v>0</v>
      </c>
      <c r="BJ162" s="24" t="s">
        <v>86</v>
      </c>
      <c r="BK162" s="204">
        <f>ROUND(I162*H162,2)</f>
        <v>0</v>
      </c>
      <c r="BL162" s="24" t="s">
        <v>234</v>
      </c>
      <c r="BM162" s="24" t="s">
        <v>527</v>
      </c>
    </row>
    <row r="163" spans="2:65" s="1" customFormat="1" ht="31.5" customHeight="1">
      <c r="B163" s="41"/>
      <c r="C163" s="232" t="s">
        <v>528</v>
      </c>
      <c r="D163" s="232" t="s">
        <v>246</v>
      </c>
      <c r="E163" s="233" t="s">
        <v>529</v>
      </c>
      <c r="F163" s="234" t="s">
        <v>530</v>
      </c>
      <c r="G163" s="235" t="s">
        <v>209</v>
      </c>
      <c r="H163" s="236">
        <v>341.2</v>
      </c>
      <c r="I163" s="237"/>
      <c r="J163" s="238">
        <f>ROUND(I163*H163,2)</f>
        <v>0</v>
      </c>
      <c r="K163" s="234" t="s">
        <v>168</v>
      </c>
      <c r="L163" s="239"/>
      <c r="M163" s="240" t="s">
        <v>76</v>
      </c>
      <c r="N163" s="241" t="s">
        <v>48</v>
      </c>
      <c r="O163" s="42"/>
      <c r="P163" s="202">
        <f>O163*H163</f>
        <v>0</v>
      </c>
      <c r="Q163" s="202">
        <v>5.0000000000000001E-3</v>
      </c>
      <c r="R163" s="202">
        <f>Q163*H163</f>
        <v>1.706</v>
      </c>
      <c r="S163" s="202">
        <v>0</v>
      </c>
      <c r="T163" s="203">
        <f>S163*H163</f>
        <v>0</v>
      </c>
      <c r="AR163" s="24" t="s">
        <v>206</v>
      </c>
      <c r="AT163" s="24" t="s">
        <v>246</v>
      </c>
      <c r="AU163" s="24" t="s">
        <v>88</v>
      </c>
      <c r="AY163" s="24" t="s">
        <v>161</v>
      </c>
      <c r="BE163" s="204">
        <f>IF(N163="základní",J163,0)</f>
        <v>0</v>
      </c>
      <c r="BF163" s="204">
        <f>IF(N163="snížená",J163,0)</f>
        <v>0</v>
      </c>
      <c r="BG163" s="204">
        <f>IF(N163="zákl. přenesená",J163,0)</f>
        <v>0</v>
      </c>
      <c r="BH163" s="204">
        <f>IF(N163="sníž. přenesená",J163,0)</f>
        <v>0</v>
      </c>
      <c r="BI163" s="204">
        <f>IF(N163="nulová",J163,0)</f>
        <v>0</v>
      </c>
      <c r="BJ163" s="24" t="s">
        <v>86</v>
      </c>
      <c r="BK163" s="204">
        <f>ROUND(I163*H163,2)</f>
        <v>0</v>
      </c>
      <c r="BL163" s="24" t="s">
        <v>234</v>
      </c>
      <c r="BM163" s="24" t="s">
        <v>531</v>
      </c>
    </row>
    <row r="164" spans="2:65" s="1" customFormat="1" ht="22.5" customHeight="1">
      <c r="B164" s="41"/>
      <c r="C164" s="193" t="s">
        <v>532</v>
      </c>
      <c r="D164" s="193" t="s">
        <v>164</v>
      </c>
      <c r="E164" s="194" t="s">
        <v>533</v>
      </c>
      <c r="F164" s="195" t="s">
        <v>534</v>
      </c>
      <c r="G164" s="196" t="s">
        <v>220</v>
      </c>
      <c r="H164" s="197">
        <v>39.14</v>
      </c>
      <c r="I164" s="198"/>
      <c r="J164" s="199">
        <f>ROUND(I164*H164,2)</f>
        <v>0</v>
      </c>
      <c r="K164" s="195" t="s">
        <v>168</v>
      </c>
      <c r="L164" s="61"/>
      <c r="M164" s="200" t="s">
        <v>76</v>
      </c>
      <c r="N164" s="201" t="s">
        <v>48</v>
      </c>
      <c r="O164" s="42"/>
      <c r="P164" s="202">
        <f>O164*H164</f>
        <v>0</v>
      </c>
      <c r="Q164" s="202">
        <v>4.0000000000000003E-5</v>
      </c>
      <c r="R164" s="202">
        <f>Q164*H164</f>
        <v>1.5656000000000001E-3</v>
      </c>
      <c r="S164" s="202">
        <v>0</v>
      </c>
      <c r="T164" s="203">
        <f>S164*H164</f>
        <v>0</v>
      </c>
      <c r="AR164" s="24" t="s">
        <v>234</v>
      </c>
      <c r="AT164" s="24" t="s">
        <v>164</v>
      </c>
      <c r="AU164" s="24" t="s">
        <v>88</v>
      </c>
      <c r="AY164" s="24" t="s">
        <v>161</v>
      </c>
      <c r="BE164" s="204">
        <f>IF(N164="základní",J164,0)</f>
        <v>0</v>
      </c>
      <c r="BF164" s="204">
        <f>IF(N164="snížená",J164,0)</f>
        <v>0</v>
      </c>
      <c r="BG164" s="204">
        <f>IF(N164="zákl. přenesená",J164,0)</f>
        <v>0</v>
      </c>
      <c r="BH164" s="204">
        <f>IF(N164="sníž. přenesená",J164,0)</f>
        <v>0</v>
      </c>
      <c r="BI164" s="204">
        <f>IF(N164="nulová",J164,0)</f>
        <v>0</v>
      </c>
      <c r="BJ164" s="24" t="s">
        <v>86</v>
      </c>
      <c r="BK164" s="204">
        <f>ROUND(I164*H164,2)</f>
        <v>0</v>
      </c>
      <c r="BL164" s="24" t="s">
        <v>234</v>
      </c>
      <c r="BM164" s="24" t="s">
        <v>535</v>
      </c>
    </row>
    <row r="165" spans="2:65" s="1" customFormat="1" ht="22.5" customHeight="1">
      <c r="B165" s="41"/>
      <c r="C165" s="232" t="s">
        <v>536</v>
      </c>
      <c r="D165" s="232" t="s">
        <v>246</v>
      </c>
      <c r="E165" s="233" t="s">
        <v>537</v>
      </c>
      <c r="F165" s="234" t="s">
        <v>538</v>
      </c>
      <c r="G165" s="235" t="s">
        <v>204</v>
      </c>
      <c r="H165" s="236">
        <v>0.188</v>
      </c>
      <c r="I165" s="237"/>
      <c r="J165" s="238">
        <f>ROUND(I165*H165,2)</f>
        <v>0</v>
      </c>
      <c r="K165" s="234" t="s">
        <v>168</v>
      </c>
      <c r="L165" s="239"/>
      <c r="M165" s="240" t="s">
        <v>76</v>
      </c>
      <c r="N165" s="241" t="s">
        <v>48</v>
      </c>
      <c r="O165" s="42"/>
      <c r="P165" s="202">
        <f>O165*H165</f>
        <v>0</v>
      </c>
      <c r="Q165" s="202">
        <v>1</v>
      </c>
      <c r="R165" s="202">
        <f>Q165*H165</f>
        <v>0.188</v>
      </c>
      <c r="S165" s="202">
        <v>0</v>
      </c>
      <c r="T165" s="203">
        <f>S165*H165</f>
        <v>0</v>
      </c>
      <c r="AR165" s="24" t="s">
        <v>206</v>
      </c>
      <c r="AT165" s="24" t="s">
        <v>246</v>
      </c>
      <c r="AU165" s="24" t="s">
        <v>88</v>
      </c>
      <c r="AY165" s="24" t="s">
        <v>161</v>
      </c>
      <c r="BE165" s="204">
        <f>IF(N165="základní",J165,0)</f>
        <v>0</v>
      </c>
      <c r="BF165" s="204">
        <f>IF(N165="snížená",J165,0)</f>
        <v>0</v>
      </c>
      <c r="BG165" s="204">
        <f>IF(N165="zákl. přenesená",J165,0)</f>
        <v>0</v>
      </c>
      <c r="BH165" s="204">
        <f>IF(N165="sníž. přenesená",J165,0)</f>
        <v>0</v>
      </c>
      <c r="BI165" s="204">
        <f>IF(N165="nulová",J165,0)</f>
        <v>0</v>
      </c>
      <c r="BJ165" s="24" t="s">
        <v>86</v>
      </c>
      <c r="BK165" s="204">
        <f>ROUND(I165*H165,2)</f>
        <v>0</v>
      </c>
      <c r="BL165" s="24" t="s">
        <v>234</v>
      </c>
      <c r="BM165" s="24" t="s">
        <v>539</v>
      </c>
    </row>
    <row r="166" spans="2:65" s="1" customFormat="1" ht="27">
      <c r="B166" s="41"/>
      <c r="C166" s="63"/>
      <c r="D166" s="219" t="s">
        <v>394</v>
      </c>
      <c r="E166" s="63"/>
      <c r="F166" s="250" t="s">
        <v>540</v>
      </c>
      <c r="G166" s="63"/>
      <c r="H166" s="63"/>
      <c r="I166" s="163"/>
      <c r="J166" s="63"/>
      <c r="K166" s="63"/>
      <c r="L166" s="61"/>
      <c r="M166" s="249"/>
      <c r="N166" s="42"/>
      <c r="O166" s="42"/>
      <c r="P166" s="42"/>
      <c r="Q166" s="42"/>
      <c r="R166" s="42"/>
      <c r="S166" s="42"/>
      <c r="T166" s="78"/>
      <c r="AT166" s="24" t="s">
        <v>394</v>
      </c>
      <c r="AU166" s="24" t="s">
        <v>88</v>
      </c>
    </row>
    <row r="167" spans="2:65" s="1" customFormat="1" ht="22.5" customHeight="1">
      <c r="B167" s="41"/>
      <c r="C167" s="193" t="s">
        <v>541</v>
      </c>
      <c r="D167" s="193" t="s">
        <v>164</v>
      </c>
      <c r="E167" s="194" t="s">
        <v>542</v>
      </c>
      <c r="F167" s="195" t="s">
        <v>543</v>
      </c>
      <c r="G167" s="196" t="s">
        <v>220</v>
      </c>
      <c r="H167" s="197">
        <v>49.52</v>
      </c>
      <c r="I167" s="198"/>
      <c r="J167" s="199">
        <f t="shared" ref="J167:J175" si="0">ROUND(I167*H167,2)</f>
        <v>0</v>
      </c>
      <c r="K167" s="195" t="s">
        <v>168</v>
      </c>
      <c r="L167" s="61"/>
      <c r="M167" s="200" t="s">
        <v>76</v>
      </c>
      <c r="N167" s="201" t="s">
        <v>48</v>
      </c>
      <c r="O167" s="42"/>
      <c r="P167" s="202">
        <f t="shared" ref="P167:P175" si="1">O167*H167</f>
        <v>0</v>
      </c>
      <c r="Q167" s="202">
        <v>0</v>
      </c>
      <c r="R167" s="202">
        <f t="shared" ref="R167:R175" si="2">Q167*H167</f>
        <v>0</v>
      </c>
      <c r="S167" s="202">
        <v>0</v>
      </c>
      <c r="T167" s="203">
        <f t="shared" ref="T167:T175" si="3">S167*H167</f>
        <v>0</v>
      </c>
      <c r="AR167" s="24" t="s">
        <v>234</v>
      </c>
      <c r="AT167" s="24" t="s">
        <v>164</v>
      </c>
      <c r="AU167" s="24" t="s">
        <v>88</v>
      </c>
      <c r="AY167" s="24" t="s">
        <v>161</v>
      </c>
      <c r="BE167" s="204">
        <f t="shared" ref="BE167:BE175" si="4">IF(N167="základní",J167,0)</f>
        <v>0</v>
      </c>
      <c r="BF167" s="204">
        <f t="shared" ref="BF167:BF175" si="5">IF(N167="snížená",J167,0)</f>
        <v>0</v>
      </c>
      <c r="BG167" s="204">
        <f t="shared" ref="BG167:BG175" si="6">IF(N167="zákl. přenesená",J167,0)</f>
        <v>0</v>
      </c>
      <c r="BH167" s="204">
        <f t="shared" ref="BH167:BH175" si="7">IF(N167="sníž. přenesená",J167,0)</f>
        <v>0</v>
      </c>
      <c r="BI167" s="204">
        <f t="shared" ref="BI167:BI175" si="8">IF(N167="nulová",J167,0)</f>
        <v>0</v>
      </c>
      <c r="BJ167" s="24" t="s">
        <v>86</v>
      </c>
      <c r="BK167" s="204">
        <f t="shared" ref="BK167:BK175" si="9">ROUND(I167*H167,2)</f>
        <v>0</v>
      </c>
      <c r="BL167" s="24" t="s">
        <v>234</v>
      </c>
      <c r="BM167" s="24" t="s">
        <v>544</v>
      </c>
    </row>
    <row r="168" spans="2:65" s="1" customFormat="1" ht="22.5" customHeight="1">
      <c r="B168" s="41"/>
      <c r="C168" s="232" t="s">
        <v>545</v>
      </c>
      <c r="D168" s="232" t="s">
        <v>246</v>
      </c>
      <c r="E168" s="233" t="s">
        <v>546</v>
      </c>
      <c r="F168" s="234" t="s">
        <v>547</v>
      </c>
      <c r="G168" s="235" t="s">
        <v>220</v>
      </c>
      <c r="H168" s="236">
        <v>49.52</v>
      </c>
      <c r="I168" s="237"/>
      <c r="J168" s="238">
        <f t="shared" si="0"/>
        <v>0</v>
      </c>
      <c r="K168" s="234" t="s">
        <v>76</v>
      </c>
      <c r="L168" s="239"/>
      <c r="M168" s="240" t="s">
        <v>76</v>
      </c>
      <c r="N168" s="241" t="s">
        <v>48</v>
      </c>
      <c r="O168" s="42"/>
      <c r="P168" s="202">
        <f t="shared" si="1"/>
        <v>0</v>
      </c>
      <c r="Q168" s="202">
        <v>1.8E-3</v>
      </c>
      <c r="R168" s="202">
        <f t="shared" si="2"/>
        <v>8.9136000000000007E-2</v>
      </c>
      <c r="S168" s="202">
        <v>0</v>
      </c>
      <c r="T168" s="203">
        <f t="shared" si="3"/>
        <v>0</v>
      </c>
      <c r="AR168" s="24" t="s">
        <v>206</v>
      </c>
      <c r="AT168" s="24" t="s">
        <v>246</v>
      </c>
      <c r="AU168" s="24" t="s">
        <v>88</v>
      </c>
      <c r="AY168" s="24" t="s">
        <v>161</v>
      </c>
      <c r="BE168" s="204">
        <f t="shared" si="4"/>
        <v>0</v>
      </c>
      <c r="BF168" s="204">
        <f t="shared" si="5"/>
        <v>0</v>
      </c>
      <c r="BG168" s="204">
        <f t="shared" si="6"/>
        <v>0</v>
      </c>
      <c r="BH168" s="204">
        <f t="shared" si="7"/>
        <v>0</v>
      </c>
      <c r="BI168" s="204">
        <f t="shared" si="8"/>
        <v>0</v>
      </c>
      <c r="BJ168" s="24" t="s">
        <v>86</v>
      </c>
      <c r="BK168" s="204">
        <f t="shared" si="9"/>
        <v>0</v>
      </c>
      <c r="BL168" s="24" t="s">
        <v>234</v>
      </c>
      <c r="BM168" s="24" t="s">
        <v>548</v>
      </c>
    </row>
    <row r="169" spans="2:65" s="1" customFormat="1" ht="22.5" customHeight="1">
      <c r="B169" s="41"/>
      <c r="C169" s="193" t="s">
        <v>549</v>
      </c>
      <c r="D169" s="193" t="s">
        <v>164</v>
      </c>
      <c r="E169" s="194" t="s">
        <v>550</v>
      </c>
      <c r="F169" s="195" t="s">
        <v>551</v>
      </c>
      <c r="G169" s="196" t="s">
        <v>254</v>
      </c>
      <c r="H169" s="197">
        <v>4</v>
      </c>
      <c r="I169" s="198"/>
      <c r="J169" s="199">
        <f t="shared" si="0"/>
        <v>0</v>
      </c>
      <c r="K169" s="195" t="s">
        <v>168</v>
      </c>
      <c r="L169" s="61"/>
      <c r="M169" s="200" t="s">
        <v>76</v>
      </c>
      <c r="N169" s="201" t="s">
        <v>48</v>
      </c>
      <c r="O169" s="42"/>
      <c r="P169" s="202">
        <f t="shared" si="1"/>
        <v>0</v>
      </c>
      <c r="Q169" s="202">
        <v>0</v>
      </c>
      <c r="R169" s="202">
        <f t="shared" si="2"/>
        <v>0</v>
      </c>
      <c r="S169" s="202">
        <v>0</v>
      </c>
      <c r="T169" s="203">
        <f t="shared" si="3"/>
        <v>0</v>
      </c>
      <c r="AR169" s="24" t="s">
        <v>234</v>
      </c>
      <c r="AT169" s="24" t="s">
        <v>164</v>
      </c>
      <c r="AU169" s="24" t="s">
        <v>88</v>
      </c>
      <c r="AY169" s="24" t="s">
        <v>161</v>
      </c>
      <c r="BE169" s="204">
        <f t="shared" si="4"/>
        <v>0</v>
      </c>
      <c r="BF169" s="204">
        <f t="shared" si="5"/>
        <v>0</v>
      </c>
      <c r="BG169" s="204">
        <f t="shared" si="6"/>
        <v>0</v>
      </c>
      <c r="BH169" s="204">
        <f t="shared" si="7"/>
        <v>0</v>
      </c>
      <c r="BI169" s="204">
        <f t="shared" si="8"/>
        <v>0</v>
      </c>
      <c r="BJ169" s="24" t="s">
        <v>86</v>
      </c>
      <c r="BK169" s="204">
        <f t="shared" si="9"/>
        <v>0</v>
      </c>
      <c r="BL169" s="24" t="s">
        <v>234</v>
      </c>
      <c r="BM169" s="24" t="s">
        <v>552</v>
      </c>
    </row>
    <row r="170" spans="2:65" s="1" customFormat="1" ht="31.5" customHeight="1">
      <c r="B170" s="41"/>
      <c r="C170" s="232" t="s">
        <v>553</v>
      </c>
      <c r="D170" s="232" t="s">
        <v>246</v>
      </c>
      <c r="E170" s="233" t="s">
        <v>554</v>
      </c>
      <c r="F170" s="234" t="s">
        <v>555</v>
      </c>
      <c r="G170" s="235" t="s">
        <v>254</v>
      </c>
      <c r="H170" s="236">
        <v>4</v>
      </c>
      <c r="I170" s="237"/>
      <c r="J170" s="238">
        <f t="shared" si="0"/>
        <v>0</v>
      </c>
      <c r="K170" s="234" t="s">
        <v>76</v>
      </c>
      <c r="L170" s="239"/>
      <c r="M170" s="240" t="s">
        <v>76</v>
      </c>
      <c r="N170" s="241" t="s">
        <v>48</v>
      </c>
      <c r="O170" s="42"/>
      <c r="P170" s="202">
        <f t="shared" si="1"/>
        <v>0</v>
      </c>
      <c r="Q170" s="202">
        <v>3.1700000000000001E-3</v>
      </c>
      <c r="R170" s="202">
        <f t="shared" si="2"/>
        <v>1.268E-2</v>
      </c>
      <c r="S170" s="202">
        <v>0</v>
      </c>
      <c r="T170" s="203">
        <f t="shared" si="3"/>
        <v>0</v>
      </c>
      <c r="AR170" s="24" t="s">
        <v>206</v>
      </c>
      <c r="AT170" s="24" t="s">
        <v>246</v>
      </c>
      <c r="AU170" s="24" t="s">
        <v>88</v>
      </c>
      <c r="AY170" s="24" t="s">
        <v>161</v>
      </c>
      <c r="BE170" s="204">
        <f t="shared" si="4"/>
        <v>0</v>
      </c>
      <c r="BF170" s="204">
        <f t="shared" si="5"/>
        <v>0</v>
      </c>
      <c r="BG170" s="204">
        <f t="shared" si="6"/>
        <v>0</v>
      </c>
      <c r="BH170" s="204">
        <f t="shared" si="7"/>
        <v>0</v>
      </c>
      <c r="BI170" s="204">
        <f t="shared" si="8"/>
        <v>0</v>
      </c>
      <c r="BJ170" s="24" t="s">
        <v>86</v>
      </c>
      <c r="BK170" s="204">
        <f t="shared" si="9"/>
        <v>0</v>
      </c>
      <c r="BL170" s="24" t="s">
        <v>234</v>
      </c>
      <c r="BM170" s="24" t="s">
        <v>556</v>
      </c>
    </row>
    <row r="171" spans="2:65" s="1" customFormat="1" ht="22.5" customHeight="1">
      <c r="B171" s="41"/>
      <c r="C171" s="193" t="s">
        <v>557</v>
      </c>
      <c r="D171" s="193" t="s">
        <v>164</v>
      </c>
      <c r="E171" s="194" t="s">
        <v>558</v>
      </c>
      <c r="F171" s="195" t="s">
        <v>559</v>
      </c>
      <c r="G171" s="196" t="s">
        <v>220</v>
      </c>
      <c r="H171" s="197">
        <v>16</v>
      </c>
      <c r="I171" s="198"/>
      <c r="J171" s="199">
        <f t="shared" si="0"/>
        <v>0</v>
      </c>
      <c r="K171" s="195" t="s">
        <v>168</v>
      </c>
      <c r="L171" s="61"/>
      <c r="M171" s="200" t="s">
        <v>76</v>
      </c>
      <c r="N171" s="201" t="s">
        <v>48</v>
      </c>
      <c r="O171" s="42"/>
      <c r="P171" s="202">
        <f t="shared" si="1"/>
        <v>0</v>
      </c>
      <c r="Q171" s="202">
        <v>0</v>
      </c>
      <c r="R171" s="202">
        <f t="shared" si="2"/>
        <v>0</v>
      </c>
      <c r="S171" s="202">
        <v>0</v>
      </c>
      <c r="T171" s="203">
        <f t="shared" si="3"/>
        <v>0</v>
      </c>
      <c r="AR171" s="24" t="s">
        <v>234</v>
      </c>
      <c r="AT171" s="24" t="s">
        <v>164</v>
      </c>
      <c r="AU171" s="24" t="s">
        <v>88</v>
      </c>
      <c r="AY171" s="24" t="s">
        <v>161</v>
      </c>
      <c r="BE171" s="204">
        <f t="shared" si="4"/>
        <v>0</v>
      </c>
      <c r="BF171" s="204">
        <f t="shared" si="5"/>
        <v>0</v>
      </c>
      <c r="BG171" s="204">
        <f t="shared" si="6"/>
        <v>0</v>
      </c>
      <c r="BH171" s="204">
        <f t="shared" si="7"/>
        <v>0</v>
      </c>
      <c r="BI171" s="204">
        <f t="shared" si="8"/>
        <v>0</v>
      </c>
      <c r="BJ171" s="24" t="s">
        <v>86</v>
      </c>
      <c r="BK171" s="204">
        <f t="shared" si="9"/>
        <v>0</v>
      </c>
      <c r="BL171" s="24" t="s">
        <v>234</v>
      </c>
      <c r="BM171" s="24" t="s">
        <v>560</v>
      </c>
    </row>
    <row r="172" spans="2:65" s="1" customFormat="1" ht="31.5" customHeight="1">
      <c r="B172" s="41"/>
      <c r="C172" s="232" t="s">
        <v>561</v>
      </c>
      <c r="D172" s="232" t="s">
        <v>246</v>
      </c>
      <c r="E172" s="233" t="s">
        <v>562</v>
      </c>
      <c r="F172" s="234" t="s">
        <v>563</v>
      </c>
      <c r="G172" s="235" t="s">
        <v>220</v>
      </c>
      <c r="H172" s="236">
        <v>16</v>
      </c>
      <c r="I172" s="237"/>
      <c r="J172" s="238">
        <f t="shared" si="0"/>
        <v>0</v>
      </c>
      <c r="K172" s="234" t="s">
        <v>76</v>
      </c>
      <c r="L172" s="239"/>
      <c r="M172" s="240" t="s">
        <v>76</v>
      </c>
      <c r="N172" s="241" t="s">
        <v>48</v>
      </c>
      <c r="O172" s="42"/>
      <c r="P172" s="202">
        <f t="shared" si="1"/>
        <v>0</v>
      </c>
      <c r="Q172" s="202">
        <v>1.67E-3</v>
      </c>
      <c r="R172" s="202">
        <f t="shared" si="2"/>
        <v>2.6720000000000001E-2</v>
      </c>
      <c r="S172" s="202">
        <v>0</v>
      </c>
      <c r="T172" s="203">
        <f t="shared" si="3"/>
        <v>0</v>
      </c>
      <c r="AR172" s="24" t="s">
        <v>206</v>
      </c>
      <c r="AT172" s="24" t="s">
        <v>246</v>
      </c>
      <c r="AU172" s="24" t="s">
        <v>88</v>
      </c>
      <c r="AY172" s="24" t="s">
        <v>161</v>
      </c>
      <c r="BE172" s="204">
        <f t="shared" si="4"/>
        <v>0</v>
      </c>
      <c r="BF172" s="204">
        <f t="shared" si="5"/>
        <v>0</v>
      </c>
      <c r="BG172" s="204">
        <f t="shared" si="6"/>
        <v>0</v>
      </c>
      <c r="BH172" s="204">
        <f t="shared" si="7"/>
        <v>0</v>
      </c>
      <c r="BI172" s="204">
        <f t="shared" si="8"/>
        <v>0</v>
      </c>
      <c r="BJ172" s="24" t="s">
        <v>86</v>
      </c>
      <c r="BK172" s="204">
        <f t="shared" si="9"/>
        <v>0</v>
      </c>
      <c r="BL172" s="24" t="s">
        <v>234</v>
      </c>
      <c r="BM172" s="24" t="s">
        <v>564</v>
      </c>
    </row>
    <row r="173" spans="2:65" s="1" customFormat="1" ht="22.5" customHeight="1">
      <c r="B173" s="41"/>
      <c r="C173" s="193" t="s">
        <v>565</v>
      </c>
      <c r="D173" s="193" t="s">
        <v>164</v>
      </c>
      <c r="E173" s="194" t="s">
        <v>566</v>
      </c>
      <c r="F173" s="195" t="s">
        <v>567</v>
      </c>
      <c r="G173" s="196" t="s">
        <v>254</v>
      </c>
      <c r="H173" s="197">
        <v>4</v>
      </c>
      <c r="I173" s="198"/>
      <c r="J173" s="199">
        <f t="shared" si="0"/>
        <v>0</v>
      </c>
      <c r="K173" s="195" t="s">
        <v>168</v>
      </c>
      <c r="L173" s="61"/>
      <c r="M173" s="200" t="s">
        <v>76</v>
      </c>
      <c r="N173" s="201" t="s">
        <v>48</v>
      </c>
      <c r="O173" s="42"/>
      <c r="P173" s="202">
        <f t="shared" si="1"/>
        <v>0</v>
      </c>
      <c r="Q173" s="202">
        <v>0</v>
      </c>
      <c r="R173" s="202">
        <f t="shared" si="2"/>
        <v>0</v>
      </c>
      <c r="S173" s="202">
        <v>0</v>
      </c>
      <c r="T173" s="203">
        <f t="shared" si="3"/>
        <v>0</v>
      </c>
      <c r="AR173" s="24" t="s">
        <v>234</v>
      </c>
      <c r="AT173" s="24" t="s">
        <v>164</v>
      </c>
      <c r="AU173" s="24" t="s">
        <v>88</v>
      </c>
      <c r="AY173" s="24" t="s">
        <v>161</v>
      </c>
      <c r="BE173" s="204">
        <f t="shared" si="4"/>
        <v>0</v>
      </c>
      <c r="BF173" s="204">
        <f t="shared" si="5"/>
        <v>0</v>
      </c>
      <c r="BG173" s="204">
        <f t="shared" si="6"/>
        <v>0</v>
      </c>
      <c r="BH173" s="204">
        <f t="shared" si="7"/>
        <v>0</v>
      </c>
      <c r="BI173" s="204">
        <f t="shared" si="8"/>
        <v>0</v>
      </c>
      <c r="BJ173" s="24" t="s">
        <v>86</v>
      </c>
      <c r="BK173" s="204">
        <f t="shared" si="9"/>
        <v>0</v>
      </c>
      <c r="BL173" s="24" t="s">
        <v>234</v>
      </c>
      <c r="BM173" s="24" t="s">
        <v>568</v>
      </c>
    </row>
    <row r="174" spans="2:65" s="1" customFormat="1" ht="22.5" customHeight="1">
      <c r="B174" s="41"/>
      <c r="C174" s="232" t="s">
        <v>569</v>
      </c>
      <c r="D174" s="232" t="s">
        <v>246</v>
      </c>
      <c r="E174" s="233" t="s">
        <v>570</v>
      </c>
      <c r="F174" s="234" t="s">
        <v>571</v>
      </c>
      <c r="G174" s="235" t="s">
        <v>254</v>
      </c>
      <c r="H174" s="236">
        <v>8</v>
      </c>
      <c r="I174" s="237"/>
      <c r="J174" s="238">
        <f t="shared" si="0"/>
        <v>0</v>
      </c>
      <c r="K174" s="234" t="s">
        <v>76</v>
      </c>
      <c r="L174" s="239"/>
      <c r="M174" s="240" t="s">
        <v>76</v>
      </c>
      <c r="N174" s="241" t="s">
        <v>48</v>
      </c>
      <c r="O174" s="42"/>
      <c r="P174" s="202">
        <f t="shared" si="1"/>
        <v>0</v>
      </c>
      <c r="Q174" s="202">
        <v>9.2000000000000003E-4</v>
      </c>
      <c r="R174" s="202">
        <f t="shared" si="2"/>
        <v>7.3600000000000002E-3</v>
      </c>
      <c r="S174" s="202">
        <v>0</v>
      </c>
      <c r="T174" s="203">
        <f t="shared" si="3"/>
        <v>0</v>
      </c>
      <c r="AR174" s="24" t="s">
        <v>206</v>
      </c>
      <c r="AT174" s="24" t="s">
        <v>246</v>
      </c>
      <c r="AU174" s="24" t="s">
        <v>88</v>
      </c>
      <c r="AY174" s="24" t="s">
        <v>161</v>
      </c>
      <c r="BE174" s="204">
        <f t="shared" si="4"/>
        <v>0</v>
      </c>
      <c r="BF174" s="204">
        <f t="shared" si="5"/>
        <v>0</v>
      </c>
      <c r="BG174" s="204">
        <f t="shared" si="6"/>
        <v>0</v>
      </c>
      <c r="BH174" s="204">
        <f t="shared" si="7"/>
        <v>0</v>
      </c>
      <c r="BI174" s="204">
        <f t="shared" si="8"/>
        <v>0</v>
      </c>
      <c r="BJ174" s="24" t="s">
        <v>86</v>
      </c>
      <c r="BK174" s="204">
        <f t="shared" si="9"/>
        <v>0</v>
      </c>
      <c r="BL174" s="24" t="s">
        <v>234</v>
      </c>
      <c r="BM174" s="24" t="s">
        <v>572</v>
      </c>
    </row>
    <row r="175" spans="2:65" s="1" customFormat="1" ht="31.5" customHeight="1">
      <c r="B175" s="41"/>
      <c r="C175" s="193" t="s">
        <v>573</v>
      </c>
      <c r="D175" s="193" t="s">
        <v>164</v>
      </c>
      <c r="E175" s="194" t="s">
        <v>574</v>
      </c>
      <c r="F175" s="195" t="s">
        <v>575</v>
      </c>
      <c r="G175" s="196" t="s">
        <v>204</v>
      </c>
      <c r="H175" s="197">
        <v>2.0310000000000001</v>
      </c>
      <c r="I175" s="198"/>
      <c r="J175" s="199">
        <f t="shared" si="0"/>
        <v>0</v>
      </c>
      <c r="K175" s="195" t="s">
        <v>168</v>
      </c>
      <c r="L175" s="61"/>
      <c r="M175" s="200" t="s">
        <v>76</v>
      </c>
      <c r="N175" s="201" t="s">
        <v>48</v>
      </c>
      <c r="O175" s="42"/>
      <c r="P175" s="202">
        <f t="shared" si="1"/>
        <v>0</v>
      </c>
      <c r="Q175" s="202">
        <v>0</v>
      </c>
      <c r="R175" s="202">
        <f t="shared" si="2"/>
        <v>0</v>
      </c>
      <c r="S175" s="202">
        <v>0</v>
      </c>
      <c r="T175" s="203">
        <f t="shared" si="3"/>
        <v>0</v>
      </c>
      <c r="AR175" s="24" t="s">
        <v>234</v>
      </c>
      <c r="AT175" s="24" t="s">
        <v>164</v>
      </c>
      <c r="AU175" s="24" t="s">
        <v>88</v>
      </c>
      <c r="AY175" s="24" t="s">
        <v>161</v>
      </c>
      <c r="BE175" s="204">
        <f t="shared" si="4"/>
        <v>0</v>
      </c>
      <c r="BF175" s="204">
        <f t="shared" si="5"/>
        <v>0</v>
      </c>
      <c r="BG175" s="204">
        <f t="shared" si="6"/>
        <v>0</v>
      </c>
      <c r="BH175" s="204">
        <f t="shared" si="7"/>
        <v>0</v>
      </c>
      <c r="BI175" s="204">
        <f t="shared" si="8"/>
        <v>0</v>
      </c>
      <c r="BJ175" s="24" t="s">
        <v>86</v>
      </c>
      <c r="BK175" s="204">
        <f t="shared" si="9"/>
        <v>0</v>
      </c>
      <c r="BL175" s="24" t="s">
        <v>234</v>
      </c>
      <c r="BM175" s="24" t="s">
        <v>576</v>
      </c>
    </row>
    <row r="176" spans="2:65" s="10" customFormat="1" ht="29.85" customHeight="1">
      <c r="B176" s="176"/>
      <c r="C176" s="177"/>
      <c r="D176" s="190" t="s">
        <v>77</v>
      </c>
      <c r="E176" s="191" t="s">
        <v>577</v>
      </c>
      <c r="F176" s="191" t="s">
        <v>578</v>
      </c>
      <c r="G176" s="177"/>
      <c r="H176" s="177"/>
      <c r="I176" s="180"/>
      <c r="J176" s="192">
        <f>BK176</f>
        <v>0</v>
      </c>
      <c r="K176" s="177"/>
      <c r="L176" s="182"/>
      <c r="M176" s="183"/>
      <c r="N176" s="184"/>
      <c r="O176" s="184"/>
      <c r="P176" s="185">
        <f>SUM(P177:P179)</f>
        <v>0</v>
      </c>
      <c r="Q176" s="184"/>
      <c r="R176" s="185">
        <f>SUM(R177:R179)</f>
        <v>4.5038399999999999E-2</v>
      </c>
      <c r="S176" s="184"/>
      <c r="T176" s="186">
        <f>SUM(T177:T179)</f>
        <v>0</v>
      </c>
      <c r="AR176" s="187" t="s">
        <v>88</v>
      </c>
      <c r="AT176" s="188" t="s">
        <v>77</v>
      </c>
      <c r="AU176" s="188" t="s">
        <v>86</v>
      </c>
      <c r="AY176" s="187" t="s">
        <v>161</v>
      </c>
      <c r="BK176" s="189">
        <f>SUM(BK177:BK179)</f>
        <v>0</v>
      </c>
    </row>
    <row r="177" spans="2:65" s="1" customFormat="1" ht="31.5" customHeight="1">
      <c r="B177" s="41"/>
      <c r="C177" s="193" t="s">
        <v>579</v>
      </c>
      <c r="D177" s="193" t="s">
        <v>164</v>
      </c>
      <c r="E177" s="194" t="s">
        <v>580</v>
      </c>
      <c r="F177" s="195" t="s">
        <v>581</v>
      </c>
      <c r="G177" s="196" t="s">
        <v>209</v>
      </c>
      <c r="H177" s="197">
        <v>341.2</v>
      </c>
      <c r="I177" s="198"/>
      <c r="J177" s="199">
        <f>ROUND(I177*H177,2)</f>
        <v>0</v>
      </c>
      <c r="K177" s="195" t="s">
        <v>168</v>
      </c>
      <c r="L177" s="61"/>
      <c r="M177" s="200" t="s">
        <v>76</v>
      </c>
      <c r="N177" s="201" t="s">
        <v>48</v>
      </c>
      <c r="O177" s="42"/>
      <c r="P177" s="202">
        <f>O177*H177</f>
        <v>0</v>
      </c>
      <c r="Q177" s="202">
        <v>0</v>
      </c>
      <c r="R177" s="202">
        <f>Q177*H177</f>
        <v>0</v>
      </c>
      <c r="S177" s="202">
        <v>0</v>
      </c>
      <c r="T177" s="203">
        <f>S177*H177</f>
        <v>0</v>
      </c>
      <c r="AR177" s="24" t="s">
        <v>234</v>
      </c>
      <c r="AT177" s="24" t="s">
        <v>164</v>
      </c>
      <c r="AU177" s="24" t="s">
        <v>88</v>
      </c>
      <c r="AY177" s="24" t="s">
        <v>161</v>
      </c>
      <c r="BE177" s="204">
        <f>IF(N177="základní",J177,0)</f>
        <v>0</v>
      </c>
      <c r="BF177" s="204">
        <f>IF(N177="snížená",J177,0)</f>
        <v>0</v>
      </c>
      <c r="BG177" s="204">
        <f>IF(N177="zákl. přenesená",J177,0)</f>
        <v>0</v>
      </c>
      <c r="BH177" s="204">
        <f>IF(N177="sníž. přenesená",J177,0)</f>
        <v>0</v>
      </c>
      <c r="BI177" s="204">
        <f>IF(N177="nulová",J177,0)</f>
        <v>0</v>
      </c>
      <c r="BJ177" s="24" t="s">
        <v>86</v>
      </c>
      <c r="BK177" s="204">
        <f>ROUND(I177*H177,2)</f>
        <v>0</v>
      </c>
      <c r="BL177" s="24" t="s">
        <v>234</v>
      </c>
      <c r="BM177" s="24" t="s">
        <v>582</v>
      </c>
    </row>
    <row r="178" spans="2:65" s="1" customFormat="1" ht="31.5" customHeight="1">
      <c r="B178" s="41"/>
      <c r="C178" s="232" t="s">
        <v>583</v>
      </c>
      <c r="D178" s="232" t="s">
        <v>246</v>
      </c>
      <c r="E178" s="233" t="s">
        <v>584</v>
      </c>
      <c r="F178" s="234" t="s">
        <v>585</v>
      </c>
      <c r="G178" s="235" t="s">
        <v>209</v>
      </c>
      <c r="H178" s="236">
        <v>375.32</v>
      </c>
      <c r="I178" s="237"/>
      <c r="J178" s="238">
        <f>ROUND(I178*H178,2)</f>
        <v>0</v>
      </c>
      <c r="K178" s="234" t="s">
        <v>168</v>
      </c>
      <c r="L178" s="239"/>
      <c r="M178" s="240" t="s">
        <v>76</v>
      </c>
      <c r="N178" s="241" t="s">
        <v>48</v>
      </c>
      <c r="O178" s="42"/>
      <c r="P178" s="202">
        <f>O178*H178</f>
        <v>0</v>
      </c>
      <c r="Q178" s="202">
        <v>1.2E-4</v>
      </c>
      <c r="R178" s="202">
        <f>Q178*H178</f>
        <v>4.5038399999999999E-2</v>
      </c>
      <c r="S178" s="202">
        <v>0</v>
      </c>
      <c r="T178" s="203">
        <f>S178*H178</f>
        <v>0</v>
      </c>
      <c r="AR178" s="24" t="s">
        <v>206</v>
      </c>
      <c r="AT178" s="24" t="s">
        <v>246</v>
      </c>
      <c r="AU178" s="24" t="s">
        <v>88</v>
      </c>
      <c r="AY178" s="24" t="s">
        <v>161</v>
      </c>
      <c r="BE178" s="204">
        <f>IF(N178="základní",J178,0)</f>
        <v>0</v>
      </c>
      <c r="BF178" s="204">
        <f>IF(N178="snížená",J178,0)</f>
        <v>0</v>
      </c>
      <c r="BG178" s="204">
        <f>IF(N178="zákl. přenesená",J178,0)</f>
        <v>0</v>
      </c>
      <c r="BH178" s="204">
        <f>IF(N178="sníž. přenesená",J178,0)</f>
        <v>0</v>
      </c>
      <c r="BI178" s="204">
        <f>IF(N178="nulová",J178,0)</f>
        <v>0</v>
      </c>
      <c r="BJ178" s="24" t="s">
        <v>86</v>
      </c>
      <c r="BK178" s="204">
        <f>ROUND(I178*H178,2)</f>
        <v>0</v>
      </c>
      <c r="BL178" s="24" t="s">
        <v>234</v>
      </c>
      <c r="BM178" s="24" t="s">
        <v>586</v>
      </c>
    </row>
    <row r="179" spans="2:65" s="11" customFormat="1" ht="13.5">
      <c r="B179" s="205"/>
      <c r="C179" s="206"/>
      <c r="D179" s="207" t="s">
        <v>171</v>
      </c>
      <c r="E179" s="206"/>
      <c r="F179" s="209" t="s">
        <v>587</v>
      </c>
      <c r="G179" s="206"/>
      <c r="H179" s="210">
        <v>375.32</v>
      </c>
      <c r="I179" s="211"/>
      <c r="J179" s="206"/>
      <c r="K179" s="206"/>
      <c r="L179" s="212"/>
      <c r="M179" s="213"/>
      <c r="N179" s="214"/>
      <c r="O179" s="214"/>
      <c r="P179" s="214"/>
      <c r="Q179" s="214"/>
      <c r="R179" s="214"/>
      <c r="S179" s="214"/>
      <c r="T179" s="215"/>
      <c r="AT179" s="216" t="s">
        <v>171</v>
      </c>
      <c r="AU179" s="216" t="s">
        <v>88</v>
      </c>
      <c r="AV179" s="11" t="s">
        <v>88</v>
      </c>
      <c r="AW179" s="11" t="s">
        <v>6</v>
      </c>
      <c r="AX179" s="11" t="s">
        <v>86</v>
      </c>
      <c r="AY179" s="216" t="s">
        <v>161</v>
      </c>
    </row>
    <row r="180" spans="2:65" s="10" customFormat="1" ht="29.85" customHeight="1">
      <c r="B180" s="176"/>
      <c r="C180" s="177"/>
      <c r="D180" s="190" t="s">
        <v>77</v>
      </c>
      <c r="E180" s="191" t="s">
        <v>286</v>
      </c>
      <c r="F180" s="191" t="s">
        <v>287</v>
      </c>
      <c r="G180" s="177"/>
      <c r="H180" s="177"/>
      <c r="I180" s="180"/>
      <c r="J180" s="192">
        <f>BK180</f>
        <v>0</v>
      </c>
      <c r="K180" s="177"/>
      <c r="L180" s="182"/>
      <c r="M180" s="183"/>
      <c r="N180" s="184"/>
      <c r="O180" s="184"/>
      <c r="P180" s="185">
        <f>SUM(P181:P190)</f>
        <v>0</v>
      </c>
      <c r="Q180" s="184"/>
      <c r="R180" s="185">
        <f>SUM(R181:R190)</f>
        <v>1.1768125</v>
      </c>
      <c r="S180" s="184"/>
      <c r="T180" s="186">
        <f>SUM(T181:T190)</f>
        <v>0</v>
      </c>
      <c r="AR180" s="187" t="s">
        <v>88</v>
      </c>
      <c r="AT180" s="188" t="s">
        <v>77</v>
      </c>
      <c r="AU180" s="188" t="s">
        <v>86</v>
      </c>
      <c r="AY180" s="187" t="s">
        <v>161</v>
      </c>
      <c r="BK180" s="189">
        <f>SUM(BK181:BK190)</f>
        <v>0</v>
      </c>
    </row>
    <row r="181" spans="2:65" s="1" customFormat="1" ht="44.25" customHeight="1">
      <c r="B181" s="41"/>
      <c r="C181" s="193" t="s">
        <v>588</v>
      </c>
      <c r="D181" s="193" t="s">
        <v>164</v>
      </c>
      <c r="E181" s="194" t="s">
        <v>589</v>
      </c>
      <c r="F181" s="195" t="s">
        <v>590</v>
      </c>
      <c r="G181" s="196" t="s">
        <v>209</v>
      </c>
      <c r="H181" s="197">
        <v>14.23</v>
      </c>
      <c r="I181" s="198"/>
      <c r="J181" s="199">
        <f t="shared" ref="J181:J190" si="10">ROUND(I181*H181,2)</f>
        <v>0</v>
      </c>
      <c r="K181" s="195" t="s">
        <v>168</v>
      </c>
      <c r="L181" s="61"/>
      <c r="M181" s="200" t="s">
        <v>76</v>
      </c>
      <c r="N181" s="201" t="s">
        <v>48</v>
      </c>
      <c r="O181" s="42"/>
      <c r="P181" s="202">
        <f t="shared" ref="P181:P190" si="11">O181*H181</f>
        <v>0</v>
      </c>
      <c r="Q181" s="202">
        <v>2.5000000000000001E-4</v>
      </c>
      <c r="R181" s="202">
        <f t="shared" ref="R181:R190" si="12">Q181*H181</f>
        <v>3.5575000000000003E-3</v>
      </c>
      <c r="S181" s="202">
        <v>0</v>
      </c>
      <c r="T181" s="203">
        <f t="shared" ref="T181:T190" si="13">S181*H181</f>
        <v>0</v>
      </c>
      <c r="AR181" s="24" t="s">
        <v>234</v>
      </c>
      <c r="AT181" s="24" t="s">
        <v>164</v>
      </c>
      <c r="AU181" s="24" t="s">
        <v>88</v>
      </c>
      <c r="AY181" s="24" t="s">
        <v>161</v>
      </c>
      <c r="BE181" s="204">
        <f t="shared" ref="BE181:BE190" si="14">IF(N181="základní",J181,0)</f>
        <v>0</v>
      </c>
      <c r="BF181" s="204">
        <f t="shared" ref="BF181:BF190" si="15">IF(N181="snížená",J181,0)</f>
        <v>0</v>
      </c>
      <c r="BG181" s="204">
        <f t="shared" ref="BG181:BG190" si="16">IF(N181="zákl. přenesená",J181,0)</f>
        <v>0</v>
      </c>
      <c r="BH181" s="204">
        <f t="shared" ref="BH181:BH190" si="17">IF(N181="sníž. přenesená",J181,0)</f>
        <v>0</v>
      </c>
      <c r="BI181" s="204">
        <f t="shared" ref="BI181:BI190" si="18">IF(N181="nulová",J181,0)</f>
        <v>0</v>
      </c>
      <c r="BJ181" s="24" t="s">
        <v>86</v>
      </c>
      <c r="BK181" s="204">
        <f t="shared" ref="BK181:BK190" si="19">ROUND(I181*H181,2)</f>
        <v>0</v>
      </c>
      <c r="BL181" s="24" t="s">
        <v>234</v>
      </c>
      <c r="BM181" s="24" t="s">
        <v>591</v>
      </c>
    </row>
    <row r="182" spans="2:65" s="1" customFormat="1" ht="22.5" customHeight="1">
      <c r="B182" s="41"/>
      <c r="C182" s="232" t="s">
        <v>592</v>
      </c>
      <c r="D182" s="232" t="s">
        <v>246</v>
      </c>
      <c r="E182" s="233" t="s">
        <v>593</v>
      </c>
      <c r="F182" s="234" t="s">
        <v>594</v>
      </c>
      <c r="G182" s="235" t="s">
        <v>254</v>
      </c>
      <c r="H182" s="236">
        <v>20</v>
      </c>
      <c r="I182" s="237"/>
      <c r="J182" s="238">
        <f t="shared" si="10"/>
        <v>0</v>
      </c>
      <c r="K182" s="234" t="s">
        <v>76</v>
      </c>
      <c r="L182" s="239"/>
      <c r="M182" s="240" t="s">
        <v>76</v>
      </c>
      <c r="N182" s="241" t="s">
        <v>48</v>
      </c>
      <c r="O182" s="42"/>
      <c r="P182" s="202">
        <f t="shared" si="11"/>
        <v>0</v>
      </c>
      <c r="Q182" s="202">
        <v>1.8700000000000001E-2</v>
      </c>
      <c r="R182" s="202">
        <f t="shared" si="12"/>
        <v>0.374</v>
      </c>
      <c r="S182" s="202">
        <v>0</v>
      </c>
      <c r="T182" s="203">
        <f t="shared" si="13"/>
        <v>0</v>
      </c>
      <c r="AR182" s="24" t="s">
        <v>206</v>
      </c>
      <c r="AT182" s="24" t="s">
        <v>246</v>
      </c>
      <c r="AU182" s="24" t="s">
        <v>88</v>
      </c>
      <c r="AY182" s="24" t="s">
        <v>161</v>
      </c>
      <c r="BE182" s="204">
        <f t="shared" si="14"/>
        <v>0</v>
      </c>
      <c r="BF182" s="204">
        <f t="shared" si="15"/>
        <v>0</v>
      </c>
      <c r="BG182" s="204">
        <f t="shared" si="16"/>
        <v>0</v>
      </c>
      <c r="BH182" s="204">
        <f t="shared" si="17"/>
        <v>0</v>
      </c>
      <c r="BI182" s="204">
        <f t="shared" si="18"/>
        <v>0</v>
      </c>
      <c r="BJ182" s="24" t="s">
        <v>86</v>
      </c>
      <c r="BK182" s="204">
        <f t="shared" si="19"/>
        <v>0</v>
      </c>
      <c r="BL182" s="24" t="s">
        <v>234</v>
      </c>
      <c r="BM182" s="24" t="s">
        <v>595</v>
      </c>
    </row>
    <row r="183" spans="2:65" s="1" customFormat="1" ht="44.25" customHeight="1">
      <c r="B183" s="41"/>
      <c r="C183" s="193" t="s">
        <v>596</v>
      </c>
      <c r="D183" s="193" t="s">
        <v>164</v>
      </c>
      <c r="E183" s="194" t="s">
        <v>597</v>
      </c>
      <c r="F183" s="195" t="s">
        <v>598</v>
      </c>
      <c r="G183" s="196" t="s">
        <v>209</v>
      </c>
      <c r="H183" s="197">
        <v>21.58</v>
      </c>
      <c r="I183" s="198"/>
      <c r="J183" s="199">
        <f t="shared" si="10"/>
        <v>0</v>
      </c>
      <c r="K183" s="195" t="s">
        <v>168</v>
      </c>
      <c r="L183" s="61"/>
      <c r="M183" s="200" t="s">
        <v>76</v>
      </c>
      <c r="N183" s="201" t="s">
        <v>48</v>
      </c>
      <c r="O183" s="42"/>
      <c r="P183" s="202">
        <f t="shared" si="11"/>
        <v>0</v>
      </c>
      <c r="Q183" s="202">
        <v>2.5000000000000001E-4</v>
      </c>
      <c r="R183" s="202">
        <f t="shared" si="12"/>
        <v>5.3949999999999996E-3</v>
      </c>
      <c r="S183" s="202">
        <v>0</v>
      </c>
      <c r="T183" s="203">
        <f t="shared" si="13"/>
        <v>0</v>
      </c>
      <c r="AR183" s="24" t="s">
        <v>234</v>
      </c>
      <c r="AT183" s="24" t="s">
        <v>164</v>
      </c>
      <c r="AU183" s="24" t="s">
        <v>88</v>
      </c>
      <c r="AY183" s="24" t="s">
        <v>161</v>
      </c>
      <c r="BE183" s="204">
        <f t="shared" si="14"/>
        <v>0</v>
      </c>
      <c r="BF183" s="204">
        <f t="shared" si="15"/>
        <v>0</v>
      </c>
      <c r="BG183" s="204">
        <f t="shared" si="16"/>
        <v>0</v>
      </c>
      <c r="BH183" s="204">
        <f t="shared" si="17"/>
        <v>0</v>
      </c>
      <c r="BI183" s="204">
        <f t="shared" si="18"/>
        <v>0</v>
      </c>
      <c r="BJ183" s="24" t="s">
        <v>86</v>
      </c>
      <c r="BK183" s="204">
        <f t="shared" si="19"/>
        <v>0</v>
      </c>
      <c r="BL183" s="24" t="s">
        <v>234</v>
      </c>
      <c r="BM183" s="24" t="s">
        <v>599</v>
      </c>
    </row>
    <row r="184" spans="2:65" s="1" customFormat="1" ht="22.5" customHeight="1">
      <c r="B184" s="41"/>
      <c r="C184" s="232" t="s">
        <v>600</v>
      </c>
      <c r="D184" s="232" t="s">
        <v>246</v>
      </c>
      <c r="E184" s="233" t="s">
        <v>601</v>
      </c>
      <c r="F184" s="234" t="s">
        <v>602</v>
      </c>
      <c r="G184" s="235" t="s">
        <v>254</v>
      </c>
      <c r="H184" s="236">
        <v>13</v>
      </c>
      <c r="I184" s="237"/>
      <c r="J184" s="238">
        <f t="shared" si="10"/>
        <v>0</v>
      </c>
      <c r="K184" s="234" t="s">
        <v>76</v>
      </c>
      <c r="L184" s="239"/>
      <c r="M184" s="240" t="s">
        <v>76</v>
      </c>
      <c r="N184" s="241" t="s">
        <v>48</v>
      </c>
      <c r="O184" s="42"/>
      <c r="P184" s="202">
        <f t="shared" si="11"/>
        <v>0</v>
      </c>
      <c r="Q184" s="202">
        <v>3.1099999999999999E-2</v>
      </c>
      <c r="R184" s="202">
        <f t="shared" si="12"/>
        <v>0.40429999999999999</v>
      </c>
      <c r="S184" s="202">
        <v>0</v>
      </c>
      <c r="T184" s="203">
        <f t="shared" si="13"/>
        <v>0</v>
      </c>
      <c r="AR184" s="24" t="s">
        <v>206</v>
      </c>
      <c r="AT184" s="24" t="s">
        <v>246</v>
      </c>
      <c r="AU184" s="24" t="s">
        <v>88</v>
      </c>
      <c r="AY184" s="24" t="s">
        <v>161</v>
      </c>
      <c r="BE184" s="204">
        <f t="shared" si="14"/>
        <v>0</v>
      </c>
      <c r="BF184" s="204">
        <f t="shared" si="15"/>
        <v>0</v>
      </c>
      <c r="BG184" s="204">
        <f t="shared" si="16"/>
        <v>0</v>
      </c>
      <c r="BH184" s="204">
        <f t="shared" si="17"/>
        <v>0</v>
      </c>
      <c r="BI184" s="204">
        <f t="shared" si="18"/>
        <v>0</v>
      </c>
      <c r="BJ184" s="24" t="s">
        <v>86</v>
      </c>
      <c r="BK184" s="204">
        <f t="shared" si="19"/>
        <v>0</v>
      </c>
      <c r="BL184" s="24" t="s">
        <v>234</v>
      </c>
      <c r="BM184" s="24" t="s">
        <v>603</v>
      </c>
    </row>
    <row r="185" spans="2:65" s="1" customFormat="1" ht="31.5" customHeight="1">
      <c r="B185" s="41"/>
      <c r="C185" s="193" t="s">
        <v>604</v>
      </c>
      <c r="D185" s="193" t="s">
        <v>164</v>
      </c>
      <c r="E185" s="194" t="s">
        <v>605</v>
      </c>
      <c r="F185" s="195" t="s">
        <v>606</v>
      </c>
      <c r="G185" s="196" t="s">
        <v>254</v>
      </c>
      <c r="H185" s="197">
        <v>2</v>
      </c>
      <c r="I185" s="198"/>
      <c r="J185" s="199">
        <f t="shared" si="10"/>
        <v>0</v>
      </c>
      <c r="K185" s="195" t="s">
        <v>168</v>
      </c>
      <c r="L185" s="61"/>
      <c r="M185" s="200" t="s">
        <v>76</v>
      </c>
      <c r="N185" s="201" t="s">
        <v>48</v>
      </c>
      <c r="O185" s="42"/>
      <c r="P185" s="202">
        <f t="shared" si="11"/>
        <v>0</v>
      </c>
      <c r="Q185" s="202">
        <v>8.5999999999999998E-4</v>
      </c>
      <c r="R185" s="202">
        <f t="shared" si="12"/>
        <v>1.72E-3</v>
      </c>
      <c r="S185" s="202">
        <v>0</v>
      </c>
      <c r="T185" s="203">
        <f t="shared" si="13"/>
        <v>0</v>
      </c>
      <c r="AR185" s="24" t="s">
        <v>234</v>
      </c>
      <c r="AT185" s="24" t="s">
        <v>164</v>
      </c>
      <c r="AU185" s="24" t="s">
        <v>88</v>
      </c>
      <c r="AY185" s="24" t="s">
        <v>161</v>
      </c>
      <c r="BE185" s="204">
        <f t="shared" si="14"/>
        <v>0</v>
      </c>
      <c r="BF185" s="204">
        <f t="shared" si="15"/>
        <v>0</v>
      </c>
      <c r="BG185" s="204">
        <f t="shared" si="16"/>
        <v>0</v>
      </c>
      <c r="BH185" s="204">
        <f t="shared" si="17"/>
        <v>0</v>
      </c>
      <c r="BI185" s="204">
        <f t="shared" si="18"/>
        <v>0</v>
      </c>
      <c r="BJ185" s="24" t="s">
        <v>86</v>
      </c>
      <c r="BK185" s="204">
        <f t="shared" si="19"/>
        <v>0</v>
      </c>
      <c r="BL185" s="24" t="s">
        <v>234</v>
      </c>
      <c r="BM185" s="24" t="s">
        <v>607</v>
      </c>
    </row>
    <row r="186" spans="2:65" s="1" customFormat="1" ht="31.5" customHeight="1">
      <c r="B186" s="41"/>
      <c r="C186" s="232" t="s">
        <v>608</v>
      </c>
      <c r="D186" s="232" t="s">
        <v>246</v>
      </c>
      <c r="E186" s="233" t="s">
        <v>609</v>
      </c>
      <c r="F186" s="234" t="s">
        <v>610</v>
      </c>
      <c r="G186" s="235" t="s">
        <v>254</v>
      </c>
      <c r="H186" s="236">
        <v>2</v>
      </c>
      <c r="I186" s="237"/>
      <c r="J186" s="238">
        <f t="shared" si="10"/>
        <v>0</v>
      </c>
      <c r="K186" s="234" t="s">
        <v>76</v>
      </c>
      <c r="L186" s="239"/>
      <c r="M186" s="240" t="s">
        <v>76</v>
      </c>
      <c r="N186" s="241" t="s">
        <v>48</v>
      </c>
      <c r="O186" s="42"/>
      <c r="P186" s="202">
        <f t="shared" si="11"/>
        <v>0</v>
      </c>
      <c r="Q186" s="202">
        <v>7.9000000000000001E-2</v>
      </c>
      <c r="R186" s="202">
        <f t="shared" si="12"/>
        <v>0.158</v>
      </c>
      <c r="S186" s="202">
        <v>0</v>
      </c>
      <c r="T186" s="203">
        <f t="shared" si="13"/>
        <v>0</v>
      </c>
      <c r="AR186" s="24" t="s">
        <v>206</v>
      </c>
      <c r="AT186" s="24" t="s">
        <v>246</v>
      </c>
      <c r="AU186" s="24" t="s">
        <v>88</v>
      </c>
      <c r="AY186" s="24" t="s">
        <v>161</v>
      </c>
      <c r="BE186" s="204">
        <f t="shared" si="14"/>
        <v>0</v>
      </c>
      <c r="BF186" s="204">
        <f t="shared" si="15"/>
        <v>0</v>
      </c>
      <c r="BG186" s="204">
        <f t="shared" si="16"/>
        <v>0</v>
      </c>
      <c r="BH186" s="204">
        <f t="shared" si="17"/>
        <v>0</v>
      </c>
      <c r="BI186" s="204">
        <f t="shared" si="18"/>
        <v>0</v>
      </c>
      <c r="BJ186" s="24" t="s">
        <v>86</v>
      </c>
      <c r="BK186" s="204">
        <f t="shared" si="19"/>
        <v>0</v>
      </c>
      <c r="BL186" s="24" t="s">
        <v>234</v>
      </c>
      <c r="BM186" s="24" t="s">
        <v>611</v>
      </c>
    </row>
    <row r="187" spans="2:65" s="1" customFormat="1" ht="31.5" customHeight="1">
      <c r="B187" s="41"/>
      <c r="C187" s="193" t="s">
        <v>612</v>
      </c>
      <c r="D187" s="193" t="s">
        <v>164</v>
      </c>
      <c r="E187" s="194" t="s">
        <v>613</v>
      </c>
      <c r="F187" s="195" t="s">
        <v>614</v>
      </c>
      <c r="G187" s="196" t="s">
        <v>254</v>
      </c>
      <c r="H187" s="197">
        <v>2</v>
      </c>
      <c r="I187" s="198"/>
      <c r="J187" s="199">
        <f t="shared" si="10"/>
        <v>0</v>
      </c>
      <c r="K187" s="195" t="s">
        <v>168</v>
      </c>
      <c r="L187" s="61"/>
      <c r="M187" s="200" t="s">
        <v>76</v>
      </c>
      <c r="N187" s="201" t="s">
        <v>48</v>
      </c>
      <c r="O187" s="42"/>
      <c r="P187" s="202">
        <f t="shared" si="11"/>
        <v>0</v>
      </c>
      <c r="Q187" s="202">
        <v>4.4000000000000002E-4</v>
      </c>
      <c r="R187" s="202">
        <f t="shared" si="12"/>
        <v>8.8000000000000003E-4</v>
      </c>
      <c r="S187" s="202">
        <v>0</v>
      </c>
      <c r="T187" s="203">
        <f t="shared" si="13"/>
        <v>0</v>
      </c>
      <c r="AR187" s="24" t="s">
        <v>234</v>
      </c>
      <c r="AT187" s="24" t="s">
        <v>164</v>
      </c>
      <c r="AU187" s="24" t="s">
        <v>88</v>
      </c>
      <c r="AY187" s="24" t="s">
        <v>161</v>
      </c>
      <c r="BE187" s="204">
        <f t="shared" si="14"/>
        <v>0</v>
      </c>
      <c r="BF187" s="204">
        <f t="shared" si="15"/>
        <v>0</v>
      </c>
      <c r="BG187" s="204">
        <f t="shared" si="16"/>
        <v>0</v>
      </c>
      <c r="BH187" s="204">
        <f t="shared" si="17"/>
        <v>0</v>
      </c>
      <c r="BI187" s="204">
        <f t="shared" si="18"/>
        <v>0</v>
      </c>
      <c r="BJ187" s="24" t="s">
        <v>86</v>
      </c>
      <c r="BK187" s="204">
        <f t="shared" si="19"/>
        <v>0</v>
      </c>
      <c r="BL187" s="24" t="s">
        <v>234</v>
      </c>
      <c r="BM187" s="24" t="s">
        <v>615</v>
      </c>
    </row>
    <row r="188" spans="2:65" s="1" customFormat="1" ht="31.5" customHeight="1">
      <c r="B188" s="41"/>
      <c r="C188" s="232" t="s">
        <v>616</v>
      </c>
      <c r="D188" s="232" t="s">
        <v>246</v>
      </c>
      <c r="E188" s="233" t="s">
        <v>617</v>
      </c>
      <c r="F188" s="234" t="s">
        <v>618</v>
      </c>
      <c r="G188" s="235" t="s">
        <v>254</v>
      </c>
      <c r="H188" s="236">
        <v>2</v>
      </c>
      <c r="I188" s="237"/>
      <c r="J188" s="238">
        <f t="shared" si="10"/>
        <v>0</v>
      </c>
      <c r="K188" s="234" t="s">
        <v>168</v>
      </c>
      <c r="L188" s="239"/>
      <c r="M188" s="240" t="s">
        <v>76</v>
      </c>
      <c r="N188" s="241" t="s">
        <v>48</v>
      </c>
      <c r="O188" s="42"/>
      <c r="P188" s="202">
        <f t="shared" si="11"/>
        <v>0</v>
      </c>
      <c r="Q188" s="202">
        <v>0.03</v>
      </c>
      <c r="R188" s="202">
        <f t="shared" si="12"/>
        <v>0.06</v>
      </c>
      <c r="S188" s="202">
        <v>0</v>
      </c>
      <c r="T188" s="203">
        <f t="shared" si="13"/>
        <v>0</v>
      </c>
      <c r="AR188" s="24" t="s">
        <v>206</v>
      </c>
      <c r="AT188" s="24" t="s">
        <v>246</v>
      </c>
      <c r="AU188" s="24" t="s">
        <v>88</v>
      </c>
      <c r="AY188" s="24" t="s">
        <v>161</v>
      </c>
      <c r="BE188" s="204">
        <f t="shared" si="14"/>
        <v>0</v>
      </c>
      <c r="BF188" s="204">
        <f t="shared" si="15"/>
        <v>0</v>
      </c>
      <c r="BG188" s="204">
        <f t="shared" si="16"/>
        <v>0</v>
      </c>
      <c r="BH188" s="204">
        <f t="shared" si="17"/>
        <v>0</v>
      </c>
      <c r="BI188" s="204">
        <f t="shared" si="18"/>
        <v>0</v>
      </c>
      <c r="BJ188" s="24" t="s">
        <v>86</v>
      </c>
      <c r="BK188" s="204">
        <f t="shared" si="19"/>
        <v>0</v>
      </c>
      <c r="BL188" s="24" t="s">
        <v>234</v>
      </c>
      <c r="BM188" s="24" t="s">
        <v>619</v>
      </c>
    </row>
    <row r="189" spans="2:65" s="1" customFormat="1" ht="31.5" customHeight="1">
      <c r="B189" s="41"/>
      <c r="C189" s="193" t="s">
        <v>620</v>
      </c>
      <c r="D189" s="193" t="s">
        <v>164</v>
      </c>
      <c r="E189" s="194" t="s">
        <v>621</v>
      </c>
      <c r="F189" s="195" t="s">
        <v>622</v>
      </c>
      <c r="G189" s="196" t="s">
        <v>254</v>
      </c>
      <c r="H189" s="197">
        <v>33</v>
      </c>
      <c r="I189" s="198"/>
      <c r="J189" s="199">
        <f t="shared" si="10"/>
        <v>0</v>
      </c>
      <c r="K189" s="195" t="s">
        <v>168</v>
      </c>
      <c r="L189" s="61"/>
      <c r="M189" s="200" t="s">
        <v>76</v>
      </c>
      <c r="N189" s="201" t="s">
        <v>48</v>
      </c>
      <c r="O189" s="42"/>
      <c r="P189" s="202">
        <f t="shared" si="11"/>
        <v>0</v>
      </c>
      <c r="Q189" s="202">
        <v>0</v>
      </c>
      <c r="R189" s="202">
        <f t="shared" si="12"/>
        <v>0</v>
      </c>
      <c r="S189" s="202">
        <v>0</v>
      </c>
      <c r="T189" s="203">
        <f t="shared" si="13"/>
        <v>0</v>
      </c>
      <c r="AR189" s="24" t="s">
        <v>234</v>
      </c>
      <c r="AT189" s="24" t="s">
        <v>164</v>
      </c>
      <c r="AU189" s="24" t="s">
        <v>88</v>
      </c>
      <c r="AY189" s="24" t="s">
        <v>161</v>
      </c>
      <c r="BE189" s="204">
        <f t="shared" si="14"/>
        <v>0</v>
      </c>
      <c r="BF189" s="204">
        <f t="shared" si="15"/>
        <v>0</v>
      </c>
      <c r="BG189" s="204">
        <f t="shared" si="16"/>
        <v>0</v>
      </c>
      <c r="BH189" s="204">
        <f t="shared" si="17"/>
        <v>0</v>
      </c>
      <c r="BI189" s="204">
        <f t="shared" si="18"/>
        <v>0</v>
      </c>
      <c r="BJ189" s="24" t="s">
        <v>86</v>
      </c>
      <c r="BK189" s="204">
        <f t="shared" si="19"/>
        <v>0</v>
      </c>
      <c r="BL189" s="24" t="s">
        <v>234</v>
      </c>
      <c r="BM189" s="24" t="s">
        <v>623</v>
      </c>
    </row>
    <row r="190" spans="2:65" s="1" customFormat="1" ht="31.5" customHeight="1">
      <c r="B190" s="41"/>
      <c r="C190" s="232" t="s">
        <v>624</v>
      </c>
      <c r="D190" s="232" t="s">
        <v>246</v>
      </c>
      <c r="E190" s="233" t="s">
        <v>625</v>
      </c>
      <c r="F190" s="234" t="s">
        <v>626</v>
      </c>
      <c r="G190" s="235" t="s">
        <v>220</v>
      </c>
      <c r="H190" s="236">
        <v>42.24</v>
      </c>
      <c r="I190" s="237"/>
      <c r="J190" s="238">
        <f t="shared" si="10"/>
        <v>0</v>
      </c>
      <c r="K190" s="234" t="s">
        <v>168</v>
      </c>
      <c r="L190" s="239"/>
      <c r="M190" s="240" t="s">
        <v>76</v>
      </c>
      <c r="N190" s="241" t="s">
        <v>48</v>
      </c>
      <c r="O190" s="42"/>
      <c r="P190" s="202">
        <f t="shared" si="11"/>
        <v>0</v>
      </c>
      <c r="Q190" s="202">
        <v>4.0000000000000001E-3</v>
      </c>
      <c r="R190" s="202">
        <f t="shared" si="12"/>
        <v>0.16896</v>
      </c>
      <c r="S190" s="202">
        <v>0</v>
      </c>
      <c r="T190" s="203">
        <f t="shared" si="13"/>
        <v>0</v>
      </c>
      <c r="AR190" s="24" t="s">
        <v>206</v>
      </c>
      <c r="AT190" s="24" t="s">
        <v>246</v>
      </c>
      <c r="AU190" s="24" t="s">
        <v>88</v>
      </c>
      <c r="AY190" s="24" t="s">
        <v>161</v>
      </c>
      <c r="BE190" s="204">
        <f t="shared" si="14"/>
        <v>0</v>
      </c>
      <c r="BF190" s="204">
        <f t="shared" si="15"/>
        <v>0</v>
      </c>
      <c r="BG190" s="204">
        <f t="shared" si="16"/>
        <v>0</v>
      </c>
      <c r="BH190" s="204">
        <f t="shared" si="17"/>
        <v>0</v>
      </c>
      <c r="BI190" s="204">
        <f t="shared" si="18"/>
        <v>0</v>
      </c>
      <c r="BJ190" s="24" t="s">
        <v>86</v>
      </c>
      <c r="BK190" s="204">
        <f t="shared" si="19"/>
        <v>0</v>
      </c>
      <c r="BL190" s="24" t="s">
        <v>234</v>
      </c>
      <c r="BM190" s="24" t="s">
        <v>627</v>
      </c>
    </row>
    <row r="191" spans="2:65" s="10" customFormat="1" ht="29.85" customHeight="1">
      <c r="B191" s="176"/>
      <c r="C191" s="177"/>
      <c r="D191" s="190" t="s">
        <v>77</v>
      </c>
      <c r="E191" s="191" t="s">
        <v>299</v>
      </c>
      <c r="F191" s="191" t="s">
        <v>300</v>
      </c>
      <c r="G191" s="177"/>
      <c r="H191" s="177"/>
      <c r="I191" s="180"/>
      <c r="J191" s="192">
        <f>BK191</f>
        <v>0</v>
      </c>
      <c r="K191" s="177"/>
      <c r="L191" s="182"/>
      <c r="M191" s="183"/>
      <c r="N191" s="184"/>
      <c r="O191" s="184"/>
      <c r="P191" s="185">
        <f>SUM(P192:P193)</f>
        <v>0</v>
      </c>
      <c r="Q191" s="184"/>
      <c r="R191" s="185">
        <f>SUM(R192:R193)</f>
        <v>1.2000000000000001E-3</v>
      </c>
      <c r="S191" s="184"/>
      <c r="T191" s="186">
        <f>SUM(T192:T193)</f>
        <v>0</v>
      </c>
      <c r="AR191" s="187" t="s">
        <v>88</v>
      </c>
      <c r="AT191" s="188" t="s">
        <v>77</v>
      </c>
      <c r="AU191" s="188" t="s">
        <v>86</v>
      </c>
      <c r="AY191" s="187" t="s">
        <v>161</v>
      </c>
      <c r="BK191" s="189">
        <f>SUM(BK192:BK193)</f>
        <v>0</v>
      </c>
    </row>
    <row r="192" spans="2:65" s="1" customFormat="1" ht="22.5" customHeight="1">
      <c r="B192" s="41"/>
      <c r="C192" s="193" t="s">
        <v>628</v>
      </c>
      <c r="D192" s="193" t="s">
        <v>164</v>
      </c>
      <c r="E192" s="194" t="s">
        <v>629</v>
      </c>
      <c r="F192" s="195" t="s">
        <v>630</v>
      </c>
      <c r="G192" s="196" t="s">
        <v>414</v>
      </c>
      <c r="H192" s="197">
        <v>20</v>
      </c>
      <c r="I192" s="198"/>
      <c r="J192" s="199">
        <f>ROUND(I192*H192,2)</f>
        <v>0</v>
      </c>
      <c r="K192" s="195" t="s">
        <v>168</v>
      </c>
      <c r="L192" s="61"/>
      <c r="M192" s="200" t="s">
        <v>76</v>
      </c>
      <c r="N192" s="201" t="s">
        <v>48</v>
      </c>
      <c r="O192" s="42"/>
      <c r="P192" s="202">
        <f>O192*H192</f>
        <v>0</v>
      </c>
      <c r="Q192" s="202">
        <v>6.0000000000000002E-5</v>
      </c>
      <c r="R192" s="202">
        <f>Q192*H192</f>
        <v>1.2000000000000001E-3</v>
      </c>
      <c r="S192" s="202">
        <v>0</v>
      </c>
      <c r="T192" s="203">
        <f>S192*H192</f>
        <v>0</v>
      </c>
      <c r="AR192" s="24" t="s">
        <v>234</v>
      </c>
      <c r="AT192" s="24" t="s">
        <v>164</v>
      </c>
      <c r="AU192" s="24" t="s">
        <v>88</v>
      </c>
      <c r="AY192" s="24" t="s">
        <v>161</v>
      </c>
      <c r="BE192" s="204">
        <f>IF(N192="základní",J192,0)</f>
        <v>0</v>
      </c>
      <c r="BF192" s="204">
        <f>IF(N192="snížená",J192,0)</f>
        <v>0</v>
      </c>
      <c r="BG192" s="204">
        <f>IF(N192="zákl. přenesená",J192,0)</f>
        <v>0</v>
      </c>
      <c r="BH192" s="204">
        <f>IF(N192="sníž. přenesená",J192,0)</f>
        <v>0</v>
      </c>
      <c r="BI192" s="204">
        <f>IF(N192="nulová",J192,0)</f>
        <v>0</v>
      </c>
      <c r="BJ192" s="24" t="s">
        <v>86</v>
      </c>
      <c r="BK192" s="204">
        <f>ROUND(I192*H192,2)</f>
        <v>0</v>
      </c>
      <c r="BL192" s="24" t="s">
        <v>234</v>
      </c>
      <c r="BM192" s="24" t="s">
        <v>631</v>
      </c>
    </row>
    <row r="193" spans="2:65" s="1" customFormat="1" ht="31.5" customHeight="1">
      <c r="B193" s="41"/>
      <c r="C193" s="193" t="s">
        <v>632</v>
      </c>
      <c r="D193" s="193" t="s">
        <v>164</v>
      </c>
      <c r="E193" s="194" t="s">
        <v>633</v>
      </c>
      <c r="F193" s="195" t="s">
        <v>634</v>
      </c>
      <c r="G193" s="196" t="s">
        <v>635</v>
      </c>
      <c r="H193" s="197">
        <v>1</v>
      </c>
      <c r="I193" s="198"/>
      <c r="J193" s="199">
        <f>ROUND(I193*H193,2)</f>
        <v>0</v>
      </c>
      <c r="K193" s="195" t="s">
        <v>76</v>
      </c>
      <c r="L193" s="61"/>
      <c r="M193" s="200" t="s">
        <v>76</v>
      </c>
      <c r="N193" s="201" t="s">
        <v>48</v>
      </c>
      <c r="O193" s="42"/>
      <c r="P193" s="202">
        <f>O193*H193</f>
        <v>0</v>
      </c>
      <c r="Q193" s="202">
        <v>0</v>
      </c>
      <c r="R193" s="202">
        <f>Q193*H193</f>
        <v>0</v>
      </c>
      <c r="S193" s="202">
        <v>0</v>
      </c>
      <c r="T193" s="203">
        <f>S193*H193</f>
        <v>0</v>
      </c>
      <c r="AR193" s="24" t="s">
        <v>234</v>
      </c>
      <c r="AT193" s="24" t="s">
        <v>164</v>
      </c>
      <c r="AU193" s="24" t="s">
        <v>88</v>
      </c>
      <c r="AY193" s="24" t="s">
        <v>161</v>
      </c>
      <c r="BE193" s="204">
        <f>IF(N193="základní",J193,0)</f>
        <v>0</v>
      </c>
      <c r="BF193" s="204">
        <f>IF(N193="snížená",J193,0)</f>
        <v>0</v>
      </c>
      <c r="BG193" s="204">
        <f>IF(N193="zákl. přenesená",J193,0)</f>
        <v>0</v>
      </c>
      <c r="BH193" s="204">
        <f>IF(N193="sníž. přenesená",J193,0)</f>
        <v>0</v>
      </c>
      <c r="BI193" s="204">
        <f>IF(N193="nulová",J193,0)</f>
        <v>0</v>
      </c>
      <c r="BJ193" s="24" t="s">
        <v>86</v>
      </c>
      <c r="BK193" s="204">
        <f>ROUND(I193*H193,2)</f>
        <v>0</v>
      </c>
      <c r="BL193" s="24" t="s">
        <v>234</v>
      </c>
      <c r="BM193" s="24" t="s">
        <v>636</v>
      </c>
    </row>
    <row r="194" spans="2:65" s="10" customFormat="1" ht="29.85" customHeight="1">
      <c r="B194" s="176"/>
      <c r="C194" s="177"/>
      <c r="D194" s="190" t="s">
        <v>77</v>
      </c>
      <c r="E194" s="191" t="s">
        <v>637</v>
      </c>
      <c r="F194" s="191" t="s">
        <v>638</v>
      </c>
      <c r="G194" s="177"/>
      <c r="H194" s="177"/>
      <c r="I194" s="180"/>
      <c r="J194" s="192">
        <f>BK194</f>
        <v>0</v>
      </c>
      <c r="K194" s="177"/>
      <c r="L194" s="182"/>
      <c r="M194" s="183"/>
      <c r="N194" s="184"/>
      <c r="O194" s="184"/>
      <c r="P194" s="185">
        <f>SUM(P195:P201)</f>
        <v>0</v>
      </c>
      <c r="Q194" s="184"/>
      <c r="R194" s="185">
        <f>SUM(R195:R201)</f>
        <v>4.7610765400000004</v>
      </c>
      <c r="S194" s="184"/>
      <c r="T194" s="186">
        <f>SUM(T195:T201)</f>
        <v>0</v>
      </c>
      <c r="AR194" s="187" t="s">
        <v>88</v>
      </c>
      <c r="AT194" s="188" t="s">
        <v>77</v>
      </c>
      <c r="AU194" s="188" t="s">
        <v>86</v>
      </c>
      <c r="AY194" s="187" t="s">
        <v>161</v>
      </c>
      <c r="BK194" s="189">
        <f>SUM(BK195:BK201)</f>
        <v>0</v>
      </c>
    </row>
    <row r="195" spans="2:65" s="1" customFormat="1" ht="22.5" customHeight="1">
      <c r="B195" s="41"/>
      <c r="C195" s="193" t="s">
        <v>639</v>
      </c>
      <c r="D195" s="193" t="s">
        <v>164</v>
      </c>
      <c r="E195" s="194" t="s">
        <v>640</v>
      </c>
      <c r="F195" s="195" t="s">
        <v>641</v>
      </c>
      <c r="G195" s="196" t="s">
        <v>220</v>
      </c>
      <c r="H195" s="197">
        <v>129.9</v>
      </c>
      <c r="I195" s="198"/>
      <c r="J195" s="199">
        <f>ROUND(I195*H195,2)</f>
        <v>0</v>
      </c>
      <c r="K195" s="195" t="s">
        <v>168</v>
      </c>
      <c r="L195" s="61"/>
      <c r="M195" s="200" t="s">
        <v>76</v>
      </c>
      <c r="N195" s="201" t="s">
        <v>48</v>
      </c>
      <c r="O195" s="42"/>
      <c r="P195" s="202">
        <f>O195*H195</f>
        <v>0</v>
      </c>
      <c r="Q195" s="202">
        <v>1.89E-3</v>
      </c>
      <c r="R195" s="202">
        <f>Q195*H195</f>
        <v>0.24551100000000001</v>
      </c>
      <c r="S195" s="202">
        <v>0</v>
      </c>
      <c r="T195" s="203">
        <f>S195*H195</f>
        <v>0</v>
      </c>
      <c r="AR195" s="24" t="s">
        <v>234</v>
      </c>
      <c r="AT195" s="24" t="s">
        <v>164</v>
      </c>
      <c r="AU195" s="24" t="s">
        <v>88</v>
      </c>
      <c r="AY195" s="24" t="s">
        <v>161</v>
      </c>
      <c r="BE195" s="204">
        <f>IF(N195="základní",J195,0)</f>
        <v>0</v>
      </c>
      <c r="BF195" s="204">
        <f>IF(N195="snížená",J195,0)</f>
        <v>0</v>
      </c>
      <c r="BG195" s="204">
        <f>IF(N195="zákl. přenesená",J195,0)</f>
        <v>0</v>
      </c>
      <c r="BH195" s="204">
        <f>IF(N195="sníž. přenesená",J195,0)</f>
        <v>0</v>
      </c>
      <c r="BI195" s="204">
        <f>IF(N195="nulová",J195,0)</f>
        <v>0</v>
      </c>
      <c r="BJ195" s="24" t="s">
        <v>86</v>
      </c>
      <c r="BK195" s="204">
        <f>ROUND(I195*H195,2)</f>
        <v>0</v>
      </c>
      <c r="BL195" s="24" t="s">
        <v>234</v>
      </c>
      <c r="BM195" s="24" t="s">
        <v>642</v>
      </c>
    </row>
    <row r="196" spans="2:65" s="1" customFormat="1" ht="22.5" customHeight="1">
      <c r="B196" s="41"/>
      <c r="C196" s="232" t="s">
        <v>643</v>
      </c>
      <c r="D196" s="232" t="s">
        <v>246</v>
      </c>
      <c r="E196" s="233" t="s">
        <v>644</v>
      </c>
      <c r="F196" s="234" t="s">
        <v>645</v>
      </c>
      <c r="G196" s="235" t="s">
        <v>254</v>
      </c>
      <c r="H196" s="236">
        <v>479.81900000000002</v>
      </c>
      <c r="I196" s="237"/>
      <c r="J196" s="238">
        <f>ROUND(I196*H196,2)</f>
        <v>0</v>
      </c>
      <c r="K196" s="234" t="s">
        <v>168</v>
      </c>
      <c r="L196" s="239"/>
      <c r="M196" s="240" t="s">
        <v>76</v>
      </c>
      <c r="N196" s="241" t="s">
        <v>48</v>
      </c>
      <c r="O196" s="42"/>
      <c r="P196" s="202">
        <f>O196*H196</f>
        <v>0</v>
      </c>
      <c r="Q196" s="202">
        <v>3.6000000000000002E-4</v>
      </c>
      <c r="R196" s="202">
        <f>Q196*H196</f>
        <v>0.17273484000000003</v>
      </c>
      <c r="S196" s="202">
        <v>0</v>
      </c>
      <c r="T196" s="203">
        <f>S196*H196</f>
        <v>0</v>
      </c>
      <c r="AR196" s="24" t="s">
        <v>206</v>
      </c>
      <c r="AT196" s="24" t="s">
        <v>246</v>
      </c>
      <c r="AU196" s="24" t="s">
        <v>88</v>
      </c>
      <c r="AY196" s="24" t="s">
        <v>161</v>
      </c>
      <c r="BE196" s="204">
        <f>IF(N196="základní",J196,0)</f>
        <v>0</v>
      </c>
      <c r="BF196" s="204">
        <f>IF(N196="snížená",J196,0)</f>
        <v>0</v>
      </c>
      <c r="BG196" s="204">
        <f>IF(N196="zákl. přenesená",J196,0)</f>
        <v>0</v>
      </c>
      <c r="BH196" s="204">
        <f>IF(N196="sníž. přenesená",J196,0)</f>
        <v>0</v>
      </c>
      <c r="BI196" s="204">
        <f>IF(N196="nulová",J196,0)</f>
        <v>0</v>
      </c>
      <c r="BJ196" s="24" t="s">
        <v>86</v>
      </c>
      <c r="BK196" s="204">
        <f>ROUND(I196*H196,2)</f>
        <v>0</v>
      </c>
      <c r="BL196" s="24" t="s">
        <v>234</v>
      </c>
      <c r="BM196" s="24" t="s">
        <v>646</v>
      </c>
    </row>
    <row r="197" spans="2:65" s="11" customFormat="1" ht="13.5">
      <c r="B197" s="205"/>
      <c r="C197" s="206"/>
      <c r="D197" s="219" t="s">
        <v>171</v>
      </c>
      <c r="E197" s="206"/>
      <c r="F197" s="242" t="s">
        <v>647</v>
      </c>
      <c r="G197" s="206"/>
      <c r="H197" s="243">
        <v>479.81900000000002</v>
      </c>
      <c r="I197" s="211"/>
      <c r="J197" s="206"/>
      <c r="K197" s="206"/>
      <c r="L197" s="212"/>
      <c r="M197" s="213"/>
      <c r="N197" s="214"/>
      <c r="O197" s="214"/>
      <c r="P197" s="214"/>
      <c r="Q197" s="214"/>
      <c r="R197" s="214"/>
      <c r="S197" s="214"/>
      <c r="T197" s="215"/>
      <c r="AT197" s="216" t="s">
        <v>171</v>
      </c>
      <c r="AU197" s="216" t="s">
        <v>88</v>
      </c>
      <c r="AV197" s="11" t="s">
        <v>88</v>
      </c>
      <c r="AW197" s="11" t="s">
        <v>6</v>
      </c>
      <c r="AX197" s="11" t="s">
        <v>86</v>
      </c>
      <c r="AY197" s="216" t="s">
        <v>161</v>
      </c>
    </row>
    <row r="198" spans="2:65" s="1" customFormat="1" ht="31.5" customHeight="1">
      <c r="B198" s="41"/>
      <c r="C198" s="193" t="s">
        <v>648</v>
      </c>
      <c r="D198" s="193" t="s">
        <v>164</v>
      </c>
      <c r="E198" s="194" t="s">
        <v>649</v>
      </c>
      <c r="F198" s="195" t="s">
        <v>650</v>
      </c>
      <c r="G198" s="196" t="s">
        <v>209</v>
      </c>
      <c r="H198" s="197">
        <v>179.53</v>
      </c>
      <c r="I198" s="198"/>
      <c r="J198" s="199">
        <f>ROUND(I198*H198,2)</f>
        <v>0</v>
      </c>
      <c r="K198" s="195" t="s">
        <v>168</v>
      </c>
      <c r="L198" s="61"/>
      <c r="M198" s="200" t="s">
        <v>76</v>
      </c>
      <c r="N198" s="201" t="s">
        <v>48</v>
      </c>
      <c r="O198" s="42"/>
      <c r="P198" s="202">
        <f>O198*H198</f>
        <v>0</v>
      </c>
      <c r="Q198" s="202">
        <v>4.1700000000000001E-3</v>
      </c>
      <c r="R198" s="202">
        <f>Q198*H198</f>
        <v>0.74864010000000003</v>
      </c>
      <c r="S198" s="202">
        <v>0</v>
      </c>
      <c r="T198" s="203">
        <f>S198*H198</f>
        <v>0</v>
      </c>
      <c r="AR198" s="24" t="s">
        <v>234</v>
      </c>
      <c r="AT198" s="24" t="s">
        <v>164</v>
      </c>
      <c r="AU198" s="24" t="s">
        <v>88</v>
      </c>
      <c r="AY198" s="24" t="s">
        <v>161</v>
      </c>
      <c r="BE198" s="204">
        <f>IF(N198="základní",J198,0)</f>
        <v>0</v>
      </c>
      <c r="BF198" s="204">
        <f>IF(N198="snížená",J198,0)</f>
        <v>0</v>
      </c>
      <c r="BG198" s="204">
        <f>IF(N198="zákl. přenesená",J198,0)</f>
        <v>0</v>
      </c>
      <c r="BH198" s="204">
        <f>IF(N198="sníž. přenesená",J198,0)</f>
        <v>0</v>
      </c>
      <c r="BI198" s="204">
        <f>IF(N198="nulová",J198,0)</f>
        <v>0</v>
      </c>
      <c r="BJ198" s="24" t="s">
        <v>86</v>
      </c>
      <c r="BK198" s="204">
        <f>ROUND(I198*H198,2)</f>
        <v>0</v>
      </c>
      <c r="BL198" s="24" t="s">
        <v>234</v>
      </c>
      <c r="BM198" s="24" t="s">
        <v>651</v>
      </c>
    </row>
    <row r="199" spans="2:65" s="1" customFormat="1" ht="31.5" customHeight="1">
      <c r="B199" s="41"/>
      <c r="C199" s="232" t="s">
        <v>652</v>
      </c>
      <c r="D199" s="232" t="s">
        <v>246</v>
      </c>
      <c r="E199" s="233" t="s">
        <v>653</v>
      </c>
      <c r="F199" s="234" t="s">
        <v>654</v>
      </c>
      <c r="G199" s="235" t="s">
        <v>209</v>
      </c>
      <c r="H199" s="236">
        <v>197.483</v>
      </c>
      <c r="I199" s="237"/>
      <c r="J199" s="238">
        <f>ROUND(I199*H199,2)</f>
        <v>0</v>
      </c>
      <c r="K199" s="234" t="s">
        <v>168</v>
      </c>
      <c r="L199" s="239"/>
      <c r="M199" s="240" t="s">
        <v>76</v>
      </c>
      <c r="N199" s="241" t="s">
        <v>48</v>
      </c>
      <c r="O199" s="42"/>
      <c r="P199" s="202">
        <f>O199*H199</f>
        <v>0</v>
      </c>
      <c r="Q199" s="202">
        <v>1.8200000000000001E-2</v>
      </c>
      <c r="R199" s="202">
        <f>Q199*H199</f>
        <v>3.5941906000000001</v>
      </c>
      <c r="S199" s="202">
        <v>0</v>
      </c>
      <c r="T199" s="203">
        <f>S199*H199</f>
        <v>0</v>
      </c>
      <c r="AR199" s="24" t="s">
        <v>206</v>
      </c>
      <c r="AT199" s="24" t="s">
        <v>246</v>
      </c>
      <c r="AU199" s="24" t="s">
        <v>88</v>
      </c>
      <c r="AY199" s="24" t="s">
        <v>161</v>
      </c>
      <c r="BE199" s="204">
        <f>IF(N199="základní",J199,0)</f>
        <v>0</v>
      </c>
      <c r="BF199" s="204">
        <f>IF(N199="snížená",J199,0)</f>
        <v>0</v>
      </c>
      <c r="BG199" s="204">
        <f>IF(N199="zákl. přenesená",J199,0)</f>
        <v>0</v>
      </c>
      <c r="BH199" s="204">
        <f>IF(N199="sníž. přenesená",J199,0)</f>
        <v>0</v>
      </c>
      <c r="BI199" s="204">
        <f>IF(N199="nulová",J199,0)</f>
        <v>0</v>
      </c>
      <c r="BJ199" s="24" t="s">
        <v>86</v>
      </c>
      <c r="BK199" s="204">
        <f>ROUND(I199*H199,2)</f>
        <v>0</v>
      </c>
      <c r="BL199" s="24" t="s">
        <v>234</v>
      </c>
      <c r="BM199" s="24" t="s">
        <v>655</v>
      </c>
    </row>
    <row r="200" spans="2:65" s="11" customFormat="1" ht="13.5">
      <c r="B200" s="205"/>
      <c r="C200" s="206"/>
      <c r="D200" s="219" t="s">
        <v>171</v>
      </c>
      <c r="E200" s="206"/>
      <c r="F200" s="242" t="s">
        <v>656</v>
      </c>
      <c r="G200" s="206"/>
      <c r="H200" s="243">
        <v>197.483</v>
      </c>
      <c r="I200" s="211"/>
      <c r="J200" s="206"/>
      <c r="K200" s="206"/>
      <c r="L200" s="212"/>
      <c r="M200" s="213"/>
      <c r="N200" s="214"/>
      <c r="O200" s="214"/>
      <c r="P200" s="214"/>
      <c r="Q200" s="214"/>
      <c r="R200" s="214"/>
      <c r="S200" s="214"/>
      <c r="T200" s="215"/>
      <c r="AT200" s="216" t="s">
        <v>171</v>
      </c>
      <c r="AU200" s="216" t="s">
        <v>88</v>
      </c>
      <c r="AV200" s="11" t="s">
        <v>88</v>
      </c>
      <c r="AW200" s="11" t="s">
        <v>6</v>
      </c>
      <c r="AX200" s="11" t="s">
        <v>86</v>
      </c>
      <c r="AY200" s="216" t="s">
        <v>161</v>
      </c>
    </row>
    <row r="201" spans="2:65" s="1" customFormat="1" ht="31.5" customHeight="1">
      <c r="B201" s="41"/>
      <c r="C201" s="193" t="s">
        <v>657</v>
      </c>
      <c r="D201" s="193" t="s">
        <v>164</v>
      </c>
      <c r="E201" s="194" t="s">
        <v>658</v>
      </c>
      <c r="F201" s="195" t="s">
        <v>659</v>
      </c>
      <c r="G201" s="196" t="s">
        <v>204</v>
      </c>
      <c r="H201" s="197">
        <v>4.7610000000000001</v>
      </c>
      <c r="I201" s="198"/>
      <c r="J201" s="199">
        <f>ROUND(I201*H201,2)</f>
        <v>0</v>
      </c>
      <c r="K201" s="195" t="s">
        <v>168</v>
      </c>
      <c r="L201" s="61"/>
      <c r="M201" s="200" t="s">
        <v>76</v>
      </c>
      <c r="N201" s="201" t="s">
        <v>48</v>
      </c>
      <c r="O201" s="42"/>
      <c r="P201" s="202">
        <f>O201*H201</f>
        <v>0</v>
      </c>
      <c r="Q201" s="202">
        <v>0</v>
      </c>
      <c r="R201" s="202">
        <f>Q201*H201</f>
        <v>0</v>
      </c>
      <c r="S201" s="202">
        <v>0</v>
      </c>
      <c r="T201" s="203">
        <f>S201*H201</f>
        <v>0</v>
      </c>
      <c r="AR201" s="24" t="s">
        <v>234</v>
      </c>
      <c r="AT201" s="24" t="s">
        <v>164</v>
      </c>
      <c r="AU201" s="24" t="s">
        <v>88</v>
      </c>
      <c r="AY201" s="24" t="s">
        <v>161</v>
      </c>
      <c r="BE201" s="204">
        <f>IF(N201="základní",J201,0)</f>
        <v>0</v>
      </c>
      <c r="BF201" s="204">
        <f>IF(N201="snížená",J201,0)</f>
        <v>0</v>
      </c>
      <c r="BG201" s="204">
        <f>IF(N201="zákl. přenesená",J201,0)</f>
        <v>0</v>
      </c>
      <c r="BH201" s="204">
        <f>IF(N201="sníž. přenesená",J201,0)</f>
        <v>0</v>
      </c>
      <c r="BI201" s="204">
        <f>IF(N201="nulová",J201,0)</f>
        <v>0</v>
      </c>
      <c r="BJ201" s="24" t="s">
        <v>86</v>
      </c>
      <c r="BK201" s="204">
        <f>ROUND(I201*H201,2)</f>
        <v>0</v>
      </c>
      <c r="BL201" s="24" t="s">
        <v>234</v>
      </c>
      <c r="BM201" s="24" t="s">
        <v>660</v>
      </c>
    </row>
    <row r="202" spans="2:65" s="10" customFormat="1" ht="29.85" customHeight="1">
      <c r="B202" s="176"/>
      <c r="C202" s="177"/>
      <c r="D202" s="190" t="s">
        <v>77</v>
      </c>
      <c r="E202" s="191" t="s">
        <v>661</v>
      </c>
      <c r="F202" s="191" t="s">
        <v>662</v>
      </c>
      <c r="G202" s="177"/>
      <c r="H202" s="177"/>
      <c r="I202" s="180"/>
      <c r="J202" s="192">
        <f>BK202</f>
        <v>0</v>
      </c>
      <c r="K202" s="177"/>
      <c r="L202" s="182"/>
      <c r="M202" s="183"/>
      <c r="N202" s="184"/>
      <c r="O202" s="184"/>
      <c r="P202" s="185">
        <f>SUM(P203:P206)</f>
        <v>0</v>
      </c>
      <c r="Q202" s="184"/>
      <c r="R202" s="185">
        <f>SUM(R203:R206)</f>
        <v>0.26287430000000001</v>
      </c>
      <c r="S202" s="184"/>
      <c r="T202" s="186">
        <f>SUM(T203:T206)</f>
        <v>0</v>
      </c>
      <c r="AR202" s="187" t="s">
        <v>88</v>
      </c>
      <c r="AT202" s="188" t="s">
        <v>77</v>
      </c>
      <c r="AU202" s="188" t="s">
        <v>86</v>
      </c>
      <c r="AY202" s="187" t="s">
        <v>161</v>
      </c>
      <c r="BK202" s="189">
        <f>SUM(BK203:BK206)</f>
        <v>0</v>
      </c>
    </row>
    <row r="203" spans="2:65" s="1" customFormat="1" ht="22.5" customHeight="1">
      <c r="B203" s="41"/>
      <c r="C203" s="193" t="s">
        <v>663</v>
      </c>
      <c r="D203" s="193" t="s">
        <v>164</v>
      </c>
      <c r="E203" s="194" t="s">
        <v>664</v>
      </c>
      <c r="F203" s="195" t="s">
        <v>665</v>
      </c>
      <c r="G203" s="196" t="s">
        <v>209</v>
      </c>
      <c r="H203" s="197">
        <v>112.58</v>
      </c>
      <c r="I203" s="198"/>
      <c r="J203" s="199">
        <f>ROUND(I203*H203,2)</f>
        <v>0</v>
      </c>
      <c r="K203" s="195" t="s">
        <v>168</v>
      </c>
      <c r="L203" s="61"/>
      <c r="M203" s="200" t="s">
        <v>76</v>
      </c>
      <c r="N203" s="201" t="s">
        <v>48</v>
      </c>
      <c r="O203" s="42"/>
      <c r="P203" s="202">
        <f>O203*H203</f>
        <v>0</v>
      </c>
      <c r="Q203" s="202">
        <v>2.9999999999999997E-4</v>
      </c>
      <c r="R203" s="202">
        <f>Q203*H203</f>
        <v>3.3773999999999998E-2</v>
      </c>
      <c r="S203" s="202">
        <v>0</v>
      </c>
      <c r="T203" s="203">
        <f>S203*H203</f>
        <v>0</v>
      </c>
      <c r="AR203" s="24" t="s">
        <v>234</v>
      </c>
      <c r="AT203" s="24" t="s">
        <v>164</v>
      </c>
      <c r="AU203" s="24" t="s">
        <v>88</v>
      </c>
      <c r="AY203" s="24" t="s">
        <v>161</v>
      </c>
      <c r="BE203" s="204">
        <f>IF(N203="základní",J203,0)</f>
        <v>0</v>
      </c>
      <c r="BF203" s="204">
        <f>IF(N203="snížená",J203,0)</f>
        <v>0</v>
      </c>
      <c r="BG203" s="204">
        <f>IF(N203="zákl. přenesená",J203,0)</f>
        <v>0</v>
      </c>
      <c r="BH203" s="204">
        <f>IF(N203="sníž. přenesená",J203,0)</f>
        <v>0</v>
      </c>
      <c r="BI203" s="204">
        <f>IF(N203="nulová",J203,0)</f>
        <v>0</v>
      </c>
      <c r="BJ203" s="24" t="s">
        <v>86</v>
      </c>
      <c r="BK203" s="204">
        <f>ROUND(I203*H203,2)</f>
        <v>0</v>
      </c>
      <c r="BL203" s="24" t="s">
        <v>234</v>
      </c>
      <c r="BM203" s="24" t="s">
        <v>666</v>
      </c>
    </row>
    <row r="204" spans="2:65" s="1" customFormat="1" ht="31.5" customHeight="1">
      <c r="B204" s="41"/>
      <c r="C204" s="232" t="s">
        <v>667</v>
      </c>
      <c r="D204" s="232" t="s">
        <v>246</v>
      </c>
      <c r="E204" s="233" t="s">
        <v>668</v>
      </c>
      <c r="F204" s="234" t="s">
        <v>669</v>
      </c>
      <c r="G204" s="235" t="s">
        <v>209</v>
      </c>
      <c r="H204" s="236">
        <v>123.83799999999999</v>
      </c>
      <c r="I204" s="237"/>
      <c r="J204" s="238">
        <f>ROUND(I204*H204,2)</f>
        <v>0</v>
      </c>
      <c r="K204" s="234" t="s">
        <v>168</v>
      </c>
      <c r="L204" s="239"/>
      <c r="M204" s="240" t="s">
        <v>76</v>
      </c>
      <c r="N204" s="241" t="s">
        <v>48</v>
      </c>
      <c r="O204" s="42"/>
      <c r="P204" s="202">
        <f>O204*H204</f>
        <v>0</v>
      </c>
      <c r="Q204" s="202">
        <v>1.8500000000000001E-3</v>
      </c>
      <c r="R204" s="202">
        <f>Q204*H204</f>
        <v>0.22910030000000001</v>
      </c>
      <c r="S204" s="202">
        <v>0</v>
      </c>
      <c r="T204" s="203">
        <f>S204*H204</f>
        <v>0</v>
      </c>
      <c r="AR204" s="24" t="s">
        <v>206</v>
      </c>
      <c r="AT204" s="24" t="s">
        <v>246</v>
      </c>
      <c r="AU204" s="24" t="s">
        <v>88</v>
      </c>
      <c r="AY204" s="24" t="s">
        <v>161</v>
      </c>
      <c r="BE204" s="204">
        <f>IF(N204="základní",J204,0)</f>
        <v>0</v>
      </c>
      <c r="BF204" s="204">
        <f>IF(N204="snížená",J204,0)</f>
        <v>0</v>
      </c>
      <c r="BG204" s="204">
        <f>IF(N204="zákl. přenesená",J204,0)</f>
        <v>0</v>
      </c>
      <c r="BH204" s="204">
        <f>IF(N204="sníž. přenesená",J204,0)</f>
        <v>0</v>
      </c>
      <c r="BI204" s="204">
        <f>IF(N204="nulová",J204,0)</f>
        <v>0</v>
      </c>
      <c r="BJ204" s="24" t="s">
        <v>86</v>
      </c>
      <c r="BK204" s="204">
        <f>ROUND(I204*H204,2)</f>
        <v>0</v>
      </c>
      <c r="BL204" s="24" t="s">
        <v>234</v>
      </c>
      <c r="BM204" s="24" t="s">
        <v>670</v>
      </c>
    </row>
    <row r="205" spans="2:65" s="11" customFormat="1" ht="13.5">
      <c r="B205" s="205"/>
      <c r="C205" s="206"/>
      <c r="D205" s="219" t="s">
        <v>171</v>
      </c>
      <c r="E205" s="206"/>
      <c r="F205" s="242" t="s">
        <v>671</v>
      </c>
      <c r="G205" s="206"/>
      <c r="H205" s="243">
        <v>123.83799999999999</v>
      </c>
      <c r="I205" s="211"/>
      <c r="J205" s="206"/>
      <c r="K205" s="206"/>
      <c r="L205" s="212"/>
      <c r="M205" s="213"/>
      <c r="N205" s="214"/>
      <c r="O205" s="214"/>
      <c r="P205" s="214"/>
      <c r="Q205" s="214"/>
      <c r="R205" s="214"/>
      <c r="S205" s="214"/>
      <c r="T205" s="215"/>
      <c r="AT205" s="216" t="s">
        <v>171</v>
      </c>
      <c r="AU205" s="216" t="s">
        <v>88</v>
      </c>
      <c r="AV205" s="11" t="s">
        <v>88</v>
      </c>
      <c r="AW205" s="11" t="s">
        <v>6</v>
      </c>
      <c r="AX205" s="11" t="s">
        <v>86</v>
      </c>
      <c r="AY205" s="216" t="s">
        <v>161</v>
      </c>
    </row>
    <row r="206" spans="2:65" s="1" customFormat="1" ht="31.5" customHeight="1">
      <c r="B206" s="41"/>
      <c r="C206" s="193" t="s">
        <v>672</v>
      </c>
      <c r="D206" s="193" t="s">
        <v>164</v>
      </c>
      <c r="E206" s="194" t="s">
        <v>673</v>
      </c>
      <c r="F206" s="195" t="s">
        <v>674</v>
      </c>
      <c r="G206" s="196" t="s">
        <v>204</v>
      </c>
      <c r="H206" s="197">
        <v>0.26300000000000001</v>
      </c>
      <c r="I206" s="198"/>
      <c r="J206" s="199">
        <f>ROUND(I206*H206,2)</f>
        <v>0</v>
      </c>
      <c r="K206" s="195" t="s">
        <v>168</v>
      </c>
      <c r="L206" s="61"/>
      <c r="M206" s="200" t="s">
        <v>76</v>
      </c>
      <c r="N206" s="244" t="s">
        <v>48</v>
      </c>
      <c r="O206" s="245"/>
      <c r="P206" s="246">
        <f>O206*H206</f>
        <v>0</v>
      </c>
      <c r="Q206" s="246">
        <v>0</v>
      </c>
      <c r="R206" s="246">
        <f>Q206*H206</f>
        <v>0</v>
      </c>
      <c r="S206" s="246">
        <v>0</v>
      </c>
      <c r="T206" s="247">
        <f>S206*H206</f>
        <v>0</v>
      </c>
      <c r="AR206" s="24" t="s">
        <v>234</v>
      </c>
      <c r="AT206" s="24" t="s">
        <v>164</v>
      </c>
      <c r="AU206" s="24" t="s">
        <v>88</v>
      </c>
      <c r="AY206" s="24" t="s">
        <v>161</v>
      </c>
      <c r="BE206" s="204">
        <f>IF(N206="základní",J206,0)</f>
        <v>0</v>
      </c>
      <c r="BF206" s="204">
        <f>IF(N206="snížená",J206,0)</f>
        <v>0</v>
      </c>
      <c r="BG206" s="204">
        <f>IF(N206="zákl. přenesená",J206,0)</f>
        <v>0</v>
      </c>
      <c r="BH206" s="204">
        <f>IF(N206="sníž. přenesená",J206,0)</f>
        <v>0</v>
      </c>
      <c r="BI206" s="204">
        <f>IF(N206="nulová",J206,0)</f>
        <v>0</v>
      </c>
      <c r="BJ206" s="24" t="s">
        <v>86</v>
      </c>
      <c r="BK206" s="204">
        <f>ROUND(I206*H206,2)</f>
        <v>0</v>
      </c>
      <c r="BL206" s="24" t="s">
        <v>234</v>
      </c>
      <c r="BM206" s="24" t="s">
        <v>675</v>
      </c>
    </row>
    <row r="207" spans="2:65" s="1" customFormat="1" ht="6.95" customHeight="1">
      <c r="B207" s="56"/>
      <c r="C207" s="57"/>
      <c r="D207" s="57"/>
      <c r="E207" s="57"/>
      <c r="F207" s="57"/>
      <c r="G207" s="57"/>
      <c r="H207" s="57"/>
      <c r="I207" s="139"/>
      <c r="J207" s="57"/>
      <c r="K207" s="57"/>
      <c r="L207" s="61"/>
    </row>
  </sheetData>
  <sheetProtection algorithmName="SHA-512" hashValue="tM8XE6bFY3MHqljirrmpjji0wjR8r9B1u/Lzmtz8HdyqBgcjmK1s61VAd8EwVIVC5QbCM0pq+HZvVDb5skNcjA==" saltValue="jxC058ZX4kRYpIXcP/+Gpw==" spinCount="100000" sheet="1" objects="1" scenarios="1" formatCells="0" formatColumns="0" formatRows="0" sort="0" autoFilter="0"/>
  <autoFilter ref="C89:K206"/>
  <mergeCells count="9">
    <mergeCell ref="E80:H80"/>
    <mergeCell ref="E82:H82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89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26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11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21"/>
      <c r="B1" s="112"/>
      <c r="C1" s="112"/>
      <c r="D1" s="113" t="s">
        <v>1</v>
      </c>
      <c r="E1" s="112"/>
      <c r="F1" s="114" t="s">
        <v>119</v>
      </c>
      <c r="G1" s="399" t="s">
        <v>120</v>
      </c>
      <c r="H1" s="399"/>
      <c r="I1" s="115"/>
      <c r="J1" s="114" t="s">
        <v>121</v>
      </c>
      <c r="K1" s="113" t="s">
        <v>122</v>
      </c>
      <c r="L1" s="114" t="s">
        <v>123</v>
      </c>
      <c r="M1" s="114"/>
      <c r="N1" s="114"/>
      <c r="O1" s="114"/>
      <c r="P1" s="114"/>
      <c r="Q1" s="114"/>
      <c r="R1" s="114"/>
      <c r="S1" s="114"/>
      <c r="T1" s="114"/>
      <c r="U1" s="20"/>
      <c r="V1" s="20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</row>
    <row r="2" spans="1:70" ht="36.950000000000003" customHeight="1">
      <c r="L2" s="391"/>
      <c r="M2" s="391"/>
      <c r="N2" s="391"/>
      <c r="O2" s="391"/>
      <c r="P2" s="391"/>
      <c r="Q2" s="391"/>
      <c r="R2" s="391"/>
      <c r="S2" s="391"/>
      <c r="T2" s="391"/>
      <c r="U2" s="391"/>
      <c r="V2" s="391"/>
      <c r="AT2" s="24" t="s">
        <v>94</v>
      </c>
    </row>
    <row r="3" spans="1:70" ht="6.95" customHeight="1">
      <c r="B3" s="25"/>
      <c r="C3" s="26"/>
      <c r="D3" s="26"/>
      <c r="E3" s="26"/>
      <c r="F3" s="26"/>
      <c r="G3" s="26"/>
      <c r="H3" s="26"/>
      <c r="I3" s="116"/>
      <c r="J3" s="26"/>
      <c r="K3" s="27"/>
      <c r="AT3" s="24" t="s">
        <v>88</v>
      </c>
    </row>
    <row r="4" spans="1:70" ht="36.950000000000003" customHeight="1">
      <c r="B4" s="28"/>
      <c r="C4" s="29"/>
      <c r="D4" s="30" t="s">
        <v>124</v>
      </c>
      <c r="E4" s="29"/>
      <c r="F4" s="29"/>
      <c r="G4" s="29"/>
      <c r="H4" s="29"/>
      <c r="I4" s="117"/>
      <c r="J4" s="29"/>
      <c r="K4" s="31"/>
      <c r="M4" s="32" t="s">
        <v>12</v>
      </c>
      <c r="AT4" s="24" t="s">
        <v>6</v>
      </c>
    </row>
    <row r="5" spans="1:70" ht="6.95" customHeight="1">
      <c r="B5" s="28"/>
      <c r="C5" s="29"/>
      <c r="D5" s="29"/>
      <c r="E5" s="29"/>
      <c r="F5" s="29"/>
      <c r="G5" s="29"/>
      <c r="H5" s="29"/>
      <c r="I5" s="117"/>
      <c r="J5" s="29"/>
      <c r="K5" s="31"/>
    </row>
    <row r="6" spans="1:70">
      <c r="B6" s="28"/>
      <c r="C6" s="29"/>
      <c r="D6" s="37" t="s">
        <v>18</v>
      </c>
      <c r="E6" s="29"/>
      <c r="F6" s="29"/>
      <c r="G6" s="29"/>
      <c r="H6" s="29"/>
      <c r="I6" s="117"/>
      <c r="J6" s="29"/>
      <c r="K6" s="31"/>
    </row>
    <row r="7" spans="1:70" ht="22.5" customHeight="1">
      <c r="B7" s="28"/>
      <c r="C7" s="29"/>
      <c r="D7" s="29"/>
      <c r="E7" s="392" t="str">
        <f>'Rekapitulace stavby'!K6</f>
        <v>Stavební úpravy a Zateplení objektu na st.p.543_Lázně Bělohrad_171018</v>
      </c>
      <c r="F7" s="393"/>
      <c r="G7" s="393"/>
      <c r="H7" s="393"/>
      <c r="I7" s="117"/>
      <c r="J7" s="29"/>
      <c r="K7" s="31"/>
    </row>
    <row r="8" spans="1:70" s="1" customFormat="1">
      <c r="B8" s="41"/>
      <c r="C8" s="42"/>
      <c r="D8" s="37" t="s">
        <v>125</v>
      </c>
      <c r="E8" s="42"/>
      <c r="F8" s="42"/>
      <c r="G8" s="42"/>
      <c r="H8" s="42"/>
      <c r="I8" s="118"/>
      <c r="J8" s="42"/>
      <c r="K8" s="45"/>
    </row>
    <row r="9" spans="1:70" s="1" customFormat="1" ht="36.950000000000003" customHeight="1">
      <c r="B9" s="41"/>
      <c r="C9" s="42"/>
      <c r="D9" s="42"/>
      <c r="E9" s="394" t="s">
        <v>676</v>
      </c>
      <c r="F9" s="395"/>
      <c r="G9" s="395"/>
      <c r="H9" s="395"/>
      <c r="I9" s="118"/>
      <c r="J9" s="42"/>
      <c r="K9" s="45"/>
    </row>
    <row r="10" spans="1:70" s="1" customFormat="1" ht="13.5">
      <c r="B10" s="41"/>
      <c r="C10" s="42"/>
      <c r="D10" s="42"/>
      <c r="E10" s="42"/>
      <c r="F10" s="42"/>
      <c r="G10" s="42"/>
      <c r="H10" s="42"/>
      <c r="I10" s="118"/>
      <c r="J10" s="42"/>
      <c r="K10" s="45"/>
    </row>
    <row r="11" spans="1:70" s="1" customFormat="1" ht="14.45" customHeight="1">
      <c r="B11" s="41"/>
      <c r="C11" s="42"/>
      <c r="D11" s="37" t="s">
        <v>20</v>
      </c>
      <c r="E11" s="42"/>
      <c r="F11" s="35" t="s">
        <v>76</v>
      </c>
      <c r="G11" s="42"/>
      <c r="H11" s="42"/>
      <c r="I11" s="119" t="s">
        <v>22</v>
      </c>
      <c r="J11" s="35" t="s">
        <v>76</v>
      </c>
      <c r="K11" s="45"/>
    </row>
    <row r="12" spans="1:70" s="1" customFormat="1" ht="14.45" customHeight="1">
      <c r="B12" s="41"/>
      <c r="C12" s="42"/>
      <c r="D12" s="37" t="s">
        <v>24</v>
      </c>
      <c r="E12" s="42"/>
      <c r="F12" s="35" t="s">
        <v>25</v>
      </c>
      <c r="G12" s="42"/>
      <c r="H12" s="42"/>
      <c r="I12" s="119" t="s">
        <v>26</v>
      </c>
      <c r="J12" s="120" t="str">
        <f>'Rekapitulace stavby'!AN8</f>
        <v>16. 8. 2017</v>
      </c>
      <c r="K12" s="45"/>
    </row>
    <row r="13" spans="1:70" s="1" customFormat="1" ht="10.9" customHeight="1">
      <c r="B13" s="41"/>
      <c r="C13" s="42"/>
      <c r="D13" s="42"/>
      <c r="E13" s="42"/>
      <c r="F13" s="42"/>
      <c r="G13" s="42"/>
      <c r="H13" s="42"/>
      <c r="I13" s="118"/>
      <c r="J13" s="42"/>
      <c r="K13" s="45"/>
    </row>
    <row r="14" spans="1:70" s="1" customFormat="1" ht="14.45" customHeight="1">
      <c r="B14" s="41"/>
      <c r="C14" s="42"/>
      <c r="D14" s="37" t="s">
        <v>28</v>
      </c>
      <c r="E14" s="42"/>
      <c r="F14" s="42"/>
      <c r="G14" s="42"/>
      <c r="H14" s="42"/>
      <c r="I14" s="119" t="s">
        <v>29</v>
      </c>
      <c r="J14" s="35" t="s">
        <v>30</v>
      </c>
      <c r="K14" s="45"/>
    </row>
    <row r="15" spans="1:70" s="1" customFormat="1" ht="18" customHeight="1">
      <c r="B15" s="41"/>
      <c r="C15" s="42"/>
      <c r="D15" s="42"/>
      <c r="E15" s="35" t="s">
        <v>31</v>
      </c>
      <c r="F15" s="42"/>
      <c r="G15" s="42"/>
      <c r="H15" s="42"/>
      <c r="I15" s="119" t="s">
        <v>32</v>
      </c>
      <c r="J15" s="35" t="s">
        <v>33</v>
      </c>
      <c r="K15" s="45"/>
    </row>
    <row r="16" spans="1:70" s="1" customFormat="1" ht="6.95" customHeight="1">
      <c r="B16" s="41"/>
      <c r="C16" s="42"/>
      <c r="D16" s="42"/>
      <c r="E16" s="42"/>
      <c r="F16" s="42"/>
      <c r="G16" s="42"/>
      <c r="H16" s="42"/>
      <c r="I16" s="118"/>
      <c r="J16" s="42"/>
      <c r="K16" s="45"/>
    </row>
    <row r="17" spans="2:11" s="1" customFormat="1" ht="14.45" customHeight="1">
      <c r="B17" s="41"/>
      <c r="C17" s="42"/>
      <c r="D17" s="37" t="s">
        <v>34</v>
      </c>
      <c r="E17" s="42"/>
      <c r="F17" s="42"/>
      <c r="G17" s="42"/>
      <c r="H17" s="42"/>
      <c r="I17" s="119" t="s">
        <v>29</v>
      </c>
      <c r="J17" s="35" t="str">
        <f>IF('Rekapitulace stavby'!AN13="Vyplň údaj","",IF('Rekapitulace stavby'!AN13="","",'Rekapitulace stavby'!AN13))</f>
        <v/>
      </c>
      <c r="K17" s="45"/>
    </row>
    <row r="18" spans="2:11" s="1" customFormat="1" ht="18" customHeight="1">
      <c r="B18" s="41"/>
      <c r="C18" s="42"/>
      <c r="D18" s="42"/>
      <c r="E18" s="35" t="str">
        <f>IF('Rekapitulace stavby'!E14="Vyplň údaj","",IF('Rekapitulace stavby'!E14="","",'Rekapitulace stavby'!E14))</f>
        <v/>
      </c>
      <c r="F18" s="42"/>
      <c r="G18" s="42"/>
      <c r="H18" s="42"/>
      <c r="I18" s="119" t="s">
        <v>32</v>
      </c>
      <c r="J18" s="35" t="str">
        <f>IF('Rekapitulace stavby'!AN14="Vyplň údaj","",IF('Rekapitulace stavby'!AN14="","",'Rekapitulace stavby'!AN14))</f>
        <v/>
      </c>
      <c r="K18" s="45"/>
    </row>
    <row r="19" spans="2:11" s="1" customFormat="1" ht="6.95" customHeight="1">
      <c r="B19" s="41"/>
      <c r="C19" s="42"/>
      <c r="D19" s="42"/>
      <c r="E19" s="42"/>
      <c r="F19" s="42"/>
      <c r="G19" s="42"/>
      <c r="H19" s="42"/>
      <c r="I19" s="118"/>
      <c r="J19" s="42"/>
      <c r="K19" s="45"/>
    </row>
    <row r="20" spans="2:11" s="1" customFormat="1" ht="14.45" customHeight="1">
      <c r="B20" s="41"/>
      <c r="C20" s="42"/>
      <c r="D20" s="37" t="s">
        <v>36</v>
      </c>
      <c r="E20" s="42"/>
      <c r="F20" s="42"/>
      <c r="G20" s="42"/>
      <c r="H20" s="42"/>
      <c r="I20" s="119" t="s">
        <v>29</v>
      </c>
      <c r="J20" s="35" t="s">
        <v>37</v>
      </c>
      <c r="K20" s="45"/>
    </row>
    <row r="21" spans="2:11" s="1" customFormat="1" ht="18" customHeight="1">
      <c r="B21" s="41"/>
      <c r="C21" s="42"/>
      <c r="D21" s="42"/>
      <c r="E21" s="35" t="s">
        <v>38</v>
      </c>
      <c r="F21" s="42"/>
      <c r="G21" s="42"/>
      <c r="H21" s="42"/>
      <c r="I21" s="119" t="s">
        <v>32</v>
      </c>
      <c r="J21" s="35" t="s">
        <v>39</v>
      </c>
      <c r="K21" s="45"/>
    </row>
    <row r="22" spans="2:11" s="1" customFormat="1" ht="6.95" customHeight="1">
      <c r="B22" s="41"/>
      <c r="C22" s="42"/>
      <c r="D22" s="42"/>
      <c r="E22" s="42"/>
      <c r="F22" s="42"/>
      <c r="G22" s="42"/>
      <c r="H22" s="42"/>
      <c r="I22" s="118"/>
      <c r="J22" s="42"/>
      <c r="K22" s="45"/>
    </row>
    <row r="23" spans="2:11" s="1" customFormat="1" ht="14.45" customHeight="1">
      <c r="B23" s="41"/>
      <c r="C23" s="42"/>
      <c r="D23" s="37" t="s">
        <v>41</v>
      </c>
      <c r="E23" s="42"/>
      <c r="F23" s="42"/>
      <c r="G23" s="42"/>
      <c r="H23" s="42"/>
      <c r="I23" s="118"/>
      <c r="J23" s="42"/>
      <c r="K23" s="45"/>
    </row>
    <row r="24" spans="2:11" s="6" customFormat="1" ht="22.5" customHeight="1">
      <c r="B24" s="121"/>
      <c r="C24" s="122"/>
      <c r="D24" s="122"/>
      <c r="E24" s="361" t="s">
        <v>76</v>
      </c>
      <c r="F24" s="361"/>
      <c r="G24" s="361"/>
      <c r="H24" s="361"/>
      <c r="I24" s="123"/>
      <c r="J24" s="122"/>
      <c r="K24" s="124"/>
    </row>
    <row r="25" spans="2:11" s="1" customFormat="1" ht="6.95" customHeight="1">
      <c r="B25" s="41"/>
      <c r="C25" s="42"/>
      <c r="D25" s="42"/>
      <c r="E25" s="42"/>
      <c r="F25" s="42"/>
      <c r="G25" s="42"/>
      <c r="H25" s="42"/>
      <c r="I25" s="118"/>
      <c r="J25" s="42"/>
      <c r="K25" s="45"/>
    </row>
    <row r="26" spans="2:11" s="1" customFormat="1" ht="6.95" customHeight="1">
      <c r="B26" s="41"/>
      <c r="C26" s="42"/>
      <c r="D26" s="85"/>
      <c r="E26" s="85"/>
      <c r="F26" s="85"/>
      <c r="G26" s="85"/>
      <c r="H26" s="85"/>
      <c r="I26" s="125"/>
      <c r="J26" s="85"/>
      <c r="K26" s="126"/>
    </row>
    <row r="27" spans="2:11" s="1" customFormat="1" ht="25.35" customHeight="1">
      <c r="B27" s="41"/>
      <c r="C27" s="42"/>
      <c r="D27" s="127" t="s">
        <v>43</v>
      </c>
      <c r="E27" s="42"/>
      <c r="F27" s="42"/>
      <c r="G27" s="42"/>
      <c r="H27" s="42"/>
      <c r="I27" s="118"/>
      <c r="J27" s="128">
        <f>ROUND(J86,2)</f>
        <v>0</v>
      </c>
      <c r="K27" s="45"/>
    </row>
    <row r="28" spans="2:11" s="1" customFormat="1" ht="6.95" customHeight="1">
      <c r="B28" s="41"/>
      <c r="C28" s="42"/>
      <c r="D28" s="85"/>
      <c r="E28" s="85"/>
      <c r="F28" s="85"/>
      <c r="G28" s="85"/>
      <c r="H28" s="85"/>
      <c r="I28" s="125"/>
      <c r="J28" s="85"/>
      <c r="K28" s="126"/>
    </row>
    <row r="29" spans="2:11" s="1" customFormat="1" ht="14.45" customHeight="1">
      <c r="B29" s="41"/>
      <c r="C29" s="42"/>
      <c r="D29" s="42"/>
      <c r="E29" s="42"/>
      <c r="F29" s="46" t="s">
        <v>45</v>
      </c>
      <c r="G29" s="42"/>
      <c r="H29" s="42"/>
      <c r="I29" s="129" t="s">
        <v>44</v>
      </c>
      <c r="J29" s="46" t="s">
        <v>46</v>
      </c>
      <c r="K29" s="45"/>
    </row>
    <row r="30" spans="2:11" s="1" customFormat="1" ht="14.45" customHeight="1">
      <c r="B30" s="41"/>
      <c r="C30" s="42"/>
      <c r="D30" s="49" t="s">
        <v>47</v>
      </c>
      <c r="E30" s="49" t="s">
        <v>48</v>
      </c>
      <c r="F30" s="130">
        <f>ROUND(SUM(BE86:BE125), 2)</f>
        <v>0</v>
      </c>
      <c r="G30" s="42"/>
      <c r="H30" s="42"/>
      <c r="I30" s="131">
        <v>0.21</v>
      </c>
      <c r="J30" s="130">
        <f>ROUND(ROUND((SUM(BE86:BE125)), 2)*I30, 2)</f>
        <v>0</v>
      </c>
      <c r="K30" s="45"/>
    </row>
    <row r="31" spans="2:11" s="1" customFormat="1" ht="14.45" customHeight="1">
      <c r="B31" s="41"/>
      <c r="C31" s="42"/>
      <c r="D31" s="42"/>
      <c r="E31" s="49" t="s">
        <v>49</v>
      </c>
      <c r="F31" s="130">
        <f>ROUND(SUM(BF86:BF125), 2)</f>
        <v>0</v>
      </c>
      <c r="G31" s="42"/>
      <c r="H31" s="42"/>
      <c r="I31" s="131">
        <v>0.15</v>
      </c>
      <c r="J31" s="130">
        <f>ROUND(ROUND((SUM(BF86:BF125)), 2)*I31, 2)</f>
        <v>0</v>
      </c>
      <c r="K31" s="45"/>
    </row>
    <row r="32" spans="2:11" s="1" customFormat="1" ht="14.45" hidden="1" customHeight="1">
      <c r="B32" s="41"/>
      <c r="C32" s="42"/>
      <c r="D32" s="42"/>
      <c r="E32" s="49" t="s">
        <v>50</v>
      </c>
      <c r="F32" s="130">
        <f>ROUND(SUM(BG86:BG125), 2)</f>
        <v>0</v>
      </c>
      <c r="G32" s="42"/>
      <c r="H32" s="42"/>
      <c r="I32" s="131">
        <v>0.21</v>
      </c>
      <c r="J32" s="130">
        <v>0</v>
      </c>
      <c r="K32" s="45"/>
    </row>
    <row r="33" spans="2:11" s="1" customFormat="1" ht="14.45" hidden="1" customHeight="1">
      <c r="B33" s="41"/>
      <c r="C33" s="42"/>
      <c r="D33" s="42"/>
      <c r="E33" s="49" t="s">
        <v>51</v>
      </c>
      <c r="F33" s="130">
        <f>ROUND(SUM(BH86:BH125), 2)</f>
        <v>0</v>
      </c>
      <c r="G33" s="42"/>
      <c r="H33" s="42"/>
      <c r="I33" s="131">
        <v>0.15</v>
      </c>
      <c r="J33" s="130">
        <v>0</v>
      </c>
      <c r="K33" s="45"/>
    </row>
    <row r="34" spans="2:11" s="1" customFormat="1" ht="14.45" hidden="1" customHeight="1">
      <c r="B34" s="41"/>
      <c r="C34" s="42"/>
      <c r="D34" s="42"/>
      <c r="E34" s="49" t="s">
        <v>52</v>
      </c>
      <c r="F34" s="130">
        <f>ROUND(SUM(BI86:BI125), 2)</f>
        <v>0</v>
      </c>
      <c r="G34" s="42"/>
      <c r="H34" s="42"/>
      <c r="I34" s="131">
        <v>0</v>
      </c>
      <c r="J34" s="130">
        <v>0</v>
      </c>
      <c r="K34" s="45"/>
    </row>
    <row r="35" spans="2:11" s="1" customFormat="1" ht="6.95" customHeight="1">
      <c r="B35" s="41"/>
      <c r="C35" s="42"/>
      <c r="D35" s="42"/>
      <c r="E35" s="42"/>
      <c r="F35" s="42"/>
      <c r="G35" s="42"/>
      <c r="H35" s="42"/>
      <c r="I35" s="118"/>
      <c r="J35" s="42"/>
      <c r="K35" s="45"/>
    </row>
    <row r="36" spans="2:11" s="1" customFormat="1" ht="25.35" customHeight="1">
      <c r="B36" s="41"/>
      <c r="C36" s="132"/>
      <c r="D36" s="133" t="s">
        <v>53</v>
      </c>
      <c r="E36" s="79"/>
      <c r="F36" s="79"/>
      <c r="G36" s="134" t="s">
        <v>54</v>
      </c>
      <c r="H36" s="135" t="s">
        <v>55</v>
      </c>
      <c r="I36" s="136"/>
      <c r="J36" s="137">
        <f>SUM(J27:J34)</f>
        <v>0</v>
      </c>
      <c r="K36" s="138"/>
    </row>
    <row r="37" spans="2:11" s="1" customFormat="1" ht="14.45" customHeight="1">
      <c r="B37" s="56"/>
      <c r="C37" s="57"/>
      <c r="D37" s="57"/>
      <c r="E37" s="57"/>
      <c r="F37" s="57"/>
      <c r="G37" s="57"/>
      <c r="H37" s="57"/>
      <c r="I37" s="139"/>
      <c r="J37" s="57"/>
      <c r="K37" s="58"/>
    </row>
    <row r="41" spans="2:11" s="1" customFormat="1" ht="6.95" customHeight="1">
      <c r="B41" s="140"/>
      <c r="C41" s="141"/>
      <c r="D41" s="141"/>
      <c r="E41" s="141"/>
      <c r="F41" s="141"/>
      <c r="G41" s="141"/>
      <c r="H41" s="141"/>
      <c r="I41" s="142"/>
      <c r="J41" s="141"/>
      <c r="K41" s="143"/>
    </row>
    <row r="42" spans="2:11" s="1" customFormat="1" ht="36.950000000000003" customHeight="1">
      <c r="B42" s="41"/>
      <c r="C42" s="30" t="s">
        <v>127</v>
      </c>
      <c r="D42" s="42"/>
      <c r="E42" s="42"/>
      <c r="F42" s="42"/>
      <c r="G42" s="42"/>
      <c r="H42" s="42"/>
      <c r="I42" s="118"/>
      <c r="J42" s="42"/>
      <c r="K42" s="45"/>
    </row>
    <row r="43" spans="2:11" s="1" customFormat="1" ht="6.95" customHeight="1">
      <c r="B43" s="41"/>
      <c r="C43" s="42"/>
      <c r="D43" s="42"/>
      <c r="E43" s="42"/>
      <c r="F43" s="42"/>
      <c r="G43" s="42"/>
      <c r="H43" s="42"/>
      <c r="I43" s="118"/>
      <c r="J43" s="42"/>
      <c r="K43" s="45"/>
    </row>
    <row r="44" spans="2:11" s="1" customFormat="1" ht="14.45" customHeight="1">
      <c r="B44" s="41"/>
      <c r="C44" s="37" t="s">
        <v>18</v>
      </c>
      <c r="D44" s="42"/>
      <c r="E44" s="42"/>
      <c r="F44" s="42"/>
      <c r="G44" s="42"/>
      <c r="H44" s="42"/>
      <c r="I44" s="118"/>
      <c r="J44" s="42"/>
      <c r="K44" s="45"/>
    </row>
    <row r="45" spans="2:11" s="1" customFormat="1" ht="22.5" customHeight="1">
      <c r="B45" s="41"/>
      <c r="C45" s="42"/>
      <c r="D45" s="42"/>
      <c r="E45" s="392" t="str">
        <f>E7</f>
        <v>Stavební úpravy a Zateplení objektu na st.p.543_Lázně Bělohrad_171018</v>
      </c>
      <c r="F45" s="393"/>
      <c r="G45" s="393"/>
      <c r="H45" s="393"/>
      <c r="I45" s="118"/>
      <c r="J45" s="42"/>
      <c r="K45" s="45"/>
    </row>
    <row r="46" spans="2:11" s="1" customFormat="1" ht="14.45" customHeight="1">
      <c r="B46" s="41"/>
      <c r="C46" s="37" t="s">
        <v>125</v>
      </c>
      <c r="D46" s="42"/>
      <c r="E46" s="42"/>
      <c r="F46" s="42"/>
      <c r="G46" s="42"/>
      <c r="H46" s="42"/>
      <c r="I46" s="118"/>
      <c r="J46" s="42"/>
      <c r="K46" s="45"/>
    </row>
    <row r="47" spans="2:11" s="1" customFormat="1" ht="23.25" customHeight="1">
      <c r="B47" s="41"/>
      <c r="C47" s="42"/>
      <c r="D47" s="42"/>
      <c r="E47" s="394" t="str">
        <f>E9</f>
        <v>SO.01.3 - BOURACÍ PRÁCE - ZATEPLENÍ</v>
      </c>
      <c r="F47" s="395"/>
      <c r="G47" s="395"/>
      <c r="H47" s="395"/>
      <c r="I47" s="118"/>
      <c r="J47" s="42"/>
      <c r="K47" s="45"/>
    </row>
    <row r="48" spans="2:11" s="1" customFormat="1" ht="6.95" customHeight="1">
      <c r="B48" s="41"/>
      <c r="C48" s="42"/>
      <c r="D48" s="42"/>
      <c r="E48" s="42"/>
      <c r="F48" s="42"/>
      <c r="G48" s="42"/>
      <c r="H48" s="42"/>
      <c r="I48" s="118"/>
      <c r="J48" s="42"/>
      <c r="K48" s="45"/>
    </row>
    <row r="49" spans="2:47" s="1" customFormat="1" ht="18" customHeight="1">
      <c r="B49" s="41"/>
      <c r="C49" s="37" t="s">
        <v>24</v>
      </c>
      <c r="D49" s="42"/>
      <c r="E49" s="42"/>
      <c r="F49" s="35" t="str">
        <f>F12</f>
        <v>ZŠ K.V. Raise, Lázně Bělohrad</v>
      </c>
      <c r="G49" s="42"/>
      <c r="H49" s="42"/>
      <c r="I49" s="119" t="s">
        <v>26</v>
      </c>
      <c r="J49" s="120" t="str">
        <f>IF(J12="","",J12)</f>
        <v>16. 8. 2017</v>
      </c>
      <c r="K49" s="45"/>
    </row>
    <row r="50" spans="2:47" s="1" customFormat="1" ht="6.95" customHeight="1">
      <c r="B50" s="41"/>
      <c r="C50" s="42"/>
      <c r="D50" s="42"/>
      <c r="E50" s="42"/>
      <c r="F50" s="42"/>
      <c r="G50" s="42"/>
      <c r="H50" s="42"/>
      <c r="I50" s="118"/>
      <c r="J50" s="42"/>
      <c r="K50" s="45"/>
    </row>
    <row r="51" spans="2:47" s="1" customFormat="1">
      <c r="B51" s="41"/>
      <c r="C51" s="37" t="s">
        <v>28</v>
      </c>
      <c r="D51" s="42"/>
      <c r="E51" s="42"/>
      <c r="F51" s="35" t="str">
        <f>E15</f>
        <v>Město Lázně Bělohrad</v>
      </c>
      <c r="G51" s="42"/>
      <c r="H51" s="42"/>
      <c r="I51" s="119" t="s">
        <v>36</v>
      </c>
      <c r="J51" s="35" t="str">
        <f>E21</f>
        <v>SOLICITE s.r.o.</v>
      </c>
      <c r="K51" s="45"/>
    </row>
    <row r="52" spans="2:47" s="1" customFormat="1" ht="14.45" customHeight="1">
      <c r="B52" s="41"/>
      <c r="C52" s="37" t="s">
        <v>34</v>
      </c>
      <c r="D52" s="42"/>
      <c r="E52" s="42"/>
      <c r="F52" s="35" t="str">
        <f>IF(E18="","",E18)</f>
        <v/>
      </c>
      <c r="G52" s="42"/>
      <c r="H52" s="42"/>
      <c r="I52" s="118"/>
      <c r="J52" s="42"/>
      <c r="K52" s="45"/>
    </row>
    <row r="53" spans="2:47" s="1" customFormat="1" ht="10.35" customHeight="1">
      <c r="B53" s="41"/>
      <c r="C53" s="42"/>
      <c r="D53" s="42"/>
      <c r="E53" s="42"/>
      <c r="F53" s="42"/>
      <c r="G53" s="42"/>
      <c r="H53" s="42"/>
      <c r="I53" s="118"/>
      <c r="J53" s="42"/>
      <c r="K53" s="45"/>
    </row>
    <row r="54" spans="2:47" s="1" customFormat="1" ht="29.25" customHeight="1">
      <c r="B54" s="41"/>
      <c r="C54" s="144" t="s">
        <v>128</v>
      </c>
      <c r="D54" s="132"/>
      <c r="E54" s="132"/>
      <c r="F54" s="132"/>
      <c r="G54" s="132"/>
      <c r="H54" s="132"/>
      <c r="I54" s="145"/>
      <c r="J54" s="146" t="s">
        <v>129</v>
      </c>
      <c r="K54" s="147"/>
    </row>
    <row r="55" spans="2:47" s="1" customFormat="1" ht="10.35" customHeight="1">
      <c r="B55" s="41"/>
      <c r="C55" s="42"/>
      <c r="D55" s="42"/>
      <c r="E55" s="42"/>
      <c r="F55" s="42"/>
      <c r="G55" s="42"/>
      <c r="H55" s="42"/>
      <c r="I55" s="118"/>
      <c r="J55" s="42"/>
      <c r="K55" s="45"/>
    </row>
    <row r="56" spans="2:47" s="1" customFormat="1" ht="29.25" customHeight="1">
      <c r="B56" s="41"/>
      <c r="C56" s="148" t="s">
        <v>130</v>
      </c>
      <c r="D56" s="42"/>
      <c r="E56" s="42"/>
      <c r="F56" s="42"/>
      <c r="G56" s="42"/>
      <c r="H56" s="42"/>
      <c r="I56" s="118"/>
      <c r="J56" s="128">
        <f>J86</f>
        <v>0</v>
      </c>
      <c r="K56" s="45"/>
      <c r="AU56" s="24" t="s">
        <v>131</v>
      </c>
    </row>
    <row r="57" spans="2:47" s="7" customFormat="1" ht="24.95" customHeight="1">
      <c r="B57" s="149"/>
      <c r="C57" s="150"/>
      <c r="D57" s="151" t="s">
        <v>132</v>
      </c>
      <c r="E57" s="152"/>
      <c r="F57" s="152"/>
      <c r="G57" s="152"/>
      <c r="H57" s="152"/>
      <c r="I57" s="153"/>
      <c r="J57" s="154">
        <f>J87</f>
        <v>0</v>
      </c>
      <c r="K57" s="155"/>
    </row>
    <row r="58" spans="2:47" s="8" customFormat="1" ht="19.899999999999999" customHeight="1">
      <c r="B58" s="156"/>
      <c r="C58" s="157"/>
      <c r="D58" s="158" t="s">
        <v>363</v>
      </c>
      <c r="E58" s="159"/>
      <c r="F58" s="159"/>
      <c r="G58" s="159"/>
      <c r="H58" s="159"/>
      <c r="I58" s="160"/>
      <c r="J58" s="161">
        <f>J88</f>
        <v>0</v>
      </c>
      <c r="K58" s="162"/>
    </row>
    <row r="59" spans="2:47" s="8" customFormat="1" ht="19.899999999999999" customHeight="1">
      <c r="B59" s="156"/>
      <c r="C59" s="157"/>
      <c r="D59" s="158" t="s">
        <v>677</v>
      </c>
      <c r="E59" s="159"/>
      <c r="F59" s="159"/>
      <c r="G59" s="159"/>
      <c r="H59" s="159"/>
      <c r="I59" s="160"/>
      <c r="J59" s="161">
        <f>J102</f>
        <v>0</v>
      </c>
      <c r="K59" s="162"/>
    </row>
    <row r="60" spans="2:47" s="8" customFormat="1" ht="19.899999999999999" customHeight="1">
      <c r="B60" s="156"/>
      <c r="C60" s="157"/>
      <c r="D60" s="158" t="s">
        <v>138</v>
      </c>
      <c r="E60" s="159"/>
      <c r="F60" s="159"/>
      <c r="G60" s="159"/>
      <c r="H60" s="159"/>
      <c r="I60" s="160"/>
      <c r="J60" s="161">
        <f>J108</f>
        <v>0</v>
      </c>
      <c r="K60" s="162"/>
    </row>
    <row r="61" spans="2:47" s="7" customFormat="1" ht="24.95" customHeight="1">
      <c r="B61" s="149"/>
      <c r="C61" s="150"/>
      <c r="D61" s="151" t="s">
        <v>139</v>
      </c>
      <c r="E61" s="152"/>
      <c r="F61" s="152"/>
      <c r="G61" s="152"/>
      <c r="H61" s="152"/>
      <c r="I61" s="153"/>
      <c r="J61" s="154">
        <f>J110</f>
        <v>0</v>
      </c>
      <c r="K61" s="155"/>
    </row>
    <row r="62" spans="2:47" s="8" customFormat="1" ht="19.899999999999999" customHeight="1">
      <c r="B62" s="156"/>
      <c r="C62" s="157"/>
      <c r="D62" s="158" t="s">
        <v>364</v>
      </c>
      <c r="E62" s="159"/>
      <c r="F62" s="159"/>
      <c r="G62" s="159"/>
      <c r="H62" s="159"/>
      <c r="I62" s="160"/>
      <c r="J62" s="161">
        <f>J111</f>
        <v>0</v>
      </c>
      <c r="K62" s="162"/>
    </row>
    <row r="63" spans="2:47" s="8" customFormat="1" ht="19.899999999999999" customHeight="1">
      <c r="B63" s="156"/>
      <c r="C63" s="157"/>
      <c r="D63" s="158" t="s">
        <v>678</v>
      </c>
      <c r="E63" s="159"/>
      <c r="F63" s="159"/>
      <c r="G63" s="159"/>
      <c r="H63" s="159"/>
      <c r="I63" s="160"/>
      <c r="J63" s="161">
        <f>J114</f>
        <v>0</v>
      </c>
      <c r="K63" s="162"/>
    </row>
    <row r="64" spans="2:47" s="8" customFormat="1" ht="19.899999999999999" customHeight="1">
      <c r="B64" s="156"/>
      <c r="C64" s="157"/>
      <c r="D64" s="158" t="s">
        <v>366</v>
      </c>
      <c r="E64" s="159"/>
      <c r="F64" s="159"/>
      <c r="G64" s="159"/>
      <c r="H64" s="159"/>
      <c r="I64" s="160"/>
      <c r="J64" s="161">
        <f>J117</f>
        <v>0</v>
      </c>
      <c r="K64" s="162"/>
    </row>
    <row r="65" spans="2:12" s="8" customFormat="1" ht="19.899999999999999" customHeight="1">
      <c r="B65" s="156"/>
      <c r="C65" s="157"/>
      <c r="D65" s="158" t="s">
        <v>368</v>
      </c>
      <c r="E65" s="159"/>
      <c r="F65" s="159"/>
      <c r="G65" s="159"/>
      <c r="H65" s="159"/>
      <c r="I65" s="160"/>
      <c r="J65" s="161">
        <f>J121</f>
        <v>0</v>
      </c>
      <c r="K65" s="162"/>
    </row>
    <row r="66" spans="2:12" s="8" customFormat="1" ht="19.899999999999999" customHeight="1">
      <c r="B66" s="156"/>
      <c r="C66" s="157"/>
      <c r="D66" s="158" t="s">
        <v>369</v>
      </c>
      <c r="E66" s="159"/>
      <c r="F66" s="159"/>
      <c r="G66" s="159"/>
      <c r="H66" s="159"/>
      <c r="I66" s="160"/>
      <c r="J66" s="161">
        <f>J123</f>
        <v>0</v>
      </c>
      <c r="K66" s="162"/>
    </row>
    <row r="67" spans="2:12" s="1" customFormat="1" ht="21.75" customHeight="1">
      <c r="B67" s="41"/>
      <c r="C67" s="42"/>
      <c r="D67" s="42"/>
      <c r="E67" s="42"/>
      <c r="F67" s="42"/>
      <c r="G67" s="42"/>
      <c r="H67" s="42"/>
      <c r="I67" s="118"/>
      <c r="J67" s="42"/>
      <c r="K67" s="45"/>
    </row>
    <row r="68" spans="2:12" s="1" customFormat="1" ht="6.95" customHeight="1">
      <c r="B68" s="56"/>
      <c r="C68" s="57"/>
      <c r="D68" s="57"/>
      <c r="E68" s="57"/>
      <c r="F68" s="57"/>
      <c r="G68" s="57"/>
      <c r="H68" s="57"/>
      <c r="I68" s="139"/>
      <c r="J68" s="57"/>
      <c r="K68" s="58"/>
    </row>
    <row r="72" spans="2:12" s="1" customFormat="1" ht="6.95" customHeight="1">
      <c r="B72" s="59"/>
      <c r="C72" s="60"/>
      <c r="D72" s="60"/>
      <c r="E72" s="60"/>
      <c r="F72" s="60"/>
      <c r="G72" s="60"/>
      <c r="H72" s="60"/>
      <c r="I72" s="142"/>
      <c r="J72" s="60"/>
      <c r="K72" s="60"/>
      <c r="L72" s="61"/>
    </row>
    <row r="73" spans="2:12" s="1" customFormat="1" ht="36.950000000000003" customHeight="1">
      <c r="B73" s="41"/>
      <c r="C73" s="62" t="s">
        <v>145</v>
      </c>
      <c r="D73" s="63"/>
      <c r="E73" s="63"/>
      <c r="F73" s="63"/>
      <c r="G73" s="63"/>
      <c r="H73" s="63"/>
      <c r="I73" s="163"/>
      <c r="J73" s="63"/>
      <c r="K73" s="63"/>
      <c r="L73" s="61"/>
    </row>
    <row r="74" spans="2:12" s="1" customFormat="1" ht="6.95" customHeight="1">
      <c r="B74" s="41"/>
      <c r="C74" s="63"/>
      <c r="D74" s="63"/>
      <c r="E74" s="63"/>
      <c r="F74" s="63"/>
      <c r="G74" s="63"/>
      <c r="H74" s="63"/>
      <c r="I74" s="163"/>
      <c r="J74" s="63"/>
      <c r="K74" s="63"/>
      <c r="L74" s="61"/>
    </row>
    <row r="75" spans="2:12" s="1" customFormat="1" ht="14.45" customHeight="1">
      <c r="B75" s="41"/>
      <c r="C75" s="65" t="s">
        <v>18</v>
      </c>
      <c r="D75" s="63"/>
      <c r="E75" s="63"/>
      <c r="F75" s="63"/>
      <c r="G75" s="63"/>
      <c r="H75" s="63"/>
      <c r="I75" s="163"/>
      <c r="J75" s="63"/>
      <c r="K75" s="63"/>
      <c r="L75" s="61"/>
    </row>
    <row r="76" spans="2:12" s="1" customFormat="1" ht="22.5" customHeight="1">
      <c r="B76" s="41"/>
      <c r="C76" s="63"/>
      <c r="D76" s="63"/>
      <c r="E76" s="396" t="str">
        <f>E7</f>
        <v>Stavební úpravy a Zateplení objektu na st.p.543_Lázně Bělohrad_171018</v>
      </c>
      <c r="F76" s="397"/>
      <c r="G76" s="397"/>
      <c r="H76" s="397"/>
      <c r="I76" s="163"/>
      <c r="J76" s="63"/>
      <c r="K76" s="63"/>
      <c r="L76" s="61"/>
    </row>
    <row r="77" spans="2:12" s="1" customFormat="1" ht="14.45" customHeight="1">
      <c r="B77" s="41"/>
      <c r="C77" s="65" t="s">
        <v>125</v>
      </c>
      <c r="D77" s="63"/>
      <c r="E77" s="63"/>
      <c r="F77" s="63"/>
      <c r="G77" s="63"/>
      <c r="H77" s="63"/>
      <c r="I77" s="163"/>
      <c r="J77" s="63"/>
      <c r="K77" s="63"/>
      <c r="L77" s="61"/>
    </row>
    <row r="78" spans="2:12" s="1" customFormat="1" ht="23.25" customHeight="1">
      <c r="B78" s="41"/>
      <c r="C78" s="63"/>
      <c r="D78" s="63"/>
      <c r="E78" s="372" t="str">
        <f>E9</f>
        <v>SO.01.3 - BOURACÍ PRÁCE - ZATEPLENÍ</v>
      </c>
      <c r="F78" s="398"/>
      <c r="G78" s="398"/>
      <c r="H78" s="398"/>
      <c r="I78" s="163"/>
      <c r="J78" s="63"/>
      <c r="K78" s="63"/>
      <c r="L78" s="61"/>
    </row>
    <row r="79" spans="2:12" s="1" customFormat="1" ht="6.95" customHeight="1">
      <c r="B79" s="41"/>
      <c r="C79" s="63"/>
      <c r="D79" s="63"/>
      <c r="E79" s="63"/>
      <c r="F79" s="63"/>
      <c r="G79" s="63"/>
      <c r="H79" s="63"/>
      <c r="I79" s="163"/>
      <c r="J79" s="63"/>
      <c r="K79" s="63"/>
      <c r="L79" s="61"/>
    </row>
    <row r="80" spans="2:12" s="1" customFormat="1" ht="18" customHeight="1">
      <c r="B80" s="41"/>
      <c r="C80" s="65" t="s">
        <v>24</v>
      </c>
      <c r="D80" s="63"/>
      <c r="E80" s="63"/>
      <c r="F80" s="164" t="str">
        <f>F12</f>
        <v>ZŠ K.V. Raise, Lázně Bělohrad</v>
      </c>
      <c r="G80" s="63"/>
      <c r="H80" s="63"/>
      <c r="I80" s="165" t="s">
        <v>26</v>
      </c>
      <c r="J80" s="73" t="str">
        <f>IF(J12="","",J12)</f>
        <v>16. 8. 2017</v>
      </c>
      <c r="K80" s="63"/>
      <c r="L80" s="61"/>
    </row>
    <row r="81" spans="2:65" s="1" customFormat="1" ht="6.95" customHeight="1">
      <c r="B81" s="41"/>
      <c r="C81" s="63"/>
      <c r="D81" s="63"/>
      <c r="E81" s="63"/>
      <c r="F81" s="63"/>
      <c r="G81" s="63"/>
      <c r="H81" s="63"/>
      <c r="I81" s="163"/>
      <c r="J81" s="63"/>
      <c r="K81" s="63"/>
      <c r="L81" s="61"/>
    </row>
    <row r="82" spans="2:65" s="1" customFormat="1">
      <c r="B82" s="41"/>
      <c r="C82" s="65" t="s">
        <v>28</v>
      </c>
      <c r="D82" s="63"/>
      <c r="E82" s="63"/>
      <c r="F82" s="164" t="str">
        <f>E15</f>
        <v>Město Lázně Bělohrad</v>
      </c>
      <c r="G82" s="63"/>
      <c r="H82" s="63"/>
      <c r="I82" s="165" t="s">
        <v>36</v>
      </c>
      <c r="J82" s="164" t="str">
        <f>E21</f>
        <v>SOLICITE s.r.o.</v>
      </c>
      <c r="K82" s="63"/>
      <c r="L82" s="61"/>
    </row>
    <row r="83" spans="2:65" s="1" customFormat="1" ht="14.45" customHeight="1">
      <c r="B83" s="41"/>
      <c r="C83" s="65" t="s">
        <v>34</v>
      </c>
      <c r="D83" s="63"/>
      <c r="E83" s="63"/>
      <c r="F83" s="164" t="str">
        <f>IF(E18="","",E18)</f>
        <v/>
      </c>
      <c r="G83" s="63"/>
      <c r="H83" s="63"/>
      <c r="I83" s="163"/>
      <c r="J83" s="63"/>
      <c r="K83" s="63"/>
      <c r="L83" s="61"/>
    </row>
    <row r="84" spans="2:65" s="1" customFormat="1" ht="10.35" customHeight="1">
      <c r="B84" s="41"/>
      <c r="C84" s="63"/>
      <c r="D84" s="63"/>
      <c r="E84" s="63"/>
      <c r="F84" s="63"/>
      <c r="G84" s="63"/>
      <c r="H84" s="63"/>
      <c r="I84" s="163"/>
      <c r="J84" s="63"/>
      <c r="K84" s="63"/>
      <c r="L84" s="61"/>
    </row>
    <row r="85" spans="2:65" s="9" customFormat="1" ht="29.25" customHeight="1">
      <c r="B85" s="166"/>
      <c r="C85" s="167" t="s">
        <v>146</v>
      </c>
      <c r="D85" s="168" t="s">
        <v>62</v>
      </c>
      <c r="E85" s="168" t="s">
        <v>58</v>
      </c>
      <c r="F85" s="168" t="s">
        <v>147</v>
      </c>
      <c r="G85" s="168" t="s">
        <v>148</v>
      </c>
      <c r="H85" s="168" t="s">
        <v>149</v>
      </c>
      <c r="I85" s="169" t="s">
        <v>150</v>
      </c>
      <c r="J85" s="168" t="s">
        <v>129</v>
      </c>
      <c r="K85" s="170" t="s">
        <v>151</v>
      </c>
      <c r="L85" s="171"/>
      <c r="M85" s="81" t="s">
        <v>152</v>
      </c>
      <c r="N85" s="82" t="s">
        <v>47</v>
      </c>
      <c r="O85" s="82" t="s">
        <v>153</v>
      </c>
      <c r="P85" s="82" t="s">
        <v>154</v>
      </c>
      <c r="Q85" s="82" t="s">
        <v>155</v>
      </c>
      <c r="R85" s="82" t="s">
        <v>156</v>
      </c>
      <c r="S85" s="82" t="s">
        <v>157</v>
      </c>
      <c r="T85" s="83" t="s">
        <v>158</v>
      </c>
    </row>
    <row r="86" spans="2:65" s="1" customFormat="1" ht="29.25" customHeight="1">
      <c r="B86" s="41"/>
      <c r="C86" s="87" t="s">
        <v>130</v>
      </c>
      <c r="D86" s="63"/>
      <c r="E86" s="63"/>
      <c r="F86" s="63"/>
      <c r="G86" s="63"/>
      <c r="H86" s="63"/>
      <c r="I86" s="163"/>
      <c r="J86" s="172">
        <f>BK86</f>
        <v>0</v>
      </c>
      <c r="K86" s="63"/>
      <c r="L86" s="61"/>
      <c r="M86" s="84"/>
      <c r="N86" s="85"/>
      <c r="O86" s="85"/>
      <c r="P86" s="173">
        <f>P87+P110</f>
        <v>0</v>
      </c>
      <c r="Q86" s="85"/>
      <c r="R86" s="173">
        <f>R87+R110</f>
        <v>2.8800000000000001E-4</v>
      </c>
      <c r="S86" s="85"/>
      <c r="T86" s="174">
        <f>T87+T110</f>
        <v>27.549301100000001</v>
      </c>
      <c r="AT86" s="24" t="s">
        <v>77</v>
      </c>
      <c r="AU86" s="24" t="s">
        <v>131</v>
      </c>
      <c r="BK86" s="175">
        <f>BK87+BK110</f>
        <v>0</v>
      </c>
    </row>
    <row r="87" spans="2:65" s="10" customFormat="1" ht="37.35" customHeight="1">
      <c r="B87" s="176"/>
      <c r="C87" s="177"/>
      <c r="D87" s="178" t="s">
        <v>77</v>
      </c>
      <c r="E87" s="179" t="s">
        <v>159</v>
      </c>
      <c r="F87" s="179" t="s">
        <v>160</v>
      </c>
      <c r="G87" s="177"/>
      <c r="H87" s="177"/>
      <c r="I87" s="180"/>
      <c r="J87" s="181">
        <f>BK87</f>
        <v>0</v>
      </c>
      <c r="K87" s="177"/>
      <c r="L87" s="182"/>
      <c r="M87" s="183"/>
      <c r="N87" s="184"/>
      <c r="O87" s="184"/>
      <c r="P87" s="185">
        <f>P88+P102+P108</f>
        <v>0</v>
      </c>
      <c r="Q87" s="184"/>
      <c r="R87" s="185">
        <f>R88+R102+R108</f>
        <v>2.8800000000000001E-4</v>
      </c>
      <c r="S87" s="184"/>
      <c r="T87" s="186">
        <f>T88+T102+T108</f>
        <v>18.37818</v>
      </c>
      <c r="AR87" s="187" t="s">
        <v>86</v>
      </c>
      <c r="AT87" s="188" t="s">
        <v>77</v>
      </c>
      <c r="AU87" s="188" t="s">
        <v>78</v>
      </c>
      <c r="AY87" s="187" t="s">
        <v>161</v>
      </c>
      <c r="BK87" s="189">
        <f>BK88+BK102+BK108</f>
        <v>0</v>
      </c>
    </row>
    <row r="88" spans="2:65" s="10" customFormat="1" ht="19.899999999999999" customHeight="1">
      <c r="B88" s="176"/>
      <c r="C88" s="177"/>
      <c r="D88" s="190" t="s">
        <v>77</v>
      </c>
      <c r="E88" s="191" t="s">
        <v>215</v>
      </c>
      <c r="F88" s="191" t="s">
        <v>429</v>
      </c>
      <c r="G88" s="177"/>
      <c r="H88" s="177"/>
      <c r="I88" s="180"/>
      <c r="J88" s="192">
        <f>BK88</f>
        <v>0</v>
      </c>
      <c r="K88" s="177"/>
      <c r="L88" s="182"/>
      <c r="M88" s="183"/>
      <c r="N88" s="184"/>
      <c r="O88" s="184"/>
      <c r="P88" s="185">
        <f>SUM(P89:P101)</f>
        <v>0</v>
      </c>
      <c r="Q88" s="184"/>
      <c r="R88" s="185">
        <f>SUM(R89:R101)</f>
        <v>2.8800000000000001E-4</v>
      </c>
      <c r="S88" s="184"/>
      <c r="T88" s="186">
        <f>SUM(T89:T101)</f>
        <v>18.37818</v>
      </c>
      <c r="AR88" s="187" t="s">
        <v>86</v>
      </c>
      <c r="AT88" s="188" t="s">
        <v>77</v>
      </c>
      <c r="AU88" s="188" t="s">
        <v>86</v>
      </c>
      <c r="AY88" s="187" t="s">
        <v>161</v>
      </c>
      <c r="BK88" s="189">
        <f>SUM(BK89:BK101)</f>
        <v>0</v>
      </c>
    </row>
    <row r="89" spans="2:65" s="1" customFormat="1" ht="22.5" customHeight="1">
      <c r="B89" s="41"/>
      <c r="C89" s="193" t="s">
        <v>217</v>
      </c>
      <c r="D89" s="193" t="s">
        <v>164</v>
      </c>
      <c r="E89" s="194" t="s">
        <v>679</v>
      </c>
      <c r="F89" s="195" t="s">
        <v>680</v>
      </c>
      <c r="G89" s="196" t="s">
        <v>220</v>
      </c>
      <c r="H89" s="197">
        <v>3.6</v>
      </c>
      <c r="I89" s="198"/>
      <c r="J89" s="199">
        <f>ROUND(I89*H89,2)</f>
        <v>0</v>
      </c>
      <c r="K89" s="195" t="s">
        <v>168</v>
      </c>
      <c r="L89" s="61"/>
      <c r="M89" s="200" t="s">
        <v>76</v>
      </c>
      <c r="N89" s="201" t="s">
        <v>48</v>
      </c>
      <c r="O89" s="42"/>
      <c r="P89" s="202">
        <f>O89*H89</f>
        <v>0</v>
      </c>
      <c r="Q89" s="202">
        <v>8.0000000000000007E-5</v>
      </c>
      <c r="R89" s="202">
        <f>Q89*H89</f>
        <v>2.8800000000000001E-4</v>
      </c>
      <c r="S89" s="202">
        <v>1.7999999999999999E-2</v>
      </c>
      <c r="T89" s="203">
        <f>S89*H89</f>
        <v>6.4799999999999996E-2</v>
      </c>
      <c r="AR89" s="24" t="s">
        <v>169</v>
      </c>
      <c r="AT89" s="24" t="s">
        <v>164</v>
      </c>
      <c r="AU89" s="24" t="s">
        <v>88</v>
      </c>
      <c r="AY89" s="24" t="s">
        <v>161</v>
      </c>
      <c r="BE89" s="204">
        <f>IF(N89="základní",J89,0)</f>
        <v>0</v>
      </c>
      <c r="BF89" s="204">
        <f>IF(N89="snížená",J89,0)</f>
        <v>0</v>
      </c>
      <c r="BG89" s="204">
        <f>IF(N89="zákl. přenesená",J89,0)</f>
        <v>0</v>
      </c>
      <c r="BH89" s="204">
        <f>IF(N89="sníž. přenesená",J89,0)</f>
        <v>0</v>
      </c>
      <c r="BI89" s="204">
        <f>IF(N89="nulová",J89,0)</f>
        <v>0</v>
      </c>
      <c r="BJ89" s="24" t="s">
        <v>86</v>
      </c>
      <c r="BK89" s="204">
        <f>ROUND(I89*H89,2)</f>
        <v>0</v>
      </c>
      <c r="BL89" s="24" t="s">
        <v>169</v>
      </c>
      <c r="BM89" s="24" t="s">
        <v>681</v>
      </c>
    </row>
    <row r="90" spans="2:65" s="1" customFormat="1" ht="31.5" customHeight="1">
      <c r="B90" s="41"/>
      <c r="C90" s="193" t="s">
        <v>86</v>
      </c>
      <c r="D90" s="193" t="s">
        <v>164</v>
      </c>
      <c r="E90" s="194" t="s">
        <v>682</v>
      </c>
      <c r="F90" s="195" t="s">
        <v>683</v>
      </c>
      <c r="G90" s="196" t="s">
        <v>209</v>
      </c>
      <c r="H90" s="197">
        <v>96.44</v>
      </c>
      <c r="I90" s="198"/>
      <c r="J90" s="199">
        <f>ROUND(I90*H90,2)</f>
        <v>0</v>
      </c>
      <c r="K90" s="195" t="s">
        <v>168</v>
      </c>
      <c r="L90" s="61"/>
      <c r="M90" s="200" t="s">
        <v>76</v>
      </c>
      <c r="N90" s="201" t="s">
        <v>48</v>
      </c>
      <c r="O90" s="42"/>
      <c r="P90" s="202">
        <f>O90*H90</f>
        <v>0</v>
      </c>
      <c r="Q90" s="202">
        <v>0</v>
      </c>
      <c r="R90" s="202">
        <f>Q90*H90</f>
        <v>0</v>
      </c>
      <c r="S90" s="202">
        <v>2.7E-2</v>
      </c>
      <c r="T90" s="203">
        <f>S90*H90</f>
        <v>2.6038799999999998</v>
      </c>
      <c r="AR90" s="24" t="s">
        <v>169</v>
      </c>
      <c r="AT90" s="24" t="s">
        <v>164</v>
      </c>
      <c r="AU90" s="24" t="s">
        <v>88</v>
      </c>
      <c r="AY90" s="24" t="s">
        <v>161</v>
      </c>
      <c r="BE90" s="204">
        <f>IF(N90="základní",J90,0)</f>
        <v>0</v>
      </c>
      <c r="BF90" s="204">
        <f>IF(N90="snížená",J90,0)</f>
        <v>0</v>
      </c>
      <c r="BG90" s="204">
        <f>IF(N90="zákl. přenesená",J90,0)</f>
        <v>0</v>
      </c>
      <c r="BH90" s="204">
        <f>IF(N90="sníž. přenesená",J90,0)</f>
        <v>0</v>
      </c>
      <c r="BI90" s="204">
        <f>IF(N90="nulová",J90,0)</f>
        <v>0</v>
      </c>
      <c r="BJ90" s="24" t="s">
        <v>86</v>
      </c>
      <c r="BK90" s="204">
        <f>ROUND(I90*H90,2)</f>
        <v>0</v>
      </c>
      <c r="BL90" s="24" t="s">
        <v>169</v>
      </c>
      <c r="BM90" s="24" t="s">
        <v>684</v>
      </c>
    </row>
    <row r="91" spans="2:65" s="11" customFormat="1" ht="13.5">
      <c r="B91" s="205"/>
      <c r="C91" s="206"/>
      <c r="D91" s="207" t="s">
        <v>171</v>
      </c>
      <c r="E91" s="208" t="s">
        <v>76</v>
      </c>
      <c r="F91" s="209" t="s">
        <v>685</v>
      </c>
      <c r="G91" s="206"/>
      <c r="H91" s="210">
        <v>64.040000000000006</v>
      </c>
      <c r="I91" s="211"/>
      <c r="J91" s="206"/>
      <c r="K91" s="206"/>
      <c r="L91" s="212"/>
      <c r="M91" s="213"/>
      <c r="N91" s="214"/>
      <c r="O91" s="214"/>
      <c r="P91" s="214"/>
      <c r="Q91" s="214"/>
      <c r="R91" s="214"/>
      <c r="S91" s="214"/>
      <c r="T91" s="215"/>
      <c r="AT91" s="216" t="s">
        <v>171</v>
      </c>
      <c r="AU91" s="216" t="s">
        <v>88</v>
      </c>
      <c r="AV91" s="11" t="s">
        <v>88</v>
      </c>
      <c r="AW91" s="11" t="s">
        <v>40</v>
      </c>
      <c r="AX91" s="11" t="s">
        <v>78</v>
      </c>
      <c r="AY91" s="216" t="s">
        <v>161</v>
      </c>
    </row>
    <row r="92" spans="2:65" s="11" customFormat="1" ht="13.5">
      <c r="B92" s="205"/>
      <c r="C92" s="206"/>
      <c r="D92" s="207" t="s">
        <v>171</v>
      </c>
      <c r="E92" s="208" t="s">
        <v>76</v>
      </c>
      <c r="F92" s="209" t="s">
        <v>686</v>
      </c>
      <c r="G92" s="206"/>
      <c r="H92" s="210">
        <v>32.4</v>
      </c>
      <c r="I92" s="211"/>
      <c r="J92" s="206"/>
      <c r="K92" s="206"/>
      <c r="L92" s="212"/>
      <c r="M92" s="213"/>
      <c r="N92" s="214"/>
      <c r="O92" s="214"/>
      <c r="P92" s="214"/>
      <c r="Q92" s="214"/>
      <c r="R92" s="214"/>
      <c r="S92" s="214"/>
      <c r="T92" s="215"/>
      <c r="AT92" s="216" t="s">
        <v>171</v>
      </c>
      <c r="AU92" s="216" t="s">
        <v>88</v>
      </c>
      <c r="AV92" s="11" t="s">
        <v>88</v>
      </c>
      <c r="AW92" s="11" t="s">
        <v>40</v>
      </c>
      <c r="AX92" s="11" t="s">
        <v>78</v>
      </c>
      <c r="AY92" s="216" t="s">
        <v>161</v>
      </c>
    </row>
    <row r="93" spans="2:65" s="12" customFormat="1" ht="13.5">
      <c r="B93" s="217"/>
      <c r="C93" s="218"/>
      <c r="D93" s="219" t="s">
        <v>171</v>
      </c>
      <c r="E93" s="220" t="s">
        <v>76</v>
      </c>
      <c r="F93" s="221" t="s">
        <v>174</v>
      </c>
      <c r="G93" s="218"/>
      <c r="H93" s="222">
        <v>96.44</v>
      </c>
      <c r="I93" s="223"/>
      <c r="J93" s="218"/>
      <c r="K93" s="218"/>
      <c r="L93" s="224"/>
      <c r="M93" s="225"/>
      <c r="N93" s="226"/>
      <c r="O93" s="226"/>
      <c r="P93" s="226"/>
      <c r="Q93" s="226"/>
      <c r="R93" s="226"/>
      <c r="S93" s="226"/>
      <c r="T93" s="227"/>
      <c r="AT93" s="228" t="s">
        <v>171</v>
      </c>
      <c r="AU93" s="228" t="s">
        <v>88</v>
      </c>
      <c r="AV93" s="12" t="s">
        <v>169</v>
      </c>
      <c r="AW93" s="12" t="s">
        <v>40</v>
      </c>
      <c r="AX93" s="12" t="s">
        <v>86</v>
      </c>
      <c r="AY93" s="228" t="s">
        <v>161</v>
      </c>
    </row>
    <row r="94" spans="2:65" s="1" customFormat="1" ht="44.25" customHeight="1">
      <c r="B94" s="41"/>
      <c r="C94" s="193" t="s">
        <v>195</v>
      </c>
      <c r="D94" s="193" t="s">
        <v>164</v>
      </c>
      <c r="E94" s="194" t="s">
        <v>687</v>
      </c>
      <c r="F94" s="195" t="s">
        <v>688</v>
      </c>
      <c r="G94" s="196" t="s">
        <v>209</v>
      </c>
      <c r="H94" s="197">
        <v>809.7</v>
      </c>
      <c r="I94" s="198"/>
      <c r="J94" s="199">
        <f>ROUND(I94*H94,2)</f>
        <v>0</v>
      </c>
      <c r="K94" s="195" t="s">
        <v>168</v>
      </c>
      <c r="L94" s="61"/>
      <c r="M94" s="200" t="s">
        <v>76</v>
      </c>
      <c r="N94" s="201" t="s">
        <v>48</v>
      </c>
      <c r="O94" s="42"/>
      <c r="P94" s="202">
        <f>O94*H94</f>
        <v>0</v>
      </c>
      <c r="Q94" s="202">
        <v>0</v>
      </c>
      <c r="R94" s="202">
        <f>Q94*H94</f>
        <v>0</v>
      </c>
      <c r="S94" s="202">
        <v>1.4999999999999999E-2</v>
      </c>
      <c r="T94" s="203">
        <f>S94*H94</f>
        <v>12.1455</v>
      </c>
      <c r="AR94" s="24" t="s">
        <v>169</v>
      </c>
      <c r="AT94" s="24" t="s">
        <v>164</v>
      </c>
      <c r="AU94" s="24" t="s">
        <v>88</v>
      </c>
      <c r="AY94" s="24" t="s">
        <v>161</v>
      </c>
      <c r="BE94" s="204">
        <f>IF(N94="základní",J94,0)</f>
        <v>0</v>
      </c>
      <c r="BF94" s="204">
        <f>IF(N94="snížená",J94,0)</f>
        <v>0</v>
      </c>
      <c r="BG94" s="204">
        <f>IF(N94="zákl. přenesená",J94,0)</f>
        <v>0</v>
      </c>
      <c r="BH94" s="204">
        <f>IF(N94="sníž. přenesená",J94,0)</f>
        <v>0</v>
      </c>
      <c r="BI94" s="204">
        <f>IF(N94="nulová",J94,0)</f>
        <v>0</v>
      </c>
      <c r="BJ94" s="24" t="s">
        <v>86</v>
      </c>
      <c r="BK94" s="204">
        <f>ROUND(I94*H94,2)</f>
        <v>0</v>
      </c>
      <c r="BL94" s="24" t="s">
        <v>169</v>
      </c>
      <c r="BM94" s="24" t="s">
        <v>689</v>
      </c>
    </row>
    <row r="95" spans="2:65" s="11" customFormat="1" ht="13.5">
      <c r="B95" s="205"/>
      <c r="C95" s="206"/>
      <c r="D95" s="207" t="s">
        <v>171</v>
      </c>
      <c r="E95" s="208" t="s">
        <v>76</v>
      </c>
      <c r="F95" s="209" t="s">
        <v>690</v>
      </c>
      <c r="G95" s="206"/>
      <c r="H95" s="210">
        <v>150.30000000000001</v>
      </c>
      <c r="I95" s="211"/>
      <c r="J95" s="206"/>
      <c r="K95" s="206"/>
      <c r="L95" s="212"/>
      <c r="M95" s="213"/>
      <c r="N95" s="214"/>
      <c r="O95" s="214"/>
      <c r="P95" s="214"/>
      <c r="Q95" s="214"/>
      <c r="R95" s="214"/>
      <c r="S95" s="214"/>
      <c r="T95" s="215"/>
      <c r="AT95" s="216" t="s">
        <v>171</v>
      </c>
      <c r="AU95" s="216" t="s">
        <v>88</v>
      </c>
      <c r="AV95" s="11" t="s">
        <v>88</v>
      </c>
      <c r="AW95" s="11" t="s">
        <v>40</v>
      </c>
      <c r="AX95" s="11" t="s">
        <v>78</v>
      </c>
      <c r="AY95" s="216" t="s">
        <v>161</v>
      </c>
    </row>
    <row r="96" spans="2:65" s="11" customFormat="1" ht="13.5">
      <c r="B96" s="205"/>
      <c r="C96" s="206"/>
      <c r="D96" s="207" t="s">
        <v>171</v>
      </c>
      <c r="E96" s="208" t="s">
        <v>76</v>
      </c>
      <c r="F96" s="209" t="s">
        <v>691</v>
      </c>
      <c r="G96" s="206"/>
      <c r="H96" s="210">
        <v>184.8</v>
      </c>
      <c r="I96" s="211"/>
      <c r="J96" s="206"/>
      <c r="K96" s="206"/>
      <c r="L96" s="212"/>
      <c r="M96" s="213"/>
      <c r="N96" s="214"/>
      <c r="O96" s="214"/>
      <c r="P96" s="214"/>
      <c r="Q96" s="214"/>
      <c r="R96" s="214"/>
      <c r="S96" s="214"/>
      <c r="T96" s="215"/>
      <c r="AT96" s="216" t="s">
        <v>171</v>
      </c>
      <c r="AU96" s="216" t="s">
        <v>88</v>
      </c>
      <c r="AV96" s="11" t="s">
        <v>88</v>
      </c>
      <c r="AW96" s="11" t="s">
        <v>40</v>
      </c>
      <c r="AX96" s="11" t="s">
        <v>78</v>
      </c>
      <c r="AY96" s="216" t="s">
        <v>161</v>
      </c>
    </row>
    <row r="97" spans="2:65" s="11" customFormat="1" ht="13.5">
      <c r="B97" s="205"/>
      <c r="C97" s="206"/>
      <c r="D97" s="207" t="s">
        <v>171</v>
      </c>
      <c r="E97" s="208" t="s">
        <v>76</v>
      </c>
      <c r="F97" s="209" t="s">
        <v>692</v>
      </c>
      <c r="G97" s="206"/>
      <c r="H97" s="210">
        <v>158.19999999999999</v>
      </c>
      <c r="I97" s="211"/>
      <c r="J97" s="206"/>
      <c r="K97" s="206"/>
      <c r="L97" s="212"/>
      <c r="M97" s="213"/>
      <c r="N97" s="214"/>
      <c r="O97" s="214"/>
      <c r="P97" s="214"/>
      <c r="Q97" s="214"/>
      <c r="R97" s="214"/>
      <c r="S97" s="214"/>
      <c r="T97" s="215"/>
      <c r="AT97" s="216" t="s">
        <v>171</v>
      </c>
      <c r="AU97" s="216" t="s">
        <v>88</v>
      </c>
      <c r="AV97" s="11" t="s">
        <v>88</v>
      </c>
      <c r="AW97" s="11" t="s">
        <v>40</v>
      </c>
      <c r="AX97" s="11" t="s">
        <v>78</v>
      </c>
      <c r="AY97" s="216" t="s">
        <v>161</v>
      </c>
    </row>
    <row r="98" spans="2:65" s="11" customFormat="1" ht="13.5">
      <c r="B98" s="205"/>
      <c r="C98" s="206"/>
      <c r="D98" s="207" t="s">
        <v>171</v>
      </c>
      <c r="E98" s="208" t="s">
        <v>76</v>
      </c>
      <c r="F98" s="209" t="s">
        <v>693</v>
      </c>
      <c r="G98" s="206"/>
      <c r="H98" s="210">
        <v>158.19999999999999</v>
      </c>
      <c r="I98" s="211"/>
      <c r="J98" s="206"/>
      <c r="K98" s="206"/>
      <c r="L98" s="212"/>
      <c r="M98" s="213"/>
      <c r="N98" s="214"/>
      <c r="O98" s="214"/>
      <c r="P98" s="214"/>
      <c r="Q98" s="214"/>
      <c r="R98" s="214"/>
      <c r="S98" s="214"/>
      <c r="T98" s="215"/>
      <c r="AT98" s="216" t="s">
        <v>171</v>
      </c>
      <c r="AU98" s="216" t="s">
        <v>88</v>
      </c>
      <c r="AV98" s="11" t="s">
        <v>88</v>
      </c>
      <c r="AW98" s="11" t="s">
        <v>40</v>
      </c>
      <c r="AX98" s="11" t="s">
        <v>78</v>
      </c>
      <c r="AY98" s="216" t="s">
        <v>161</v>
      </c>
    </row>
    <row r="99" spans="2:65" s="11" customFormat="1" ht="13.5">
      <c r="B99" s="205"/>
      <c r="C99" s="206"/>
      <c r="D99" s="207" t="s">
        <v>171</v>
      </c>
      <c r="E99" s="208" t="s">
        <v>76</v>
      </c>
      <c r="F99" s="209" t="s">
        <v>694</v>
      </c>
      <c r="G99" s="206"/>
      <c r="H99" s="210">
        <v>158.19999999999999</v>
      </c>
      <c r="I99" s="211"/>
      <c r="J99" s="206"/>
      <c r="K99" s="206"/>
      <c r="L99" s="212"/>
      <c r="M99" s="213"/>
      <c r="N99" s="214"/>
      <c r="O99" s="214"/>
      <c r="P99" s="214"/>
      <c r="Q99" s="214"/>
      <c r="R99" s="214"/>
      <c r="S99" s="214"/>
      <c r="T99" s="215"/>
      <c r="AT99" s="216" t="s">
        <v>171</v>
      </c>
      <c r="AU99" s="216" t="s">
        <v>88</v>
      </c>
      <c r="AV99" s="11" t="s">
        <v>88</v>
      </c>
      <c r="AW99" s="11" t="s">
        <v>40</v>
      </c>
      <c r="AX99" s="11" t="s">
        <v>78</v>
      </c>
      <c r="AY99" s="216" t="s">
        <v>161</v>
      </c>
    </row>
    <row r="100" spans="2:65" s="12" customFormat="1" ht="13.5">
      <c r="B100" s="217"/>
      <c r="C100" s="218"/>
      <c r="D100" s="219" t="s">
        <v>171</v>
      </c>
      <c r="E100" s="220" t="s">
        <v>76</v>
      </c>
      <c r="F100" s="221" t="s">
        <v>174</v>
      </c>
      <c r="G100" s="218"/>
      <c r="H100" s="222">
        <v>809.7</v>
      </c>
      <c r="I100" s="223"/>
      <c r="J100" s="218"/>
      <c r="K100" s="218"/>
      <c r="L100" s="224"/>
      <c r="M100" s="225"/>
      <c r="N100" s="226"/>
      <c r="O100" s="226"/>
      <c r="P100" s="226"/>
      <c r="Q100" s="226"/>
      <c r="R100" s="226"/>
      <c r="S100" s="226"/>
      <c r="T100" s="227"/>
      <c r="AT100" s="228" t="s">
        <v>171</v>
      </c>
      <c r="AU100" s="228" t="s">
        <v>88</v>
      </c>
      <c r="AV100" s="12" t="s">
        <v>169</v>
      </c>
      <c r="AW100" s="12" t="s">
        <v>40</v>
      </c>
      <c r="AX100" s="12" t="s">
        <v>86</v>
      </c>
      <c r="AY100" s="228" t="s">
        <v>161</v>
      </c>
    </row>
    <row r="101" spans="2:65" s="1" customFormat="1" ht="22.5" customHeight="1">
      <c r="B101" s="41"/>
      <c r="C101" s="193" t="s">
        <v>337</v>
      </c>
      <c r="D101" s="193" t="s">
        <v>164</v>
      </c>
      <c r="E101" s="194" t="s">
        <v>695</v>
      </c>
      <c r="F101" s="195" t="s">
        <v>696</v>
      </c>
      <c r="G101" s="196" t="s">
        <v>167</v>
      </c>
      <c r="H101" s="197">
        <v>1.62</v>
      </c>
      <c r="I101" s="198"/>
      <c r="J101" s="199">
        <f>ROUND(I101*H101,2)</f>
        <v>0</v>
      </c>
      <c r="K101" s="195" t="s">
        <v>168</v>
      </c>
      <c r="L101" s="61"/>
      <c r="M101" s="200" t="s">
        <v>76</v>
      </c>
      <c r="N101" s="201" t="s">
        <v>48</v>
      </c>
      <c r="O101" s="42"/>
      <c r="P101" s="202">
        <f>O101*H101</f>
        <v>0</v>
      </c>
      <c r="Q101" s="202">
        <v>0</v>
      </c>
      <c r="R101" s="202">
        <f>Q101*H101</f>
        <v>0</v>
      </c>
      <c r="S101" s="202">
        <v>2.2000000000000002</v>
      </c>
      <c r="T101" s="203">
        <f>S101*H101</f>
        <v>3.5640000000000005</v>
      </c>
      <c r="AR101" s="24" t="s">
        <v>169</v>
      </c>
      <c r="AT101" s="24" t="s">
        <v>164</v>
      </c>
      <c r="AU101" s="24" t="s">
        <v>88</v>
      </c>
      <c r="AY101" s="24" t="s">
        <v>161</v>
      </c>
      <c r="BE101" s="204">
        <f>IF(N101="základní",J101,0)</f>
        <v>0</v>
      </c>
      <c r="BF101" s="204">
        <f>IF(N101="snížená",J101,0)</f>
        <v>0</v>
      </c>
      <c r="BG101" s="204">
        <f>IF(N101="zákl. přenesená",J101,0)</f>
        <v>0</v>
      </c>
      <c r="BH101" s="204">
        <f>IF(N101="sníž. přenesená",J101,0)</f>
        <v>0</v>
      </c>
      <c r="BI101" s="204">
        <f>IF(N101="nulová",J101,0)</f>
        <v>0</v>
      </c>
      <c r="BJ101" s="24" t="s">
        <v>86</v>
      </c>
      <c r="BK101" s="204">
        <f>ROUND(I101*H101,2)</f>
        <v>0</v>
      </c>
      <c r="BL101" s="24" t="s">
        <v>169</v>
      </c>
      <c r="BM101" s="24" t="s">
        <v>697</v>
      </c>
    </row>
    <row r="102" spans="2:65" s="10" customFormat="1" ht="29.85" customHeight="1">
      <c r="B102" s="176"/>
      <c r="C102" s="177"/>
      <c r="D102" s="190" t="s">
        <v>77</v>
      </c>
      <c r="E102" s="191" t="s">
        <v>698</v>
      </c>
      <c r="F102" s="191" t="s">
        <v>699</v>
      </c>
      <c r="G102" s="177"/>
      <c r="H102" s="177"/>
      <c r="I102" s="180"/>
      <c r="J102" s="192">
        <f>BK102</f>
        <v>0</v>
      </c>
      <c r="K102" s="177"/>
      <c r="L102" s="182"/>
      <c r="M102" s="183"/>
      <c r="N102" s="184"/>
      <c r="O102" s="184"/>
      <c r="P102" s="185">
        <f>SUM(P103:P107)</f>
        <v>0</v>
      </c>
      <c r="Q102" s="184"/>
      <c r="R102" s="185">
        <f>SUM(R103:R107)</f>
        <v>0</v>
      </c>
      <c r="S102" s="184"/>
      <c r="T102" s="186">
        <f>SUM(T103:T107)</f>
        <v>0</v>
      </c>
      <c r="AR102" s="187" t="s">
        <v>86</v>
      </c>
      <c r="AT102" s="188" t="s">
        <v>77</v>
      </c>
      <c r="AU102" s="188" t="s">
        <v>86</v>
      </c>
      <c r="AY102" s="187" t="s">
        <v>161</v>
      </c>
      <c r="BK102" s="189">
        <f>SUM(BK103:BK107)</f>
        <v>0</v>
      </c>
    </row>
    <row r="103" spans="2:65" s="1" customFormat="1" ht="22.5" customHeight="1">
      <c r="B103" s="41"/>
      <c r="C103" s="193" t="s">
        <v>186</v>
      </c>
      <c r="D103" s="193" t="s">
        <v>164</v>
      </c>
      <c r="E103" s="194" t="s">
        <v>700</v>
      </c>
      <c r="F103" s="195" t="s">
        <v>701</v>
      </c>
      <c r="G103" s="196" t="s">
        <v>204</v>
      </c>
      <c r="H103" s="197">
        <v>27.548999999999999</v>
      </c>
      <c r="I103" s="198"/>
      <c r="J103" s="199">
        <f>ROUND(I103*H103,2)</f>
        <v>0</v>
      </c>
      <c r="K103" s="195" t="s">
        <v>168</v>
      </c>
      <c r="L103" s="61"/>
      <c r="M103" s="200" t="s">
        <v>76</v>
      </c>
      <c r="N103" s="201" t="s">
        <v>48</v>
      </c>
      <c r="O103" s="42"/>
      <c r="P103" s="202">
        <f>O103*H103</f>
        <v>0</v>
      </c>
      <c r="Q103" s="202">
        <v>0</v>
      </c>
      <c r="R103" s="202">
        <f>Q103*H103</f>
        <v>0</v>
      </c>
      <c r="S103" s="202">
        <v>0</v>
      </c>
      <c r="T103" s="203">
        <f>S103*H103</f>
        <v>0</v>
      </c>
      <c r="AR103" s="24" t="s">
        <v>169</v>
      </c>
      <c r="AT103" s="24" t="s">
        <v>164</v>
      </c>
      <c r="AU103" s="24" t="s">
        <v>88</v>
      </c>
      <c r="AY103" s="24" t="s">
        <v>161</v>
      </c>
      <c r="BE103" s="204">
        <f>IF(N103="základní",J103,0)</f>
        <v>0</v>
      </c>
      <c r="BF103" s="204">
        <f>IF(N103="snížená",J103,0)</f>
        <v>0</v>
      </c>
      <c r="BG103" s="204">
        <f>IF(N103="zákl. přenesená",J103,0)</f>
        <v>0</v>
      </c>
      <c r="BH103" s="204">
        <f>IF(N103="sníž. přenesená",J103,0)</f>
        <v>0</v>
      </c>
      <c r="BI103" s="204">
        <f>IF(N103="nulová",J103,0)</f>
        <v>0</v>
      </c>
      <c r="BJ103" s="24" t="s">
        <v>86</v>
      </c>
      <c r="BK103" s="204">
        <f>ROUND(I103*H103,2)</f>
        <v>0</v>
      </c>
      <c r="BL103" s="24" t="s">
        <v>169</v>
      </c>
      <c r="BM103" s="24" t="s">
        <v>702</v>
      </c>
    </row>
    <row r="104" spans="2:65" s="1" customFormat="1" ht="31.5" customHeight="1">
      <c r="B104" s="41"/>
      <c r="C104" s="193" t="s">
        <v>169</v>
      </c>
      <c r="D104" s="193" t="s">
        <v>164</v>
      </c>
      <c r="E104" s="194" t="s">
        <v>703</v>
      </c>
      <c r="F104" s="195" t="s">
        <v>704</v>
      </c>
      <c r="G104" s="196" t="s">
        <v>204</v>
      </c>
      <c r="H104" s="197">
        <v>27.548999999999999</v>
      </c>
      <c r="I104" s="198"/>
      <c r="J104" s="199">
        <f>ROUND(I104*H104,2)</f>
        <v>0</v>
      </c>
      <c r="K104" s="195" t="s">
        <v>168</v>
      </c>
      <c r="L104" s="61"/>
      <c r="M104" s="200" t="s">
        <v>76</v>
      </c>
      <c r="N104" s="201" t="s">
        <v>48</v>
      </c>
      <c r="O104" s="42"/>
      <c r="P104" s="202">
        <f>O104*H104</f>
        <v>0</v>
      </c>
      <c r="Q104" s="202">
        <v>0</v>
      </c>
      <c r="R104" s="202">
        <f>Q104*H104</f>
        <v>0</v>
      </c>
      <c r="S104" s="202">
        <v>0</v>
      </c>
      <c r="T104" s="203">
        <f>S104*H104</f>
        <v>0</v>
      </c>
      <c r="AR104" s="24" t="s">
        <v>169</v>
      </c>
      <c r="AT104" s="24" t="s">
        <v>164</v>
      </c>
      <c r="AU104" s="24" t="s">
        <v>88</v>
      </c>
      <c r="AY104" s="24" t="s">
        <v>161</v>
      </c>
      <c r="BE104" s="204">
        <f>IF(N104="základní",J104,0)</f>
        <v>0</v>
      </c>
      <c r="BF104" s="204">
        <f>IF(N104="snížená",J104,0)</f>
        <v>0</v>
      </c>
      <c r="BG104" s="204">
        <f>IF(N104="zákl. přenesená",J104,0)</f>
        <v>0</v>
      </c>
      <c r="BH104" s="204">
        <f>IF(N104="sníž. přenesená",J104,0)</f>
        <v>0</v>
      </c>
      <c r="BI104" s="204">
        <f>IF(N104="nulová",J104,0)</f>
        <v>0</v>
      </c>
      <c r="BJ104" s="24" t="s">
        <v>86</v>
      </c>
      <c r="BK104" s="204">
        <f>ROUND(I104*H104,2)</f>
        <v>0</v>
      </c>
      <c r="BL104" s="24" t="s">
        <v>169</v>
      </c>
      <c r="BM104" s="24" t="s">
        <v>705</v>
      </c>
    </row>
    <row r="105" spans="2:65" s="1" customFormat="1" ht="31.5" customHeight="1">
      <c r="B105" s="41"/>
      <c r="C105" s="193" t="s">
        <v>206</v>
      </c>
      <c r="D105" s="193" t="s">
        <v>164</v>
      </c>
      <c r="E105" s="194" t="s">
        <v>706</v>
      </c>
      <c r="F105" s="195" t="s">
        <v>707</v>
      </c>
      <c r="G105" s="196" t="s">
        <v>204</v>
      </c>
      <c r="H105" s="197">
        <v>440.78399999999999</v>
      </c>
      <c r="I105" s="198"/>
      <c r="J105" s="199">
        <f>ROUND(I105*H105,2)</f>
        <v>0</v>
      </c>
      <c r="K105" s="195" t="s">
        <v>168</v>
      </c>
      <c r="L105" s="61"/>
      <c r="M105" s="200" t="s">
        <v>76</v>
      </c>
      <c r="N105" s="201" t="s">
        <v>48</v>
      </c>
      <c r="O105" s="42"/>
      <c r="P105" s="202">
        <f>O105*H105</f>
        <v>0</v>
      </c>
      <c r="Q105" s="202">
        <v>0</v>
      </c>
      <c r="R105" s="202">
        <f>Q105*H105</f>
        <v>0</v>
      </c>
      <c r="S105" s="202">
        <v>0</v>
      </c>
      <c r="T105" s="203">
        <f>S105*H105</f>
        <v>0</v>
      </c>
      <c r="AR105" s="24" t="s">
        <v>169</v>
      </c>
      <c r="AT105" s="24" t="s">
        <v>164</v>
      </c>
      <c r="AU105" s="24" t="s">
        <v>88</v>
      </c>
      <c r="AY105" s="24" t="s">
        <v>161</v>
      </c>
      <c r="BE105" s="204">
        <f>IF(N105="základní",J105,0)</f>
        <v>0</v>
      </c>
      <c r="BF105" s="204">
        <f>IF(N105="snížená",J105,0)</f>
        <v>0</v>
      </c>
      <c r="BG105" s="204">
        <f>IF(N105="zákl. přenesená",J105,0)</f>
        <v>0</v>
      </c>
      <c r="BH105" s="204">
        <f>IF(N105="sníž. přenesená",J105,0)</f>
        <v>0</v>
      </c>
      <c r="BI105" s="204">
        <f>IF(N105="nulová",J105,0)</f>
        <v>0</v>
      </c>
      <c r="BJ105" s="24" t="s">
        <v>86</v>
      </c>
      <c r="BK105" s="204">
        <f>ROUND(I105*H105,2)</f>
        <v>0</v>
      </c>
      <c r="BL105" s="24" t="s">
        <v>169</v>
      </c>
      <c r="BM105" s="24" t="s">
        <v>708</v>
      </c>
    </row>
    <row r="106" spans="2:65" s="11" customFormat="1" ht="13.5">
      <c r="B106" s="205"/>
      <c r="C106" s="206"/>
      <c r="D106" s="219" t="s">
        <v>171</v>
      </c>
      <c r="E106" s="206"/>
      <c r="F106" s="242" t="s">
        <v>709</v>
      </c>
      <c r="G106" s="206"/>
      <c r="H106" s="243">
        <v>440.78399999999999</v>
      </c>
      <c r="I106" s="211"/>
      <c r="J106" s="206"/>
      <c r="K106" s="206"/>
      <c r="L106" s="212"/>
      <c r="M106" s="213"/>
      <c r="N106" s="214"/>
      <c r="O106" s="214"/>
      <c r="P106" s="214"/>
      <c r="Q106" s="214"/>
      <c r="R106" s="214"/>
      <c r="S106" s="214"/>
      <c r="T106" s="215"/>
      <c r="AT106" s="216" t="s">
        <v>171</v>
      </c>
      <c r="AU106" s="216" t="s">
        <v>88</v>
      </c>
      <c r="AV106" s="11" t="s">
        <v>88</v>
      </c>
      <c r="AW106" s="11" t="s">
        <v>6</v>
      </c>
      <c r="AX106" s="11" t="s">
        <v>86</v>
      </c>
      <c r="AY106" s="216" t="s">
        <v>161</v>
      </c>
    </row>
    <row r="107" spans="2:65" s="1" customFormat="1" ht="22.5" customHeight="1">
      <c r="B107" s="41"/>
      <c r="C107" s="193" t="s">
        <v>352</v>
      </c>
      <c r="D107" s="193" t="s">
        <v>164</v>
      </c>
      <c r="E107" s="194" t="s">
        <v>710</v>
      </c>
      <c r="F107" s="195" t="s">
        <v>711</v>
      </c>
      <c r="G107" s="196" t="s">
        <v>204</v>
      </c>
      <c r="H107" s="197">
        <v>27.548999999999999</v>
      </c>
      <c r="I107" s="198"/>
      <c r="J107" s="199">
        <f>ROUND(I107*H107,2)</f>
        <v>0</v>
      </c>
      <c r="K107" s="195" t="s">
        <v>168</v>
      </c>
      <c r="L107" s="61"/>
      <c r="M107" s="200" t="s">
        <v>76</v>
      </c>
      <c r="N107" s="201" t="s">
        <v>48</v>
      </c>
      <c r="O107" s="42"/>
      <c r="P107" s="202">
        <f>O107*H107</f>
        <v>0</v>
      </c>
      <c r="Q107" s="202">
        <v>0</v>
      </c>
      <c r="R107" s="202">
        <f>Q107*H107</f>
        <v>0</v>
      </c>
      <c r="S107" s="202">
        <v>0</v>
      </c>
      <c r="T107" s="203">
        <f>S107*H107</f>
        <v>0</v>
      </c>
      <c r="AR107" s="24" t="s">
        <v>169</v>
      </c>
      <c r="AT107" s="24" t="s">
        <v>164</v>
      </c>
      <c r="AU107" s="24" t="s">
        <v>88</v>
      </c>
      <c r="AY107" s="24" t="s">
        <v>161</v>
      </c>
      <c r="BE107" s="204">
        <f>IF(N107="základní",J107,0)</f>
        <v>0</v>
      </c>
      <c r="BF107" s="204">
        <f>IF(N107="snížená",J107,0)</f>
        <v>0</v>
      </c>
      <c r="BG107" s="204">
        <f>IF(N107="zákl. přenesená",J107,0)</f>
        <v>0</v>
      </c>
      <c r="BH107" s="204">
        <f>IF(N107="sníž. přenesená",J107,0)</f>
        <v>0</v>
      </c>
      <c r="BI107" s="204">
        <f>IF(N107="nulová",J107,0)</f>
        <v>0</v>
      </c>
      <c r="BJ107" s="24" t="s">
        <v>86</v>
      </c>
      <c r="BK107" s="204">
        <f>ROUND(I107*H107,2)</f>
        <v>0</v>
      </c>
      <c r="BL107" s="24" t="s">
        <v>169</v>
      </c>
      <c r="BM107" s="24" t="s">
        <v>712</v>
      </c>
    </row>
    <row r="108" spans="2:65" s="10" customFormat="1" ht="29.85" customHeight="1">
      <c r="B108" s="176"/>
      <c r="C108" s="177"/>
      <c r="D108" s="190" t="s">
        <v>77</v>
      </c>
      <c r="E108" s="191" t="s">
        <v>222</v>
      </c>
      <c r="F108" s="191" t="s">
        <v>223</v>
      </c>
      <c r="G108" s="177"/>
      <c r="H108" s="177"/>
      <c r="I108" s="180"/>
      <c r="J108" s="192">
        <f>BK108</f>
        <v>0</v>
      </c>
      <c r="K108" s="177"/>
      <c r="L108" s="182"/>
      <c r="M108" s="183"/>
      <c r="N108" s="184"/>
      <c r="O108" s="184"/>
      <c r="P108" s="185">
        <f>P109</f>
        <v>0</v>
      </c>
      <c r="Q108" s="184"/>
      <c r="R108" s="185">
        <f>R109</f>
        <v>0</v>
      </c>
      <c r="S108" s="184"/>
      <c r="T108" s="186">
        <f>T109</f>
        <v>0</v>
      </c>
      <c r="AR108" s="187" t="s">
        <v>86</v>
      </c>
      <c r="AT108" s="188" t="s">
        <v>77</v>
      </c>
      <c r="AU108" s="188" t="s">
        <v>86</v>
      </c>
      <c r="AY108" s="187" t="s">
        <v>161</v>
      </c>
      <c r="BK108" s="189">
        <f>BK109</f>
        <v>0</v>
      </c>
    </row>
    <row r="109" spans="2:65" s="1" customFormat="1" ht="22.5" customHeight="1">
      <c r="B109" s="41"/>
      <c r="C109" s="193" t="s">
        <v>356</v>
      </c>
      <c r="D109" s="193" t="s">
        <v>164</v>
      </c>
      <c r="E109" s="194" t="s">
        <v>713</v>
      </c>
      <c r="F109" s="195" t="s">
        <v>714</v>
      </c>
      <c r="G109" s="196" t="s">
        <v>204</v>
      </c>
      <c r="H109" s="197">
        <v>773.548</v>
      </c>
      <c r="I109" s="198"/>
      <c r="J109" s="199">
        <f>ROUND(I109*H109,2)</f>
        <v>0</v>
      </c>
      <c r="K109" s="195" t="s">
        <v>168</v>
      </c>
      <c r="L109" s="61"/>
      <c r="M109" s="200" t="s">
        <v>76</v>
      </c>
      <c r="N109" s="201" t="s">
        <v>48</v>
      </c>
      <c r="O109" s="42"/>
      <c r="P109" s="202">
        <f>O109*H109</f>
        <v>0</v>
      </c>
      <c r="Q109" s="202">
        <v>0</v>
      </c>
      <c r="R109" s="202">
        <f>Q109*H109</f>
        <v>0</v>
      </c>
      <c r="S109" s="202">
        <v>0</v>
      </c>
      <c r="T109" s="203">
        <f>S109*H109</f>
        <v>0</v>
      </c>
      <c r="AR109" s="24" t="s">
        <v>169</v>
      </c>
      <c r="AT109" s="24" t="s">
        <v>164</v>
      </c>
      <c r="AU109" s="24" t="s">
        <v>88</v>
      </c>
      <c r="AY109" s="24" t="s">
        <v>161</v>
      </c>
      <c r="BE109" s="204">
        <f>IF(N109="základní",J109,0)</f>
        <v>0</v>
      </c>
      <c r="BF109" s="204">
        <f>IF(N109="snížená",J109,0)</f>
        <v>0</v>
      </c>
      <c r="BG109" s="204">
        <f>IF(N109="zákl. přenesená",J109,0)</f>
        <v>0</v>
      </c>
      <c r="BH109" s="204">
        <f>IF(N109="sníž. přenesená",J109,0)</f>
        <v>0</v>
      </c>
      <c r="BI109" s="204">
        <f>IF(N109="nulová",J109,0)</f>
        <v>0</v>
      </c>
      <c r="BJ109" s="24" t="s">
        <v>86</v>
      </c>
      <c r="BK109" s="204">
        <f>ROUND(I109*H109,2)</f>
        <v>0</v>
      </c>
      <c r="BL109" s="24" t="s">
        <v>169</v>
      </c>
      <c r="BM109" s="24" t="s">
        <v>715</v>
      </c>
    </row>
    <row r="110" spans="2:65" s="10" customFormat="1" ht="37.35" customHeight="1">
      <c r="B110" s="176"/>
      <c r="C110" s="177"/>
      <c r="D110" s="178" t="s">
        <v>77</v>
      </c>
      <c r="E110" s="179" t="s">
        <v>228</v>
      </c>
      <c r="F110" s="179" t="s">
        <v>229</v>
      </c>
      <c r="G110" s="177"/>
      <c r="H110" s="177"/>
      <c r="I110" s="180"/>
      <c r="J110" s="181">
        <f>BK110</f>
        <v>0</v>
      </c>
      <c r="K110" s="177"/>
      <c r="L110" s="182"/>
      <c r="M110" s="183"/>
      <c r="N110" s="184"/>
      <c r="O110" s="184"/>
      <c r="P110" s="185">
        <f>P111+P114+P117+P121+P123</f>
        <v>0</v>
      </c>
      <c r="Q110" s="184"/>
      <c r="R110" s="185">
        <f>R111+R114+R117+R121+R123</f>
        <v>0</v>
      </c>
      <c r="S110" s="184"/>
      <c r="T110" s="186">
        <f>T111+T114+T117+T121+T123</f>
        <v>9.1711210999999988</v>
      </c>
      <c r="AR110" s="187" t="s">
        <v>88</v>
      </c>
      <c r="AT110" s="188" t="s">
        <v>77</v>
      </c>
      <c r="AU110" s="188" t="s">
        <v>78</v>
      </c>
      <c r="AY110" s="187" t="s">
        <v>161</v>
      </c>
      <c r="BK110" s="189">
        <f>BK111+BK114+BK117+BK121+BK123</f>
        <v>0</v>
      </c>
    </row>
    <row r="111" spans="2:65" s="10" customFormat="1" ht="19.899999999999999" customHeight="1">
      <c r="B111" s="176"/>
      <c r="C111" s="177"/>
      <c r="D111" s="190" t="s">
        <v>77</v>
      </c>
      <c r="E111" s="191" t="s">
        <v>440</v>
      </c>
      <c r="F111" s="191" t="s">
        <v>441</v>
      </c>
      <c r="G111" s="177"/>
      <c r="H111" s="177"/>
      <c r="I111" s="180"/>
      <c r="J111" s="192">
        <f>BK111</f>
        <v>0</v>
      </c>
      <c r="K111" s="177"/>
      <c r="L111" s="182"/>
      <c r="M111" s="183"/>
      <c r="N111" s="184"/>
      <c r="O111" s="184"/>
      <c r="P111" s="185">
        <f>SUM(P112:P113)</f>
        <v>0</v>
      </c>
      <c r="Q111" s="184"/>
      <c r="R111" s="185">
        <f>SUM(R112:R113)</f>
        <v>0</v>
      </c>
      <c r="S111" s="184"/>
      <c r="T111" s="186">
        <f>SUM(T112:T113)</f>
        <v>0.69581399999999993</v>
      </c>
      <c r="AR111" s="187" t="s">
        <v>88</v>
      </c>
      <c r="AT111" s="188" t="s">
        <v>77</v>
      </c>
      <c r="AU111" s="188" t="s">
        <v>86</v>
      </c>
      <c r="AY111" s="187" t="s">
        <v>161</v>
      </c>
      <c r="BK111" s="189">
        <f>SUM(BK112:BK113)</f>
        <v>0</v>
      </c>
    </row>
    <row r="112" spans="2:65" s="1" customFormat="1" ht="44.25" customHeight="1">
      <c r="B112" s="41"/>
      <c r="C112" s="193" t="s">
        <v>278</v>
      </c>
      <c r="D112" s="193" t="s">
        <v>164</v>
      </c>
      <c r="E112" s="194" t="s">
        <v>716</v>
      </c>
      <c r="F112" s="195" t="s">
        <v>717</v>
      </c>
      <c r="G112" s="196" t="s">
        <v>209</v>
      </c>
      <c r="H112" s="197">
        <v>297</v>
      </c>
      <c r="I112" s="198"/>
      <c r="J112" s="199">
        <f>ROUND(I112*H112,2)</f>
        <v>0</v>
      </c>
      <c r="K112" s="195" t="s">
        <v>168</v>
      </c>
      <c r="L112" s="61"/>
      <c r="M112" s="200" t="s">
        <v>76</v>
      </c>
      <c r="N112" s="201" t="s">
        <v>48</v>
      </c>
      <c r="O112" s="42"/>
      <c r="P112" s="202">
        <f>O112*H112</f>
        <v>0</v>
      </c>
      <c r="Q112" s="202">
        <v>0</v>
      </c>
      <c r="R112" s="202">
        <f>Q112*H112</f>
        <v>0</v>
      </c>
      <c r="S112" s="202">
        <v>1.4E-3</v>
      </c>
      <c r="T112" s="203">
        <f>S112*H112</f>
        <v>0.4158</v>
      </c>
      <c r="AR112" s="24" t="s">
        <v>234</v>
      </c>
      <c r="AT112" s="24" t="s">
        <v>164</v>
      </c>
      <c r="AU112" s="24" t="s">
        <v>88</v>
      </c>
      <c r="AY112" s="24" t="s">
        <v>161</v>
      </c>
      <c r="BE112" s="204">
        <f>IF(N112="základní",J112,0)</f>
        <v>0</v>
      </c>
      <c r="BF112" s="204">
        <f>IF(N112="snížená",J112,0)</f>
        <v>0</v>
      </c>
      <c r="BG112" s="204">
        <f>IF(N112="zákl. přenesená",J112,0)</f>
        <v>0</v>
      </c>
      <c r="BH112" s="204">
        <f>IF(N112="sníž. přenesená",J112,0)</f>
        <v>0</v>
      </c>
      <c r="BI112" s="204">
        <f>IF(N112="nulová",J112,0)</f>
        <v>0</v>
      </c>
      <c r="BJ112" s="24" t="s">
        <v>86</v>
      </c>
      <c r="BK112" s="204">
        <f>ROUND(I112*H112,2)</f>
        <v>0</v>
      </c>
      <c r="BL112" s="24" t="s">
        <v>234</v>
      </c>
      <c r="BM112" s="24" t="s">
        <v>718</v>
      </c>
    </row>
    <row r="113" spans="2:65" s="1" customFormat="1" ht="44.25" customHeight="1">
      <c r="B113" s="41"/>
      <c r="C113" s="193" t="s">
        <v>323</v>
      </c>
      <c r="D113" s="193" t="s">
        <v>164</v>
      </c>
      <c r="E113" s="194" t="s">
        <v>719</v>
      </c>
      <c r="F113" s="195" t="s">
        <v>720</v>
      </c>
      <c r="G113" s="196" t="s">
        <v>209</v>
      </c>
      <c r="H113" s="197">
        <v>158.19999999999999</v>
      </c>
      <c r="I113" s="198"/>
      <c r="J113" s="199">
        <f>ROUND(I113*H113,2)</f>
        <v>0</v>
      </c>
      <c r="K113" s="195" t="s">
        <v>168</v>
      </c>
      <c r="L113" s="61"/>
      <c r="M113" s="200" t="s">
        <v>76</v>
      </c>
      <c r="N113" s="201" t="s">
        <v>48</v>
      </c>
      <c r="O113" s="42"/>
      <c r="P113" s="202">
        <f>O113*H113</f>
        <v>0</v>
      </c>
      <c r="Q113" s="202">
        <v>0</v>
      </c>
      <c r="R113" s="202">
        <f>Q113*H113</f>
        <v>0</v>
      </c>
      <c r="S113" s="202">
        <v>1.7700000000000001E-3</v>
      </c>
      <c r="T113" s="203">
        <f>S113*H113</f>
        <v>0.28001399999999999</v>
      </c>
      <c r="AR113" s="24" t="s">
        <v>234</v>
      </c>
      <c r="AT113" s="24" t="s">
        <v>164</v>
      </c>
      <c r="AU113" s="24" t="s">
        <v>88</v>
      </c>
      <c r="AY113" s="24" t="s">
        <v>161</v>
      </c>
      <c r="BE113" s="204">
        <f>IF(N113="základní",J113,0)</f>
        <v>0</v>
      </c>
      <c r="BF113" s="204">
        <f>IF(N113="snížená",J113,0)</f>
        <v>0</v>
      </c>
      <c r="BG113" s="204">
        <f>IF(N113="zákl. přenesená",J113,0)</f>
        <v>0</v>
      </c>
      <c r="BH113" s="204">
        <f>IF(N113="sníž. přenesená",J113,0)</f>
        <v>0</v>
      </c>
      <c r="BI113" s="204">
        <f>IF(N113="nulová",J113,0)</f>
        <v>0</v>
      </c>
      <c r="BJ113" s="24" t="s">
        <v>86</v>
      </c>
      <c r="BK113" s="204">
        <f>ROUND(I113*H113,2)</f>
        <v>0</v>
      </c>
      <c r="BL113" s="24" t="s">
        <v>234</v>
      </c>
      <c r="BM113" s="24" t="s">
        <v>721</v>
      </c>
    </row>
    <row r="114" spans="2:65" s="10" customFormat="1" ht="29.85" customHeight="1">
      <c r="B114" s="176"/>
      <c r="C114" s="177"/>
      <c r="D114" s="190" t="s">
        <v>77</v>
      </c>
      <c r="E114" s="191" t="s">
        <v>722</v>
      </c>
      <c r="F114" s="191" t="s">
        <v>723</v>
      </c>
      <c r="G114" s="177"/>
      <c r="H114" s="177"/>
      <c r="I114" s="180"/>
      <c r="J114" s="192">
        <f>BK114</f>
        <v>0</v>
      </c>
      <c r="K114" s="177"/>
      <c r="L114" s="182"/>
      <c r="M114" s="183"/>
      <c r="N114" s="184"/>
      <c r="O114" s="184"/>
      <c r="P114" s="185">
        <f>SUM(P115:P116)</f>
        <v>0</v>
      </c>
      <c r="Q114" s="184"/>
      <c r="R114" s="185">
        <f>SUM(R115:R116)</f>
        <v>0</v>
      </c>
      <c r="S114" s="184"/>
      <c r="T114" s="186">
        <f>SUM(T115:T116)</f>
        <v>0.19395000000000001</v>
      </c>
      <c r="AR114" s="187" t="s">
        <v>88</v>
      </c>
      <c r="AT114" s="188" t="s">
        <v>77</v>
      </c>
      <c r="AU114" s="188" t="s">
        <v>86</v>
      </c>
      <c r="AY114" s="187" t="s">
        <v>161</v>
      </c>
      <c r="BK114" s="189">
        <f>SUM(BK115:BK116)</f>
        <v>0</v>
      </c>
    </row>
    <row r="115" spans="2:65" s="1" customFormat="1" ht="22.5" customHeight="1">
      <c r="B115" s="41"/>
      <c r="C115" s="193" t="s">
        <v>215</v>
      </c>
      <c r="D115" s="193" t="s">
        <v>164</v>
      </c>
      <c r="E115" s="194" t="s">
        <v>724</v>
      </c>
      <c r="F115" s="195" t="s">
        <v>725</v>
      </c>
      <c r="G115" s="196" t="s">
        <v>726</v>
      </c>
      <c r="H115" s="197">
        <v>5</v>
      </c>
      <c r="I115" s="198"/>
      <c r="J115" s="199">
        <f>ROUND(I115*H115,2)</f>
        <v>0</v>
      </c>
      <c r="K115" s="195" t="s">
        <v>168</v>
      </c>
      <c r="L115" s="61"/>
      <c r="M115" s="200" t="s">
        <v>76</v>
      </c>
      <c r="N115" s="201" t="s">
        <v>48</v>
      </c>
      <c r="O115" s="42"/>
      <c r="P115" s="202">
        <f>O115*H115</f>
        <v>0</v>
      </c>
      <c r="Q115" s="202">
        <v>0</v>
      </c>
      <c r="R115" s="202">
        <f>Q115*H115</f>
        <v>0</v>
      </c>
      <c r="S115" s="202">
        <v>1.933E-2</v>
      </c>
      <c r="T115" s="203">
        <f>S115*H115</f>
        <v>9.665E-2</v>
      </c>
      <c r="AR115" s="24" t="s">
        <v>234</v>
      </c>
      <c r="AT115" s="24" t="s">
        <v>164</v>
      </c>
      <c r="AU115" s="24" t="s">
        <v>88</v>
      </c>
      <c r="AY115" s="24" t="s">
        <v>161</v>
      </c>
      <c r="BE115" s="204">
        <f>IF(N115="základní",J115,0)</f>
        <v>0</v>
      </c>
      <c r="BF115" s="204">
        <f>IF(N115="snížená",J115,0)</f>
        <v>0</v>
      </c>
      <c r="BG115" s="204">
        <f>IF(N115="zákl. přenesená",J115,0)</f>
        <v>0</v>
      </c>
      <c r="BH115" s="204">
        <f>IF(N115="sníž. přenesená",J115,0)</f>
        <v>0</v>
      </c>
      <c r="BI115" s="204">
        <f>IF(N115="nulová",J115,0)</f>
        <v>0</v>
      </c>
      <c r="BJ115" s="24" t="s">
        <v>86</v>
      </c>
      <c r="BK115" s="204">
        <f>ROUND(I115*H115,2)</f>
        <v>0</v>
      </c>
      <c r="BL115" s="24" t="s">
        <v>234</v>
      </c>
      <c r="BM115" s="24" t="s">
        <v>727</v>
      </c>
    </row>
    <row r="116" spans="2:65" s="1" customFormat="1" ht="22.5" customHeight="1">
      <c r="B116" s="41"/>
      <c r="C116" s="193" t="s">
        <v>251</v>
      </c>
      <c r="D116" s="193" t="s">
        <v>164</v>
      </c>
      <c r="E116" s="194" t="s">
        <v>728</v>
      </c>
      <c r="F116" s="195" t="s">
        <v>729</v>
      </c>
      <c r="G116" s="196" t="s">
        <v>726</v>
      </c>
      <c r="H116" s="197">
        <v>5</v>
      </c>
      <c r="I116" s="198"/>
      <c r="J116" s="199">
        <f>ROUND(I116*H116,2)</f>
        <v>0</v>
      </c>
      <c r="K116" s="195" t="s">
        <v>168</v>
      </c>
      <c r="L116" s="61"/>
      <c r="M116" s="200" t="s">
        <v>76</v>
      </c>
      <c r="N116" s="201" t="s">
        <v>48</v>
      </c>
      <c r="O116" s="42"/>
      <c r="P116" s="202">
        <f>O116*H116</f>
        <v>0</v>
      </c>
      <c r="Q116" s="202">
        <v>0</v>
      </c>
      <c r="R116" s="202">
        <f>Q116*H116</f>
        <v>0</v>
      </c>
      <c r="S116" s="202">
        <v>1.9460000000000002E-2</v>
      </c>
      <c r="T116" s="203">
        <f>S116*H116</f>
        <v>9.7300000000000011E-2</v>
      </c>
      <c r="AR116" s="24" t="s">
        <v>234</v>
      </c>
      <c r="AT116" s="24" t="s">
        <v>164</v>
      </c>
      <c r="AU116" s="24" t="s">
        <v>88</v>
      </c>
      <c r="AY116" s="24" t="s">
        <v>161</v>
      </c>
      <c r="BE116" s="204">
        <f>IF(N116="základní",J116,0)</f>
        <v>0</v>
      </c>
      <c r="BF116" s="204">
        <f>IF(N116="snížená",J116,0)</f>
        <v>0</v>
      </c>
      <c r="BG116" s="204">
        <f>IF(N116="zákl. přenesená",J116,0)</f>
        <v>0</v>
      </c>
      <c r="BH116" s="204">
        <f>IF(N116="sníž. přenesená",J116,0)</f>
        <v>0</v>
      </c>
      <c r="BI116" s="204">
        <f>IF(N116="nulová",J116,0)</f>
        <v>0</v>
      </c>
      <c r="BJ116" s="24" t="s">
        <v>86</v>
      </c>
      <c r="BK116" s="204">
        <f>ROUND(I116*H116,2)</f>
        <v>0</v>
      </c>
      <c r="BL116" s="24" t="s">
        <v>234</v>
      </c>
      <c r="BM116" s="24" t="s">
        <v>730</v>
      </c>
    </row>
    <row r="117" spans="2:65" s="10" customFormat="1" ht="29.85" customHeight="1">
      <c r="B117" s="176"/>
      <c r="C117" s="177"/>
      <c r="D117" s="190" t="s">
        <v>77</v>
      </c>
      <c r="E117" s="191" t="s">
        <v>523</v>
      </c>
      <c r="F117" s="191" t="s">
        <v>524</v>
      </c>
      <c r="G117" s="177"/>
      <c r="H117" s="177"/>
      <c r="I117" s="180"/>
      <c r="J117" s="192">
        <f>BK117</f>
        <v>0</v>
      </c>
      <c r="K117" s="177"/>
      <c r="L117" s="182"/>
      <c r="M117" s="183"/>
      <c r="N117" s="184"/>
      <c r="O117" s="184"/>
      <c r="P117" s="185">
        <f>SUM(P118:P120)</f>
        <v>0</v>
      </c>
      <c r="Q117" s="184"/>
      <c r="R117" s="185">
        <f>SUM(R118:R120)</f>
        <v>0</v>
      </c>
      <c r="S117" s="184"/>
      <c r="T117" s="186">
        <f>SUM(T118:T120)</f>
        <v>1.2563359999999999</v>
      </c>
      <c r="AR117" s="187" t="s">
        <v>88</v>
      </c>
      <c r="AT117" s="188" t="s">
        <v>77</v>
      </c>
      <c r="AU117" s="188" t="s">
        <v>86</v>
      </c>
      <c r="AY117" s="187" t="s">
        <v>161</v>
      </c>
      <c r="BK117" s="189">
        <f>SUM(BK118:BK120)</f>
        <v>0</v>
      </c>
    </row>
    <row r="118" spans="2:65" s="1" customFormat="1" ht="22.5" customHeight="1">
      <c r="B118" s="41"/>
      <c r="C118" s="193" t="s">
        <v>470</v>
      </c>
      <c r="D118" s="193" t="s">
        <v>164</v>
      </c>
      <c r="E118" s="194" t="s">
        <v>731</v>
      </c>
      <c r="F118" s="195" t="s">
        <v>732</v>
      </c>
      <c r="G118" s="196" t="s">
        <v>209</v>
      </c>
      <c r="H118" s="197">
        <v>341.2</v>
      </c>
      <c r="I118" s="198"/>
      <c r="J118" s="199">
        <f>ROUND(I118*H118,2)</f>
        <v>0</v>
      </c>
      <c r="K118" s="195" t="s">
        <v>168</v>
      </c>
      <c r="L118" s="61"/>
      <c r="M118" s="200" t="s">
        <v>76</v>
      </c>
      <c r="N118" s="201" t="s">
        <v>48</v>
      </c>
      <c r="O118" s="42"/>
      <c r="P118" s="202">
        <f>O118*H118</f>
        <v>0</v>
      </c>
      <c r="Q118" s="202">
        <v>0</v>
      </c>
      <c r="R118" s="202">
        <f>Q118*H118</f>
        <v>0</v>
      </c>
      <c r="S118" s="202">
        <v>3.1199999999999999E-3</v>
      </c>
      <c r="T118" s="203">
        <f>S118*H118</f>
        <v>1.0645439999999999</v>
      </c>
      <c r="AR118" s="24" t="s">
        <v>234</v>
      </c>
      <c r="AT118" s="24" t="s">
        <v>164</v>
      </c>
      <c r="AU118" s="24" t="s">
        <v>88</v>
      </c>
      <c r="AY118" s="24" t="s">
        <v>161</v>
      </c>
      <c r="BE118" s="204">
        <f>IF(N118="základní",J118,0)</f>
        <v>0</v>
      </c>
      <c r="BF118" s="204">
        <f>IF(N118="snížená",J118,0)</f>
        <v>0</v>
      </c>
      <c r="BG118" s="204">
        <f>IF(N118="zákl. přenesená",J118,0)</f>
        <v>0</v>
      </c>
      <c r="BH118" s="204">
        <f>IF(N118="sníž. přenesená",J118,0)</f>
        <v>0</v>
      </c>
      <c r="BI118" s="204">
        <f>IF(N118="nulová",J118,0)</f>
        <v>0</v>
      </c>
      <c r="BJ118" s="24" t="s">
        <v>86</v>
      </c>
      <c r="BK118" s="204">
        <f>ROUND(I118*H118,2)</f>
        <v>0</v>
      </c>
      <c r="BL118" s="24" t="s">
        <v>234</v>
      </c>
      <c r="BM118" s="24" t="s">
        <v>244</v>
      </c>
    </row>
    <row r="119" spans="2:65" s="1" customFormat="1" ht="22.5" customHeight="1">
      <c r="B119" s="41"/>
      <c r="C119" s="193" t="s">
        <v>9</v>
      </c>
      <c r="D119" s="193" t="s">
        <v>164</v>
      </c>
      <c r="E119" s="194" t="s">
        <v>733</v>
      </c>
      <c r="F119" s="195" t="s">
        <v>734</v>
      </c>
      <c r="G119" s="196" t="s">
        <v>220</v>
      </c>
      <c r="H119" s="197">
        <v>49.52</v>
      </c>
      <c r="I119" s="198"/>
      <c r="J119" s="199">
        <f>ROUND(I119*H119,2)</f>
        <v>0</v>
      </c>
      <c r="K119" s="195" t="s">
        <v>168</v>
      </c>
      <c r="L119" s="61"/>
      <c r="M119" s="200" t="s">
        <v>76</v>
      </c>
      <c r="N119" s="201" t="s">
        <v>48</v>
      </c>
      <c r="O119" s="42"/>
      <c r="P119" s="202">
        <f>O119*H119</f>
        <v>0</v>
      </c>
      <c r="Q119" s="202">
        <v>0</v>
      </c>
      <c r="R119" s="202">
        <f>Q119*H119</f>
        <v>0</v>
      </c>
      <c r="S119" s="202">
        <v>2.5999999999999999E-3</v>
      </c>
      <c r="T119" s="203">
        <f>S119*H119</f>
        <v>0.12875200000000001</v>
      </c>
      <c r="AR119" s="24" t="s">
        <v>234</v>
      </c>
      <c r="AT119" s="24" t="s">
        <v>164</v>
      </c>
      <c r="AU119" s="24" t="s">
        <v>88</v>
      </c>
      <c r="AY119" s="24" t="s">
        <v>161</v>
      </c>
      <c r="BE119" s="204">
        <f>IF(N119="základní",J119,0)</f>
        <v>0</v>
      </c>
      <c r="BF119" s="204">
        <f>IF(N119="snížená",J119,0)</f>
        <v>0</v>
      </c>
      <c r="BG119" s="204">
        <f>IF(N119="zákl. přenesená",J119,0)</f>
        <v>0</v>
      </c>
      <c r="BH119" s="204">
        <f>IF(N119="sníž. přenesená",J119,0)</f>
        <v>0</v>
      </c>
      <c r="BI119" s="204">
        <f>IF(N119="nulová",J119,0)</f>
        <v>0</v>
      </c>
      <c r="BJ119" s="24" t="s">
        <v>86</v>
      </c>
      <c r="BK119" s="204">
        <f>ROUND(I119*H119,2)</f>
        <v>0</v>
      </c>
      <c r="BL119" s="24" t="s">
        <v>234</v>
      </c>
      <c r="BM119" s="24" t="s">
        <v>735</v>
      </c>
    </row>
    <row r="120" spans="2:65" s="1" customFormat="1" ht="22.5" customHeight="1">
      <c r="B120" s="41"/>
      <c r="C120" s="193" t="s">
        <v>318</v>
      </c>
      <c r="D120" s="193" t="s">
        <v>164</v>
      </c>
      <c r="E120" s="194" t="s">
        <v>736</v>
      </c>
      <c r="F120" s="195" t="s">
        <v>737</v>
      </c>
      <c r="G120" s="196" t="s">
        <v>220</v>
      </c>
      <c r="H120" s="197">
        <v>16</v>
      </c>
      <c r="I120" s="198"/>
      <c r="J120" s="199">
        <f>ROUND(I120*H120,2)</f>
        <v>0</v>
      </c>
      <c r="K120" s="195" t="s">
        <v>168</v>
      </c>
      <c r="L120" s="61"/>
      <c r="M120" s="200" t="s">
        <v>76</v>
      </c>
      <c r="N120" s="201" t="s">
        <v>48</v>
      </c>
      <c r="O120" s="42"/>
      <c r="P120" s="202">
        <f>O120*H120</f>
        <v>0</v>
      </c>
      <c r="Q120" s="202">
        <v>0</v>
      </c>
      <c r="R120" s="202">
        <f>Q120*H120</f>
        <v>0</v>
      </c>
      <c r="S120" s="202">
        <v>3.9399999999999999E-3</v>
      </c>
      <c r="T120" s="203">
        <f>S120*H120</f>
        <v>6.3039999999999999E-2</v>
      </c>
      <c r="AR120" s="24" t="s">
        <v>234</v>
      </c>
      <c r="AT120" s="24" t="s">
        <v>164</v>
      </c>
      <c r="AU120" s="24" t="s">
        <v>88</v>
      </c>
      <c r="AY120" s="24" t="s">
        <v>161</v>
      </c>
      <c r="BE120" s="204">
        <f>IF(N120="základní",J120,0)</f>
        <v>0</v>
      </c>
      <c r="BF120" s="204">
        <f>IF(N120="snížená",J120,0)</f>
        <v>0</v>
      </c>
      <c r="BG120" s="204">
        <f>IF(N120="zákl. přenesená",J120,0)</f>
        <v>0</v>
      </c>
      <c r="BH120" s="204">
        <f>IF(N120="sníž. přenesená",J120,0)</f>
        <v>0</v>
      </c>
      <c r="BI120" s="204">
        <f>IF(N120="nulová",J120,0)</f>
        <v>0</v>
      </c>
      <c r="BJ120" s="24" t="s">
        <v>86</v>
      </c>
      <c r="BK120" s="204">
        <f>ROUND(I120*H120,2)</f>
        <v>0</v>
      </c>
      <c r="BL120" s="24" t="s">
        <v>234</v>
      </c>
      <c r="BM120" s="24" t="s">
        <v>738</v>
      </c>
    </row>
    <row r="121" spans="2:65" s="10" customFormat="1" ht="29.85" customHeight="1">
      <c r="B121" s="176"/>
      <c r="C121" s="177"/>
      <c r="D121" s="190" t="s">
        <v>77</v>
      </c>
      <c r="E121" s="191" t="s">
        <v>637</v>
      </c>
      <c r="F121" s="191" t="s">
        <v>638</v>
      </c>
      <c r="G121" s="177"/>
      <c r="H121" s="177"/>
      <c r="I121" s="180"/>
      <c r="J121" s="192">
        <f>BK121</f>
        <v>0</v>
      </c>
      <c r="K121" s="177"/>
      <c r="L121" s="182"/>
      <c r="M121" s="183"/>
      <c r="N121" s="184"/>
      <c r="O121" s="184"/>
      <c r="P121" s="185">
        <f>P122</f>
        <v>0</v>
      </c>
      <c r="Q121" s="184"/>
      <c r="R121" s="185">
        <f>R122</f>
        <v>0</v>
      </c>
      <c r="S121" s="184"/>
      <c r="T121" s="186">
        <f>T122</f>
        <v>6.3899510999999993</v>
      </c>
      <c r="AR121" s="187" t="s">
        <v>88</v>
      </c>
      <c r="AT121" s="188" t="s">
        <v>77</v>
      </c>
      <c r="AU121" s="188" t="s">
        <v>86</v>
      </c>
      <c r="AY121" s="187" t="s">
        <v>161</v>
      </c>
      <c r="BK121" s="189">
        <f>BK122</f>
        <v>0</v>
      </c>
    </row>
    <row r="122" spans="2:65" s="1" customFormat="1" ht="22.5" customHeight="1">
      <c r="B122" s="41"/>
      <c r="C122" s="193" t="s">
        <v>264</v>
      </c>
      <c r="D122" s="193" t="s">
        <v>164</v>
      </c>
      <c r="E122" s="194" t="s">
        <v>739</v>
      </c>
      <c r="F122" s="195" t="s">
        <v>740</v>
      </c>
      <c r="G122" s="196" t="s">
        <v>209</v>
      </c>
      <c r="H122" s="197">
        <v>76.83</v>
      </c>
      <c r="I122" s="198"/>
      <c r="J122" s="199">
        <f>ROUND(I122*H122,2)</f>
        <v>0</v>
      </c>
      <c r="K122" s="195" t="s">
        <v>168</v>
      </c>
      <c r="L122" s="61"/>
      <c r="M122" s="200" t="s">
        <v>76</v>
      </c>
      <c r="N122" s="201" t="s">
        <v>48</v>
      </c>
      <c r="O122" s="42"/>
      <c r="P122" s="202">
        <f>O122*H122</f>
        <v>0</v>
      </c>
      <c r="Q122" s="202">
        <v>0</v>
      </c>
      <c r="R122" s="202">
        <f>Q122*H122</f>
        <v>0</v>
      </c>
      <c r="S122" s="202">
        <v>8.3169999999999994E-2</v>
      </c>
      <c r="T122" s="203">
        <f>S122*H122</f>
        <v>6.3899510999999993</v>
      </c>
      <c r="AR122" s="24" t="s">
        <v>234</v>
      </c>
      <c r="AT122" s="24" t="s">
        <v>164</v>
      </c>
      <c r="AU122" s="24" t="s">
        <v>88</v>
      </c>
      <c r="AY122" s="24" t="s">
        <v>161</v>
      </c>
      <c r="BE122" s="204">
        <f>IF(N122="základní",J122,0)</f>
        <v>0</v>
      </c>
      <c r="BF122" s="204">
        <f>IF(N122="snížená",J122,0)</f>
        <v>0</v>
      </c>
      <c r="BG122" s="204">
        <f>IF(N122="zákl. přenesená",J122,0)</f>
        <v>0</v>
      </c>
      <c r="BH122" s="204">
        <f>IF(N122="sníž. přenesená",J122,0)</f>
        <v>0</v>
      </c>
      <c r="BI122" s="204">
        <f>IF(N122="nulová",J122,0)</f>
        <v>0</v>
      </c>
      <c r="BJ122" s="24" t="s">
        <v>86</v>
      </c>
      <c r="BK122" s="204">
        <f>ROUND(I122*H122,2)</f>
        <v>0</v>
      </c>
      <c r="BL122" s="24" t="s">
        <v>234</v>
      </c>
      <c r="BM122" s="24" t="s">
        <v>741</v>
      </c>
    </row>
    <row r="123" spans="2:65" s="10" customFormat="1" ht="29.85" customHeight="1">
      <c r="B123" s="176"/>
      <c r="C123" s="177"/>
      <c r="D123" s="190" t="s">
        <v>77</v>
      </c>
      <c r="E123" s="191" t="s">
        <v>661</v>
      </c>
      <c r="F123" s="191" t="s">
        <v>662</v>
      </c>
      <c r="G123" s="177"/>
      <c r="H123" s="177"/>
      <c r="I123" s="180"/>
      <c r="J123" s="192">
        <f>BK123</f>
        <v>0</v>
      </c>
      <c r="K123" s="177"/>
      <c r="L123" s="182"/>
      <c r="M123" s="183"/>
      <c r="N123" s="184"/>
      <c r="O123" s="184"/>
      <c r="P123" s="185">
        <f>SUM(P124:P125)</f>
        <v>0</v>
      </c>
      <c r="Q123" s="184"/>
      <c r="R123" s="185">
        <f>SUM(R124:R125)</f>
        <v>0</v>
      </c>
      <c r="S123" s="184"/>
      <c r="T123" s="186">
        <f>SUM(T124:T125)</f>
        <v>0.63507000000000002</v>
      </c>
      <c r="AR123" s="187" t="s">
        <v>88</v>
      </c>
      <c r="AT123" s="188" t="s">
        <v>77</v>
      </c>
      <c r="AU123" s="188" t="s">
        <v>86</v>
      </c>
      <c r="AY123" s="187" t="s">
        <v>161</v>
      </c>
      <c r="BK123" s="189">
        <f>SUM(BK124:BK125)</f>
        <v>0</v>
      </c>
    </row>
    <row r="124" spans="2:65" s="1" customFormat="1" ht="22.5" customHeight="1">
      <c r="B124" s="41"/>
      <c r="C124" s="193" t="s">
        <v>201</v>
      </c>
      <c r="D124" s="193" t="s">
        <v>164</v>
      </c>
      <c r="E124" s="194" t="s">
        <v>742</v>
      </c>
      <c r="F124" s="195" t="s">
        <v>743</v>
      </c>
      <c r="G124" s="196" t="s">
        <v>209</v>
      </c>
      <c r="H124" s="197">
        <v>211.69</v>
      </c>
      <c r="I124" s="198"/>
      <c r="J124" s="199">
        <f>ROUND(I124*H124,2)</f>
        <v>0</v>
      </c>
      <c r="K124" s="195" t="s">
        <v>168</v>
      </c>
      <c r="L124" s="61"/>
      <c r="M124" s="200" t="s">
        <v>76</v>
      </c>
      <c r="N124" s="201" t="s">
        <v>48</v>
      </c>
      <c r="O124" s="42"/>
      <c r="P124" s="202">
        <f>O124*H124</f>
        <v>0</v>
      </c>
      <c r="Q124" s="202">
        <v>0</v>
      </c>
      <c r="R124" s="202">
        <f>Q124*H124</f>
        <v>0</v>
      </c>
      <c r="S124" s="202">
        <v>3.0000000000000001E-3</v>
      </c>
      <c r="T124" s="203">
        <f>S124*H124</f>
        <v>0.63507000000000002</v>
      </c>
      <c r="AR124" s="24" t="s">
        <v>234</v>
      </c>
      <c r="AT124" s="24" t="s">
        <v>164</v>
      </c>
      <c r="AU124" s="24" t="s">
        <v>88</v>
      </c>
      <c r="AY124" s="24" t="s">
        <v>161</v>
      </c>
      <c r="BE124" s="204">
        <f>IF(N124="základní",J124,0)</f>
        <v>0</v>
      </c>
      <c r="BF124" s="204">
        <f>IF(N124="snížená",J124,0)</f>
        <v>0</v>
      </c>
      <c r="BG124" s="204">
        <f>IF(N124="zákl. přenesená",J124,0)</f>
        <v>0</v>
      </c>
      <c r="BH124" s="204">
        <f>IF(N124="sníž. přenesená",J124,0)</f>
        <v>0</v>
      </c>
      <c r="BI124" s="204">
        <f>IF(N124="nulová",J124,0)</f>
        <v>0</v>
      </c>
      <c r="BJ124" s="24" t="s">
        <v>86</v>
      </c>
      <c r="BK124" s="204">
        <f>ROUND(I124*H124,2)</f>
        <v>0</v>
      </c>
      <c r="BL124" s="24" t="s">
        <v>234</v>
      </c>
      <c r="BM124" s="24" t="s">
        <v>263</v>
      </c>
    </row>
    <row r="125" spans="2:65" s="1" customFormat="1" ht="22.5" customHeight="1">
      <c r="B125" s="41"/>
      <c r="C125" s="193" t="s">
        <v>10</v>
      </c>
      <c r="D125" s="193" t="s">
        <v>164</v>
      </c>
      <c r="E125" s="194" t="s">
        <v>744</v>
      </c>
      <c r="F125" s="195" t="s">
        <v>745</v>
      </c>
      <c r="G125" s="196" t="s">
        <v>209</v>
      </c>
      <c r="H125" s="197">
        <v>211.69</v>
      </c>
      <c r="I125" s="198"/>
      <c r="J125" s="199">
        <f>ROUND(I125*H125,2)</f>
        <v>0</v>
      </c>
      <c r="K125" s="195" t="s">
        <v>168</v>
      </c>
      <c r="L125" s="61"/>
      <c r="M125" s="200" t="s">
        <v>76</v>
      </c>
      <c r="N125" s="244" t="s">
        <v>48</v>
      </c>
      <c r="O125" s="245"/>
      <c r="P125" s="246">
        <f>O125*H125</f>
        <v>0</v>
      </c>
      <c r="Q125" s="246">
        <v>0</v>
      </c>
      <c r="R125" s="246">
        <f>Q125*H125</f>
        <v>0</v>
      </c>
      <c r="S125" s="246">
        <v>0</v>
      </c>
      <c r="T125" s="247">
        <f>S125*H125</f>
        <v>0</v>
      </c>
      <c r="AR125" s="24" t="s">
        <v>234</v>
      </c>
      <c r="AT125" s="24" t="s">
        <v>164</v>
      </c>
      <c r="AU125" s="24" t="s">
        <v>88</v>
      </c>
      <c r="AY125" s="24" t="s">
        <v>161</v>
      </c>
      <c r="BE125" s="204">
        <f>IF(N125="základní",J125,0)</f>
        <v>0</v>
      </c>
      <c r="BF125" s="204">
        <f>IF(N125="snížená",J125,0)</f>
        <v>0</v>
      </c>
      <c r="BG125" s="204">
        <f>IF(N125="zákl. přenesená",J125,0)</f>
        <v>0</v>
      </c>
      <c r="BH125" s="204">
        <f>IF(N125="sníž. přenesená",J125,0)</f>
        <v>0</v>
      </c>
      <c r="BI125" s="204">
        <f>IF(N125="nulová",J125,0)</f>
        <v>0</v>
      </c>
      <c r="BJ125" s="24" t="s">
        <v>86</v>
      </c>
      <c r="BK125" s="204">
        <f>ROUND(I125*H125,2)</f>
        <v>0</v>
      </c>
      <c r="BL125" s="24" t="s">
        <v>234</v>
      </c>
      <c r="BM125" s="24" t="s">
        <v>746</v>
      </c>
    </row>
    <row r="126" spans="2:65" s="1" customFormat="1" ht="6.95" customHeight="1">
      <c r="B126" s="56"/>
      <c r="C126" s="57"/>
      <c r="D126" s="57"/>
      <c r="E126" s="57"/>
      <c r="F126" s="57"/>
      <c r="G126" s="57"/>
      <c r="H126" s="57"/>
      <c r="I126" s="139"/>
      <c r="J126" s="57"/>
      <c r="K126" s="57"/>
      <c r="L126" s="61"/>
    </row>
  </sheetData>
  <sheetProtection algorithmName="SHA-512" hashValue="oQY3e46qyOvixJTv0x8CCCwCTBcXybVuH7WbhQfC42j63lAvuAXUslk5pXeyBwKqFfHdgUZcSXrp9Bk0XEqD+w==" saltValue="Gw16LLAV/aHfeVDYt5D/Cw==" spinCount="100000" sheet="1" objects="1" scenarios="1" formatCells="0" formatColumns="0" formatRows="0" sort="0" autoFilter="0"/>
  <autoFilter ref="C85:K125"/>
  <mergeCells count="9">
    <mergeCell ref="E76:H76"/>
    <mergeCell ref="E78:H78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85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30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11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21"/>
      <c r="B1" s="112"/>
      <c r="C1" s="112"/>
      <c r="D1" s="113" t="s">
        <v>1</v>
      </c>
      <c r="E1" s="112"/>
      <c r="F1" s="114" t="s">
        <v>119</v>
      </c>
      <c r="G1" s="399" t="s">
        <v>120</v>
      </c>
      <c r="H1" s="399"/>
      <c r="I1" s="115"/>
      <c r="J1" s="114" t="s">
        <v>121</v>
      </c>
      <c r="K1" s="113" t="s">
        <v>122</v>
      </c>
      <c r="L1" s="114" t="s">
        <v>123</v>
      </c>
      <c r="M1" s="114"/>
      <c r="N1" s="114"/>
      <c r="O1" s="114"/>
      <c r="P1" s="114"/>
      <c r="Q1" s="114"/>
      <c r="R1" s="114"/>
      <c r="S1" s="114"/>
      <c r="T1" s="114"/>
      <c r="U1" s="20"/>
      <c r="V1" s="20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</row>
    <row r="2" spans="1:70" ht="36.950000000000003" customHeight="1">
      <c r="L2" s="391"/>
      <c r="M2" s="391"/>
      <c r="N2" s="391"/>
      <c r="O2" s="391"/>
      <c r="P2" s="391"/>
      <c r="Q2" s="391"/>
      <c r="R2" s="391"/>
      <c r="S2" s="391"/>
      <c r="T2" s="391"/>
      <c r="U2" s="391"/>
      <c r="V2" s="391"/>
      <c r="AT2" s="24" t="s">
        <v>97</v>
      </c>
    </row>
    <row r="3" spans="1:70" ht="6.95" customHeight="1">
      <c r="B3" s="25"/>
      <c r="C3" s="26"/>
      <c r="D3" s="26"/>
      <c r="E3" s="26"/>
      <c r="F3" s="26"/>
      <c r="G3" s="26"/>
      <c r="H3" s="26"/>
      <c r="I3" s="116"/>
      <c r="J3" s="26"/>
      <c r="K3" s="27"/>
      <c r="AT3" s="24" t="s">
        <v>88</v>
      </c>
    </row>
    <row r="4" spans="1:70" ht="36.950000000000003" customHeight="1">
      <c r="B4" s="28"/>
      <c r="C4" s="29"/>
      <c r="D4" s="30" t="s">
        <v>124</v>
      </c>
      <c r="E4" s="29"/>
      <c r="F4" s="29"/>
      <c r="G4" s="29"/>
      <c r="H4" s="29"/>
      <c r="I4" s="117"/>
      <c r="J4" s="29"/>
      <c r="K4" s="31"/>
      <c r="M4" s="32" t="s">
        <v>12</v>
      </c>
      <c r="AT4" s="24" t="s">
        <v>6</v>
      </c>
    </row>
    <row r="5" spans="1:70" ht="6.95" customHeight="1">
      <c r="B5" s="28"/>
      <c r="C5" s="29"/>
      <c r="D5" s="29"/>
      <c r="E5" s="29"/>
      <c r="F5" s="29"/>
      <c r="G5" s="29"/>
      <c r="H5" s="29"/>
      <c r="I5" s="117"/>
      <c r="J5" s="29"/>
      <c r="K5" s="31"/>
    </row>
    <row r="6" spans="1:70">
      <c r="B6" s="28"/>
      <c r="C6" s="29"/>
      <c r="D6" s="37" t="s">
        <v>18</v>
      </c>
      <c r="E6" s="29"/>
      <c r="F6" s="29"/>
      <c r="G6" s="29"/>
      <c r="H6" s="29"/>
      <c r="I6" s="117"/>
      <c r="J6" s="29"/>
      <c r="K6" s="31"/>
    </row>
    <row r="7" spans="1:70" ht="22.5" customHeight="1">
      <c r="B7" s="28"/>
      <c r="C7" s="29"/>
      <c r="D7" s="29"/>
      <c r="E7" s="392" t="str">
        <f>'Rekapitulace stavby'!K6</f>
        <v>Stavební úpravy a Zateplení objektu na st.p.543_Lázně Bělohrad_171018</v>
      </c>
      <c r="F7" s="393"/>
      <c r="G7" s="393"/>
      <c r="H7" s="393"/>
      <c r="I7" s="117"/>
      <c r="J7" s="29"/>
      <c r="K7" s="31"/>
    </row>
    <row r="8" spans="1:70" s="1" customFormat="1">
      <c r="B8" s="41"/>
      <c r="C8" s="42"/>
      <c r="D8" s="37" t="s">
        <v>125</v>
      </c>
      <c r="E8" s="42"/>
      <c r="F8" s="42"/>
      <c r="G8" s="42"/>
      <c r="H8" s="42"/>
      <c r="I8" s="118"/>
      <c r="J8" s="42"/>
      <c r="K8" s="45"/>
    </row>
    <row r="9" spans="1:70" s="1" customFormat="1" ht="36.950000000000003" customHeight="1">
      <c r="B9" s="41"/>
      <c r="C9" s="42"/>
      <c r="D9" s="42"/>
      <c r="E9" s="394" t="s">
        <v>747</v>
      </c>
      <c r="F9" s="395"/>
      <c r="G9" s="395"/>
      <c r="H9" s="395"/>
      <c r="I9" s="118"/>
      <c r="J9" s="42"/>
      <c r="K9" s="45"/>
    </row>
    <row r="10" spans="1:70" s="1" customFormat="1" ht="13.5">
      <c r="B10" s="41"/>
      <c r="C10" s="42"/>
      <c r="D10" s="42"/>
      <c r="E10" s="42"/>
      <c r="F10" s="42"/>
      <c r="G10" s="42"/>
      <c r="H10" s="42"/>
      <c r="I10" s="118"/>
      <c r="J10" s="42"/>
      <c r="K10" s="45"/>
    </row>
    <row r="11" spans="1:70" s="1" customFormat="1" ht="14.45" customHeight="1">
      <c r="B11" s="41"/>
      <c r="C11" s="42"/>
      <c r="D11" s="37" t="s">
        <v>20</v>
      </c>
      <c r="E11" s="42"/>
      <c r="F11" s="35" t="s">
        <v>76</v>
      </c>
      <c r="G11" s="42"/>
      <c r="H11" s="42"/>
      <c r="I11" s="119" t="s">
        <v>22</v>
      </c>
      <c r="J11" s="35" t="s">
        <v>76</v>
      </c>
      <c r="K11" s="45"/>
    </row>
    <row r="12" spans="1:70" s="1" customFormat="1" ht="14.45" customHeight="1">
      <c r="B12" s="41"/>
      <c r="C12" s="42"/>
      <c r="D12" s="37" t="s">
        <v>24</v>
      </c>
      <c r="E12" s="42"/>
      <c r="F12" s="35" t="s">
        <v>25</v>
      </c>
      <c r="G12" s="42"/>
      <c r="H12" s="42"/>
      <c r="I12" s="119" t="s">
        <v>26</v>
      </c>
      <c r="J12" s="120" t="str">
        <f>'Rekapitulace stavby'!AN8</f>
        <v>16. 8. 2017</v>
      </c>
      <c r="K12" s="45"/>
    </row>
    <row r="13" spans="1:70" s="1" customFormat="1" ht="10.9" customHeight="1">
      <c r="B13" s="41"/>
      <c r="C13" s="42"/>
      <c r="D13" s="42"/>
      <c r="E13" s="42"/>
      <c r="F13" s="42"/>
      <c r="G13" s="42"/>
      <c r="H13" s="42"/>
      <c r="I13" s="118"/>
      <c r="J13" s="42"/>
      <c r="K13" s="45"/>
    </row>
    <row r="14" spans="1:70" s="1" customFormat="1" ht="14.45" customHeight="1">
      <c r="B14" s="41"/>
      <c r="C14" s="42"/>
      <c r="D14" s="37" t="s">
        <v>28</v>
      </c>
      <c r="E14" s="42"/>
      <c r="F14" s="42"/>
      <c r="G14" s="42"/>
      <c r="H14" s="42"/>
      <c r="I14" s="119" t="s">
        <v>29</v>
      </c>
      <c r="J14" s="35" t="s">
        <v>30</v>
      </c>
      <c r="K14" s="45"/>
    </row>
    <row r="15" spans="1:70" s="1" customFormat="1" ht="18" customHeight="1">
      <c r="B15" s="41"/>
      <c r="C15" s="42"/>
      <c r="D15" s="42"/>
      <c r="E15" s="35" t="s">
        <v>31</v>
      </c>
      <c r="F15" s="42"/>
      <c r="G15" s="42"/>
      <c r="H15" s="42"/>
      <c r="I15" s="119" t="s">
        <v>32</v>
      </c>
      <c r="J15" s="35" t="s">
        <v>33</v>
      </c>
      <c r="K15" s="45"/>
    </row>
    <row r="16" spans="1:70" s="1" customFormat="1" ht="6.95" customHeight="1">
      <c r="B16" s="41"/>
      <c r="C16" s="42"/>
      <c r="D16" s="42"/>
      <c r="E16" s="42"/>
      <c r="F16" s="42"/>
      <c r="G16" s="42"/>
      <c r="H16" s="42"/>
      <c r="I16" s="118"/>
      <c r="J16" s="42"/>
      <c r="K16" s="45"/>
    </row>
    <row r="17" spans="2:11" s="1" customFormat="1" ht="14.45" customHeight="1">
      <c r="B17" s="41"/>
      <c r="C17" s="42"/>
      <c r="D17" s="37" t="s">
        <v>34</v>
      </c>
      <c r="E17" s="42"/>
      <c r="F17" s="42"/>
      <c r="G17" s="42"/>
      <c r="H17" s="42"/>
      <c r="I17" s="119" t="s">
        <v>29</v>
      </c>
      <c r="J17" s="35" t="str">
        <f>IF('Rekapitulace stavby'!AN13="Vyplň údaj","",IF('Rekapitulace stavby'!AN13="","",'Rekapitulace stavby'!AN13))</f>
        <v/>
      </c>
      <c r="K17" s="45"/>
    </row>
    <row r="18" spans="2:11" s="1" customFormat="1" ht="18" customHeight="1">
      <c r="B18" s="41"/>
      <c r="C18" s="42"/>
      <c r="D18" s="42"/>
      <c r="E18" s="35" t="str">
        <f>IF('Rekapitulace stavby'!E14="Vyplň údaj","",IF('Rekapitulace stavby'!E14="","",'Rekapitulace stavby'!E14))</f>
        <v/>
      </c>
      <c r="F18" s="42"/>
      <c r="G18" s="42"/>
      <c r="H18" s="42"/>
      <c r="I18" s="119" t="s">
        <v>32</v>
      </c>
      <c r="J18" s="35" t="str">
        <f>IF('Rekapitulace stavby'!AN14="Vyplň údaj","",IF('Rekapitulace stavby'!AN14="","",'Rekapitulace stavby'!AN14))</f>
        <v/>
      </c>
      <c r="K18" s="45"/>
    </row>
    <row r="19" spans="2:11" s="1" customFormat="1" ht="6.95" customHeight="1">
      <c r="B19" s="41"/>
      <c r="C19" s="42"/>
      <c r="D19" s="42"/>
      <c r="E19" s="42"/>
      <c r="F19" s="42"/>
      <c r="G19" s="42"/>
      <c r="H19" s="42"/>
      <c r="I19" s="118"/>
      <c r="J19" s="42"/>
      <c r="K19" s="45"/>
    </row>
    <row r="20" spans="2:11" s="1" customFormat="1" ht="14.45" customHeight="1">
      <c r="B20" s="41"/>
      <c r="C20" s="42"/>
      <c r="D20" s="37" t="s">
        <v>36</v>
      </c>
      <c r="E20" s="42"/>
      <c r="F20" s="42"/>
      <c r="G20" s="42"/>
      <c r="H20" s="42"/>
      <c r="I20" s="119" t="s">
        <v>29</v>
      </c>
      <c r="J20" s="35" t="s">
        <v>37</v>
      </c>
      <c r="K20" s="45"/>
    </row>
    <row r="21" spans="2:11" s="1" customFormat="1" ht="18" customHeight="1">
      <c r="B21" s="41"/>
      <c r="C21" s="42"/>
      <c r="D21" s="42"/>
      <c r="E21" s="35" t="s">
        <v>38</v>
      </c>
      <c r="F21" s="42"/>
      <c r="G21" s="42"/>
      <c r="H21" s="42"/>
      <c r="I21" s="119" t="s">
        <v>32</v>
      </c>
      <c r="J21" s="35" t="s">
        <v>39</v>
      </c>
      <c r="K21" s="45"/>
    </row>
    <row r="22" spans="2:11" s="1" customFormat="1" ht="6.95" customHeight="1">
      <c r="B22" s="41"/>
      <c r="C22" s="42"/>
      <c r="D22" s="42"/>
      <c r="E22" s="42"/>
      <c r="F22" s="42"/>
      <c r="G22" s="42"/>
      <c r="H22" s="42"/>
      <c r="I22" s="118"/>
      <c r="J22" s="42"/>
      <c r="K22" s="45"/>
    </row>
    <row r="23" spans="2:11" s="1" customFormat="1" ht="14.45" customHeight="1">
      <c r="B23" s="41"/>
      <c r="C23" s="42"/>
      <c r="D23" s="37" t="s">
        <v>41</v>
      </c>
      <c r="E23" s="42"/>
      <c r="F23" s="42"/>
      <c r="G23" s="42"/>
      <c r="H23" s="42"/>
      <c r="I23" s="118"/>
      <c r="J23" s="42"/>
      <c r="K23" s="45"/>
    </row>
    <row r="24" spans="2:11" s="6" customFormat="1" ht="22.5" customHeight="1">
      <c r="B24" s="121"/>
      <c r="C24" s="122"/>
      <c r="D24" s="122"/>
      <c r="E24" s="361" t="s">
        <v>76</v>
      </c>
      <c r="F24" s="361"/>
      <c r="G24" s="361"/>
      <c r="H24" s="361"/>
      <c r="I24" s="123"/>
      <c r="J24" s="122"/>
      <c r="K24" s="124"/>
    </row>
    <row r="25" spans="2:11" s="1" customFormat="1" ht="6.95" customHeight="1">
      <c r="B25" s="41"/>
      <c r="C25" s="42"/>
      <c r="D25" s="42"/>
      <c r="E25" s="42"/>
      <c r="F25" s="42"/>
      <c r="G25" s="42"/>
      <c r="H25" s="42"/>
      <c r="I25" s="118"/>
      <c r="J25" s="42"/>
      <c r="K25" s="45"/>
    </row>
    <row r="26" spans="2:11" s="1" customFormat="1" ht="6.95" customHeight="1">
      <c r="B26" s="41"/>
      <c r="C26" s="42"/>
      <c r="D26" s="85"/>
      <c r="E26" s="85"/>
      <c r="F26" s="85"/>
      <c r="G26" s="85"/>
      <c r="H26" s="85"/>
      <c r="I26" s="125"/>
      <c r="J26" s="85"/>
      <c r="K26" s="126"/>
    </row>
    <row r="27" spans="2:11" s="1" customFormat="1" ht="25.35" customHeight="1">
      <c r="B27" s="41"/>
      <c r="C27" s="42"/>
      <c r="D27" s="127" t="s">
        <v>43</v>
      </c>
      <c r="E27" s="42"/>
      <c r="F27" s="42"/>
      <c r="G27" s="42"/>
      <c r="H27" s="42"/>
      <c r="I27" s="118"/>
      <c r="J27" s="128">
        <f>ROUND(J83,2)</f>
        <v>0</v>
      </c>
      <c r="K27" s="45"/>
    </row>
    <row r="28" spans="2:11" s="1" customFormat="1" ht="6.95" customHeight="1">
      <c r="B28" s="41"/>
      <c r="C28" s="42"/>
      <c r="D28" s="85"/>
      <c r="E28" s="85"/>
      <c r="F28" s="85"/>
      <c r="G28" s="85"/>
      <c r="H28" s="85"/>
      <c r="I28" s="125"/>
      <c r="J28" s="85"/>
      <c r="K28" s="126"/>
    </row>
    <row r="29" spans="2:11" s="1" customFormat="1" ht="14.45" customHeight="1">
      <c r="B29" s="41"/>
      <c r="C29" s="42"/>
      <c r="D29" s="42"/>
      <c r="E29" s="42"/>
      <c r="F29" s="46" t="s">
        <v>45</v>
      </c>
      <c r="G29" s="42"/>
      <c r="H29" s="42"/>
      <c r="I29" s="129" t="s">
        <v>44</v>
      </c>
      <c r="J29" s="46" t="s">
        <v>46</v>
      </c>
      <c r="K29" s="45"/>
    </row>
    <row r="30" spans="2:11" s="1" customFormat="1" ht="14.45" customHeight="1">
      <c r="B30" s="41"/>
      <c r="C30" s="42"/>
      <c r="D30" s="49" t="s">
        <v>47</v>
      </c>
      <c r="E30" s="49" t="s">
        <v>48</v>
      </c>
      <c r="F30" s="130">
        <f>ROUND(SUM(BE83:BE129), 2)</f>
        <v>0</v>
      </c>
      <c r="G30" s="42"/>
      <c r="H30" s="42"/>
      <c r="I30" s="131">
        <v>0.21</v>
      </c>
      <c r="J30" s="130">
        <f>ROUND(ROUND((SUM(BE83:BE129)), 2)*I30, 2)</f>
        <v>0</v>
      </c>
      <c r="K30" s="45"/>
    </row>
    <row r="31" spans="2:11" s="1" customFormat="1" ht="14.45" customHeight="1">
      <c r="B31" s="41"/>
      <c r="C31" s="42"/>
      <c r="D31" s="42"/>
      <c r="E31" s="49" t="s">
        <v>49</v>
      </c>
      <c r="F31" s="130">
        <f>ROUND(SUM(BF83:BF129), 2)</f>
        <v>0</v>
      </c>
      <c r="G31" s="42"/>
      <c r="H31" s="42"/>
      <c r="I31" s="131">
        <v>0.15</v>
      </c>
      <c r="J31" s="130">
        <f>ROUND(ROUND((SUM(BF83:BF129)), 2)*I31, 2)</f>
        <v>0</v>
      </c>
      <c r="K31" s="45"/>
    </row>
    <row r="32" spans="2:11" s="1" customFormat="1" ht="14.45" hidden="1" customHeight="1">
      <c r="B32" s="41"/>
      <c r="C32" s="42"/>
      <c r="D32" s="42"/>
      <c r="E32" s="49" t="s">
        <v>50</v>
      </c>
      <c r="F32" s="130">
        <f>ROUND(SUM(BG83:BG129), 2)</f>
        <v>0</v>
      </c>
      <c r="G32" s="42"/>
      <c r="H32" s="42"/>
      <c r="I32" s="131">
        <v>0.21</v>
      </c>
      <c r="J32" s="130">
        <v>0</v>
      </c>
      <c r="K32" s="45"/>
    </row>
    <row r="33" spans="2:11" s="1" customFormat="1" ht="14.45" hidden="1" customHeight="1">
      <c r="B33" s="41"/>
      <c r="C33" s="42"/>
      <c r="D33" s="42"/>
      <c r="E33" s="49" t="s">
        <v>51</v>
      </c>
      <c r="F33" s="130">
        <f>ROUND(SUM(BH83:BH129), 2)</f>
        <v>0</v>
      </c>
      <c r="G33" s="42"/>
      <c r="H33" s="42"/>
      <c r="I33" s="131">
        <v>0.15</v>
      </c>
      <c r="J33" s="130">
        <v>0</v>
      </c>
      <c r="K33" s="45"/>
    </row>
    <row r="34" spans="2:11" s="1" customFormat="1" ht="14.45" hidden="1" customHeight="1">
      <c r="B34" s="41"/>
      <c r="C34" s="42"/>
      <c r="D34" s="42"/>
      <c r="E34" s="49" t="s">
        <v>52</v>
      </c>
      <c r="F34" s="130">
        <f>ROUND(SUM(BI83:BI129), 2)</f>
        <v>0</v>
      </c>
      <c r="G34" s="42"/>
      <c r="H34" s="42"/>
      <c r="I34" s="131">
        <v>0</v>
      </c>
      <c r="J34" s="130">
        <v>0</v>
      </c>
      <c r="K34" s="45"/>
    </row>
    <row r="35" spans="2:11" s="1" customFormat="1" ht="6.95" customHeight="1">
      <c r="B35" s="41"/>
      <c r="C35" s="42"/>
      <c r="D35" s="42"/>
      <c r="E35" s="42"/>
      <c r="F35" s="42"/>
      <c r="G35" s="42"/>
      <c r="H35" s="42"/>
      <c r="I35" s="118"/>
      <c r="J35" s="42"/>
      <c r="K35" s="45"/>
    </row>
    <row r="36" spans="2:11" s="1" customFormat="1" ht="25.35" customHeight="1">
      <c r="B36" s="41"/>
      <c r="C36" s="132"/>
      <c r="D36" s="133" t="s">
        <v>53</v>
      </c>
      <c r="E36" s="79"/>
      <c r="F36" s="79"/>
      <c r="G36" s="134" t="s">
        <v>54</v>
      </c>
      <c r="H36" s="135" t="s">
        <v>55</v>
      </c>
      <c r="I36" s="136"/>
      <c r="J36" s="137">
        <f>SUM(J27:J34)</f>
        <v>0</v>
      </c>
      <c r="K36" s="138"/>
    </row>
    <row r="37" spans="2:11" s="1" customFormat="1" ht="14.45" customHeight="1">
      <c r="B37" s="56"/>
      <c r="C37" s="57"/>
      <c r="D37" s="57"/>
      <c r="E37" s="57"/>
      <c r="F37" s="57"/>
      <c r="G37" s="57"/>
      <c r="H37" s="57"/>
      <c r="I37" s="139"/>
      <c r="J37" s="57"/>
      <c r="K37" s="58"/>
    </row>
    <row r="41" spans="2:11" s="1" customFormat="1" ht="6.95" customHeight="1">
      <c r="B41" s="140"/>
      <c r="C41" s="141"/>
      <c r="D41" s="141"/>
      <c r="E41" s="141"/>
      <c r="F41" s="141"/>
      <c r="G41" s="141"/>
      <c r="H41" s="141"/>
      <c r="I41" s="142"/>
      <c r="J41" s="141"/>
      <c r="K41" s="143"/>
    </row>
    <row r="42" spans="2:11" s="1" customFormat="1" ht="36.950000000000003" customHeight="1">
      <c r="B42" s="41"/>
      <c r="C42" s="30" t="s">
        <v>127</v>
      </c>
      <c r="D42" s="42"/>
      <c r="E42" s="42"/>
      <c r="F42" s="42"/>
      <c r="G42" s="42"/>
      <c r="H42" s="42"/>
      <c r="I42" s="118"/>
      <c r="J42" s="42"/>
      <c r="K42" s="45"/>
    </row>
    <row r="43" spans="2:11" s="1" customFormat="1" ht="6.95" customHeight="1">
      <c r="B43" s="41"/>
      <c r="C43" s="42"/>
      <c r="D43" s="42"/>
      <c r="E43" s="42"/>
      <c r="F43" s="42"/>
      <c r="G43" s="42"/>
      <c r="H43" s="42"/>
      <c r="I43" s="118"/>
      <c r="J43" s="42"/>
      <c r="K43" s="45"/>
    </row>
    <row r="44" spans="2:11" s="1" customFormat="1" ht="14.45" customHeight="1">
      <c r="B44" s="41"/>
      <c r="C44" s="37" t="s">
        <v>18</v>
      </c>
      <c r="D44" s="42"/>
      <c r="E44" s="42"/>
      <c r="F44" s="42"/>
      <c r="G44" s="42"/>
      <c r="H44" s="42"/>
      <c r="I44" s="118"/>
      <c r="J44" s="42"/>
      <c r="K44" s="45"/>
    </row>
    <row r="45" spans="2:11" s="1" customFormat="1" ht="22.5" customHeight="1">
      <c r="B45" s="41"/>
      <c r="C45" s="42"/>
      <c r="D45" s="42"/>
      <c r="E45" s="392" t="str">
        <f>E7</f>
        <v>Stavební úpravy a Zateplení objektu na st.p.543_Lázně Bělohrad_171018</v>
      </c>
      <c r="F45" s="393"/>
      <c r="G45" s="393"/>
      <c r="H45" s="393"/>
      <c r="I45" s="118"/>
      <c r="J45" s="42"/>
      <c r="K45" s="45"/>
    </row>
    <row r="46" spans="2:11" s="1" customFormat="1" ht="14.45" customHeight="1">
      <c r="B46" s="41"/>
      <c r="C46" s="37" t="s">
        <v>125</v>
      </c>
      <c r="D46" s="42"/>
      <c r="E46" s="42"/>
      <c r="F46" s="42"/>
      <c r="G46" s="42"/>
      <c r="H46" s="42"/>
      <c r="I46" s="118"/>
      <c r="J46" s="42"/>
      <c r="K46" s="45"/>
    </row>
    <row r="47" spans="2:11" s="1" customFormat="1" ht="23.25" customHeight="1">
      <c r="B47" s="41"/>
      <c r="C47" s="42"/>
      <c r="D47" s="42"/>
      <c r="E47" s="394" t="str">
        <f>E9</f>
        <v>SO.02 - VNITŘNÍ VODOVOD - VENKOVNÍ ČÁST</v>
      </c>
      <c r="F47" s="395"/>
      <c r="G47" s="395"/>
      <c r="H47" s="395"/>
      <c r="I47" s="118"/>
      <c r="J47" s="42"/>
      <c r="K47" s="45"/>
    </row>
    <row r="48" spans="2:11" s="1" customFormat="1" ht="6.95" customHeight="1">
      <c r="B48" s="41"/>
      <c r="C48" s="42"/>
      <c r="D48" s="42"/>
      <c r="E48" s="42"/>
      <c r="F48" s="42"/>
      <c r="G48" s="42"/>
      <c r="H48" s="42"/>
      <c r="I48" s="118"/>
      <c r="J48" s="42"/>
      <c r="K48" s="45"/>
    </row>
    <row r="49" spans="2:47" s="1" customFormat="1" ht="18" customHeight="1">
      <c r="B49" s="41"/>
      <c r="C49" s="37" t="s">
        <v>24</v>
      </c>
      <c r="D49" s="42"/>
      <c r="E49" s="42"/>
      <c r="F49" s="35" t="str">
        <f>F12</f>
        <v>ZŠ K.V. Raise, Lázně Bělohrad</v>
      </c>
      <c r="G49" s="42"/>
      <c r="H49" s="42"/>
      <c r="I49" s="119" t="s">
        <v>26</v>
      </c>
      <c r="J49" s="120" t="str">
        <f>IF(J12="","",J12)</f>
        <v>16. 8. 2017</v>
      </c>
      <c r="K49" s="45"/>
    </row>
    <row r="50" spans="2:47" s="1" customFormat="1" ht="6.95" customHeight="1">
      <c r="B50" s="41"/>
      <c r="C50" s="42"/>
      <c r="D50" s="42"/>
      <c r="E50" s="42"/>
      <c r="F50" s="42"/>
      <c r="G50" s="42"/>
      <c r="H50" s="42"/>
      <c r="I50" s="118"/>
      <c r="J50" s="42"/>
      <c r="K50" s="45"/>
    </row>
    <row r="51" spans="2:47" s="1" customFormat="1">
      <c r="B51" s="41"/>
      <c r="C51" s="37" t="s">
        <v>28</v>
      </c>
      <c r="D51" s="42"/>
      <c r="E51" s="42"/>
      <c r="F51" s="35" t="str">
        <f>E15</f>
        <v>Město Lázně Bělohrad</v>
      </c>
      <c r="G51" s="42"/>
      <c r="H51" s="42"/>
      <c r="I51" s="119" t="s">
        <v>36</v>
      </c>
      <c r="J51" s="35" t="str">
        <f>E21</f>
        <v>SOLICITE s.r.o.</v>
      </c>
      <c r="K51" s="45"/>
    </row>
    <row r="52" spans="2:47" s="1" customFormat="1" ht="14.45" customHeight="1">
      <c r="B52" s="41"/>
      <c r="C52" s="37" t="s">
        <v>34</v>
      </c>
      <c r="D52" s="42"/>
      <c r="E52" s="42"/>
      <c r="F52" s="35" t="str">
        <f>IF(E18="","",E18)</f>
        <v/>
      </c>
      <c r="G52" s="42"/>
      <c r="H52" s="42"/>
      <c r="I52" s="118"/>
      <c r="J52" s="42"/>
      <c r="K52" s="45"/>
    </row>
    <row r="53" spans="2:47" s="1" customFormat="1" ht="10.35" customHeight="1">
      <c r="B53" s="41"/>
      <c r="C53" s="42"/>
      <c r="D53" s="42"/>
      <c r="E53" s="42"/>
      <c r="F53" s="42"/>
      <c r="G53" s="42"/>
      <c r="H53" s="42"/>
      <c r="I53" s="118"/>
      <c r="J53" s="42"/>
      <c r="K53" s="45"/>
    </row>
    <row r="54" spans="2:47" s="1" customFormat="1" ht="29.25" customHeight="1">
      <c r="B54" s="41"/>
      <c r="C54" s="144" t="s">
        <v>128</v>
      </c>
      <c r="D54" s="132"/>
      <c r="E54" s="132"/>
      <c r="F54" s="132"/>
      <c r="G54" s="132"/>
      <c r="H54" s="132"/>
      <c r="I54" s="145"/>
      <c r="J54" s="146" t="s">
        <v>129</v>
      </c>
      <c r="K54" s="147"/>
    </row>
    <row r="55" spans="2:47" s="1" customFormat="1" ht="10.35" customHeight="1">
      <c r="B55" s="41"/>
      <c r="C55" s="42"/>
      <c r="D55" s="42"/>
      <c r="E55" s="42"/>
      <c r="F55" s="42"/>
      <c r="G55" s="42"/>
      <c r="H55" s="42"/>
      <c r="I55" s="118"/>
      <c r="J55" s="42"/>
      <c r="K55" s="45"/>
    </row>
    <row r="56" spans="2:47" s="1" customFormat="1" ht="29.25" customHeight="1">
      <c r="B56" s="41"/>
      <c r="C56" s="148" t="s">
        <v>130</v>
      </c>
      <c r="D56" s="42"/>
      <c r="E56" s="42"/>
      <c r="F56" s="42"/>
      <c r="G56" s="42"/>
      <c r="H56" s="42"/>
      <c r="I56" s="118"/>
      <c r="J56" s="128">
        <f>J83</f>
        <v>0</v>
      </c>
      <c r="K56" s="45"/>
      <c r="AU56" s="24" t="s">
        <v>131</v>
      </c>
    </row>
    <row r="57" spans="2:47" s="7" customFormat="1" ht="24.95" customHeight="1">
      <c r="B57" s="149"/>
      <c r="C57" s="150"/>
      <c r="D57" s="151" t="s">
        <v>132</v>
      </c>
      <c r="E57" s="152"/>
      <c r="F57" s="152"/>
      <c r="G57" s="152"/>
      <c r="H57" s="152"/>
      <c r="I57" s="153"/>
      <c r="J57" s="154">
        <f>J84</f>
        <v>0</v>
      </c>
      <c r="K57" s="155"/>
    </row>
    <row r="58" spans="2:47" s="8" customFormat="1" ht="19.899999999999999" customHeight="1">
      <c r="B58" s="156"/>
      <c r="C58" s="157"/>
      <c r="D58" s="158" t="s">
        <v>133</v>
      </c>
      <c r="E58" s="159"/>
      <c r="F58" s="159"/>
      <c r="G58" s="159"/>
      <c r="H58" s="159"/>
      <c r="I58" s="160"/>
      <c r="J58" s="161">
        <f>J85</f>
        <v>0</v>
      </c>
      <c r="K58" s="162"/>
    </row>
    <row r="59" spans="2:47" s="8" customFormat="1" ht="19.899999999999999" customHeight="1">
      <c r="B59" s="156"/>
      <c r="C59" s="157"/>
      <c r="D59" s="158" t="s">
        <v>135</v>
      </c>
      <c r="E59" s="159"/>
      <c r="F59" s="159"/>
      <c r="G59" s="159"/>
      <c r="H59" s="159"/>
      <c r="I59" s="160"/>
      <c r="J59" s="161">
        <f>J105</f>
        <v>0</v>
      </c>
      <c r="K59" s="162"/>
    </row>
    <row r="60" spans="2:47" s="8" customFormat="1" ht="19.899999999999999" customHeight="1">
      <c r="B60" s="156"/>
      <c r="C60" s="157"/>
      <c r="D60" s="158" t="s">
        <v>136</v>
      </c>
      <c r="E60" s="159"/>
      <c r="F60" s="159"/>
      <c r="G60" s="159"/>
      <c r="H60" s="159"/>
      <c r="I60" s="160"/>
      <c r="J60" s="161">
        <f>J108</f>
        <v>0</v>
      </c>
      <c r="K60" s="162"/>
    </row>
    <row r="61" spans="2:47" s="8" customFormat="1" ht="19.899999999999999" customHeight="1">
      <c r="B61" s="156"/>
      <c r="C61" s="157"/>
      <c r="D61" s="158" t="s">
        <v>748</v>
      </c>
      <c r="E61" s="159"/>
      <c r="F61" s="159"/>
      <c r="G61" s="159"/>
      <c r="H61" s="159"/>
      <c r="I61" s="160"/>
      <c r="J61" s="161">
        <f>J110</f>
        <v>0</v>
      </c>
      <c r="K61" s="162"/>
    </row>
    <row r="62" spans="2:47" s="8" customFormat="1" ht="19.899999999999999" customHeight="1">
      <c r="B62" s="156"/>
      <c r="C62" s="157"/>
      <c r="D62" s="158" t="s">
        <v>362</v>
      </c>
      <c r="E62" s="159"/>
      <c r="F62" s="159"/>
      <c r="G62" s="159"/>
      <c r="H62" s="159"/>
      <c r="I62" s="160"/>
      <c r="J62" s="161">
        <f>J112</f>
        <v>0</v>
      </c>
      <c r="K62" s="162"/>
    </row>
    <row r="63" spans="2:47" s="8" customFormat="1" ht="19.899999999999999" customHeight="1">
      <c r="B63" s="156"/>
      <c r="C63" s="157"/>
      <c r="D63" s="158" t="s">
        <v>138</v>
      </c>
      <c r="E63" s="159"/>
      <c r="F63" s="159"/>
      <c r="G63" s="159"/>
      <c r="H63" s="159"/>
      <c r="I63" s="160"/>
      <c r="J63" s="161">
        <f>J128</f>
        <v>0</v>
      </c>
      <c r="K63" s="162"/>
    </row>
    <row r="64" spans="2:47" s="1" customFormat="1" ht="21.75" customHeight="1">
      <c r="B64" s="41"/>
      <c r="C64" s="42"/>
      <c r="D64" s="42"/>
      <c r="E64" s="42"/>
      <c r="F64" s="42"/>
      <c r="G64" s="42"/>
      <c r="H64" s="42"/>
      <c r="I64" s="118"/>
      <c r="J64" s="42"/>
      <c r="K64" s="45"/>
    </row>
    <row r="65" spans="2:12" s="1" customFormat="1" ht="6.95" customHeight="1">
      <c r="B65" s="56"/>
      <c r="C65" s="57"/>
      <c r="D65" s="57"/>
      <c r="E65" s="57"/>
      <c r="F65" s="57"/>
      <c r="G65" s="57"/>
      <c r="H65" s="57"/>
      <c r="I65" s="139"/>
      <c r="J65" s="57"/>
      <c r="K65" s="58"/>
    </row>
    <row r="69" spans="2:12" s="1" customFormat="1" ht="6.95" customHeight="1">
      <c r="B69" s="59"/>
      <c r="C69" s="60"/>
      <c r="D69" s="60"/>
      <c r="E69" s="60"/>
      <c r="F69" s="60"/>
      <c r="G69" s="60"/>
      <c r="H69" s="60"/>
      <c r="I69" s="142"/>
      <c r="J69" s="60"/>
      <c r="K69" s="60"/>
      <c r="L69" s="61"/>
    </row>
    <row r="70" spans="2:12" s="1" customFormat="1" ht="36.950000000000003" customHeight="1">
      <c r="B70" s="41"/>
      <c r="C70" s="62" t="s">
        <v>145</v>
      </c>
      <c r="D70" s="63"/>
      <c r="E70" s="63"/>
      <c r="F70" s="63"/>
      <c r="G70" s="63"/>
      <c r="H70" s="63"/>
      <c r="I70" s="163"/>
      <c r="J70" s="63"/>
      <c r="K70" s="63"/>
      <c r="L70" s="61"/>
    </row>
    <row r="71" spans="2:12" s="1" customFormat="1" ht="6.95" customHeight="1">
      <c r="B71" s="41"/>
      <c r="C71" s="63"/>
      <c r="D71" s="63"/>
      <c r="E71" s="63"/>
      <c r="F71" s="63"/>
      <c r="G71" s="63"/>
      <c r="H71" s="63"/>
      <c r="I71" s="163"/>
      <c r="J71" s="63"/>
      <c r="K71" s="63"/>
      <c r="L71" s="61"/>
    </row>
    <row r="72" spans="2:12" s="1" customFormat="1" ht="14.45" customHeight="1">
      <c r="B72" s="41"/>
      <c r="C72" s="65" t="s">
        <v>18</v>
      </c>
      <c r="D72" s="63"/>
      <c r="E72" s="63"/>
      <c r="F72" s="63"/>
      <c r="G72" s="63"/>
      <c r="H72" s="63"/>
      <c r="I72" s="163"/>
      <c r="J72" s="63"/>
      <c r="K72" s="63"/>
      <c r="L72" s="61"/>
    </row>
    <row r="73" spans="2:12" s="1" customFormat="1" ht="22.5" customHeight="1">
      <c r="B73" s="41"/>
      <c r="C73" s="63"/>
      <c r="D73" s="63"/>
      <c r="E73" s="396" t="str">
        <f>E7</f>
        <v>Stavební úpravy a Zateplení objektu na st.p.543_Lázně Bělohrad_171018</v>
      </c>
      <c r="F73" s="397"/>
      <c r="G73" s="397"/>
      <c r="H73" s="397"/>
      <c r="I73" s="163"/>
      <c r="J73" s="63"/>
      <c r="K73" s="63"/>
      <c r="L73" s="61"/>
    </row>
    <row r="74" spans="2:12" s="1" customFormat="1" ht="14.45" customHeight="1">
      <c r="B74" s="41"/>
      <c r="C74" s="65" t="s">
        <v>125</v>
      </c>
      <c r="D74" s="63"/>
      <c r="E74" s="63"/>
      <c r="F74" s="63"/>
      <c r="G74" s="63"/>
      <c r="H74" s="63"/>
      <c r="I74" s="163"/>
      <c r="J74" s="63"/>
      <c r="K74" s="63"/>
      <c r="L74" s="61"/>
    </row>
    <row r="75" spans="2:12" s="1" customFormat="1" ht="23.25" customHeight="1">
      <c r="B75" s="41"/>
      <c r="C75" s="63"/>
      <c r="D75" s="63"/>
      <c r="E75" s="372" t="str">
        <f>E9</f>
        <v>SO.02 - VNITŘNÍ VODOVOD - VENKOVNÍ ČÁST</v>
      </c>
      <c r="F75" s="398"/>
      <c r="G75" s="398"/>
      <c r="H75" s="398"/>
      <c r="I75" s="163"/>
      <c r="J75" s="63"/>
      <c r="K75" s="63"/>
      <c r="L75" s="61"/>
    </row>
    <row r="76" spans="2:12" s="1" customFormat="1" ht="6.95" customHeight="1">
      <c r="B76" s="41"/>
      <c r="C76" s="63"/>
      <c r="D76" s="63"/>
      <c r="E76" s="63"/>
      <c r="F76" s="63"/>
      <c r="G76" s="63"/>
      <c r="H76" s="63"/>
      <c r="I76" s="163"/>
      <c r="J76" s="63"/>
      <c r="K76" s="63"/>
      <c r="L76" s="61"/>
    </row>
    <row r="77" spans="2:12" s="1" customFormat="1" ht="18" customHeight="1">
      <c r="B77" s="41"/>
      <c r="C77" s="65" t="s">
        <v>24</v>
      </c>
      <c r="D77" s="63"/>
      <c r="E77" s="63"/>
      <c r="F77" s="164" t="str">
        <f>F12</f>
        <v>ZŠ K.V. Raise, Lázně Bělohrad</v>
      </c>
      <c r="G77" s="63"/>
      <c r="H77" s="63"/>
      <c r="I77" s="165" t="s">
        <v>26</v>
      </c>
      <c r="J77" s="73" t="str">
        <f>IF(J12="","",J12)</f>
        <v>16. 8. 2017</v>
      </c>
      <c r="K77" s="63"/>
      <c r="L77" s="61"/>
    </row>
    <row r="78" spans="2:12" s="1" customFormat="1" ht="6.95" customHeight="1">
      <c r="B78" s="41"/>
      <c r="C78" s="63"/>
      <c r="D78" s="63"/>
      <c r="E78" s="63"/>
      <c r="F78" s="63"/>
      <c r="G78" s="63"/>
      <c r="H78" s="63"/>
      <c r="I78" s="163"/>
      <c r="J78" s="63"/>
      <c r="K78" s="63"/>
      <c r="L78" s="61"/>
    </row>
    <row r="79" spans="2:12" s="1" customFormat="1">
      <c r="B79" s="41"/>
      <c r="C79" s="65" t="s">
        <v>28</v>
      </c>
      <c r="D79" s="63"/>
      <c r="E79" s="63"/>
      <c r="F79" s="164" t="str">
        <f>E15</f>
        <v>Město Lázně Bělohrad</v>
      </c>
      <c r="G79" s="63"/>
      <c r="H79" s="63"/>
      <c r="I79" s="165" t="s">
        <v>36</v>
      </c>
      <c r="J79" s="164" t="str">
        <f>E21</f>
        <v>SOLICITE s.r.o.</v>
      </c>
      <c r="K79" s="63"/>
      <c r="L79" s="61"/>
    </row>
    <row r="80" spans="2:12" s="1" customFormat="1" ht="14.45" customHeight="1">
      <c r="B80" s="41"/>
      <c r="C80" s="65" t="s">
        <v>34</v>
      </c>
      <c r="D80" s="63"/>
      <c r="E80" s="63"/>
      <c r="F80" s="164" t="str">
        <f>IF(E18="","",E18)</f>
        <v/>
      </c>
      <c r="G80" s="63"/>
      <c r="H80" s="63"/>
      <c r="I80" s="163"/>
      <c r="J80" s="63"/>
      <c r="K80" s="63"/>
      <c r="L80" s="61"/>
    </row>
    <row r="81" spans="2:65" s="1" customFormat="1" ht="10.35" customHeight="1">
      <c r="B81" s="41"/>
      <c r="C81" s="63"/>
      <c r="D81" s="63"/>
      <c r="E81" s="63"/>
      <c r="F81" s="63"/>
      <c r="G81" s="63"/>
      <c r="H81" s="63"/>
      <c r="I81" s="163"/>
      <c r="J81" s="63"/>
      <c r="K81" s="63"/>
      <c r="L81" s="61"/>
    </row>
    <row r="82" spans="2:65" s="9" customFormat="1" ht="29.25" customHeight="1">
      <c r="B82" s="166"/>
      <c r="C82" s="167" t="s">
        <v>146</v>
      </c>
      <c r="D82" s="168" t="s">
        <v>62</v>
      </c>
      <c r="E82" s="168" t="s">
        <v>58</v>
      </c>
      <c r="F82" s="168" t="s">
        <v>147</v>
      </c>
      <c r="G82" s="168" t="s">
        <v>148</v>
      </c>
      <c r="H82" s="168" t="s">
        <v>149</v>
      </c>
      <c r="I82" s="169" t="s">
        <v>150</v>
      </c>
      <c r="J82" s="168" t="s">
        <v>129</v>
      </c>
      <c r="K82" s="170" t="s">
        <v>151</v>
      </c>
      <c r="L82" s="171"/>
      <c r="M82" s="81" t="s">
        <v>152</v>
      </c>
      <c r="N82" s="82" t="s">
        <v>47</v>
      </c>
      <c r="O82" s="82" t="s">
        <v>153</v>
      </c>
      <c r="P82" s="82" t="s">
        <v>154</v>
      </c>
      <c r="Q82" s="82" t="s">
        <v>155</v>
      </c>
      <c r="R82" s="82" t="s">
        <v>156</v>
      </c>
      <c r="S82" s="82" t="s">
        <v>157</v>
      </c>
      <c r="T82" s="83" t="s">
        <v>158</v>
      </c>
    </row>
    <row r="83" spans="2:65" s="1" customFormat="1" ht="29.25" customHeight="1">
      <c r="B83" s="41"/>
      <c r="C83" s="87" t="s">
        <v>130</v>
      </c>
      <c r="D83" s="63"/>
      <c r="E83" s="63"/>
      <c r="F83" s="63"/>
      <c r="G83" s="63"/>
      <c r="H83" s="63"/>
      <c r="I83" s="163"/>
      <c r="J83" s="172">
        <f>BK83</f>
        <v>0</v>
      </c>
      <c r="K83" s="63"/>
      <c r="L83" s="61"/>
      <c r="M83" s="84"/>
      <c r="N83" s="85"/>
      <c r="O83" s="85"/>
      <c r="P83" s="173">
        <f>P84</f>
        <v>0</v>
      </c>
      <c r="Q83" s="85"/>
      <c r="R83" s="173">
        <f>R84</f>
        <v>0.38731820000000006</v>
      </c>
      <c r="S83" s="85"/>
      <c r="T83" s="174">
        <f>T84</f>
        <v>0.68850000000000011</v>
      </c>
      <c r="AT83" s="24" t="s">
        <v>77</v>
      </c>
      <c r="AU83" s="24" t="s">
        <v>131</v>
      </c>
      <c r="BK83" s="175">
        <f>BK84</f>
        <v>0</v>
      </c>
    </row>
    <row r="84" spans="2:65" s="10" customFormat="1" ht="37.35" customHeight="1">
      <c r="B84" s="176"/>
      <c r="C84" s="177"/>
      <c r="D84" s="178" t="s">
        <v>77</v>
      </c>
      <c r="E84" s="179" t="s">
        <v>159</v>
      </c>
      <c r="F84" s="179" t="s">
        <v>160</v>
      </c>
      <c r="G84" s="177"/>
      <c r="H84" s="177"/>
      <c r="I84" s="180"/>
      <c r="J84" s="181">
        <f>BK84</f>
        <v>0</v>
      </c>
      <c r="K84" s="177"/>
      <c r="L84" s="182"/>
      <c r="M84" s="183"/>
      <c r="N84" s="184"/>
      <c r="O84" s="184"/>
      <c r="P84" s="185">
        <f>P85+P105+P108+P110+P112+P128</f>
        <v>0</v>
      </c>
      <c r="Q84" s="184"/>
      <c r="R84" s="185">
        <f>R85+R105+R108+R110+R112+R128</f>
        <v>0.38731820000000006</v>
      </c>
      <c r="S84" s="184"/>
      <c r="T84" s="186">
        <f>T85+T105+T108+T110+T112+T128</f>
        <v>0.68850000000000011</v>
      </c>
      <c r="AR84" s="187" t="s">
        <v>86</v>
      </c>
      <c r="AT84" s="188" t="s">
        <v>77</v>
      </c>
      <c r="AU84" s="188" t="s">
        <v>78</v>
      </c>
      <c r="AY84" s="187" t="s">
        <v>161</v>
      </c>
      <c r="BK84" s="189">
        <f>BK85+BK105+BK108+BK110+BK112+BK128</f>
        <v>0</v>
      </c>
    </row>
    <row r="85" spans="2:65" s="10" customFormat="1" ht="19.899999999999999" customHeight="1">
      <c r="B85" s="176"/>
      <c r="C85" s="177"/>
      <c r="D85" s="190" t="s">
        <v>77</v>
      </c>
      <c r="E85" s="191" t="s">
        <v>86</v>
      </c>
      <c r="F85" s="191" t="s">
        <v>162</v>
      </c>
      <c r="G85" s="177"/>
      <c r="H85" s="177"/>
      <c r="I85" s="180"/>
      <c r="J85" s="192">
        <f>BK85</f>
        <v>0</v>
      </c>
      <c r="K85" s="177"/>
      <c r="L85" s="182"/>
      <c r="M85" s="183"/>
      <c r="N85" s="184"/>
      <c r="O85" s="184"/>
      <c r="P85" s="185">
        <f>SUM(P86:P104)</f>
        <v>0</v>
      </c>
      <c r="Q85" s="184"/>
      <c r="R85" s="185">
        <f>SUM(R86:R104)</f>
        <v>2.2288200000000001E-2</v>
      </c>
      <c r="S85" s="184"/>
      <c r="T85" s="186">
        <f>SUM(T86:T104)</f>
        <v>0.68850000000000011</v>
      </c>
      <c r="AR85" s="187" t="s">
        <v>86</v>
      </c>
      <c r="AT85" s="188" t="s">
        <v>77</v>
      </c>
      <c r="AU85" s="188" t="s">
        <v>86</v>
      </c>
      <c r="AY85" s="187" t="s">
        <v>161</v>
      </c>
      <c r="BK85" s="189">
        <f>SUM(BK86:BK104)</f>
        <v>0</v>
      </c>
    </row>
    <row r="86" spans="2:65" s="1" customFormat="1" ht="57" customHeight="1">
      <c r="B86" s="41"/>
      <c r="C86" s="193" t="s">
        <v>195</v>
      </c>
      <c r="D86" s="193" t="s">
        <v>164</v>
      </c>
      <c r="E86" s="194" t="s">
        <v>749</v>
      </c>
      <c r="F86" s="195" t="s">
        <v>750</v>
      </c>
      <c r="G86" s="196" t="s">
        <v>209</v>
      </c>
      <c r="H86" s="197">
        <v>2.7</v>
      </c>
      <c r="I86" s="198"/>
      <c r="J86" s="199">
        <f t="shared" ref="J86:J95" si="0">ROUND(I86*H86,2)</f>
        <v>0</v>
      </c>
      <c r="K86" s="195" t="s">
        <v>168</v>
      </c>
      <c r="L86" s="61"/>
      <c r="M86" s="200" t="s">
        <v>76</v>
      </c>
      <c r="N86" s="201" t="s">
        <v>48</v>
      </c>
      <c r="O86" s="42"/>
      <c r="P86" s="202">
        <f t="shared" ref="P86:P95" si="1">O86*H86</f>
        <v>0</v>
      </c>
      <c r="Q86" s="202">
        <v>0</v>
      </c>
      <c r="R86" s="202">
        <f t="shared" ref="R86:R95" si="2">Q86*H86</f>
        <v>0</v>
      </c>
      <c r="S86" s="202">
        <v>0.255</v>
      </c>
      <c r="T86" s="203">
        <f t="shared" ref="T86:T95" si="3">S86*H86</f>
        <v>0.68850000000000011</v>
      </c>
      <c r="AR86" s="24" t="s">
        <v>169</v>
      </c>
      <c r="AT86" s="24" t="s">
        <v>164</v>
      </c>
      <c r="AU86" s="24" t="s">
        <v>88</v>
      </c>
      <c r="AY86" s="24" t="s">
        <v>161</v>
      </c>
      <c r="BE86" s="204">
        <f t="shared" ref="BE86:BE95" si="4">IF(N86="základní",J86,0)</f>
        <v>0</v>
      </c>
      <c r="BF86" s="204">
        <f t="shared" ref="BF86:BF95" si="5">IF(N86="snížená",J86,0)</f>
        <v>0</v>
      </c>
      <c r="BG86" s="204">
        <f t="shared" ref="BG86:BG95" si="6">IF(N86="zákl. přenesená",J86,0)</f>
        <v>0</v>
      </c>
      <c r="BH86" s="204">
        <f t="shared" ref="BH86:BH95" si="7">IF(N86="sníž. přenesená",J86,0)</f>
        <v>0</v>
      </c>
      <c r="BI86" s="204">
        <f t="shared" ref="BI86:BI95" si="8">IF(N86="nulová",J86,0)</f>
        <v>0</v>
      </c>
      <c r="BJ86" s="24" t="s">
        <v>86</v>
      </c>
      <c r="BK86" s="204">
        <f t="shared" ref="BK86:BK95" si="9">ROUND(I86*H86,2)</f>
        <v>0</v>
      </c>
      <c r="BL86" s="24" t="s">
        <v>169</v>
      </c>
      <c r="BM86" s="24" t="s">
        <v>751</v>
      </c>
    </row>
    <row r="87" spans="2:65" s="1" customFormat="1" ht="31.5" customHeight="1">
      <c r="B87" s="41"/>
      <c r="C87" s="193" t="s">
        <v>180</v>
      </c>
      <c r="D87" s="193" t="s">
        <v>164</v>
      </c>
      <c r="E87" s="194" t="s">
        <v>752</v>
      </c>
      <c r="F87" s="195" t="s">
        <v>753</v>
      </c>
      <c r="G87" s="196" t="s">
        <v>167</v>
      </c>
      <c r="H87" s="197">
        <v>0.87</v>
      </c>
      <c r="I87" s="198"/>
      <c r="J87" s="199">
        <f t="shared" si="0"/>
        <v>0</v>
      </c>
      <c r="K87" s="195" t="s">
        <v>168</v>
      </c>
      <c r="L87" s="61"/>
      <c r="M87" s="200" t="s">
        <v>76</v>
      </c>
      <c r="N87" s="201" t="s">
        <v>48</v>
      </c>
      <c r="O87" s="42"/>
      <c r="P87" s="202">
        <f t="shared" si="1"/>
        <v>0</v>
      </c>
      <c r="Q87" s="202">
        <v>0</v>
      </c>
      <c r="R87" s="202">
        <f t="shared" si="2"/>
        <v>0</v>
      </c>
      <c r="S87" s="202">
        <v>0</v>
      </c>
      <c r="T87" s="203">
        <f t="shared" si="3"/>
        <v>0</v>
      </c>
      <c r="AR87" s="24" t="s">
        <v>169</v>
      </c>
      <c r="AT87" s="24" t="s">
        <v>164</v>
      </c>
      <c r="AU87" s="24" t="s">
        <v>88</v>
      </c>
      <c r="AY87" s="24" t="s">
        <v>161</v>
      </c>
      <c r="BE87" s="204">
        <f t="shared" si="4"/>
        <v>0</v>
      </c>
      <c r="BF87" s="204">
        <f t="shared" si="5"/>
        <v>0</v>
      </c>
      <c r="BG87" s="204">
        <f t="shared" si="6"/>
        <v>0</v>
      </c>
      <c r="BH87" s="204">
        <f t="shared" si="7"/>
        <v>0</v>
      </c>
      <c r="BI87" s="204">
        <f t="shared" si="8"/>
        <v>0</v>
      </c>
      <c r="BJ87" s="24" t="s">
        <v>86</v>
      </c>
      <c r="BK87" s="204">
        <f t="shared" si="9"/>
        <v>0</v>
      </c>
      <c r="BL87" s="24" t="s">
        <v>169</v>
      </c>
      <c r="BM87" s="24" t="s">
        <v>754</v>
      </c>
    </row>
    <row r="88" spans="2:65" s="1" customFormat="1" ht="31.5" customHeight="1">
      <c r="B88" s="41"/>
      <c r="C88" s="193" t="s">
        <v>541</v>
      </c>
      <c r="D88" s="193" t="s">
        <v>164</v>
      </c>
      <c r="E88" s="194" t="s">
        <v>755</v>
      </c>
      <c r="F88" s="195" t="s">
        <v>756</v>
      </c>
      <c r="G88" s="196" t="s">
        <v>167</v>
      </c>
      <c r="H88" s="197">
        <v>11.89</v>
      </c>
      <c r="I88" s="198"/>
      <c r="J88" s="199">
        <f t="shared" si="0"/>
        <v>0</v>
      </c>
      <c r="K88" s="195" t="s">
        <v>168</v>
      </c>
      <c r="L88" s="61"/>
      <c r="M88" s="200" t="s">
        <v>76</v>
      </c>
      <c r="N88" s="201" t="s">
        <v>48</v>
      </c>
      <c r="O88" s="42"/>
      <c r="P88" s="202">
        <f t="shared" si="1"/>
        <v>0</v>
      </c>
      <c r="Q88" s="202">
        <v>0</v>
      </c>
      <c r="R88" s="202">
        <f t="shared" si="2"/>
        <v>0</v>
      </c>
      <c r="S88" s="202">
        <v>0</v>
      </c>
      <c r="T88" s="203">
        <f t="shared" si="3"/>
        <v>0</v>
      </c>
      <c r="AR88" s="24" t="s">
        <v>169</v>
      </c>
      <c r="AT88" s="24" t="s">
        <v>164</v>
      </c>
      <c r="AU88" s="24" t="s">
        <v>88</v>
      </c>
      <c r="AY88" s="24" t="s">
        <v>161</v>
      </c>
      <c r="BE88" s="204">
        <f t="shared" si="4"/>
        <v>0</v>
      </c>
      <c r="BF88" s="204">
        <f t="shared" si="5"/>
        <v>0</v>
      </c>
      <c r="BG88" s="204">
        <f t="shared" si="6"/>
        <v>0</v>
      </c>
      <c r="BH88" s="204">
        <f t="shared" si="7"/>
        <v>0</v>
      </c>
      <c r="BI88" s="204">
        <f t="shared" si="8"/>
        <v>0</v>
      </c>
      <c r="BJ88" s="24" t="s">
        <v>86</v>
      </c>
      <c r="BK88" s="204">
        <f t="shared" si="9"/>
        <v>0</v>
      </c>
      <c r="BL88" s="24" t="s">
        <v>169</v>
      </c>
      <c r="BM88" s="24" t="s">
        <v>757</v>
      </c>
    </row>
    <row r="89" spans="2:65" s="1" customFormat="1" ht="31.5" customHeight="1">
      <c r="B89" s="41"/>
      <c r="C89" s="193" t="s">
        <v>545</v>
      </c>
      <c r="D89" s="193" t="s">
        <v>164</v>
      </c>
      <c r="E89" s="194" t="s">
        <v>758</v>
      </c>
      <c r="F89" s="195" t="s">
        <v>759</v>
      </c>
      <c r="G89" s="196" t="s">
        <v>167</v>
      </c>
      <c r="H89" s="197">
        <v>11.89</v>
      </c>
      <c r="I89" s="198"/>
      <c r="J89" s="199">
        <f t="shared" si="0"/>
        <v>0</v>
      </c>
      <c r="K89" s="195" t="s">
        <v>168</v>
      </c>
      <c r="L89" s="61"/>
      <c r="M89" s="200" t="s">
        <v>76</v>
      </c>
      <c r="N89" s="201" t="s">
        <v>48</v>
      </c>
      <c r="O89" s="42"/>
      <c r="P89" s="202">
        <f t="shared" si="1"/>
        <v>0</v>
      </c>
      <c r="Q89" s="202">
        <v>0</v>
      </c>
      <c r="R89" s="202">
        <f t="shared" si="2"/>
        <v>0</v>
      </c>
      <c r="S89" s="202">
        <v>0</v>
      </c>
      <c r="T89" s="203">
        <f t="shared" si="3"/>
        <v>0</v>
      </c>
      <c r="AR89" s="24" t="s">
        <v>169</v>
      </c>
      <c r="AT89" s="24" t="s">
        <v>164</v>
      </c>
      <c r="AU89" s="24" t="s">
        <v>88</v>
      </c>
      <c r="AY89" s="24" t="s">
        <v>161</v>
      </c>
      <c r="BE89" s="204">
        <f t="shared" si="4"/>
        <v>0</v>
      </c>
      <c r="BF89" s="204">
        <f t="shared" si="5"/>
        <v>0</v>
      </c>
      <c r="BG89" s="204">
        <f t="shared" si="6"/>
        <v>0</v>
      </c>
      <c r="BH89" s="204">
        <f t="shared" si="7"/>
        <v>0</v>
      </c>
      <c r="BI89" s="204">
        <f t="shared" si="8"/>
        <v>0</v>
      </c>
      <c r="BJ89" s="24" t="s">
        <v>86</v>
      </c>
      <c r="BK89" s="204">
        <f t="shared" si="9"/>
        <v>0</v>
      </c>
      <c r="BL89" s="24" t="s">
        <v>169</v>
      </c>
      <c r="BM89" s="24" t="s">
        <v>760</v>
      </c>
    </row>
    <row r="90" spans="2:65" s="1" customFormat="1" ht="31.5" customHeight="1">
      <c r="B90" s="41"/>
      <c r="C90" s="193" t="s">
        <v>282</v>
      </c>
      <c r="D90" s="193" t="s">
        <v>164</v>
      </c>
      <c r="E90" s="194" t="s">
        <v>761</v>
      </c>
      <c r="F90" s="195" t="s">
        <v>762</v>
      </c>
      <c r="G90" s="196" t="s">
        <v>209</v>
      </c>
      <c r="H90" s="197">
        <v>26.43</v>
      </c>
      <c r="I90" s="198"/>
      <c r="J90" s="199">
        <f t="shared" si="0"/>
        <v>0</v>
      </c>
      <c r="K90" s="195" t="s">
        <v>168</v>
      </c>
      <c r="L90" s="61"/>
      <c r="M90" s="200" t="s">
        <v>76</v>
      </c>
      <c r="N90" s="201" t="s">
        <v>48</v>
      </c>
      <c r="O90" s="42"/>
      <c r="P90" s="202">
        <f t="shared" si="1"/>
        <v>0</v>
      </c>
      <c r="Q90" s="202">
        <v>8.4000000000000003E-4</v>
      </c>
      <c r="R90" s="202">
        <f t="shared" si="2"/>
        <v>2.2201200000000001E-2</v>
      </c>
      <c r="S90" s="202">
        <v>0</v>
      </c>
      <c r="T90" s="203">
        <f t="shared" si="3"/>
        <v>0</v>
      </c>
      <c r="AR90" s="24" t="s">
        <v>169</v>
      </c>
      <c r="AT90" s="24" t="s">
        <v>164</v>
      </c>
      <c r="AU90" s="24" t="s">
        <v>88</v>
      </c>
      <c r="AY90" s="24" t="s">
        <v>161</v>
      </c>
      <c r="BE90" s="204">
        <f t="shared" si="4"/>
        <v>0</v>
      </c>
      <c r="BF90" s="204">
        <f t="shared" si="5"/>
        <v>0</v>
      </c>
      <c r="BG90" s="204">
        <f t="shared" si="6"/>
        <v>0</v>
      </c>
      <c r="BH90" s="204">
        <f t="shared" si="7"/>
        <v>0</v>
      </c>
      <c r="BI90" s="204">
        <f t="shared" si="8"/>
        <v>0</v>
      </c>
      <c r="BJ90" s="24" t="s">
        <v>86</v>
      </c>
      <c r="BK90" s="204">
        <f t="shared" si="9"/>
        <v>0</v>
      </c>
      <c r="BL90" s="24" t="s">
        <v>169</v>
      </c>
      <c r="BM90" s="24" t="s">
        <v>763</v>
      </c>
    </row>
    <row r="91" spans="2:65" s="1" customFormat="1" ht="31.5" customHeight="1">
      <c r="B91" s="41"/>
      <c r="C91" s="193" t="s">
        <v>295</v>
      </c>
      <c r="D91" s="193" t="s">
        <v>164</v>
      </c>
      <c r="E91" s="194" t="s">
        <v>764</v>
      </c>
      <c r="F91" s="195" t="s">
        <v>765</v>
      </c>
      <c r="G91" s="196" t="s">
        <v>209</v>
      </c>
      <c r="H91" s="197">
        <v>26.43</v>
      </c>
      <c r="I91" s="198"/>
      <c r="J91" s="199">
        <f t="shared" si="0"/>
        <v>0</v>
      </c>
      <c r="K91" s="195" t="s">
        <v>168</v>
      </c>
      <c r="L91" s="61"/>
      <c r="M91" s="200" t="s">
        <v>76</v>
      </c>
      <c r="N91" s="201" t="s">
        <v>48</v>
      </c>
      <c r="O91" s="42"/>
      <c r="P91" s="202">
        <f t="shared" si="1"/>
        <v>0</v>
      </c>
      <c r="Q91" s="202">
        <v>0</v>
      </c>
      <c r="R91" s="202">
        <f t="shared" si="2"/>
        <v>0</v>
      </c>
      <c r="S91" s="202">
        <v>0</v>
      </c>
      <c r="T91" s="203">
        <f t="shared" si="3"/>
        <v>0</v>
      </c>
      <c r="AR91" s="24" t="s">
        <v>169</v>
      </c>
      <c r="AT91" s="24" t="s">
        <v>164</v>
      </c>
      <c r="AU91" s="24" t="s">
        <v>88</v>
      </c>
      <c r="AY91" s="24" t="s">
        <v>161</v>
      </c>
      <c r="BE91" s="204">
        <f t="shared" si="4"/>
        <v>0</v>
      </c>
      <c r="BF91" s="204">
        <f t="shared" si="5"/>
        <v>0</v>
      </c>
      <c r="BG91" s="204">
        <f t="shared" si="6"/>
        <v>0</v>
      </c>
      <c r="BH91" s="204">
        <f t="shared" si="7"/>
        <v>0</v>
      </c>
      <c r="BI91" s="204">
        <f t="shared" si="8"/>
        <v>0</v>
      </c>
      <c r="BJ91" s="24" t="s">
        <v>86</v>
      </c>
      <c r="BK91" s="204">
        <f t="shared" si="9"/>
        <v>0</v>
      </c>
      <c r="BL91" s="24" t="s">
        <v>169</v>
      </c>
      <c r="BM91" s="24" t="s">
        <v>766</v>
      </c>
    </row>
    <row r="92" spans="2:65" s="1" customFormat="1" ht="44.25" customHeight="1">
      <c r="B92" s="41"/>
      <c r="C92" s="193" t="s">
        <v>211</v>
      </c>
      <c r="D92" s="193" t="s">
        <v>164</v>
      </c>
      <c r="E92" s="194" t="s">
        <v>767</v>
      </c>
      <c r="F92" s="195" t="s">
        <v>768</v>
      </c>
      <c r="G92" s="196" t="s">
        <v>167</v>
      </c>
      <c r="H92" s="197">
        <v>11.89</v>
      </c>
      <c r="I92" s="198"/>
      <c r="J92" s="199">
        <f t="shared" si="0"/>
        <v>0</v>
      </c>
      <c r="K92" s="195" t="s">
        <v>168</v>
      </c>
      <c r="L92" s="61"/>
      <c r="M92" s="200" t="s">
        <v>76</v>
      </c>
      <c r="N92" s="201" t="s">
        <v>48</v>
      </c>
      <c r="O92" s="42"/>
      <c r="P92" s="202">
        <f t="shared" si="1"/>
        <v>0</v>
      </c>
      <c r="Q92" s="202">
        <v>0</v>
      </c>
      <c r="R92" s="202">
        <f t="shared" si="2"/>
        <v>0</v>
      </c>
      <c r="S92" s="202">
        <v>0</v>
      </c>
      <c r="T92" s="203">
        <f t="shared" si="3"/>
        <v>0</v>
      </c>
      <c r="AR92" s="24" t="s">
        <v>169</v>
      </c>
      <c r="AT92" s="24" t="s">
        <v>164</v>
      </c>
      <c r="AU92" s="24" t="s">
        <v>88</v>
      </c>
      <c r="AY92" s="24" t="s">
        <v>161</v>
      </c>
      <c r="BE92" s="204">
        <f t="shared" si="4"/>
        <v>0</v>
      </c>
      <c r="BF92" s="204">
        <f t="shared" si="5"/>
        <v>0</v>
      </c>
      <c r="BG92" s="204">
        <f t="shared" si="6"/>
        <v>0</v>
      </c>
      <c r="BH92" s="204">
        <f t="shared" si="7"/>
        <v>0</v>
      </c>
      <c r="BI92" s="204">
        <f t="shared" si="8"/>
        <v>0</v>
      </c>
      <c r="BJ92" s="24" t="s">
        <v>86</v>
      </c>
      <c r="BK92" s="204">
        <f t="shared" si="9"/>
        <v>0</v>
      </c>
      <c r="BL92" s="24" t="s">
        <v>169</v>
      </c>
      <c r="BM92" s="24" t="s">
        <v>769</v>
      </c>
    </row>
    <row r="93" spans="2:65" s="1" customFormat="1" ht="44.25" customHeight="1">
      <c r="B93" s="41"/>
      <c r="C93" s="193" t="s">
        <v>301</v>
      </c>
      <c r="D93" s="193" t="s">
        <v>164</v>
      </c>
      <c r="E93" s="194" t="s">
        <v>770</v>
      </c>
      <c r="F93" s="195" t="s">
        <v>771</v>
      </c>
      <c r="G93" s="196" t="s">
        <v>167</v>
      </c>
      <c r="H93" s="197">
        <v>2.88</v>
      </c>
      <c r="I93" s="198"/>
      <c r="J93" s="199">
        <f t="shared" si="0"/>
        <v>0</v>
      </c>
      <c r="K93" s="195" t="s">
        <v>168</v>
      </c>
      <c r="L93" s="61"/>
      <c r="M93" s="200" t="s">
        <v>76</v>
      </c>
      <c r="N93" s="201" t="s">
        <v>48</v>
      </c>
      <c r="O93" s="42"/>
      <c r="P93" s="202">
        <f t="shared" si="1"/>
        <v>0</v>
      </c>
      <c r="Q93" s="202">
        <v>0</v>
      </c>
      <c r="R93" s="202">
        <f t="shared" si="2"/>
        <v>0</v>
      </c>
      <c r="S93" s="202">
        <v>0</v>
      </c>
      <c r="T93" s="203">
        <f t="shared" si="3"/>
        <v>0</v>
      </c>
      <c r="AR93" s="24" t="s">
        <v>169</v>
      </c>
      <c r="AT93" s="24" t="s">
        <v>164</v>
      </c>
      <c r="AU93" s="24" t="s">
        <v>88</v>
      </c>
      <c r="AY93" s="24" t="s">
        <v>161</v>
      </c>
      <c r="BE93" s="204">
        <f t="shared" si="4"/>
        <v>0</v>
      </c>
      <c r="BF93" s="204">
        <f t="shared" si="5"/>
        <v>0</v>
      </c>
      <c r="BG93" s="204">
        <f t="shared" si="6"/>
        <v>0</v>
      </c>
      <c r="BH93" s="204">
        <f t="shared" si="7"/>
        <v>0</v>
      </c>
      <c r="BI93" s="204">
        <f t="shared" si="8"/>
        <v>0</v>
      </c>
      <c r="BJ93" s="24" t="s">
        <v>86</v>
      </c>
      <c r="BK93" s="204">
        <f t="shared" si="9"/>
        <v>0</v>
      </c>
      <c r="BL93" s="24" t="s">
        <v>169</v>
      </c>
      <c r="BM93" s="24" t="s">
        <v>772</v>
      </c>
    </row>
    <row r="94" spans="2:65" s="1" customFormat="1" ht="22.5" customHeight="1">
      <c r="B94" s="41"/>
      <c r="C94" s="193" t="s">
        <v>307</v>
      </c>
      <c r="D94" s="193" t="s">
        <v>164</v>
      </c>
      <c r="E94" s="194" t="s">
        <v>773</v>
      </c>
      <c r="F94" s="195" t="s">
        <v>774</v>
      </c>
      <c r="G94" s="196" t="s">
        <v>167</v>
      </c>
      <c r="H94" s="197">
        <v>2.88</v>
      </c>
      <c r="I94" s="198"/>
      <c r="J94" s="199">
        <f t="shared" si="0"/>
        <v>0</v>
      </c>
      <c r="K94" s="195" t="s">
        <v>168</v>
      </c>
      <c r="L94" s="61"/>
      <c r="M94" s="200" t="s">
        <v>76</v>
      </c>
      <c r="N94" s="201" t="s">
        <v>48</v>
      </c>
      <c r="O94" s="42"/>
      <c r="P94" s="202">
        <f t="shared" si="1"/>
        <v>0</v>
      </c>
      <c r="Q94" s="202">
        <v>0</v>
      </c>
      <c r="R94" s="202">
        <f t="shared" si="2"/>
        <v>0</v>
      </c>
      <c r="S94" s="202">
        <v>0</v>
      </c>
      <c r="T94" s="203">
        <f t="shared" si="3"/>
        <v>0</v>
      </c>
      <c r="AR94" s="24" t="s">
        <v>169</v>
      </c>
      <c r="AT94" s="24" t="s">
        <v>164</v>
      </c>
      <c r="AU94" s="24" t="s">
        <v>88</v>
      </c>
      <c r="AY94" s="24" t="s">
        <v>161</v>
      </c>
      <c r="BE94" s="204">
        <f t="shared" si="4"/>
        <v>0</v>
      </c>
      <c r="BF94" s="204">
        <f t="shared" si="5"/>
        <v>0</v>
      </c>
      <c r="BG94" s="204">
        <f t="shared" si="6"/>
        <v>0</v>
      </c>
      <c r="BH94" s="204">
        <f t="shared" si="7"/>
        <v>0</v>
      </c>
      <c r="BI94" s="204">
        <f t="shared" si="8"/>
        <v>0</v>
      </c>
      <c r="BJ94" s="24" t="s">
        <v>86</v>
      </c>
      <c r="BK94" s="204">
        <f t="shared" si="9"/>
        <v>0</v>
      </c>
      <c r="BL94" s="24" t="s">
        <v>169</v>
      </c>
      <c r="BM94" s="24" t="s">
        <v>775</v>
      </c>
    </row>
    <row r="95" spans="2:65" s="1" customFormat="1" ht="22.5" customHeight="1">
      <c r="B95" s="41"/>
      <c r="C95" s="193" t="s">
        <v>314</v>
      </c>
      <c r="D95" s="193" t="s">
        <v>164</v>
      </c>
      <c r="E95" s="194" t="s">
        <v>776</v>
      </c>
      <c r="F95" s="195" t="s">
        <v>777</v>
      </c>
      <c r="G95" s="196" t="s">
        <v>204</v>
      </c>
      <c r="H95" s="197">
        <v>5.76</v>
      </c>
      <c r="I95" s="198"/>
      <c r="J95" s="199">
        <f t="shared" si="0"/>
        <v>0</v>
      </c>
      <c r="K95" s="195" t="s">
        <v>168</v>
      </c>
      <c r="L95" s="61"/>
      <c r="M95" s="200" t="s">
        <v>76</v>
      </c>
      <c r="N95" s="201" t="s">
        <v>48</v>
      </c>
      <c r="O95" s="42"/>
      <c r="P95" s="202">
        <f t="shared" si="1"/>
        <v>0</v>
      </c>
      <c r="Q95" s="202">
        <v>0</v>
      </c>
      <c r="R95" s="202">
        <f t="shared" si="2"/>
        <v>0</v>
      </c>
      <c r="S95" s="202">
        <v>0</v>
      </c>
      <c r="T95" s="203">
        <f t="shared" si="3"/>
        <v>0</v>
      </c>
      <c r="AR95" s="24" t="s">
        <v>169</v>
      </c>
      <c r="AT95" s="24" t="s">
        <v>164</v>
      </c>
      <c r="AU95" s="24" t="s">
        <v>88</v>
      </c>
      <c r="AY95" s="24" t="s">
        <v>161</v>
      </c>
      <c r="BE95" s="204">
        <f t="shared" si="4"/>
        <v>0</v>
      </c>
      <c r="BF95" s="204">
        <f t="shared" si="5"/>
        <v>0</v>
      </c>
      <c r="BG95" s="204">
        <f t="shared" si="6"/>
        <v>0</v>
      </c>
      <c r="BH95" s="204">
        <f t="shared" si="7"/>
        <v>0</v>
      </c>
      <c r="BI95" s="204">
        <f t="shared" si="8"/>
        <v>0</v>
      </c>
      <c r="BJ95" s="24" t="s">
        <v>86</v>
      </c>
      <c r="BK95" s="204">
        <f t="shared" si="9"/>
        <v>0</v>
      </c>
      <c r="BL95" s="24" t="s">
        <v>169</v>
      </c>
      <c r="BM95" s="24" t="s">
        <v>778</v>
      </c>
    </row>
    <row r="96" spans="2:65" s="11" customFormat="1" ht="13.5">
      <c r="B96" s="205"/>
      <c r="C96" s="206"/>
      <c r="D96" s="219" t="s">
        <v>171</v>
      </c>
      <c r="E96" s="206"/>
      <c r="F96" s="242" t="s">
        <v>779</v>
      </c>
      <c r="G96" s="206"/>
      <c r="H96" s="243">
        <v>5.76</v>
      </c>
      <c r="I96" s="211"/>
      <c r="J96" s="206"/>
      <c r="K96" s="206"/>
      <c r="L96" s="212"/>
      <c r="M96" s="213"/>
      <c r="N96" s="214"/>
      <c r="O96" s="214"/>
      <c r="P96" s="214"/>
      <c r="Q96" s="214"/>
      <c r="R96" s="214"/>
      <c r="S96" s="214"/>
      <c r="T96" s="215"/>
      <c r="AT96" s="216" t="s">
        <v>171</v>
      </c>
      <c r="AU96" s="216" t="s">
        <v>88</v>
      </c>
      <c r="AV96" s="11" t="s">
        <v>88</v>
      </c>
      <c r="AW96" s="11" t="s">
        <v>6</v>
      </c>
      <c r="AX96" s="11" t="s">
        <v>86</v>
      </c>
      <c r="AY96" s="216" t="s">
        <v>161</v>
      </c>
    </row>
    <row r="97" spans="2:65" s="1" customFormat="1" ht="31.5" customHeight="1">
      <c r="B97" s="41"/>
      <c r="C97" s="193" t="s">
        <v>224</v>
      </c>
      <c r="D97" s="193" t="s">
        <v>164</v>
      </c>
      <c r="E97" s="194" t="s">
        <v>780</v>
      </c>
      <c r="F97" s="195" t="s">
        <v>781</v>
      </c>
      <c r="G97" s="196" t="s">
        <v>167</v>
      </c>
      <c r="H97" s="197">
        <v>9.0180000000000007</v>
      </c>
      <c r="I97" s="198"/>
      <c r="J97" s="199">
        <f>ROUND(I97*H97,2)</f>
        <v>0</v>
      </c>
      <c r="K97" s="195" t="s">
        <v>168</v>
      </c>
      <c r="L97" s="61"/>
      <c r="M97" s="200" t="s">
        <v>76</v>
      </c>
      <c r="N97" s="201" t="s">
        <v>48</v>
      </c>
      <c r="O97" s="42"/>
      <c r="P97" s="202">
        <f>O97*H97</f>
        <v>0</v>
      </c>
      <c r="Q97" s="202">
        <v>0</v>
      </c>
      <c r="R97" s="202">
        <f>Q97*H97</f>
        <v>0</v>
      </c>
      <c r="S97" s="202">
        <v>0</v>
      </c>
      <c r="T97" s="203">
        <f>S97*H97</f>
        <v>0</v>
      </c>
      <c r="AR97" s="24" t="s">
        <v>169</v>
      </c>
      <c r="AT97" s="24" t="s">
        <v>164</v>
      </c>
      <c r="AU97" s="24" t="s">
        <v>88</v>
      </c>
      <c r="AY97" s="24" t="s">
        <v>161</v>
      </c>
      <c r="BE97" s="204">
        <f>IF(N97="základní",J97,0)</f>
        <v>0</v>
      </c>
      <c r="BF97" s="204">
        <f>IF(N97="snížená",J97,0)</f>
        <v>0</v>
      </c>
      <c r="BG97" s="204">
        <f>IF(N97="zákl. přenesená",J97,0)</f>
        <v>0</v>
      </c>
      <c r="BH97" s="204">
        <f>IF(N97="sníž. přenesená",J97,0)</f>
        <v>0</v>
      </c>
      <c r="BI97" s="204">
        <f>IF(N97="nulová",J97,0)</f>
        <v>0</v>
      </c>
      <c r="BJ97" s="24" t="s">
        <v>86</v>
      </c>
      <c r="BK97" s="204">
        <f>ROUND(I97*H97,2)</f>
        <v>0</v>
      </c>
      <c r="BL97" s="24" t="s">
        <v>169</v>
      </c>
      <c r="BM97" s="24" t="s">
        <v>782</v>
      </c>
    </row>
    <row r="98" spans="2:65" s="1" customFormat="1" ht="57" customHeight="1">
      <c r="B98" s="41"/>
      <c r="C98" s="193" t="s">
        <v>331</v>
      </c>
      <c r="D98" s="193" t="s">
        <v>164</v>
      </c>
      <c r="E98" s="194" t="s">
        <v>783</v>
      </c>
      <c r="F98" s="195" t="s">
        <v>784</v>
      </c>
      <c r="G98" s="196" t="s">
        <v>167</v>
      </c>
      <c r="H98" s="197">
        <v>2.0299999999999998</v>
      </c>
      <c r="I98" s="198"/>
      <c r="J98" s="199">
        <f>ROUND(I98*H98,2)</f>
        <v>0</v>
      </c>
      <c r="K98" s="195" t="s">
        <v>168</v>
      </c>
      <c r="L98" s="61"/>
      <c r="M98" s="200" t="s">
        <v>76</v>
      </c>
      <c r="N98" s="201" t="s">
        <v>48</v>
      </c>
      <c r="O98" s="42"/>
      <c r="P98" s="202">
        <f>O98*H98</f>
        <v>0</v>
      </c>
      <c r="Q98" s="202">
        <v>0</v>
      </c>
      <c r="R98" s="202">
        <f>Q98*H98</f>
        <v>0</v>
      </c>
      <c r="S98" s="202">
        <v>0</v>
      </c>
      <c r="T98" s="203">
        <f>S98*H98</f>
        <v>0</v>
      </c>
      <c r="AR98" s="24" t="s">
        <v>169</v>
      </c>
      <c r="AT98" s="24" t="s">
        <v>164</v>
      </c>
      <c r="AU98" s="24" t="s">
        <v>88</v>
      </c>
      <c r="AY98" s="24" t="s">
        <v>161</v>
      </c>
      <c r="BE98" s="204">
        <f>IF(N98="základní",J98,0)</f>
        <v>0</v>
      </c>
      <c r="BF98" s="204">
        <f>IF(N98="snížená",J98,0)</f>
        <v>0</v>
      </c>
      <c r="BG98" s="204">
        <f>IF(N98="zákl. přenesená",J98,0)</f>
        <v>0</v>
      </c>
      <c r="BH98" s="204">
        <f>IF(N98="sníž. přenesená",J98,0)</f>
        <v>0</v>
      </c>
      <c r="BI98" s="204">
        <f>IF(N98="nulová",J98,0)</f>
        <v>0</v>
      </c>
      <c r="BJ98" s="24" t="s">
        <v>86</v>
      </c>
      <c r="BK98" s="204">
        <f>ROUND(I98*H98,2)</f>
        <v>0</v>
      </c>
      <c r="BL98" s="24" t="s">
        <v>169</v>
      </c>
      <c r="BM98" s="24" t="s">
        <v>785</v>
      </c>
    </row>
    <row r="99" spans="2:65" s="1" customFormat="1" ht="22.5" customHeight="1">
      <c r="B99" s="41"/>
      <c r="C99" s="232" t="s">
        <v>346</v>
      </c>
      <c r="D99" s="232" t="s">
        <v>246</v>
      </c>
      <c r="E99" s="233" t="s">
        <v>786</v>
      </c>
      <c r="F99" s="234" t="s">
        <v>787</v>
      </c>
      <c r="G99" s="235" t="s">
        <v>204</v>
      </c>
      <c r="H99" s="236">
        <v>3.2480000000000002</v>
      </c>
      <c r="I99" s="237"/>
      <c r="J99" s="238">
        <f>ROUND(I99*H99,2)</f>
        <v>0</v>
      </c>
      <c r="K99" s="234" t="s">
        <v>168</v>
      </c>
      <c r="L99" s="239"/>
      <c r="M99" s="240" t="s">
        <v>76</v>
      </c>
      <c r="N99" s="241" t="s">
        <v>48</v>
      </c>
      <c r="O99" s="42"/>
      <c r="P99" s="202">
        <f>O99*H99</f>
        <v>0</v>
      </c>
      <c r="Q99" s="202">
        <v>0</v>
      </c>
      <c r="R99" s="202">
        <f>Q99*H99</f>
        <v>0</v>
      </c>
      <c r="S99" s="202">
        <v>0</v>
      </c>
      <c r="T99" s="203">
        <f>S99*H99</f>
        <v>0</v>
      </c>
      <c r="AR99" s="24" t="s">
        <v>288</v>
      </c>
      <c r="AT99" s="24" t="s">
        <v>246</v>
      </c>
      <c r="AU99" s="24" t="s">
        <v>88</v>
      </c>
      <c r="AY99" s="24" t="s">
        <v>161</v>
      </c>
      <c r="BE99" s="204">
        <f>IF(N99="základní",J99,0)</f>
        <v>0</v>
      </c>
      <c r="BF99" s="204">
        <f>IF(N99="snížená",J99,0)</f>
        <v>0</v>
      </c>
      <c r="BG99" s="204">
        <f>IF(N99="zákl. přenesená",J99,0)</f>
        <v>0</v>
      </c>
      <c r="BH99" s="204">
        <f>IF(N99="sníž. přenesená",J99,0)</f>
        <v>0</v>
      </c>
      <c r="BI99" s="204">
        <f>IF(N99="nulová",J99,0)</f>
        <v>0</v>
      </c>
      <c r="BJ99" s="24" t="s">
        <v>86</v>
      </c>
      <c r="BK99" s="204">
        <f>ROUND(I99*H99,2)</f>
        <v>0</v>
      </c>
      <c r="BL99" s="24" t="s">
        <v>169</v>
      </c>
      <c r="BM99" s="24" t="s">
        <v>788</v>
      </c>
    </row>
    <row r="100" spans="2:65" s="11" customFormat="1" ht="13.5">
      <c r="B100" s="205"/>
      <c r="C100" s="206"/>
      <c r="D100" s="219" t="s">
        <v>171</v>
      </c>
      <c r="E100" s="206"/>
      <c r="F100" s="242" t="s">
        <v>789</v>
      </c>
      <c r="G100" s="206"/>
      <c r="H100" s="243">
        <v>3.2480000000000002</v>
      </c>
      <c r="I100" s="211"/>
      <c r="J100" s="206"/>
      <c r="K100" s="206"/>
      <c r="L100" s="212"/>
      <c r="M100" s="213"/>
      <c r="N100" s="214"/>
      <c r="O100" s="214"/>
      <c r="P100" s="214"/>
      <c r="Q100" s="214"/>
      <c r="R100" s="214"/>
      <c r="S100" s="214"/>
      <c r="T100" s="215"/>
      <c r="AT100" s="216" t="s">
        <v>171</v>
      </c>
      <c r="AU100" s="216" t="s">
        <v>88</v>
      </c>
      <c r="AV100" s="11" t="s">
        <v>88</v>
      </c>
      <c r="AW100" s="11" t="s">
        <v>6</v>
      </c>
      <c r="AX100" s="11" t="s">
        <v>86</v>
      </c>
      <c r="AY100" s="216" t="s">
        <v>161</v>
      </c>
    </row>
    <row r="101" spans="2:65" s="1" customFormat="1" ht="31.5" customHeight="1">
      <c r="B101" s="41"/>
      <c r="C101" s="193" t="s">
        <v>188</v>
      </c>
      <c r="D101" s="193" t="s">
        <v>164</v>
      </c>
      <c r="E101" s="194" t="s">
        <v>790</v>
      </c>
      <c r="F101" s="195" t="s">
        <v>791</v>
      </c>
      <c r="G101" s="196" t="s">
        <v>209</v>
      </c>
      <c r="H101" s="197">
        <v>5.7960000000000003</v>
      </c>
      <c r="I101" s="198"/>
      <c r="J101" s="199">
        <f>ROUND(I101*H101,2)</f>
        <v>0</v>
      </c>
      <c r="K101" s="195" t="s">
        <v>168</v>
      </c>
      <c r="L101" s="61"/>
      <c r="M101" s="200" t="s">
        <v>76</v>
      </c>
      <c r="N101" s="201" t="s">
        <v>48</v>
      </c>
      <c r="O101" s="42"/>
      <c r="P101" s="202">
        <f>O101*H101</f>
        <v>0</v>
      </c>
      <c r="Q101" s="202">
        <v>0</v>
      </c>
      <c r="R101" s="202">
        <f>Q101*H101</f>
        <v>0</v>
      </c>
      <c r="S101" s="202">
        <v>0</v>
      </c>
      <c r="T101" s="203">
        <f>S101*H101</f>
        <v>0</v>
      </c>
      <c r="AR101" s="24" t="s">
        <v>169</v>
      </c>
      <c r="AT101" s="24" t="s">
        <v>164</v>
      </c>
      <c r="AU101" s="24" t="s">
        <v>88</v>
      </c>
      <c r="AY101" s="24" t="s">
        <v>161</v>
      </c>
      <c r="BE101" s="204">
        <f>IF(N101="základní",J101,0)</f>
        <v>0</v>
      </c>
      <c r="BF101" s="204">
        <f>IF(N101="snížená",J101,0)</f>
        <v>0</v>
      </c>
      <c r="BG101" s="204">
        <f>IF(N101="zákl. přenesená",J101,0)</f>
        <v>0</v>
      </c>
      <c r="BH101" s="204">
        <f>IF(N101="sníž. přenesená",J101,0)</f>
        <v>0</v>
      </c>
      <c r="BI101" s="204">
        <f>IF(N101="nulová",J101,0)</f>
        <v>0</v>
      </c>
      <c r="BJ101" s="24" t="s">
        <v>86</v>
      </c>
      <c r="BK101" s="204">
        <f>ROUND(I101*H101,2)</f>
        <v>0</v>
      </c>
      <c r="BL101" s="24" t="s">
        <v>169</v>
      </c>
      <c r="BM101" s="24" t="s">
        <v>792</v>
      </c>
    </row>
    <row r="102" spans="2:65" s="1" customFormat="1" ht="31.5" customHeight="1">
      <c r="B102" s="41"/>
      <c r="C102" s="193" t="s">
        <v>532</v>
      </c>
      <c r="D102" s="193" t="s">
        <v>164</v>
      </c>
      <c r="E102" s="194" t="s">
        <v>793</v>
      </c>
      <c r="F102" s="195" t="s">
        <v>794</v>
      </c>
      <c r="G102" s="196" t="s">
        <v>209</v>
      </c>
      <c r="H102" s="197">
        <v>5.7960000000000003</v>
      </c>
      <c r="I102" s="198"/>
      <c r="J102" s="199">
        <f>ROUND(I102*H102,2)</f>
        <v>0</v>
      </c>
      <c r="K102" s="195" t="s">
        <v>168</v>
      </c>
      <c r="L102" s="61"/>
      <c r="M102" s="200" t="s">
        <v>76</v>
      </c>
      <c r="N102" s="201" t="s">
        <v>48</v>
      </c>
      <c r="O102" s="42"/>
      <c r="P102" s="202">
        <f>O102*H102</f>
        <v>0</v>
      </c>
      <c r="Q102" s="202">
        <v>0</v>
      </c>
      <c r="R102" s="202">
        <f>Q102*H102</f>
        <v>0</v>
      </c>
      <c r="S102" s="202">
        <v>0</v>
      </c>
      <c r="T102" s="203">
        <f>S102*H102</f>
        <v>0</v>
      </c>
      <c r="AR102" s="24" t="s">
        <v>169</v>
      </c>
      <c r="AT102" s="24" t="s">
        <v>164</v>
      </c>
      <c r="AU102" s="24" t="s">
        <v>88</v>
      </c>
      <c r="AY102" s="24" t="s">
        <v>161</v>
      </c>
      <c r="BE102" s="204">
        <f>IF(N102="základní",J102,0)</f>
        <v>0</v>
      </c>
      <c r="BF102" s="204">
        <f>IF(N102="snížená",J102,0)</f>
        <v>0</v>
      </c>
      <c r="BG102" s="204">
        <f>IF(N102="zákl. přenesená",J102,0)</f>
        <v>0</v>
      </c>
      <c r="BH102" s="204">
        <f>IF(N102="sníž. přenesená",J102,0)</f>
        <v>0</v>
      </c>
      <c r="BI102" s="204">
        <f>IF(N102="nulová",J102,0)</f>
        <v>0</v>
      </c>
      <c r="BJ102" s="24" t="s">
        <v>86</v>
      </c>
      <c r="BK102" s="204">
        <f>ROUND(I102*H102,2)</f>
        <v>0</v>
      </c>
      <c r="BL102" s="24" t="s">
        <v>169</v>
      </c>
      <c r="BM102" s="24" t="s">
        <v>795</v>
      </c>
    </row>
    <row r="103" spans="2:65" s="1" customFormat="1" ht="22.5" customHeight="1">
      <c r="B103" s="41"/>
      <c r="C103" s="232" t="s">
        <v>536</v>
      </c>
      <c r="D103" s="232" t="s">
        <v>246</v>
      </c>
      <c r="E103" s="233" t="s">
        <v>796</v>
      </c>
      <c r="F103" s="234" t="s">
        <v>797</v>
      </c>
      <c r="G103" s="235" t="s">
        <v>414</v>
      </c>
      <c r="H103" s="236">
        <v>8.6999999999999994E-2</v>
      </c>
      <c r="I103" s="237"/>
      <c r="J103" s="238">
        <f>ROUND(I103*H103,2)</f>
        <v>0</v>
      </c>
      <c r="K103" s="234" t="s">
        <v>168</v>
      </c>
      <c r="L103" s="239"/>
      <c r="M103" s="240" t="s">
        <v>76</v>
      </c>
      <c r="N103" s="241" t="s">
        <v>48</v>
      </c>
      <c r="O103" s="42"/>
      <c r="P103" s="202">
        <f>O103*H103</f>
        <v>0</v>
      </c>
      <c r="Q103" s="202">
        <v>1E-3</v>
      </c>
      <c r="R103" s="202">
        <f>Q103*H103</f>
        <v>8.7000000000000001E-5</v>
      </c>
      <c r="S103" s="202">
        <v>0</v>
      </c>
      <c r="T103" s="203">
        <f>S103*H103</f>
        <v>0</v>
      </c>
      <c r="AR103" s="24" t="s">
        <v>288</v>
      </c>
      <c r="AT103" s="24" t="s">
        <v>246</v>
      </c>
      <c r="AU103" s="24" t="s">
        <v>88</v>
      </c>
      <c r="AY103" s="24" t="s">
        <v>161</v>
      </c>
      <c r="BE103" s="204">
        <f>IF(N103="základní",J103,0)</f>
        <v>0</v>
      </c>
      <c r="BF103" s="204">
        <f>IF(N103="snížená",J103,0)</f>
        <v>0</v>
      </c>
      <c r="BG103" s="204">
        <f>IF(N103="zákl. přenesená",J103,0)</f>
        <v>0</v>
      </c>
      <c r="BH103" s="204">
        <f>IF(N103="sníž. přenesená",J103,0)</f>
        <v>0</v>
      </c>
      <c r="BI103" s="204">
        <f>IF(N103="nulová",J103,0)</f>
        <v>0</v>
      </c>
      <c r="BJ103" s="24" t="s">
        <v>86</v>
      </c>
      <c r="BK103" s="204">
        <f>ROUND(I103*H103,2)</f>
        <v>0</v>
      </c>
      <c r="BL103" s="24" t="s">
        <v>169</v>
      </c>
      <c r="BM103" s="24" t="s">
        <v>798</v>
      </c>
    </row>
    <row r="104" spans="2:65" s="11" customFormat="1" ht="13.5">
      <c r="B104" s="205"/>
      <c r="C104" s="206"/>
      <c r="D104" s="207" t="s">
        <v>171</v>
      </c>
      <c r="E104" s="206"/>
      <c r="F104" s="209" t="s">
        <v>799</v>
      </c>
      <c r="G104" s="206"/>
      <c r="H104" s="210">
        <v>8.6999999999999994E-2</v>
      </c>
      <c r="I104" s="211"/>
      <c r="J104" s="206"/>
      <c r="K104" s="206"/>
      <c r="L104" s="212"/>
      <c r="M104" s="213"/>
      <c r="N104" s="214"/>
      <c r="O104" s="214"/>
      <c r="P104" s="214"/>
      <c r="Q104" s="214"/>
      <c r="R104" s="214"/>
      <c r="S104" s="214"/>
      <c r="T104" s="215"/>
      <c r="AT104" s="216" t="s">
        <v>171</v>
      </c>
      <c r="AU104" s="216" t="s">
        <v>88</v>
      </c>
      <c r="AV104" s="11" t="s">
        <v>88</v>
      </c>
      <c r="AW104" s="11" t="s">
        <v>6</v>
      </c>
      <c r="AX104" s="11" t="s">
        <v>86</v>
      </c>
      <c r="AY104" s="216" t="s">
        <v>161</v>
      </c>
    </row>
    <row r="105" spans="2:65" s="10" customFormat="1" ht="29.85" customHeight="1">
      <c r="B105" s="176"/>
      <c r="C105" s="177"/>
      <c r="D105" s="190" t="s">
        <v>77</v>
      </c>
      <c r="E105" s="191" t="s">
        <v>186</v>
      </c>
      <c r="F105" s="191" t="s">
        <v>187</v>
      </c>
      <c r="G105" s="177"/>
      <c r="H105" s="177"/>
      <c r="I105" s="180"/>
      <c r="J105" s="192">
        <f>BK105</f>
        <v>0</v>
      </c>
      <c r="K105" s="177"/>
      <c r="L105" s="182"/>
      <c r="M105" s="183"/>
      <c r="N105" s="184"/>
      <c r="O105" s="184"/>
      <c r="P105" s="185">
        <f>SUM(P106:P107)</f>
        <v>0</v>
      </c>
      <c r="Q105" s="184"/>
      <c r="R105" s="185">
        <f>SUM(R106:R107)</f>
        <v>3.9500000000000004E-3</v>
      </c>
      <c r="S105" s="184"/>
      <c r="T105" s="186">
        <f>SUM(T106:T107)</f>
        <v>0</v>
      </c>
      <c r="AR105" s="187" t="s">
        <v>86</v>
      </c>
      <c r="AT105" s="188" t="s">
        <v>77</v>
      </c>
      <c r="AU105" s="188" t="s">
        <v>86</v>
      </c>
      <c r="AY105" s="187" t="s">
        <v>161</v>
      </c>
      <c r="BK105" s="189">
        <f>SUM(BK106:BK107)</f>
        <v>0</v>
      </c>
    </row>
    <row r="106" spans="2:65" s="1" customFormat="1" ht="69.75" customHeight="1">
      <c r="B106" s="41"/>
      <c r="C106" s="193" t="s">
        <v>163</v>
      </c>
      <c r="D106" s="193" t="s">
        <v>164</v>
      </c>
      <c r="E106" s="194" t="s">
        <v>800</v>
      </c>
      <c r="F106" s="195" t="s">
        <v>801</v>
      </c>
      <c r="G106" s="196" t="s">
        <v>220</v>
      </c>
      <c r="H106" s="197">
        <v>0.5</v>
      </c>
      <c r="I106" s="198"/>
      <c r="J106" s="199">
        <f>ROUND(I106*H106,2)</f>
        <v>0</v>
      </c>
      <c r="K106" s="195" t="s">
        <v>168</v>
      </c>
      <c r="L106" s="61"/>
      <c r="M106" s="200" t="s">
        <v>76</v>
      </c>
      <c r="N106" s="201" t="s">
        <v>48</v>
      </c>
      <c r="O106" s="42"/>
      <c r="P106" s="202">
        <f>O106*H106</f>
        <v>0</v>
      </c>
      <c r="Q106" s="202">
        <v>0</v>
      </c>
      <c r="R106" s="202">
        <f>Q106*H106</f>
        <v>0</v>
      </c>
      <c r="S106" s="202">
        <v>0</v>
      </c>
      <c r="T106" s="203">
        <f>S106*H106</f>
        <v>0</v>
      </c>
      <c r="AR106" s="24" t="s">
        <v>169</v>
      </c>
      <c r="AT106" s="24" t="s">
        <v>164</v>
      </c>
      <c r="AU106" s="24" t="s">
        <v>88</v>
      </c>
      <c r="AY106" s="24" t="s">
        <v>161</v>
      </c>
      <c r="BE106" s="204">
        <f>IF(N106="základní",J106,0)</f>
        <v>0</v>
      </c>
      <c r="BF106" s="204">
        <f>IF(N106="snížená",J106,0)</f>
        <v>0</v>
      </c>
      <c r="BG106" s="204">
        <f>IF(N106="zákl. přenesená",J106,0)</f>
        <v>0</v>
      </c>
      <c r="BH106" s="204">
        <f>IF(N106="sníž. přenesená",J106,0)</f>
        <v>0</v>
      </c>
      <c r="BI106" s="204">
        <f>IF(N106="nulová",J106,0)</f>
        <v>0</v>
      </c>
      <c r="BJ106" s="24" t="s">
        <v>86</v>
      </c>
      <c r="BK106" s="204">
        <f>ROUND(I106*H106,2)</f>
        <v>0</v>
      </c>
      <c r="BL106" s="24" t="s">
        <v>169</v>
      </c>
      <c r="BM106" s="24" t="s">
        <v>802</v>
      </c>
    </row>
    <row r="107" spans="2:65" s="1" customFormat="1" ht="22.5" customHeight="1">
      <c r="B107" s="41"/>
      <c r="C107" s="232" t="s">
        <v>175</v>
      </c>
      <c r="D107" s="232" t="s">
        <v>246</v>
      </c>
      <c r="E107" s="233" t="s">
        <v>803</v>
      </c>
      <c r="F107" s="234" t="s">
        <v>804</v>
      </c>
      <c r="G107" s="235" t="s">
        <v>220</v>
      </c>
      <c r="H107" s="236">
        <v>0.5</v>
      </c>
      <c r="I107" s="237"/>
      <c r="J107" s="238">
        <f>ROUND(I107*H107,2)</f>
        <v>0</v>
      </c>
      <c r="K107" s="234" t="s">
        <v>168</v>
      </c>
      <c r="L107" s="239"/>
      <c r="M107" s="240" t="s">
        <v>76</v>
      </c>
      <c r="N107" s="241" t="s">
        <v>48</v>
      </c>
      <c r="O107" s="42"/>
      <c r="P107" s="202">
        <f>O107*H107</f>
        <v>0</v>
      </c>
      <c r="Q107" s="202">
        <v>7.9000000000000008E-3</v>
      </c>
      <c r="R107" s="202">
        <f>Q107*H107</f>
        <v>3.9500000000000004E-3</v>
      </c>
      <c r="S107" s="202">
        <v>0</v>
      </c>
      <c r="T107" s="203">
        <f>S107*H107</f>
        <v>0</v>
      </c>
      <c r="AR107" s="24" t="s">
        <v>288</v>
      </c>
      <c r="AT107" s="24" t="s">
        <v>246</v>
      </c>
      <c r="AU107" s="24" t="s">
        <v>88</v>
      </c>
      <c r="AY107" s="24" t="s">
        <v>161</v>
      </c>
      <c r="BE107" s="204">
        <f>IF(N107="základní",J107,0)</f>
        <v>0</v>
      </c>
      <c r="BF107" s="204">
        <f>IF(N107="snížená",J107,0)</f>
        <v>0</v>
      </c>
      <c r="BG107" s="204">
        <f>IF(N107="zákl. přenesená",J107,0)</f>
        <v>0</v>
      </c>
      <c r="BH107" s="204">
        <f>IF(N107="sníž. přenesená",J107,0)</f>
        <v>0</v>
      </c>
      <c r="BI107" s="204">
        <f>IF(N107="nulová",J107,0)</f>
        <v>0</v>
      </c>
      <c r="BJ107" s="24" t="s">
        <v>86</v>
      </c>
      <c r="BK107" s="204">
        <f>ROUND(I107*H107,2)</f>
        <v>0</v>
      </c>
      <c r="BL107" s="24" t="s">
        <v>169</v>
      </c>
      <c r="BM107" s="24" t="s">
        <v>805</v>
      </c>
    </row>
    <row r="108" spans="2:65" s="10" customFormat="1" ht="29.85" customHeight="1">
      <c r="B108" s="176"/>
      <c r="C108" s="177"/>
      <c r="D108" s="190" t="s">
        <v>77</v>
      </c>
      <c r="E108" s="191" t="s">
        <v>169</v>
      </c>
      <c r="F108" s="191" t="s">
        <v>194</v>
      </c>
      <c r="G108" s="177"/>
      <c r="H108" s="177"/>
      <c r="I108" s="180"/>
      <c r="J108" s="192">
        <f>BK108</f>
        <v>0</v>
      </c>
      <c r="K108" s="177"/>
      <c r="L108" s="182"/>
      <c r="M108" s="183"/>
      <c r="N108" s="184"/>
      <c r="O108" s="184"/>
      <c r="P108" s="185">
        <f>P109</f>
        <v>0</v>
      </c>
      <c r="Q108" s="184"/>
      <c r="R108" s="185">
        <f>R109</f>
        <v>0</v>
      </c>
      <c r="S108" s="184"/>
      <c r="T108" s="186">
        <f>T109</f>
        <v>0</v>
      </c>
      <c r="AR108" s="187" t="s">
        <v>86</v>
      </c>
      <c r="AT108" s="188" t="s">
        <v>77</v>
      </c>
      <c r="AU108" s="188" t="s">
        <v>86</v>
      </c>
      <c r="AY108" s="187" t="s">
        <v>161</v>
      </c>
      <c r="BK108" s="189">
        <f>BK109</f>
        <v>0</v>
      </c>
    </row>
    <row r="109" spans="2:65" s="1" customFormat="1" ht="31.5" customHeight="1">
      <c r="B109" s="41"/>
      <c r="C109" s="193" t="s">
        <v>528</v>
      </c>
      <c r="D109" s="193" t="s">
        <v>164</v>
      </c>
      <c r="E109" s="194" t="s">
        <v>806</v>
      </c>
      <c r="F109" s="195" t="s">
        <v>807</v>
      </c>
      <c r="G109" s="196" t="s">
        <v>167</v>
      </c>
      <c r="H109" s="197">
        <v>0.84599999999999997</v>
      </c>
      <c r="I109" s="198"/>
      <c r="J109" s="199">
        <f>ROUND(I109*H109,2)</f>
        <v>0</v>
      </c>
      <c r="K109" s="195" t="s">
        <v>168</v>
      </c>
      <c r="L109" s="61"/>
      <c r="M109" s="200" t="s">
        <v>76</v>
      </c>
      <c r="N109" s="201" t="s">
        <v>48</v>
      </c>
      <c r="O109" s="42"/>
      <c r="P109" s="202">
        <f>O109*H109</f>
        <v>0</v>
      </c>
      <c r="Q109" s="202">
        <v>0</v>
      </c>
      <c r="R109" s="202">
        <f>Q109*H109</f>
        <v>0</v>
      </c>
      <c r="S109" s="202">
        <v>0</v>
      </c>
      <c r="T109" s="203">
        <f>S109*H109</f>
        <v>0</v>
      </c>
      <c r="AR109" s="24" t="s">
        <v>169</v>
      </c>
      <c r="AT109" s="24" t="s">
        <v>164</v>
      </c>
      <c r="AU109" s="24" t="s">
        <v>88</v>
      </c>
      <c r="AY109" s="24" t="s">
        <v>161</v>
      </c>
      <c r="BE109" s="204">
        <f>IF(N109="základní",J109,0)</f>
        <v>0</v>
      </c>
      <c r="BF109" s="204">
        <f>IF(N109="snížená",J109,0)</f>
        <v>0</v>
      </c>
      <c r="BG109" s="204">
        <f>IF(N109="zákl. přenesená",J109,0)</f>
        <v>0</v>
      </c>
      <c r="BH109" s="204">
        <f>IF(N109="sníž. přenesená",J109,0)</f>
        <v>0</v>
      </c>
      <c r="BI109" s="204">
        <f>IF(N109="nulová",J109,0)</f>
        <v>0</v>
      </c>
      <c r="BJ109" s="24" t="s">
        <v>86</v>
      </c>
      <c r="BK109" s="204">
        <f>ROUND(I109*H109,2)</f>
        <v>0</v>
      </c>
      <c r="BL109" s="24" t="s">
        <v>169</v>
      </c>
      <c r="BM109" s="24" t="s">
        <v>808</v>
      </c>
    </row>
    <row r="110" spans="2:65" s="10" customFormat="1" ht="29.85" customHeight="1">
      <c r="B110" s="176"/>
      <c r="C110" s="177"/>
      <c r="D110" s="190" t="s">
        <v>77</v>
      </c>
      <c r="E110" s="191" t="s">
        <v>245</v>
      </c>
      <c r="F110" s="191" t="s">
        <v>809</v>
      </c>
      <c r="G110" s="177"/>
      <c r="H110" s="177"/>
      <c r="I110" s="180"/>
      <c r="J110" s="192">
        <f>BK110</f>
        <v>0</v>
      </c>
      <c r="K110" s="177"/>
      <c r="L110" s="182"/>
      <c r="M110" s="183"/>
      <c r="N110" s="184"/>
      <c r="O110" s="184"/>
      <c r="P110" s="185">
        <f>P111</f>
        <v>0</v>
      </c>
      <c r="Q110" s="184"/>
      <c r="R110" s="185">
        <f>R111</f>
        <v>0.27270000000000005</v>
      </c>
      <c r="S110" s="184"/>
      <c r="T110" s="186">
        <f>T111</f>
        <v>0</v>
      </c>
      <c r="AR110" s="187" t="s">
        <v>86</v>
      </c>
      <c r="AT110" s="188" t="s">
        <v>77</v>
      </c>
      <c r="AU110" s="188" t="s">
        <v>86</v>
      </c>
      <c r="AY110" s="187" t="s">
        <v>161</v>
      </c>
      <c r="BK110" s="189">
        <f>BK111</f>
        <v>0</v>
      </c>
    </row>
    <row r="111" spans="2:65" s="1" customFormat="1" ht="44.25" customHeight="1">
      <c r="B111" s="41"/>
      <c r="C111" s="193" t="s">
        <v>201</v>
      </c>
      <c r="D111" s="193" t="s">
        <v>164</v>
      </c>
      <c r="E111" s="194" t="s">
        <v>810</v>
      </c>
      <c r="F111" s="195" t="s">
        <v>811</v>
      </c>
      <c r="G111" s="196" t="s">
        <v>209</v>
      </c>
      <c r="H111" s="197">
        <v>2.7</v>
      </c>
      <c r="I111" s="198"/>
      <c r="J111" s="199">
        <f>ROUND(I111*H111,2)</f>
        <v>0</v>
      </c>
      <c r="K111" s="195" t="s">
        <v>168</v>
      </c>
      <c r="L111" s="61"/>
      <c r="M111" s="200" t="s">
        <v>76</v>
      </c>
      <c r="N111" s="201" t="s">
        <v>48</v>
      </c>
      <c r="O111" s="42"/>
      <c r="P111" s="202">
        <f>O111*H111</f>
        <v>0</v>
      </c>
      <c r="Q111" s="202">
        <v>0.10100000000000001</v>
      </c>
      <c r="R111" s="202">
        <f>Q111*H111</f>
        <v>0.27270000000000005</v>
      </c>
      <c r="S111" s="202">
        <v>0</v>
      </c>
      <c r="T111" s="203">
        <f>S111*H111</f>
        <v>0</v>
      </c>
      <c r="AR111" s="24" t="s">
        <v>169</v>
      </c>
      <c r="AT111" s="24" t="s">
        <v>164</v>
      </c>
      <c r="AU111" s="24" t="s">
        <v>88</v>
      </c>
      <c r="AY111" s="24" t="s">
        <v>161</v>
      </c>
      <c r="BE111" s="204">
        <f>IF(N111="základní",J111,0)</f>
        <v>0</v>
      </c>
      <c r="BF111" s="204">
        <f>IF(N111="snížená",J111,0)</f>
        <v>0</v>
      </c>
      <c r="BG111" s="204">
        <f>IF(N111="zákl. přenesená",J111,0)</f>
        <v>0</v>
      </c>
      <c r="BH111" s="204">
        <f>IF(N111="sníž. přenesená",J111,0)</f>
        <v>0</v>
      </c>
      <c r="BI111" s="204">
        <f>IF(N111="nulová",J111,0)</f>
        <v>0</v>
      </c>
      <c r="BJ111" s="24" t="s">
        <v>86</v>
      </c>
      <c r="BK111" s="204">
        <f>ROUND(I111*H111,2)</f>
        <v>0</v>
      </c>
      <c r="BL111" s="24" t="s">
        <v>169</v>
      </c>
      <c r="BM111" s="24" t="s">
        <v>812</v>
      </c>
    </row>
    <row r="112" spans="2:65" s="10" customFormat="1" ht="29.85" customHeight="1">
      <c r="B112" s="176"/>
      <c r="C112" s="177"/>
      <c r="D112" s="190" t="s">
        <v>77</v>
      </c>
      <c r="E112" s="191" t="s">
        <v>288</v>
      </c>
      <c r="F112" s="191" t="s">
        <v>422</v>
      </c>
      <c r="G112" s="177"/>
      <c r="H112" s="177"/>
      <c r="I112" s="180"/>
      <c r="J112" s="192">
        <f>BK112</f>
        <v>0</v>
      </c>
      <c r="K112" s="177"/>
      <c r="L112" s="182"/>
      <c r="M112" s="183"/>
      <c r="N112" s="184"/>
      <c r="O112" s="184"/>
      <c r="P112" s="185">
        <f>SUM(P113:P127)</f>
        <v>0</v>
      </c>
      <c r="Q112" s="184"/>
      <c r="R112" s="185">
        <f>SUM(R113:R127)</f>
        <v>8.8379999999999986E-2</v>
      </c>
      <c r="S112" s="184"/>
      <c r="T112" s="186">
        <f>SUM(T113:T127)</f>
        <v>0</v>
      </c>
      <c r="AR112" s="187" t="s">
        <v>86</v>
      </c>
      <c r="AT112" s="188" t="s">
        <v>77</v>
      </c>
      <c r="AU112" s="188" t="s">
        <v>86</v>
      </c>
      <c r="AY112" s="187" t="s">
        <v>161</v>
      </c>
      <c r="BK112" s="189">
        <f>SUM(BK113:BK127)</f>
        <v>0</v>
      </c>
    </row>
    <row r="113" spans="2:65" s="1" customFormat="1" ht="31.5" customHeight="1">
      <c r="B113" s="41"/>
      <c r="C113" s="193" t="s">
        <v>337</v>
      </c>
      <c r="D113" s="193" t="s">
        <v>164</v>
      </c>
      <c r="E113" s="194" t="s">
        <v>813</v>
      </c>
      <c r="F113" s="195" t="s">
        <v>814</v>
      </c>
      <c r="G113" s="196" t="s">
        <v>220</v>
      </c>
      <c r="H113" s="197">
        <v>9.4</v>
      </c>
      <c r="I113" s="198"/>
      <c r="J113" s="199">
        <f>ROUND(I113*H113,2)</f>
        <v>0</v>
      </c>
      <c r="K113" s="195" t="s">
        <v>76</v>
      </c>
      <c r="L113" s="61"/>
      <c r="M113" s="200" t="s">
        <v>76</v>
      </c>
      <c r="N113" s="201" t="s">
        <v>48</v>
      </c>
      <c r="O113" s="42"/>
      <c r="P113" s="202">
        <f>O113*H113</f>
        <v>0</v>
      </c>
      <c r="Q113" s="202">
        <v>0</v>
      </c>
      <c r="R113" s="202">
        <f>Q113*H113</f>
        <v>0</v>
      </c>
      <c r="S113" s="202">
        <v>0</v>
      </c>
      <c r="T113" s="203">
        <f>S113*H113</f>
        <v>0</v>
      </c>
      <c r="AR113" s="24" t="s">
        <v>169</v>
      </c>
      <c r="AT113" s="24" t="s">
        <v>164</v>
      </c>
      <c r="AU113" s="24" t="s">
        <v>88</v>
      </c>
      <c r="AY113" s="24" t="s">
        <v>161</v>
      </c>
      <c r="BE113" s="204">
        <f>IF(N113="základní",J113,0)</f>
        <v>0</v>
      </c>
      <c r="BF113" s="204">
        <f>IF(N113="snížená",J113,0)</f>
        <v>0</v>
      </c>
      <c r="BG113" s="204">
        <f>IF(N113="zákl. přenesená",J113,0)</f>
        <v>0</v>
      </c>
      <c r="BH113" s="204">
        <f>IF(N113="sníž. přenesená",J113,0)</f>
        <v>0</v>
      </c>
      <c r="BI113" s="204">
        <f>IF(N113="nulová",J113,0)</f>
        <v>0</v>
      </c>
      <c r="BJ113" s="24" t="s">
        <v>86</v>
      </c>
      <c r="BK113" s="204">
        <f>ROUND(I113*H113,2)</f>
        <v>0</v>
      </c>
      <c r="BL113" s="24" t="s">
        <v>169</v>
      </c>
      <c r="BM113" s="24" t="s">
        <v>815</v>
      </c>
    </row>
    <row r="114" spans="2:65" s="1" customFormat="1" ht="22.5" customHeight="1">
      <c r="B114" s="41"/>
      <c r="C114" s="232" t="s">
        <v>217</v>
      </c>
      <c r="D114" s="232" t="s">
        <v>246</v>
      </c>
      <c r="E114" s="233" t="s">
        <v>816</v>
      </c>
      <c r="F114" s="234" t="s">
        <v>817</v>
      </c>
      <c r="G114" s="235" t="s">
        <v>220</v>
      </c>
      <c r="H114" s="236">
        <v>9.4</v>
      </c>
      <c r="I114" s="237"/>
      <c r="J114" s="238">
        <f>ROUND(I114*H114,2)</f>
        <v>0</v>
      </c>
      <c r="K114" s="234" t="s">
        <v>168</v>
      </c>
      <c r="L114" s="239"/>
      <c r="M114" s="240" t="s">
        <v>76</v>
      </c>
      <c r="N114" s="241" t="s">
        <v>48</v>
      </c>
      <c r="O114" s="42"/>
      <c r="P114" s="202">
        <f>O114*H114</f>
        <v>0</v>
      </c>
      <c r="Q114" s="202">
        <v>2.9999999999999997E-4</v>
      </c>
      <c r="R114" s="202">
        <f>Q114*H114</f>
        <v>2.82E-3</v>
      </c>
      <c r="S114" s="202">
        <v>0</v>
      </c>
      <c r="T114" s="203">
        <f>S114*H114</f>
        <v>0</v>
      </c>
      <c r="AR114" s="24" t="s">
        <v>288</v>
      </c>
      <c r="AT114" s="24" t="s">
        <v>246</v>
      </c>
      <c r="AU114" s="24" t="s">
        <v>88</v>
      </c>
      <c r="AY114" s="24" t="s">
        <v>161</v>
      </c>
      <c r="BE114" s="204">
        <f>IF(N114="základní",J114,0)</f>
        <v>0</v>
      </c>
      <c r="BF114" s="204">
        <f>IF(N114="snížená",J114,0)</f>
        <v>0</v>
      </c>
      <c r="BG114" s="204">
        <f>IF(N114="zákl. přenesená",J114,0)</f>
        <v>0</v>
      </c>
      <c r="BH114" s="204">
        <f>IF(N114="sníž. přenesená",J114,0)</f>
        <v>0</v>
      </c>
      <c r="BI114" s="204">
        <f>IF(N114="nulová",J114,0)</f>
        <v>0</v>
      </c>
      <c r="BJ114" s="24" t="s">
        <v>86</v>
      </c>
      <c r="BK114" s="204">
        <f>ROUND(I114*H114,2)</f>
        <v>0</v>
      </c>
      <c r="BL114" s="24" t="s">
        <v>169</v>
      </c>
      <c r="BM114" s="24" t="s">
        <v>818</v>
      </c>
    </row>
    <row r="115" spans="2:65" s="1" customFormat="1" ht="22.5" customHeight="1">
      <c r="B115" s="41"/>
      <c r="C115" s="193" t="s">
        <v>268</v>
      </c>
      <c r="D115" s="193" t="s">
        <v>164</v>
      </c>
      <c r="E115" s="194" t="s">
        <v>819</v>
      </c>
      <c r="F115" s="195" t="s">
        <v>820</v>
      </c>
      <c r="G115" s="196" t="s">
        <v>254</v>
      </c>
      <c r="H115" s="197">
        <v>1</v>
      </c>
      <c r="I115" s="198"/>
      <c r="J115" s="199">
        <f>ROUND(I115*H115,2)</f>
        <v>0</v>
      </c>
      <c r="K115" s="195" t="s">
        <v>168</v>
      </c>
      <c r="L115" s="61"/>
      <c r="M115" s="200" t="s">
        <v>76</v>
      </c>
      <c r="N115" s="201" t="s">
        <v>48</v>
      </c>
      <c r="O115" s="42"/>
      <c r="P115" s="202">
        <f>O115*H115</f>
        <v>0</v>
      </c>
      <c r="Q115" s="202">
        <v>3.8000000000000002E-4</v>
      </c>
      <c r="R115" s="202">
        <f>Q115*H115</f>
        <v>3.8000000000000002E-4</v>
      </c>
      <c r="S115" s="202">
        <v>0</v>
      </c>
      <c r="T115" s="203">
        <f>S115*H115</f>
        <v>0</v>
      </c>
      <c r="AR115" s="24" t="s">
        <v>169</v>
      </c>
      <c r="AT115" s="24" t="s">
        <v>164</v>
      </c>
      <c r="AU115" s="24" t="s">
        <v>88</v>
      </c>
      <c r="AY115" s="24" t="s">
        <v>161</v>
      </c>
      <c r="BE115" s="204">
        <f>IF(N115="základní",J115,0)</f>
        <v>0</v>
      </c>
      <c r="BF115" s="204">
        <f>IF(N115="snížená",J115,0)</f>
        <v>0</v>
      </c>
      <c r="BG115" s="204">
        <f>IF(N115="zákl. přenesená",J115,0)</f>
        <v>0</v>
      </c>
      <c r="BH115" s="204">
        <f>IF(N115="sníž. přenesená",J115,0)</f>
        <v>0</v>
      </c>
      <c r="BI115" s="204">
        <f>IF(N115="nulová",J115,0)</f>
        <v>0</v>
      </c>
      <c r="BJ115" s="24" t="s">
        <v>86</v>
      </c>
      <c r="BK115" s="204">
        <f>ROUND(I115*H115,2)</f>
        <v>0</v>
      </c>
      <c r="BL115" s="24" t="s">
        <v>169</v>
      </c>
      <c r="BM115" s="24" t="s">
        <v>821</v>
      </c>
    </row>
    <row r="116" spans="2:65" s="1" customFormat="1" ht="27">
      <c r="B116" s="41"/>
      <c r="C116" s="63"/>
      <c r="D116" s="219" t="s">
        <v>394</v>
      </c>
      <c r="E116" s="63"/>
      <c r="F116" s="250" t="s">
        <v>822</v>
      </c>
      <c r="G116" s="63"/>
      <c r="H116" s="63"/>
      <c r="I116" s="163"/>
      <c r="J116" s="63"/>
      <c r="K116" s="63"/>
      <c r="L116" s="61"/>
      <c r="M116" s="249"/>
      <c r="N116" s="42"/>
      <c r="O116" s="42"/>
      <c r="P116" s="42"/>
      <c r="Q116" s="42"/>
      <c r="R116" s="42"/>
      <c r="S116" s="42"/>
      <c r="T116" s="78"/>
      <c r="AT116" s="24" t="s">
        <v>394</v>
      </c>
      <c r="AU116" s="24" t="s">
        <v>88</v>
      </c>
    </row>
    <row r="117" spans="2:65" s="1" customFormat="1" ht="31.5" customHeight="1">
      <c r="B117" s="41"/>
      <c r="C117" s="232" t="s">
        <v>245</v>
      </c>
      <c r="D117" s="232" t="s">
        <v>246</v>
      </c>
      <c r="E117" s="233" t="s">
        <v>823</v>
      </c>
      <c r="F117" s="234" t="s">
        <v>824</v>
      </c>
      <c r="G117" s="235" t="s">
        <v>254</v>
      </c>
      <c r="H117" s="236">
        <v>1</v>
      </c>
      <c r="I117" s="237"/>
      <c r="J117" s="238">
        <f>ROUND(I117*H117,2)</f>
        <v>0</v>
      </c>
      <c r="K117" s="234" t="s">
        <v>168</v>
      </c>
      <c r="L117" s="239"/>
      <c r="M117" s="240" t="s">
        <v>76</v>
      </c>
      <c r="N117" s="241" t="s">
        <v>48</v>
      </c>
      <c r="O117" s="42"/>
      <c r="P117" s="202">
        <f>O117*H117</f>
        <v>0</v>
      </c>
      <c r="Q117" s="202">
        <v>2.7000000000000001E-3</v>
      </c>
      <c r="R117" s="202">
        <f>Q117*H117</f>
        <v>2.7000000000000001E-3</v>
      </c>
      <c r="S117" s="202">
        <v>0</v>
      </c>
      <c r="T117" s="203">
        <f>S117*H117</f>
        <v>0</v>
      </c>
      <c r="AR117" s="24" t="s">
        <v>288</v>
      </c>
      <c r="AT117" s="24" t="s">
        <v>246</v>
      </c>
      <c r="AU117" s="24" t="s">
        <v>88</v>
      </c>
      <c r="AY117" s="24" t="s">
        <v>161</v>
      </c>
      <c r="BE117" s="204">
        <f>IF(N117="základní",J117,0)</f>
        <v>0</v>
      </c>
      <c r="BF117" s="204">
        <f>IF(N117="snížená",J117,0)</f>
        <v>0</v>
      </c>
      <c r="BG117" s="204">
        <f>IF(N117="zákl. přenesená",J117,0)</f>
        <v>0</v>
      </c>
      <c r="BH117" s="204">
        <f>IF(N117="sníž. přenesená",J117,0)</f>
        <v>0</v>
      </c>
      <c r="BI117" s="204">
        <f>IF(N117="nulová",J117,0)</f>
        <v>0</v>
      </c>
      <c r="BJ117" s="24" t="s">
        <v>86</v>
      </c>
      <c r="BK117" s="204">
        <f>ROUND(I117*H117,2)</f>
        <v>0</v>
      </c>
      <c r="BL117" s="24" t="s">
        <v>169</v>
      </c>
      <c r="BM117" s="24" t="s">
        <v>825</v>
      </c>
    </row>
    <row r="118" spans="2:65" s="1" customFormat="1" ht="22.5" customHeight="1">
      <c r="B118" s="41"/>
      <c r="C118" s="232" t="s">
        <v>356</v>
      </c>
      <c r="D118" s="232" t="s">
        <v>246</v>
      </c>
      <c r="E118" s="233" t="s">
        <v>826</v>
      </c>
      <c r="F118" s="234" t="s">
        <v>827</v>
      </c>
      <c r="G118" s="235" t="s">
        <v>254</v>
      </c>
      <c r="H118" s="236">
        <v>1</v>
      </c>
      <c r="I118" s="237"/>
      <c r="J118" s="238">
        <f>ROUND(I118*H118,2)</f>
        <v>0</v>
      </c>
      <c r="K118" s="234" t="s">
        <v>168</v>
      </c>
      <c r="L118" s="239"/>
      <c r="M118" s="240" t="s">
        <v>76</v>
      </c>
      <c r="N118" s="241" t="s">
        <v>48</v>
      </c>
      <c r="O118" s="42"/>
      <c r="P118" s="202">
        <f>O118*H118</f>
        <v>0</v>
      </c>
      <c r="Q118" s="202">
        <v>4.0000000000000001E-3</v>
      </c>
      <c r="R118" s="202">
        <f>Q118*H118</f>
        <v>4.0000000000000001E-3</v>
      </c>
      <c r="S118" s="202">
        <v>0</v>
      </c>
      <c r="T118" s="203">
        <f>S118*H118</f>
        <v>0</v>
      </c>
      <c r="AR118" s="24" t="s">
        <v>288</v>
      </c>
      <c r="AT118" s="24" t="s">
        <v>246</v>
      </c>
      <c r="AU118" s="24" t="s">
        <v>88</v>
      </c>
      <c r="AY118" s="24" t="s">
        <v>161</v>
      </c>
      <c r="BE118" s="204">
        <f>IF(N118="základní",J118,0)</f>
        <v>0</v>
      </c>
      <c r="BF118" s="204">
        <f>IF(N118="snížená",J118,0)</f>
        <v>0</v>
      </c>
      <c r="BG118" s="204">
        <f>IF(N118="zákl. přenesená",J118,0)</f>
        <v>0</v>
      </c>
      <c r="BH118" s="204">
        <f>IF(N118="sníž. přenesená",J118,0)</f>
        <v>0</v>
      </c>
      <c r="BI118" s="204">
        <f>IF(N118="nulová",J118,0)</f>
        <v>0</v>
      </c>
      <c r="BJ118" s="24" t="s">
        <v>86</v>
      </c>
      <c r="BK118" s="204">
        <f>ROUND(I118*H118,2)</f>
        <v>0</v>
      </c>
      <c r="BL118" s="24" t="s">
        <v>169</v>
      </c>
      <c r="BM118" s="24" t="s">
        <v>828</v>
      </c>
    </row>
    <row r="119" spans="2:65" s="1" customFormat="1" ht="31.5" customHeight="1">
      <c r="B119" s="41"/>
      <c r="C119" s="232" t="s">
        <v>234</v>
      </c>
      <c r="D119" s="232" t="s">
        <v>246</v>
      </c>
      <c r="E119" s="233" t="s">
        <v>829</v>
      </c>
      <c r="F119" s="234" t="s">
        <v>830</v>
      </c>
      <c r="G119" s="235" t="s">
        <v>831</v>
      </c>
      <c r="H119" s="236">
        <v>1</v>
      </c>
      <c r="I119" s="237"/>
      <c r="J119" s="238">
        <f>ROUND(I119*H119,2)</f>
        <v>0</v>
      </c>
      <c r="K119" s="234" t="s">
        <v>76</v>
      </c>
      <c r="L119" s="239"/>
      <c r="M119" s="240" t="s">
        <v>76</v>
      </c>
      <c r="N119" s="241" t="s">
        <v>48</v>
      </c>
      <c r="O119" s="42"/>
      <c r="P119" s="202">
        <f>O119*H119</f>
        <v>0</v>
      </c>
      <c r="Q119" s="202">
        <v>5.0000000000000001E-3</v>
      </c>
      <c r="R119" s="202">
        <f>Q119*H119</f>
        <v>5.0000000000000001E-3</v>
      </c>
      <c r="S119" s="202">
        <v>0</v>
      </c>
      <c r="T119" s="203">
        <f>S119*H119</f>
        <v>0</v>
      </c>
      <c r="AR119" s="24" t="s">
        <v>288</v>
      </c>
      <c r="AT119" s="24" t="s">
        <v>246</v>
      </c>
      <c r="AU119" s="24" t="s">
        <v>88</v>
      </c>
      <c r="AY119" s="24" t="s">
        <v>161</v>
      </c>
      <c r="BE119" s="204">
        <f>IF(N119="základní",J119,0)</f>
        <v>0</v>
      </c>
      <c r="BF119" s="204">
        <f>IF(N119="snížená",J119,0)</f>
        <v>0</v>
      </c>
      <c r="BG119" s="204">
        <f>IF(N119="zákl. přenesená",J119,0)</f>
        <v>0</v>
      </c>
      <c r="BH119" s="204">
        <f>IF(N119="sníž. přenesená",J119,0)</f>
        <v>0</v>
      </c>
      <c r="BI119" s="204">
        <f>IF(N119="nulová",J119,0)</f>
        <v>0</v>
      </c>
      <c r="BJ119" s="24" t="s">
        <v>86</v>
      </c>
      <c r="BK119" s="204">
        <f>ROUND(I119*H119,2)</f>
        <v>0</v>
      </c>
      <c r="BL119" s="24" t="s">
        <v>169</v>
      </c>
      <c r="BM119" s="24" t="s">
        <v>832</v>
      </c>
    </row>
    <row r="120" spans="2:65" s="1" customFormat="1" ht="27">
      <c r="B120" s="41"/>
      <c r="C120" s="63"/>
      <c r="D120" s="219" t="s">
        <v>394</v>
      </c>
      <c r="E120" s="63"/>
      <c r="F120" s="250" t="s">
        <v>833</v>
      </c>
      <c r="G120" s="63"/>
      <c r="H120" s="63"/>
      <c r="I120" s="163"/>
      <c r="J120" s="63"/>
      <c r="K120" s="63"/>
      <c r="L120" s="61"/>
      <c r="M120" s="249"/>
      <c r="N120" s="42"/>
      <c r="O120" s="42"/>
      <c r="P120" s="42"/>
      <c r="Q120" s="42"/>
      <c r="R120" s="42"/>
      <c r="S120" s="42"/>
      <c r="T120" s="78"/>
      <c r="AT120" s="24" t="s">
        <v>394</v>
      </c>
      <c r="AU120" s="24" t="s">
        <v>88</v>
      </c>
    </row>
    <row r="121" spans="2:65" s="1" customFormat="1" ht="22.5" customHeight="1">
      <c r="B121" s="41"/>
      <c r="C121" s="193" t="s">
        <v>278</v>
      </c>
      <c r="D121" s="193" t="s">
        <v>164</v>
      </c>
      <c r="E121" s="194" t="s">
        <v>834</v>
      </c>
      <c r="F121" s="195" t="s">
        <v>835</v>
      </c>
      <c r="G121" s="196" t="s">
        <v>220</v>
      </c>
      <c r="H121" s="197">
        <v>9.4</v>
      </c>
      <c r="I121" s="198"/>
      <c r="J121" s="199">
        <f t="shared" ref="J121:J127" si="10">ROUND(I121*H121,2)</f>
        <v>0</v>
      </c>
      <c r="K121" s="195" t="s">
        <v>168</v>
      </c>
      <c r="L121" s="61"/>
      <c r="M121" s="200" t="s">
        <v>76</v>
      </c>
      <c r="N121" s="201" t="s">
        <v>48</v>
      </c>
      <c r="O121" s="42"/>
      <c r="P121" s="202">
        <f t="shared" ref="P121:P127" si="11">O121*H121</f>
        <v>0</v>
      </c>
      <c r="Q121" s="202">
        <v>0</v>
      </c>
      <c r="R121" s="202">
        <f t="shared" ref="R121:R127" si="12">Q121*H121</f>
        <v>0</v>
      </c>
      <c r="S121" s="202">
        <v>0</v>
      </c>
      <c r="T121" s="203">
        <f t="shared" ref="T121:T127" si="13">S121*H121</f>
        <v>0</v>
      </c>
      <c r="AR121" s="24" t="s">
        <v>169</v>
      </c>
      <c r="AT121" s="24" t="s">
        <v>164</v>
      </c>
      <c r="AU121" s="24" t="s">
        <v>88</v>
      </c>
      <c r="AY121" s="24" t="s">
        <v>161</v>
      </c>
      <c r="BE121" s="204">
        <f t="shared" ref="BE121:BE127" si="14">IF(N121="základní",J121,0)</f>
        <v>0</v>
      </c>
      <c r="BF121" s="204">
        <f t="shared" ref="BF121:BF127" si="15">IF(N121="snížená",J121,0)</f>
        <v>0</v>
      </c>
      <c r="BG121" s="204">
        <f t="shared" ref="BG121:BG127" si="16">IF(N121="zákl. přenesená",J121,0)</f>
        <v>0</v>
      </c>
      <c r="BH121" s="204">
        <f t="shared" ref="BH121:BH127" si="17">IF(N121="sníž. přenesená",J121,0)</f>
        <v>0</v>
      </c>
      <c r="BI121" s="204">
        <f t="shared" ref="BI121:BI127" si="18">IF(N121="nulová",J121,0)</f>
        <v>0</v>
      </c>
      <c r="BJ121" s="24" t="s">
        <v>86</v>
      </c>
      <c r="BK121" s="204">
        <f t="shared" ref="BK121:BK127" si="19">ROUND(I121*H121,2)</f>
        <v>0</v>
      </c>
      <c r="BL121" s="24" t="s">
        <v>169</v>
      </c>
      <c r="BM121" s="24" t="s">
        <v>836</v>
      </c>
    </row>
    <row r="122" spans="2:65" s="1" customFormat="1" ht="22.5" customHeight="1">
      <c r="B122" s="41"/>
      <c r="C122" s="193" t="s">
        <v>323</v>
      </c>
      <c r="D122" s="193" t="s">
        <v>164</v>
      </c>
      <c r="E122" s="194" t="s">
        <v>837</v>
      </c>
      <c r="F122" s="195" t="s">
        <v>838</v>
      </c>
      <c r="G122" s="196" t="s">
        <v>220</v>
      </c>
      <c r="H122" s="197">
        <v>9.4</v>
      </c>
      <c r="I122" s="198"/>
      <c r="J122" s="199">
        <f t="shared" si="10"/>
        <v>0</v>
      </c>
      <c r="K122" s="195" t="s">
        <v>168</v>
      </c>
      <c r="L122" s="61"/>
      <c r="M122" s="200" t="s">
        <v>76</v>
      </c>
      <c r="N122" s="201" t="s">
        <v>48</v>
      </c>
      <c r="O122" s="42"/>
      <c r="P122" s="202">
        <f t="shared" si="11"/>
        <v>0</v>
      </c>
      <c r="Q122" s="202">
        <v>0</v>
      </c>
      <c r="R122" s="202">
        <f t="shared" si="12"/>
        <v>0</v>
      </c>
      <c r="S122" s="202">
        <v>0</v>
      </c>
      <c r="T122" s="203">
        <f t="shared" si="13"/>
        <v>0</v>
      </c>
      <c r="AR122" s="24" t="s">
        <v>169</v>
      </c>
      <c r="AT122" s="24" t="s">
        <v>164</v>
      </c>
      <c r="AU122" s="24" t="s">
        <v>88</v>
      </c>
      <c r="AY122" s="24" t="s">
        <v>161</v>
      </c>
      <c r="BE122" s="204">
        <f t="shared" si="14"/>
        <v>0</v>
      </c>
      <c r="BF122" s="204">
        <f t="shared" si="15"/>
        <v>0</v>
      </c>
      <c r="BG122" s="204">
        <f t="shared" si="16"/>
        <v>0</v>
      </c>
      <c r="BH122" s="204">
        <f t="shared" si="17"/>
        <v>0</v>
      </c>
      <c r="BI122" s="204">
        <f t="shared" si="18"/>
        <v>0</v>
      </c>
      <c r="BJ122" s="24" t="s">
        <v>86</v>
      </c>
      <c r="BK122" s="204">
        <f t="shared" si="19"/>
        <v>0</v>
      </c>
      <c r="BL122" s="24" t="s">
        <v>169</v>
      </c>
      <c r="BM122" s="24" t="s">
        <v>839</v>
      </c>
    </row>
    <row r="123" spans="2:65" s="1" customFormat="1" ht="22.5" customHeight="1">
      <c r="B123" s="41"/>
      <c r="C123" s="193" t="s">
        <v>327</v>
      </c>
      <c r="D123" s="193" t="s">
        <v>164</v>
      </c>
      <c r="E123" s="194" t="s">
        <v>840</v>
      </c>
      <c r="F123" s="195" t="s">
        <v>841</v>
      </c>
      <c r="G123" s="196" t="s">
        <v>254</v>
      </c>
      <c r="H123" s="197">
        <v>1</v>
      </c>
      <c r="I123" s="198"/>
      <c r="J123" s="199">
        <f t="shared" si="10"/>
        <v>0</v>
      </c>
      <c r="K123" s="195" t="s">
        <v>168</v>
      </c>
      <c r="L123" s="61"/>
      <c r="M123" s="200" t="s">
        <v>76</v>
      </c>
      <c r="N123" s="201" t="s">
        <v>48</v>
      </c>
      <c r="O123" s="42"/>
      <c r="P123" s="202">
        <f t="shared" si="11"/>
        <v>0</v>
      </c>
      <c r="Q123" s="202">
        <v>6.3829999999999998E-2</v>
      </c>
      <c r="R123" s="202">
        <f t="shared" si="12"/>
        <v>6.3829999999999998E-2</v>
      </c>
      <c r="S123" s="202">
        <v>0</v>
      </c>
      <c r="T123" s="203">
        <f t="shared" si="13"/>
        <v>0</v>
      </c>
      <c r="AR123" s="24" t="s">
        <v>169</v>
      </c>
      <c r="AT123" s="24" t="s">
        <v>164</v>
      </c>
      <c r="AU123" s="24" t="s">
        <v>88</v>
      </c>
      <c r="AY123" s="24" t="s">
        <v>161</v>
      </c>
      <c r="BE123" s="204">
        <f t="shared" si="14"/>
        <v>0</v>
      </c>
      <c r="BF123" s="204">
        <f t="shared" si="15"/>
        <v>0</v>
      </c>
      <c r="BG123" s="204">
        <f t="shared" si="16"/>
        <v>0</v>
      </c>
      <c r="BH123" s="204">
        <f t="shared" si="17"/>
        <v>0</v>
      </c>
      <c r="BI123" s="204">
        <f t="shared" si="18"/>
        <v>0</v>
      </c>
      <c r="BJ123" s="24" t="s">
        <v>86</v>
      </c>
      <c r="BK123" s="204">
        <f t="shared" si="19"/>
        <v>0</v>
      </c>
      <c r="BL123" s="24" t="s">
        <v>169</v>
      </c>
      <c r="BM123" s="24" t="s">
        <v>842</v>
      </c>
    </row>
    <row r="124" spans="2:65" s="1" customFormat="1" ht="22.5" customHeight="1">
      <c r="B124" s="41"/>
      <c r="C124" s="232" t="s">
        <v>318</v>
      </c>
      <c r="D124" s="232" t="s">
        <v>246</v>
      </c>
      <c r="E124" s="233" t="s">
        <v>843</v>
      </c>
      <c r="F124" s="234" t="s">
        <v>844</v>
      </c>
      <c r="G124" s="235" t="s">
        <v>254</v>
      </c>
      <c r="H124" s="236">
        <v>1</v>
      </c>
      <c r="I124" s="237"/>
      <c r="J124" s="238">
        <f t="shared" si="10"/>
        <v>0</v>
      </c>
      <c r="K124" s="234" t="s">
        <v>168</v>
      </c>
      <c r="L124" s="239"/>
      <c r="M124" s="240" t="s">
        <v>76</v>
      </c>
      <c r="N124" s="241" t="s">
        <v>48</v>
      </c>
      <c r="O124" s="42"/>
      <c r="P124" s="202">
        <f t="shared" si="11"/>
        <v>0</v>
      </c>
      <c r="Q124" s="202">
        <v>7.3000000000000001E-3</v>
      </c>
      <c r="R124" s="202">
        <f t="shared" si="12"/>
        <v>7.3000000000000001E-3</v>
      </c>
      <c r="S124" s="202">
        <v>0</v>
      </c>
      <c r="T124" s="203">
        <f t="shared" si="13"/>
        <v>0</v>
      </c>
      <c r="AR124" s="24" t="s">
        <v>288</v>
      </c>
      <c r="AT124" s="24" t="s">
        <v>246</v>
      </c>
      <c r="AU124" s="24" t="s">
        <v>88</v>
      </c>
      <c r="AY124" s="24" t="s">
        <v>161</v>
      </c>
      <c r="BE124" s="204">
        <f t="shared" si="14"/>
        <v>0</v>
      </c>
      <c r="BF124" s="204">
        <f t="shared" si="15"/>
        <v>0</v>
      </c>
      <c r="BG124" s="204">
        <f t="shared" si="16"/>
        <v>0</v>
      </c>
      <c r="BH124" s="204">
        <f t="shared" si="17"/>
        <v>0</v>
      </c>
      <c r="BI124" s="204">
        <f t="shared" si="18"/>
        <v>0</v>
      </c>
      <c r="BJ124" s="24" t="s">
        <v>86</v>
      </c>
      <c r="BK124" s="204">
        <f t="shared" si="19"/>
        <v>0</v>
      </c>
      <c r="BL124" s="24" t="s">
        <v>169</v>
      </c>
      <c r="BM124" s="24" t="s">
        <v>845</v>
      </c>
    </row>
    <row r="125" spans="2:65" s="1" customFormat="1" ht="22.5" customHeight="1">
      <c r="B125" s="41"/>
      <c r="C125" s="193" t="s">
        <v>86</v>
      </c>
      <c r="D125" s="193" t="s">
        <v>164</v>
      </c>
      <c r="E125" s="194" t="s">
        <v>846</v>
      </c>
      <c r="F125" s="195" t="s">
        <v>847</v>
      </c>
      <c r="G125" s="196" t="s">
        <v>220</v>
      </c>
      <c r="H125" s="197">
        <v>9.4</v>
      </c>
      <c r="I125" s="198"/>
      <c r="J125" s="199">
        <f t="shared" si="10"/>
        <v>0</v>
      </c>
      <c r="K125" s="195" t="s">
        <v>168</v>
      </c>
      <c r="L125" s="61"/>
      <c r="M125" s="200" t="s">
        <v>76</v>
      </c>
      <c r="N125" s="201" t="s">
        <v>48</v>
      </c>
      <c r="O125" s="42"/>
      <c r="P125" s="202">
        <f t="shared" si="11"/>
        <v>0</v>
      </c>
      <c r="Q125" s="202">
        <v>1.9000000000000001E-4</v>
      </c>
      <c r="R125" s="202">
        <f t="shared" si="12"/>
        <v>1.7860000000000003E-3</v>
      </c>
      <c r="S125" s="202">
        <v>0</v>
      </c>
      <c r="T125" s="203">
        <f t="shared" si="13"/>
        <v>0</v>
      </c>
      <c r="AR125" s="24" t="s">
        <v>169</v>
      </c>
      <c r="AT125" s="24" t="s">
        <v>164</v>
      </c>
      <c r="AU125" s="24" t="s">
        <v>88</v>
      </c>
      <c r="AY125" s="24" t="s">
        <v>161</v>
      </c>
      <c r="BE125" s="204">
        <f t="shared" si="14"/>
        <v>0</v>
      </c>
      <c r="BF125" s="204">
        <f t="shared" si="15"/>
        <v>0</v>
      </c>
      <c r="BG125" s="204">
        <f t="shared" si="16"/>
        <v>0</v>
      </c>
      <c r="BH125" s="204">
        <f t="shared" si="17"/>
        <v>0</v>
      </c>
      <c r="BI125" s="204">
        <f t="shared" si="18"/>
        <v>0</v>
      </c>
      <c r="BJ125" s="24" t="s">
        <v>86</v>
      </c>
      <c r="BK125" s="204">
        <f t="shared" si="19"/>
        <v>0</v>
      </c>
      <c r="BL125" s="24" t="s">
        <v>169</v>
      </c>
      <c r="BM125" s="24" t="s">
        <v>848</v>
      </c>
    </row>
    <row r="126" spans="2:65" s="1" customFormat="1" ht="22.5" customHeight="1">
      <c r="B126" s="41"/>
      <c r="C126" s="193" t="s">
        <v>88</v>
      </c>
      <c r="D126" s="193" t="s">
        <v>164</v>
      </c>
      <c r="E126" s="194" t="s">
        <v>849</v>
      </c>
      <c r="F126" s="195" t="s">
        <v>850</v>
      </c>
      <c r="G126" s="196" t="s">
        <v>220</v>
      </c>
      <c r="H126" s="197">
        <v>9.4</v>
      </c>
      <c r="I126" s="198"/>
      <c r="J126" s="199">
        <f t="shared" si="10"/>
        <v>0</v>
      </c>
      <c r="K126" s="195" t="s">
        <v>168</v>
      </c>
      <c r="L126" s="61"/>
      <c r="M126" s="200" t="s">
        <v>76</v>
      </c>
      <c r="N126" s="201" t="s">
        <v>48</v>
      </c>
      <c r="O126" s="42"/>
      <c r="P126" s="202">
        <f t="shared" si="11"/>
        <v>0</v>
      </c>
      <c r="Q126" s="202">
        <v>6.0000000000000002E-5</v>
      </c>
      <c r="R126" s="202">
        <f t="shared" si="12"/>
        <v>5.6400000000000005E-4</v>
      </c>
      <c r="S126" s="202">
        <v>0</v>
      </c>
      <c r="T126" s="203">
        <f t="shared" si="13"/>
        <v>0</v>
      </c>
      <c r="AR126" s="24" t="s">
        <v>169</v>
      </c>
      <c r="AT126" s="24" t="s">
        <v>164</v>
      </c>
      <c r="AU126" s="24" t="s">
        <v>88</v>
      </c>
      <c r="AY126" s="24" t="s">
        <v>161</v>
      </c>
      <c r="BE126" s="204">
        <f t="shared" si="14"/>
        <v>0</v>
      </c>
      <c r="BF126" s="204">
        <f t="shared" si="15"/>
        <v>0</v>
      </c>
      <c r="BG126" s="204">
        <f t="shared" si="16"/>
        <v>0</v>
      </c>
      <c r="BH126" s="204">
        <f t="shared" si="17"/>
        <v>0</v>
      </c>
      <c r="BI126" s="204">
        <f t="shared" si="18"/>
        <v>0</v>
      </c>
      <c r="BJ126" s="24" t="s">
        <v>86</v>
      </c>
      <c r="BK126" s="204">
        <f t="shared" si="19"/>
        <v>0</v>
      </c>
      <c r="BL126" s="24" t="s">
        <v>169</v>
      </c>
      <c r="BM126" s="24" t="s">
        <v>851</v>
      </c>
    </row>
    <row r="127" spans="2:65" s="1" customFormat="1" ht="22.5" customHeight="1">
      <c r="B127" s="41"/>
      <c r="C127" s="193" t="s">
        <v>9</v>
      </c>
      <c r="D127" s="193" t="s">
        <v>164</v>
      </c>
      <c r="E127" s="194" t="s">
        <v>852</v>
      </c>
      <c r="F127" s="195" t="s">
        <v>853</v>
      </c>
      <c r="G127" s="196" t="s">
        <v>635</v>
      </c>
      <c r="H127" s="197">
        <v>1</v>
      </c>
      <c r="I127" s="198"/>
      <c r="J127" s="199">
        <f t="shared" si="10"/>
        <v>0</v>
      </c>
      <c r="K127" s="195" t="s">
        <v>76</v>
      </c>
      <c r="L127" s="61"/>
      <c r="M127" s="200" t="s">
        <v>76</v>
      </c>
      <c r="N127" s="201" t="s">
        <v>48</v>
      </c>
      <c r="O127" s="42"/>
      <c r="P127" s="202">
        <f t="shared" si="11"/>
        <v>0</v>
      </c>
      <c r="Q127" s="202">
        <v>0</v>
      </c>
      <c r="R127" s="202">
        <f t="shared" si="12"/>
        <v>0</v>
      </c>
      <c r="S127" s="202">
        <v>0</v>
      </c>
      <c r="T127" s="203">
        <f t="shared" si="13"/>
        <v>0</v>
      </c>
      <c r="AR127" s="24" t="s">
        <v>169</v>
      </c>
      <c r="AT127" s="24" t="s">
        <v>164</v>
      </c>
      <c r="AU127" s="24" t="s">
        <v>88</v>
      </c>
      <c r="AY127" s="24" t="s">
        <v>161</v>
      </c>
      <c r="BE127" s="204">
        <f t="shared" si="14"/>
        <v>0</v>
      </c>
      <c r="BF127" s="204">
        <f t="shared" si="15"/>
        <v>0</v>
      </c>
      <c r="BG127" s="204">
        <f t="shared" si="16"/>
        <v>0</v>
      </c>
      <c r="BH127" s="204">
        <f t="shared" si="17"/>
        <v>0</v>
      </c>
      <c r="BI127" s="204">
        <f t="shared" si="18"/>
        <v>0</v>
      </c>
      <c r="BJ127" s="24" t="s">
        <v>86</v>
      </c>
      <c r="BK127" s="204">
        <f t="shared" si="19"/>
        <v>0</v>
      </c>
      <c r="BL127" s="24" t="s">
        <v>169</v>
      </c>
      <c r="BM127" s="24" t="s">
        <v>854</v>
      </c>
    </row>
    <row r="128" spans="2:65" s="10" customFormat="1" ht="29.85" customHeight="1">
      <c r="B128" s="176"/>
      <c r="C128" s="177"/>
      <c r="D128" s="190" t="s">
        <v>77</v>
      </c>
      <c r="E128" s="191" t="s">
        <v>222</v>
      </c>
      <c r="F128" s="191" t="s">
        <v>223</v>
      </c>
      <c r="G128" s="177"/>
      <c r="H128" s="177"/>
      <c r="I128" s="180"/>
      <c r="J128" s="192">
        <f>BK128</f>
        <v>0</v>
      </c>
      <c r="K128" s="177"/>
      <c r="L128" s="182"/>
      <c r="M128" s="183"/>
      <c r="N128" s="184"/>
      <c r="O128" s="184"/>
      <c r="P128" s="185">
        <f>P129</f>
        <v>0</v>
      </c>
      <c r="Q128" s="184"/>
      <c r="R128" s="185">
        <f>R129</f>
        <v>0</v>
      </c>
      <c r="S128" s="184"/>
      <c r="T128" s="186">
        <f>T129</f>
        <v>0</v>
      </c>
      <c r="AR128" s="187" t="s">
        <v>86</v>
      </c>
      <c r="AT128" s="188" t="s">
        <v>77</v>
      </c>
      <c r="AU128" s="188" t="s">
        <v>86</v>
      </c>
      <c r="AY128" s="187" t="s">
        <v>161</v>
      </c>
      <c r="BK128" s="189">
        <f>BK129</f>
        <v>0</v>
      </c>
    </row>
    <row r="129" spans="2:65" s="1" customFormat="1" ht="44.25" customHeight="1">
      <c r="B129" s="41"/>
      <c r="C129" s="193" t="s">
        <v>341</v>
      </c>
      <c r="D129" s="193" t="s">
        <v>164</v>
      </c>
      <c r="E129" s="194" t="s">
        <v>855</v>
      </c>
      <c r="F129" s="195" t="s">
        <v>856</v>
      </c>
      <c r="G129" s="196" t="s">
        <v>204</v>
      </c>
      <c r="H129" s="197">
        <v>0.38700000000000001</v>
      </c>
      <c r="I129" s="198"/>
      <c r="J129" s="199">
        <f>ROUND(I129*H129,2)</f>
        <v>0</v>
      </c>
      <c r="K129" s="195" t="s">
        <v>168</v>
      </c>
      <c r="L129" s="61"/>
      <c r="M129" s="200" t="s">
        <v>76</v>
      </c>
      <c r="N129" s="244" t="s">
        <v>48</v>
      </c>
      <c r="O129" s="245"/>
      <c r="P129" s="246">
        <f>O129*H129</f>
        <v>0</v>
      </c>
      <c r="Q129" s="246">
        <v>0</v>
      </c>
      <c r="R129" s="246">
        <f>Q129*H129</f>
        <v>0</v>
      </c>
      <c r="S129" s="246">
        <v>0</v>
      </c>
      <c r="T129" s="247">
        <f>S129*H129</f>
        <v>0</v>
      </c>
      <c r="AR129" s="24" t="s">
        <v>169</v>
      </c>
      <c r="AT129" s="24" t="s">
        <v>164</v>
      </c>
      <c r="AU129" s="24" t="s">
        <v>88</v>
      </c>
      <c r="AY129" s="24" t="s">
        <v>161</v>
      </c>
      <c r="BE129" s="204">
        <f>IF(N129="základní",J129,0)</f>
        <v>0</v>
      </c>
      <c r="BF129" s="204">
        <f>IF(N129="snížená",J129,0)</f>
        <v>0</v>
      </c>
      <c r="BG129" s="204">
        <f>IF(N129="zákl. přenesená",J129,0)</f>
        <v>0</v>
      </c>
      <c r="BH129" s="204">
        <f>IF(N129="sníž. přenesená",J129,0)</f>
        <v>0</v>
      </c>
      <c r="BI129" s="204">
        <f>IF(N129="nulová",J129,0)</f>
        <v>0</v>
      </c>
      <c r="BJ129" s="24" t="s">
        <v>86</v>
      </c>
      <c r="BK129" s="204">
        <f>ROUND(I129*H129,2)</f>
        <v>0</v>
      </c>
      <c r="BL129" s="24" t="s">
        <v>169</v>
      </c>
      <c r="BM129" s="24" t="s">
        <v>857</v>
      </c>
    </row>
    <row r="130" spans="2:65" s="1" customFormat="1" ht="6.95" customHeight="1">
      <c r="B130" s="56"/>
      <c r="C130" s="57"/>
      <c r="D130" s="57"/>
      <c r="E130" s="57"/>
      <c r="F130" s="57"/>
      <c r="G130" s="57"/>
      <c r="H130" s="57"/>
      <c r="I130" s="139"/>
      <c r="J130" s="57"/>
      <c r="K130" s="57"/>
      <c r="L130" s="61"/>
    </row>
  </sheetData>
  <sheetProtection algorithmName="SHA-512" hashValue="qh6kZyVw+aXus6QNhFXF868uhRiUrzKnaBTfgvGvN/Ph2gL75wyQh5TWXml55DobEWyLDghI0Y67XqtlH0sT9Q==" saltValue="c8Woe/Ct6JfsgCSWDByL8Q==" spinCount="100000" sheet="1" objects="1" scenarios="1" formatCells="0" formatColumns="0" formatRows="0" sort="0" autoFilter="0"/>
  <autoFilter ref="C82:K129"/>
  <mergeCells count="9">
    <mergeCell ref="E73:H73"/>
    <mergeCell ref="E75:H75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82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92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11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21"/>
      <c r="B1" s="112"/>
      <c r="C1" s="112"/>
      <c r="D1" s="113" t="s">
        <v>1</v>
      </c>
      <c r="E1" s="112"/>
      <c r="F1" s="114" t="s">
        <v>119</v>
      </c>
      <c r="G1" s="399" t="s">
        <v>120</v>
      </c>
      <c r="H1" s="399"/>
      <c r="I1" s="115"/>
      <c r="J1" s="114" t="s">
        <v>121</v>
      </c>
      <c r="K1" s="113" t="s">
        <v>122</v>
      </c>
      <c r="L1" s="114" t="s">
        <v>123</v>
      </c>
      <c r="M1" s="114"/>
      <c r="N1" s="114"/>
      <c r="O1" s="114"/>
      <c r="P1" s="114"/>
      <c r="Q1" s="114"/>
      <c r="R1" s="114"/>
      <c r="S1" s="114"/>
      <c r="T1" s="114"/>
      <c r="U1" s="20"/>
      <c r="V1" s="20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</row>
    <row r="2" spans="1:70" ht="36.950000000000003" customHeight="1">
      <c r="L2" s="391"/>
      <c r="M2" s="391"/>
      <c r="N2" s="391"/>
      <c r="O2" s="391"/>
      <c r="P2" s="391"/>
      <c r="Q2" s="391"/>
      <c r="R2" s="391"/>
      <c r="S2" s="391"/>
      <c r="T2" s="391"/>
      <c r="U2" s="391"/>
      <c r="V2" s="391"/>
      <c r="AT2" s="24" t="s">
        <v>100</v>
      </c>
    </row>
    <row r="3" spans="1:70" ht="6.95" customHeight="1">
      <c r="B3" s="25"/>
      <c r="C3" s="26"/>
      <c r="D3" s="26"/>
      <c r="E3" s="26"/>
      <c r="F3" s="26"/>
      <c r="G3" s="26"/>
      <c r="H3" s="26"/>
      <c r="I3" s="116"/>
      <c r="J3" s="26"/>
      <c r="K3" s="27"/>
      <c r="AT3" s="24" t="s">
        <v>88</v>
      </c>
    </row>
    <row r="4" spans="1:70" ht="36.950000000000003" customHeight="1">
      <c r="B4" s="28"/>
      <c r="C4" s="29"/>
      <c r="D4" s="30" t="s">
        <v>124</v>
      </c>
      <c r="E4" s="29"/>
      <c r="F4" s="29"/>
      <c r="G4" s="29"/>
      <c r="H4" s="29"/>
      <c r="I4" s="117"/>
      <c r="J4" s="29"/>
      <c r="K4" s="31"/>
      <c r="M4" s="32" t="s">
        <v>12</v>
      </c>
      <c r="AT4" s="24" t="s">
        <v>6</v>
      </c>
    </row>
    <row r="5" spans="1:70" ht="6.95" customHeight="1">
      <c r="B5" s="28"/>
      <c r="C5" s="29"/>
      <c r="D5" s="29"/>
      <c r="E5" s="29"/>
      <c r="F5" s="29"/>
      <c r="G5" s="29"/>
      <c r="H5" s="29"/>
      <c r="I5" s="117"/>
      <c r="J5" s="29"/>
      <c r="K5" s="31"/>
    </row>
    <row r="6" spans="1:70">
      <c r="B6" s="28"/>
      <c r="C6" s="29"/>
      <c r="D6" s="37" t="s">
        <v>18</v>
      </c>
      <c r="E6" s="29"/>
      <c r="F6" s="29"/>
      <c r="G6" s="29"/>
      <c r="H6" s="29"/>
      <c r="I6" s="117"/>
      <c r="J6" s="29"/>
      <c r="K6" s="31"/>
    </row>
    <row r="7" spans="1:70" ht="22.5" customHeight="1">
      <c r="B7" s="28"/>
      <c r="C7" s="29"/>
      <c r="D7" s="29"/>
      <c r="E7" s="392" t="str">
        <f>'Rekapitulace stavby'!K6</f>
        <v>Stavební úpravy a Zateplení objektu na st.p.543_Lázně Bělohrad_171018</v>
      </c>
      <c r="F7" s="393"/>
      <c r="G7" s="393"/>
      <c r="H7" s="393"/>
      <c r="I7" s="117"/>
      <c r="J7" s="29"/>
      <c r="K7" s="31"/>
    </row>
    <row r="8" spans="1:70" s="1" customFormat="1">
      <c r="B8" s="41"/>
      <c r="C8" s="42"/>
      <c r="D8" s="37" t="s">
        <v>125</v>
      </c>
      <c r="E8" s="42"/>
      <c r="F8" s="42"/>
      <c r="G8" s="42"/>
      <c r="H8" s="42"/>
      <c r="I8" s="118"/>
      <c r="J8" s="42"/>
      <c r="K8" s="45"/>
    </row>
    <row r="9" spans="1:70" s="1" customFormat="1" ht="36.950000000000003" customHeight="1">
      <c r="B9" s="41"/>
      <c r="C9" s="42"/>
      <c r="D9" s="42"/>
      <c r="E9" s="394" t="s">
        <v>858</v>
      </c>
      <c r="F9" s="395"/>
      <c r="G9" s="395"/>
      <c r="H9" s="395"/>
      <c r="I9" s="118"/>
      <c r="J9" s="42"/>
      <c r="K9" s="45"/>
    </row>
    <row r="10" spans="1:70" s="1" customFormat="1" ht="13.5">
      <c r="B10" s="41"/>
      <c r="C10" s="42"/>
      <c r="D10" s="42"/>
      <c r="E10" s="42"/>
      <c r="F10" s="42"/>
      <c r="G10" s="42"/>
      <c r="H10" s="42"/>
      <c r="I10" s="118"/>
      <c r="J10" s="42"/>
      <c r="K10" s="45"/>
    </row>
    <row r="11" spans="1:70" s="1" customFormat="1" ht="14.45" customHeight="1">
      <c r="B11" s="41"/>
      <c r="C11" s="42"/>
      <c r="D11" s="37" t="s">
        <v>20</v>
      </c>
      <c r="E11" s="42"/>
      <c r="F11" s="35" t="s">
        <v>76</v>
      </c>
      <c r="G11" s="42"/>
      <c r="H11" s="42"/>
      <c r="I11" s="119" t="s">
        <v>22</v>
      </c>
      <c r="J11" s="35" t="s">
        <v>76</v>
      </c>
      <c r="K11" s="45"/>
    </row>
    <row r="12" spans="1:70" s="1" customFormat="1" ht="14.45" customHeight="1">
      <c r="B12" s="41"/>
      <c r="C12" s="42"/>
      <c r="D12" s="37" t="s">
        <v>24</v>
      </c>
      <c r="E12" s="42"/>
      <c r="F12" s="35" t="s">
        <v>25</v>
      </c>
      <c r="G12" s="42"/>
      <c r="H12" s="42"/>
      <c r="I12" s="119" t="s">
        <v>26</v>
      </c>
      <c r="J12" s="120" t="str">
        <f>'Rekapitulace stavby'!AN8</f>
        <v>16. 8. 2017</v>
      </c>
      <c r="K12" s="45"/>
    </row>
    <row r="13" spans="1:70" s="1" customFormat="1" ht="10.9" customHeight="1">
      <c r="B13" s="41"/>
      <c r="C13" s="42"/>
      <c r="D13" s="42"/>
      <c r="E13" s="42"/>
      <c r="F13" s="42"/>
      <c r="G13" s="42"/>
      <c r="H13" s="42"/>
      <c r="I13" s="118"/>
      <c r="J13" s="42"/>
      <c r="K13" s="45"/>
    </row>
    <row r="14" spans="1:70" s="1" customFormat="1" ht="14.45" customHeight="1">
      <c r="B14" s="41"/>
      <c r="C14" s="42"/>
      <c r="D14" s="37" t="s">
        <v>28</v>
      </c>
      <c r="E14" s="42"/>
      <c r="F14" s="42"/>
      <c r="G14" s="42"/>
      <c r="H14" s="42"/>
      <c r="I14" s="119" t="s">
        <v>29</v>
      </c>
      <c r="J14" s="35" t="s">
        <v>30</v>
      </c>
      <c r="K14" s="45"/>
    </row>
    <row r="15" spans="1:70" s="1" customFormat="1" ht="18" customHeight="1">
      <c r="B15" s="41"/>
      <c r="C15" s="42"/>
      <c r="D15" s="42"/>
      <c r="E15" s="35" t="s">
        <v>31</v>
      </c>
      <c r="F15" s="42"/>
      <c r="G15" s="42"/>
      <c r="H15" s="42"/>
      <c r="I15" s="119" t="s">
        <v>32</v>
      </c>
      <c r="J15" s="35" t="s">
        <v>33</v>
      </c>
      <c r="K15" s="45"/>
    </row>
    <row r="16" spans="1:70" s="1" customFormat="1" ht="6.95" customHeight="1">
      <c r="B16" s="41"/>
      <c r="C16" s="42"/>
      <c r="D16" s="42"/>
      <c r="E16" s="42"/>
      <c r="F16" s="42"/>
      <c r="G16" s="42"/>
      <c r="H16" s="42"/>
      <c r="I16" s="118"/>
      <c r="J16" s="42"/>
      <c r="K16" s="45"/>
    </row>
    <row r="17" spans="2:11" s="1" customFormat="1" ht="14.45" customHeight="1">
      <c r="B17" s="41"/>
      <c r="C17" s="42"/>
      <c r="D17" s="37" t="s">
        <v>34</v>
      </c>
      <c r="E17" s="42"/>
      <c r="F17" s="42"/>
      <c r="G17" s="42"/>
      <c r="H17" s="42"/>
      <c r="I17" s="119" t="s">
        <v>29</v>
      </c>
      <c r="J17" s="35" t="str">
        <f>IF('Rekapitulace stavby'!AN13="Vyplň údaj","",IF('Rekapitulace stavby'!AN13="","",'Rekapitulace stavby'!AN13))</f>
        <v/>
      </c>
      <c r="K17" s="45"/>
    </row>
    <row r="18" spans="2:11" s="1" customFormat="1" ht="18" customHeight="1">
      <c r="B18" s="41"/>
      <c r="C18" s="42"/>
      <c r="D18" s="42"/>
      <c r="E18" s="35" t="str">
        <f>IF('Rekapitulace stavby'!E14="Vyplň údaj","",IF('Rekapitulace stavby'!E14="","",'Rekapitulace stavby'!E14))</f>
        <v/>
      </c>
      <c r="F18" s="42"/>
      <c r="G18" s="42"/>
      <c r="H18" s="42"/>
      <c r="I18" s="119" t="s">
        <v>32</v>
      </c>
      <c r="J18" s="35" t="str">
        <f>IF('Rekapitulace stavby'!AN14="Vyplň údaj","",IF('Rekapitulace stavby'!AN14="","",'Rekapitulace stavby'!AN14))</f>
        <v/>
      </c>
      <c r="K18" s="45"/>
    </row>
    <row r="19" spans="2:11" s="1" customFormat="1" ht="6.95" customHeight="1">
      <c r="B19" s="41"/>
      <c r="C19" s="42"/>
      <c r="D19" s="42"/>
      <c r="E19" s="42"/>
      <c r="F19" s="42"/>
      <c r="G19" s="42"/>
      <c r="H19" s="42"/>
      <c r="I19" s="118"/>
      <c r="J19" s="42"/>
      <c r="K19" s="45"/>
    </row>
    <row r="20" spans="2:11" s="1" customFormat="1" ht="14.45" customHeight="1">
      <c r="B20" s="41"/>
      <c r="C20" s="42"/>
      <c r="D20" s="37" t="s">
        <v>36</v>
      </c>
      <c r="E20" s="42"/>
      <c r="F20" s="42"/>
      <c r="G20" s="42"/>
      <c r="H20" s="42"/>
      <c r="I20" s="119" t="s">
        <v>29</v>
      </c>
      <c r="J20" s="35" t="s">
        <v>37</v>
      </c>
      <c r="K20" s="45"/>
    </row>
    <row r="21" spans="2:11" s="1" customFormat="1" ht="18" customHeight="1">
      <c r="B21" s="41"/>
      <c r="C21" s="42"/>
      <c r="D21" s="42"/>
      <c r="E21" s="35" t="s">
        <v>38</v>
      </c>
      <c r="F21" s="42"/>
      <c r="G21" s="42"/>
      <c r="H21" s="42"/>
      <c r="I21" s="119" t="s">
        <v>32</v>
      </c>
      <c r="J21" s="35" t="s">
        <v>39</v>
      </c>
      <c r="K21" s="45"/>
    </row>
    <row r="22" spans="2:11" s="1" customFormat="1" ht="6.95" customHeight="1">
      <c r="B22" s="41"/>
      <c r="C22" s="42"/>
      <c r="D22" s="42"/>
      <c r="E22" s="42"/>
      <c r="F22" s="42"/>
      <c r="G22" s="42"/>
      <c r="H22" s="42"/>
      <c r="I22" s="118"/>
      <c r="J22" s="42"/>
      <c r="K22" s="45"/>
    </row>
    <row r="23" spans="2:11" s="1" customFormat="1" ht="14.45" customHeight="1">
      <c r="B23" s="41"/>
      <c r="C23" s="42"/>
      <c r="D23" s="37" t="s">
        <v>41</v>
      </c>
      <c r="E23" s="42"/>
      <c r="F23" s="42"/>
      <c r="G23" s="42"/>
      <c r="H23" s="42"/>
      <c r="I23" s="118"/>
      <c r="J23" s="42"/>
      <c r="K23" s="45"/>
    </row>
    <row r="24" spans="2:11" s="6" customFormat="1" ht="22.5" customHeight="1">
      <c r="B24" s="121"/>
      <c r="C24" s="122"/>
      <c r="D24" s="122"/>
      <c r="E24" s="361" t="s">
        <v>76</v>
      </c>
      <c r="F24" s="361"/>
      <c r="G24" s="361"/>
      <c r="H24" s="361"/>
      <c r="I24" s="123"/>
      <c r="J24" s="122"/>
      <c r="K24" s="124"/>
    </row>
    <row r="25" spans="2:11" s="1" customFormat="1" ht="6.95" customHeight="1">
      <c r="B25" s="41"/>
      <c r="C25" s="42"/>
      <c r="D25" s="42"/>
      <c r="E25" s="42"/>
      <c r="F25" s="42"/>
      <c r="G25" s="42"/>
      <c r="H25" s="42"/>
      <c r="I25" s="118"/>
      <c r="J25" s="42"/>
      <c r="K25" s="45"/>
    </row>
    <row r="26" spans="2:11" s="1" customFormat="1" ht="6.95" customHeight="1">
      <c r="B26" s="41"/>
      <c r="C26" s="42"/>
      <c r="D26" s="85"/>
      <c r="E26" s="85"/>
      <c r="F26" s="85"/>
      <c r="G26" s="85"/>
      <c r="H26" s="85"/>
      <c r="I26" s="125"/>
      <c r="J26" s="85"/>
      <c r="K26" s="126"/>
    </row>
    <row r="27" spans="2:11" s="1" customFormat="1" ht="25.35" customHeight="1">
      <c r="B27" s="41"/>
      <c r="C27" s="42"/>
      <c r="D27" s="127" t="s">
        <v>43</v>
      </c>
      <c r="E27" s="42"/>
      <c r="F27" s="42"/>
      <c r="G27" s="42"/>
      <c r="H27" s="42"/>
      <c r="I27" s="118"/>
      <c r="J27" s="128">
        <f>ROUND(J89,2)</f>
        <v>0</v>
      </c>
      <c r="K27" s="45"/>
    </row>
    <row r="28" spans="2:11" s="1" customFormat="1" ht="6.95" customHeight="1">
      <c r="B28" s="41"/>
      <c r="C28" s="42"/>
      <c r="D28" s="85"/>
      <c r="E28" s="85"/>
      <c r="F28" s="85"/>
      <c r="G28" s="85"/>
      <c r="H28" s="85"/>
      <c r="I28" s="125"/>
      <c r="J28" s="85"/>
      <c r="K28" s="126"/>
    </row>
    <row r="29" spans="2:11" s="1" customFormat="1" ht="14.45" customHeight="1">
      <c r="B29" s="41"/>
      <c r="C29" s="42"/>
      <c r="D29" s="42"/>
      <c r="E29" s="42"/>
      <c r="F29" s="46" t="s">
        <v>45</v>
      </c>
      <c r="G29" s="42"/>
      <c r="H29" s="42"/>
      <c r="I29" s="129" t="s">
        <v>44</v>
      </c>
      <c r="J29" s="46" t="s">
        <v>46</v>
      </c>
      <c r="K29" s="45"/>
    </row>
    <row r="30" spans="2:11" s="1" customFormat="1" ht="14.45" customHeight="1">
      <c r="B30" s="41"/>
      <c r="C30" s="42"/>
      <c r="D30" s="49" t="s">
        <v>47</v>
      </c>
      <c r="E30" s="49" t="s">
        <v>48</v>
      </c>
      <c r="F30" s="130">
        <f>ROUND(SUM(BE89:BE191), 2)</f>
        <v>0</v>
      </c>
      <c r="G30" s="42"/>
      <c r="H30" s="42"/>
      <c r="I30" s="131">
        <v>0.21</v>
      </c>
      <c r="J30" s="130">
        <f>ROUND(ROUND((SUM(BE89:BE191)), 2)*I30, 2)</f>
        <v>0</v>
      </c>
      <c r="K30" s="45"/>
    </row>
    <row r="31" spans="2:11" s="1" customFormat="1" ht="14.45" customHeight="1">
      <c r="B31" s="41"/>
      <c r="C31" s="42"/>
      <c r="D31" s="42"/>
      <c r="E31" s="49" t="s">
        <v>49</v>
      </c>
      <c r="F31" s="130">
        <f>ROUND(SUM(BF89:BF191), 2)</f>
        <v>0</v>
      </c>
      <c r="G31" s="42"/>
      <c r="H31" s="42"/>
      <c r="I31" s="131">
        <v>0.15</v>
      </c>
      <c r="J31" s="130">
        <f>ROUND(ROUND((SUM(BF89:BF191)), 2)*I31, 2)</f>
        <v>0</v>
      </c>
      <c r="K31" s="45"/>
    </row>
    <row r="32" spans="2:11" s="1" customFormat="1" ht="14.45" hidden="1" customHeight="1">
      <c r="B32" s="41"/>
      <c r="C32" s="42"/>
      <c r="D32" s="42"/>
      <c r="E32" s="49" t="s">
        <v>50</v>
      </c>
      <c r="F32" s="130">
        <f>ROUND(SUM(BG89:BG191), 2)</f>
        <v>0</v>
      </c>
      <c r="G32" s="42"/>
      <c r="H32" s="42"/>
      <c r="I32" s="131">
        <v>0.21</v>
      </c>
      <c r="J32" s="130">
        <v>0</v>
      </c>
      <c r="K32" s="45"/>
    </row>
    <row r="33" spans="2:11" s="1" customFormat="1" ht="14.45" hidden="1" customHeight="1">
      <c r="B33" s="41"/>
      <c r="C33" s="42"/>
      <c r="D33" s="42"/>
      <c r="E33" s="49" t="s">
        <v>51</v>
      </c>
      <c r="F33" s="130">
        <f>ROUND(SUM(BH89:BH191), 2)</f>
        <v>0</v>
      </c>
      <c r="G33" s="42"/>
      <c r="H33" s="42"/>
      <c r="I33" s="131">
        <v>0.15</v>
      </c>
      <c r="J33" s="130">
        <v>0</v>
      </c>
      <c r="K33" s="45"/>
    </row>
    <row r="34" spans="2:11" s="1" customFormat="1" ht="14.45" hidden="1" customHeight="1">
      <c r="B34" s="41"/>
      <c r="C34" s="42"/>
      <c r="D34" s="42"/>
      <c r="E34" s="49" t="s">
        <v>52</v>
      </c>
      <c r="F34" s="130">
        <f>ROUND(SUM(BI89:BI191), 2)</f>
        <v>0</v>
      </c>
      <c r="G34" s="42"/>
      <c r="H34" s="42"/>
      <c r="I34" s="131">
        <v>0</v>
      </c>
      <c r="J34" s="130">
        <v>0</v>
      </c>
      <c r="K34" s="45"/>
    </row>
    <row r="35" spans="2:11" s="1" customFormat="1" ht="6.95" customHeight="1">
      <c r="B35" s="41"/>
      <c r="C35" s="42"/>
      <c r="D35" s="42"/>
      <c r="E35" s="42"/>
      <c r="F35" s="42"/>
      <c r="G35" s="42"/>
      <c r="H35" s="42"/>
      <c r="I35" s="118"/>
      <c r="J35" s="42"/>
      <c r="K35" s="45"/>
    </row>
    <row r="36" spans="2:11" s="1" customFormat="1" ht="25.35" customHeight="1">
      <c r="B36" s="41"/>
      <c r="C36" s="132"/>
      <c r="D36" s="133" t="s">
        <v>53</v>
      </c>
      <c r="E36" s="79"/>
      <c r="F36" s="79"/>
      <c r="G36" s="134" t="s">
        <v>54</v>
      </c>
      <c r="H36" s="135" t="s">
        <v>55</v>
      </c>
      <c r="I36" s="136"/>
      <c r="J36" s="137">
        <f>SUM(J27:J34)</f>
        <v>0</v>
      </c>
      <c r="K36" s="138"/>
    </row>
    <row r="37" spans="2:11" s="1" customFormat="1" ht="14.45" customHeight="1">
      <c r="B37" s="56"/>
      <c r="C37" s="57"/>
      <c r="D37" s="57"/>
      <c r="E37" s="57"/>
      <c r="F37" s="57"/>
      <c r="G37" s="57"/>
      <c r="H37" s="57"/>
      <c r="I37" s="139"/>
      <c r="J37" s="57"/>
      <c r="K37" s="58"/>
    </row>
    <row r="41" spans="2:11" s="1" customFormat="1" ht="6.95" customHeight="1">
      <c r="B41" s="140"/>
      <c r="C41" s="141"/>
      <c r="D41" s="141"/>
      <c r="E41" s="141"/>
      <c r="F41" s="141"/>
      <c r="G41" s="141"/>
      <c r="H41" s="141"/>
      <c r="I41" s="142"/>
      <c r="J41" s="141"/>
      <c r="K41" s="143"/>
    </row>
    <row r="42" spans="2:11" s="1" customFormat="1" ht="36.950000000000003" customHeight="1">
      <c r="B42" s="41"/>
      <c r="C42" s="30" t="s">
        <v>127</v>
      </c>
      <c r="D42" s="42"/>
      <c r="E42" s="42"/>
      <c r="F42" s="42"/>
      <c r="G42" s="42"/>
      <c r="H42" s="42"/>
      <c r="I42" s="118"/>
      <c r="J42" s="42"/>
      <c r="K42" s="45"/>
    </row>
    <row r="43" spans="2:11" s="1" customFormat="1" ht="6.95" customHeight="1">
      <c r="B43" s="41"/>
      <c r="C43" s="42"/>
      <c r="D43" s="42"/>
      <c r="E43" s="42"/>
      <c r="F43" s="42"/>
      <c r="G43" s="42"/>
      <c r="H43" s="42"/>
      <c r="I43" s="118"/>
      <c r="J43" s="42"/>
      <c r="K43" s="45"/>
    </row>
    <row r="44" spans="2:11" s="1" customFormat="1" ht="14.45" customHeight="1">
      <c r="B44" s="41"/>
      <c r="C44" s="37" t="s">
        <v>18</v>
      </c>
      <c r="D44" s="42"/>
      <c r="E44" s="42"/>
      <c r="F44" s="42"/>
      <c r="G44" s="42"/>
      <c r="H44" s="42"/>
      <c r="I44" s="118"/>
      <c r="J44" s="42"/>
      <c r="K44" s="45"/>
    </row>
    <row r="45" spans="2:11" s="1" customFormat="1" ht="22.5" customHeight="1">
      <c r="B45" s="41"/>
      <c r="C45" s="42"/>
      <c r="D45" s="42"/>
      <c r="E45" s="392" t="str">
        <f>E7</f>
        <v>Stavební úpravy a Zateplení objektu na st.p.543_Lázně Bělohrad_171018</v>
      </c>
      <c r="F45" s="393"/>
      <c r="G45" s="393"/>
      <c r="H45" s="393"/>
      <c r="I45" s="118"/>
      <c r="J45" s="42"/>
      <c r="K45" s="45"/>
    </row>
    <row r="46" spans="2:11" s="1" customFormat="1" ht="14.45" customHeight="1">
      <c r="B46" s="41"/>
      <c r="C46" s="37" t="s">
        <v>125</v>
      </c>
      <c r="D46" s="42"/>
      <c r="E46" s="42"/>
      <c r="F46" s="42"/>
      <c r="G46" s="42"/>
      <c r="H46" s="42"/>
      <c r="I46" s="118"/>
      <c r="J46" s="42"/>
      <c r="K46" s="45"/>
    </row>
    <row r="47" spans="2:11" s="1" customFormat="1" ht="23.25" customHeight="1">
      <c r="B47" s="41"/>
      <c r="C47" s="42"/>
      <c r="D47" s="42"/>
      <c r="E47" s="394" t="str">
        <f>E9</f>
        <v>SO.03 - ELEKTROINSTALACE</v>
      </c>
      <c r="F47" s="395"/>
      <c r="G47" s="395"/>
      <c r="H47" s="395"/>
      <c r="I47" s="118"/>
      <c r="J47" s="42"/>
      <c r="K47" s="45"/>
    </row>
    <row r="48" spans="2:11" s="1" customFormat="1" ht="6.95" customHeight="1">
      <c r="B48" s="41"/>
      <c r="C48" s="42"/>
      <c r="D48" s="42"/>
      <c r="E48" s="42"/>
      <c r="F48" s="42"/>
      <c r="G48" s="42"/>
      <c r="H48" s="42"/>
      <c r="I48" s="118"/>
      <c r="J48" s="42"/>
      <c r="K48" s="45"/>
    </row>
    <row r="49" spans="2:47" s="1" customFormat="1" ht="18" customHeight="1">
      <c r="B49" s="41"/>
      <c r="C49" s="37" t="s">
        <v>24</v>
      </c>
      <c r="D49" s="42"/>
      <c r="E49" s="42"/>
      <c r="F49" s="35" t="str">
        <f>F12</f>
        <v>ZŠ K.V. Raise, Lázně Bělohrad</v>
      </c>
      <c r="G49" s="42"/>
      <c r="H49" s="42"/>
      <c r="I49" s="119" t="s">
        <v>26</v>
      </c>
      <c r="J49" s="120" t="str">
        <f>IF(J12="","",J12)</f>
        <v>16. 8. 2017</v>
      </c>
      <c r="K49" s="45"/>
    </row>
    <row r="50" spans="2:47" s="1" customFormat="1" ht="6.95" customHeight="1">
      <c r="B50" s="41"/>
      <c r="C50" s="42"/>
      <c r="D50" s="42"/>
      <c r="E50" s="42"/>
      <c r="F50" s="42"/>
      <c r="G50" s="42"/>
      <c r="H50" s="42"/>
      <c r="I50" s="118"/>
      <c r="J50" s="42"/>
      <c r="K50" s="45"/>
    </row>
    <row r="51" spans="2:47" s="1" customFormat="1">
      <c r="B51" s="41"/>
      <c r="C51" s="37" t="s">
        <v>28</v>
      </c>
      <c r="D51" s="42"/>
      <c r="E51" s="42"/>
      <c r="F51" s="35" t="str">
        <f>E15</f>
        <v>Město Lázně Bělohrad</v>
      </c>
      <c r="G51" s="42"/>
      <c r="H51" s="42"/>
      <c r="I51" s="119" t="s">
        <v>36</v>
      </c>
      <c r="J51" s="35" t="str">
        <f>E21</f>
        <v>SOLICITE s.r.o.</v>
      </c>
      <c r="K51" s="45"/>
    </row>
    <row r="52" spans="2:47" s="1" customFormat="1" ht="14.45" customHeight="1">
      <c r="B52" s="41"/>
      <c r="C52" s="37" t="s">
        <v>34</v>
      </c>
      <c r="D52" s="42"/>
      <c r="E52" s="42"/>
      <c r="F52" s="35" t="str">
        <f>IF(E18="","",E18)</f>
        <v/>
      </c>
      <c r="G52" s="42"/>
      <c r="H52" s="42"/>
      <c r="I52" s="118"/>
      <c r="J52" s="42"/>
      <c r="K52" s="45"/>
    </row>
    <row r="53" spans="2:47" s="1" customFormat="1" ht="10.35" customHeight="1">
      <c r="B53" s="41"/>
      <c r="C53" s="42"/>
      <c r="D53" s="42"/>
      <c r="E53" s="42"/>
      <c r="F53" s="42"/>
      <c r="G53" s="42"/>
      <c r="H53" s="42"/>
      <c r="I53" s="118"/>
      <c r="J53" s="42"/>
      <c r="K53" s="45"/>
    </row>
    <row r="54" spans="2:47" s="1" customFormat="1" ht="29.25" customHeight="1">
      <c r="B54" s="41"/>
      <c r="C54" s="144" t="s">
        <v>128</v>
      </c>
      <c r="D54" s="132"/>
      <c r="E54" s="132"/>
      <c r="F54" s="132"/>
      <c r="G54" s="132"/>
      <c r="H54" s="132"/>
      <c r="I54" s="145"/>
      <c r="J54" s="146" t="s">
        <v>129</v>
      </c>
      <c r="K54" s="147"/>
    </row>
    <row r="55" spans="2:47" s="1" customFormat="1" ht="10.35" customHeight="1">
      <c r="B55" s="41"/>
      <c r="C55" s="42"/>
      <c r="D55" s="42"/>
      <c r="E55" s="42"/>
      <c r="F55" s="42"/>
      <c r="G55" s="42"/>
      <c r="H55" s="42"/>
      <c r="I55" s="118"/>
      <c r="J55" s="42"/>
      <c r="K55" s="45"/>
    </row>
    <row r="56" spans="2:47" s="1" customFormat="1" ht="29.25" customHeight="1">
      <c r="B56" s="41"/>
      <c r="C56" s="148" t="s">
        <v>130</v>
      </c>
      <c r="D56" s="42"/>
      <c r="E56" s="42"/>
      <c r="F56" s="42"/>
      <c r="G56" s="42"/>
      <c r="H56" s="42"/>
      <c r="I56" s="118"/>
      <c r="J56" s="128">
        <f>J89</f>
        <v>0</v>
      </c>
      <c r="K56" s="45"/>
      <c r="AU56" s="24" t="s">
        <v>131</v>
      </c>
    </row>
    <row r="57" spans="2:47" s="7" customFormat="1" ht="24.95" customHeight="1">
      <c r="B57" s="149"/>
      <c r="C57" s="150"/>
      <c r="D57" s="151" t="s">
        <v>859</v>
      </c>
      <c r="E57" s="152"/>
      <c r="F57" s="152"/>
      <c r="G57" s="152"/>
      <c r="H57" s="152"/>
      <c r="I57" s="153"/>
      <c r="J57" s="154">
        <f>J90</f>
        <v>0</v>
      </c>
      <c r="K57" s="155"/>
    </row>
    <row r="58" spans="2:47" s="8" customFormat="1" ht="19.899999999999999" customHeight="1">
      <c r="B58" s="156"/>
      <c r="C58" s="157"/>
      <c r="D58" s="158" t="s">
        <v>860</v>
      </c>
      <c r="E58" s="159"/>
      <c r="F58" s="159"/>
      <c r="G58" s="159"/>
      <c r="H58" s="159"/>
      <c r="I58" s="160"/>
      <c r="J58" s="161">
        <f>J91</f>
        <v>0</v>
      </c>
      <c r="K58" s="162"/>
    </row>
    <row r="59" spans="2:47" s="8" customFormat="1" ht="19.899999999999999" customHeight="1">
      <c r="B59" s="156"/>
      <c r="C59" s="157"/>
      <c r="D59" s="158" t="s">
        <v>861</v>
      </c>
      <c r="E59" s="159"/>
      <c r="F59" s="159"/>
      <c r="G59" s="159"/>
      <c r="H59" s="159"/>
      <c r="I59" s="160"/>
      <c r="J59" s="161">
        <f>J100</f>
        <v>0</v>
      </c>
      <c r="K59" s="162"/>
    </row>
    <row r="60" spans="2:47" s="7" customFormat="1" ht="24.95" customHeight="1">
      <c r="B60" s="149"/>
      <c r="C60" s="150"/>
      <c r="D60" s="151" t="s">
        <v>862</v>
      </c>
      <c r="E60" s="152"/>
      <c r="F60" s="152"/>
      <c r="G60" s="152"/>
      <c r="H60" s="152"/>
      <c r="I60" s="153"/>
      <c r="J60" s="154">
        <f>J104</f>
        <v>0</v>
      </c>
      <c r="K60" s="155"/>
    </row>
    <row r="61" spans="2:47" s="7" customFormat="1" ht="24.95" customHeight="1">
      <c r="B61" s="149"/>
      <c r="C61" s="150"/>
      <c r="D61" s="151" t="s">
        <v>863</v>
      </c>
      <c r="E61" s="152"/>
      <c r="F61" s="152"/>
      <c r="G61" s="152"/>
      <c r="H61" s="152"/>
      <c r="I61" s="153"/>
      <c r="J61" s="154">
        <f>J122</f>
        <v>0</v>
      </c>
      <c r="K61" s="155"/>
    </row>
    <row r="62" spans="2:47" s="7" customFormat="1" ht="24.95" customHeight="1">
      <c r="B62" s="149"/>
      <c r="C62" s="150"/>
      <c r="D62" s="151" t="s">
        <v>864</v>
      </c>
      <c r="E62" s="152"/>
      <c r="F62" s="152"/>
      <c r="G62" s="152"/>
      <c r="H62" s="152"/>
      <c r="I62" s="153"/>
      <c r="J62" s="154">
        <f>J134</f>
        <v>0</v>
      </c>
      <c r="K62" s="155"/>
    </row>
    <row r="63" spans="2:47" s="7" customFormat="1" ht="24.95" customHeight="1">
      <c r="B63" s="149"/>
      <c r="C63" s="150"/>
      <c r="D63" s="151" t="s">
        <v>865</v>
      </c>
      <c r="E63" s="152"/>
      <c r="F63" s="152"/>
      <c r="G63" s="152"/>
      <c r="H63" s="152"/>
      <c r="I63" s="153"/>
      <c r="J63" s="154">
        <f>J144</f>
        <v>0</v>
      </c>
      <c r="K63" s="155"/>
    </row>
    <row r="64" spans="2:47" s="7" customFormat="1" ht="24.95" customHeight="1">
      <c r="B64" s="149"/>
      <c r="C64" s="150"/>
      <c r="D64" s="151" t="s">
        <v>866</v>
      </c>
      <c r="E64" s="152"/>
      <c r="F64" s="152"/>
      <c r="G64" s="152"/>
      <c r="H64" s="152"/>
      <c r="I64" s="153"/>
      <c r="J64" s="154">
        <f>J155</f>
        <v>0</v>
      </c>
      <c r="K64" s="155"/>
    </row>
    <row r="65" spans="2:12" s="7" customFormat="1" ht="24.95" customHeight="1">
      <c r="B65" s="149"/>
      <c r="C65" s="150"/>
      <c r="D65" s="151" t="s">
        <v>867</v>
      </c>
      <c r="E65" s="152"/>
      <c r="F65" s="152"/>
      <c r="G65" s="152"/>
      <c r="H65" s="152"/>
      <c r="I65" s="153"/>
      <c r="J65" s="154">
        <f>J162</f>
        <v>0</v>
      </c>
      <c r="K65" s="155"/>
    </row>
    <row r="66" spans="2:12" s="8" customFormat="1" ht="19.899999999999999" customHeight="1">
      <c r="B66" s="156"/>
      <c r="C66" s="157"/>
      <c r="D66" s="158" t="s">
        <v>868</v>
      </c>
      <c r="E66" s="159"/>
      <c r="F66" s="159"/>
      <c r="G66" s="159"/>
      <c r="H66" s="159"/>
      <c r="I66" s="160"/>
      <c r="J66" s="161">
        <f>J168</f>
        <v>0</v>
      </c>
      <c r="K66" s="162"/>
    </row>
    <row r="67" spans="2:12" s="7" customFormat="1" ht="24.95" customHeight="1">
      <c r="B67" s="149"/>
      <c r="C67" s="150"/>
      <c r="D67" s="151" t="s">
        <v>869</v>
      </c>
      <c r="E67" s="152"/>
      <c r="F67" s="152"/>
      <c r="G67" s="152"/>
      <c r="H67" s="152"/>
      <c r="I67" s="153"/>
      <c r="J67" s="154">
        <f>J173</f>
        <v>0</v>
      </c>
      <c r="K67" s="155"/>
    </row>
    <row r="68" spans="2:12" s="7" customFormat="1" ht="24.95" customHeight="1">
      <c r="B68" s="149"/>
      <c r="C68" s="150"/>
      <c r="D68" s="151" t="s">
        <v>870</v>
      </c>
      <c r="E68" s="152"/>
      <c r="F68" s="152"/>
      <c r="G68" s="152"/>
      <c r="H68" s="152"/>
      <c r="I68" s="153"/>
      <c r="J68" s="154">
        <f>J177</f>
        <v>0</v>
      </c>
      <c r="K68" s="155"/>
    </row>
    <row r="69" spans="2:12" s="7" customFormat="1" ht="24.95" customHeight="1">
      <c r="B69" s="149"/>
      <c r="C69" s="150"/>
      <c r="D69" s="151" t="s">
        <v>871</v>
      </c>
      <c r="E69" s="152"/>
      <c r="F69" s="152"/>
      <c r="G69" s="152"/>
      <c r="H69" s="152"/>
      <c r="I69" s="153"/>
      <c r="J69" s="154">
        <f>J180</f>
        <v>0</v>
      </c>
      <c r="K69" s="155"/>
    </row>
    <row r="70" spans="2:12" s="1" customFormat="1" ht="21.75" customHeight="1">
      <c r="B70" s="41"/>
      <c r="C70" s="42"/>
      <c r="D70" s="42"/>
      <c r="E70" s="42"/>
      <c r="F70" s="42"/>
      <c r="G70" s="42"/>
      <c r="H70" s="42"/>
      <c r="I70" s="118"/>
      <c r="J70" s="42"/>
      <c r="K70" s="45"/>
    </row>
    <row r="71" spans="2:12" s="1" customFormat="1" ht="6.95" customHeight="1">
      <c r="B71" s="56"/>
      <c r="C71" s="57"/>
      <c r="D71" s="57"/>
      <c r="E71" s="57"/>
      <c r="F71" s="57"/>
      <c r="G71" s="57"/>
      <c r="H71" s="57"/>
      <c r="I71" s="139"/>
      <c r="J71" s="57"/>
      <c r="K71" s="58"/>
    </row>
    <row r="75" spans="2:12" s="1" customFormat="1" ht="6.95" customHeight="1">
      <c r="B75" s="59"/>
      <c r="C75" s="60"/>
      <c r="D75" s="60"/>
      <c r="E75" s="60"/>
      <c r="F75" s="60"/>
      <c r="G75" s="60"/>
      <c r="H75" s="60"/>
      <c r="I75" s="142"/>
      <c r="J75" s="60"/>
      <c r="K75" s="60"/>
      <c r="L75" s="61"/>
    </row>
    <row r="76" spans="2:12" s="1" customFormat="1" ht="36.950000000000003" customHeight="1">
      <c r="B76" s="41"/>
      <c r="C76" s="62" t="s">
        <v>145</v>
      </c>
      <c r="D76" s="63"/>
      <c r="E76" s="63"/>
      <c r="F76" s="63"/>
      <c r="G76" s="63"/>
      <c r="H76" s="63"/>
      <c r="I76" s="163"/>
      <c r="J76" s="63"/>
      <c r="K76" s="63"/>
      <c r="L76" s="61"/>
    </row>
    <row r="77" spans="2:12" s="1" customFormat="1" ht="6.95" customHeight="1">
      <c r="B77" s="41"/>
      <c r="C77" s="63"/>
      <c r="D77" s="63"/>
      <c r="E77" s="63"/>
      <c r="F77" s="63"/>
      <c r="G77" s="63"/>
      <c r="H77" s="63"/>
      <c r="I77" s="163"/>
      <c r="J77" s="63"/>
      <c r="K77" s="63"/>
      <c r="L77" s="61"/>
    </row>
    <row r="78" spans="2:12" s="1" customFormat="1" ht="14.45" customHeight="1">
      <c r="B78" s="41"/>
      <c r="C78" s="65" t="s">
        <v>18</v>
      </c>
      <c r="D78" s="63"/>
      <c r="E78" s="63"/>
      <c r="F78" s="63"/>
      <c r="G78" s="63"/>
      <c r="H78" s="63"/>
      <c r="I78" s="163"/>
      <c r="J78" s="63"/>
      <c r="K78" s="63"/>
      <c r="L78" s="61"/>
    </row>
    <row r="79" spans="2:12" s="1" customFormat="1" ht="22.5" customHeight="1">
      <c r="B79" s="41"/>
      <c r="C79" s="63"/>
      <c r="D79" s="63"/>
      <c r="E79" s="396" t="str">
        <f>E7</f>
        <v>Stavební úpravy a Zateplení objektu na st.p.543_Lázně Bělohrad_171018</v>
      </c>
      <c r="F79" s="397"/>
      <c r="G79" s="397"/>
      <c r="H79" s="397"/>
      <c r="I79" s="163"/>
      <c r="J79" s="63"/>
      <c r="K79" s="63"/>
      <c r="L79" s="61"/>
    </row>
    <row r="80" spans="2:12" s="1" customFormat="1" ht="14.45" customHeight="1">
      <c r="B80" s="41"/>
      <c r="C80" s="65" t="s">
        <v>125</v>
      </c>
      <c r="D80" s="63"/>
      <c r="E80" s="63"/>
      <c r="F80" s="63"/>
      <c r="G80" s="63"/>
      <c r="H80" s="63"/>
      <c r="I80" s="163"/>
      <c r="J80" s="63"/>
      <c r="K80" s="63"/>
      <c r="L80" s="61"/>
    </row>
    <row r="81" spans="2:65" s="1" customFormat="1" ht="23.25" customHeight="1">
      <c r="B81" s="41"/>
      <c r="C81" s="63"/>
      <c r="D81" s="63"/>
      <c r="E81" s="372" t="str">
        <f>E9</f>
        <v>SO.03 - ELEKTROINSTALACE</v>
      </c>
      <c r="F81" s="398"/>
      <c r="G81" s="398"/>
      <c r="H81" s="398"/>
      <c r="I81" s="163"/>
      <c r="J81" s="63"/>
      <c r="K81" s="63"/>
      <c r="L81" s="61"/>
    </row>
    <row r="82" spans="2:65" s="1" customFormat="1" ht="6.95" customHeight="1">
      <c r="B82" s="41"/>
      <c r="C82" s="63"/>
      <c r="D82" s="63"/>
      <c r="E82" s="63"/>
      <c r="F82" s="63"/>
      <c r="G82" s="63"/>
      <c r="H82" s="63"/>
      <c r="I82" s="163"/>
      <c r="J82" s="63"/>
      <c r="K82" s="63"/>
      <c r="L82" s="61"/>
    </row>
    <row r="83" spans="2:65" s="1" customFormat="1" ht="18" customHeight="1">
      <c r="B83" s="41"/>
      <c r="C83" s="65" t="s">
        <v>24</v>
      </c>
      <c r="D83" s="63"/>
      <c r="E83" s="63"/>
      <c r="F83" s="164" t="str">
        <f>F12</f>
        <v>ZŠ K.V. Raise, Lázně Bělohrad</v>
      </c>
      <c r="G83" s="63"/>
      <c r="H83" s="63"/>
      <c r="I83" s="165" t="s">
        <v>26</v>
      </c>
      <c r="J83" s="73" t="str">
        <f>IF(J12="","",J12)</f>
        <v>16. 8. 2017</v>
      </c>
      <c r="K83" s="63"/>
      <c r="L83" s="61"/>
    </row>
    <row r="84" spans="2:65" s="1" customFormat="1" ht="6.95" customHeight="1">
      <c r="B84" s="41"/>
      <c r="C84" s="63"/>
      <c r="D84" s="63"/>
      <c r="E84" s="63"/>
      <c r="F84" s="63"/>
      <c r="G84" s="63"/>
      <c r="H84" s="63"/>
      <c r="I84" s="163"/>
      <c r="J84" s="63"/>
      <c r="K84" s="63"/>
      <c r="L84" s="61"/>
    </row>
    <row r="85" spans="2:65" s="1" customFormat="1">
      <c r="B85" s="41"/>
      <c r="C85" s="65" t="s">
        <v>28</v>
      </c>
      <c r="D85" s="63"/>
      <c r="E85" s="63"/>
      <c r="F85" s="164" t="str">
        <f>E15</f>
        <v>Město Lázně Bělohrad</v>
      </c>
      <c r="G85" s="63"/>
      <c r="H85" s="63"/>
      <c r="I85" s="165" t="s">
        <v>36</v>
      </c>
      <c r="J85" s="164" t="str">
        <f>E21</f>
        <v>SOLICITE s.r.o.</v>
      </c>
      <c r="K85" s="63"/>
      <c r="L85" s="61"/>
    </row>
    <row r="86" spans="2:65" s="1" customFormat="1" ht="14.45" customHeight="1">
      <c r="B86" s="41"/>
      <c r="C86" s="65" t="s">
        <v>34</v>
      </c>
      <c r="D86" s="63"/>
      <c r="E86" s="63"/>
      <c r="F86" s="164" t="str">
        <f>IF(E18="","",E18)</f>
        <v/>
      </c>
      <c r="G86" s="63"/>
      <c r="H86" s="63"/>
      <c r="I86" s="163"/>
      <c r="J86" s="63"/>
      <c r="K86" s="63"/>
      <c r="L86" s="61"/>
    </row>
    <row r="87" spans="2:65" s="1" customFormat="1" ht="10.35" customHeight="1">
      <c r="B87" s="41"/>
      <c r="C87" s="63"/>
      <c r="D87" s="63"/>
      <c r="E87" s="63"/>
      <c r="F87" s="63"/>
      <c r="G87" s="63"/>
      <c r="H87" s="63"/>
      <c r="I87" s="163"/>
      <c r="J87" s="63"/>
      <c r="K87" s="63"/>
      <c r="L87" s="61"/>
    </row>
    <row r="88" spans="2:65" s="9" customFormat="1" ht="29.25" customHeight="1">
      <c r="B88" s="166"/>
      <c r="C88" s="167" t="s">
        <v>146</v>
      </c>
      <c r="D88" s="168" t="s">
        <v>62</v>
      </c>
      <c r="E88" s="168" t="s">
        <v>58</v>
      </c>
      <c r="F88" s="168" t="s">
        <v>147</v>
      </c>
      <c r="G88" s="168" t="s">
        <v>148</v>
      </c>
      <c r="H88" s="168" t="s">
        <v>149</v>
      </c>
      <c r="I88" s="169" t="s">
        <v>150</v>
      </c>
      <c r="J88" s="168" t="s">
        <v>129</v>
      </c>
      <c r="K88" s="170" t="s">
        <v>151</v>
      </c>
      <c r="L88" s="171"/>
      <c r="M88" s="81" t="s">
        <v>152</v>
      </c>
      <c r="N88" s="82" t="s">
        <v>47</v>
      </c>
      <c r="O88" s="82" t="s">
        <v>153</v>
      </c>
      <c r="P88" s="82" t="s">
        <v>154</v>
      </c>
      <c r="Q88" s="82" t="s">
        <v>155</v>
      </c>
      <c r="R88" s="82" t="s">
        <v>156</v>
      </c>
      <c r="S88" s="82" t="s">
        <v>157</v>
      </c>
      <c r="T88" s="83" t="s">
        <v>158</v>
      </c>
    </row>
    <row r="89" spans="2:65" s="1" customFormat="1" ht="29.25" customHeight="1">
      <c r="B89" s="41"/>
      <c r="C89" s="87" t="s">
        <v>130</v>
      </c>
      <c r="D89" s="63"/>
      <c r="E89" s="63"/>
      <c r="F89" s="63"/>
      <c r="G89" s="63"/>
      <c r="H89" s="63"/>
      <c r="I89" s="163"/>
      <c r="J89" s="172">
        <f>BK89</f>
        <v>0</v>
      </c>
      <c r="K89" s="63"/>
      <c r="L89" s="61"/>
      <c r="M89" s="84"/>
      <c r="N89" s="85"/>
      <c r="O89" s="85"/>
      <c r="P89" s="173">
        <f>P90+P104+P122+P134+P144+P155+P162+P173+P177+P180</f>
        <v>0</v>
      </c>
      <c r="Q89" s="85"/>
      <c r="R89" s="173">
        <f>R90+R104+R122+R134+R144+R155+R162+R173+R177+R180</f>
        <v>0</v>
      </c>
      <c r="S89" s="85"/>
      <c r="T89" s="174">
        <f>T90+T104+T122+T134+T144+T155+T162+T173+T177+T180</f>
        <v>0</v>
      </c>
      <c r="AT89" s="24" t="s">
        <v>77</v>
      </c>
      <c r="AU89" s="24" t="s">
        <v>131</v>
      </c>
      <c r="BK89" s="175">
        <f>BK90+BK104+BK122+BK134+BK144+BK155+BK162+BK173+BK177+BK180</f>
        <v>0</v>
      </c>
    </row>
    <row r="90" spans="2:65" s="10" customFormat="1" ht="37.35" customHeight="1">
      <c r="B90" s="176"/>
      <c r="C90" s="177"/>
      <c r="D90" s="178" t="s">
        <v>77</v>
      </c>
      <c r="E90" s="179" t="s">
        <v>872</v>
      </c>
      <c r="F90" s="179" t="s">
        <v>873</v>
      </c>
      <c r="G90" s="177"/>
      <c r="H90" s="177"/>
      <c r="I90" s="180"/>
      <c r="J90" s="181">
        <f>BK90</f>
        <v>0</v>
      </c>
      <c r="K90" s="177"/>
      <c r="L90" s="182"/>
      <c r="M90" s="183"/>
      <c r="N90" s="184"/>
      <c r="O90" s="184"/>
      <c r="P90" s="185">
        <f>P91+P100</f>
        <v>0</v>
      </c>
      <c r="Q90" s="184"/>
      <c r="R90" s="185">
        <f>R91+R100</f>
        <v>0</v>
      </c>
      <c r="S90" s="184"/>
      <c r="T90" s="186">
        <f>T91+T100</f>
        <v>0</v>
      </c>
      <c r="AR90" s="187" t="s">
        <v>86</v>
      </c>
      <c r="AT90" s="188" t="s">
        <v>77</v>
      </c>
      <c r="AU90" s="188" t="s">
        <v>78</v>
      </c>
      <c r="AY90" s="187" t="s">
        <v>161</v>
      </c>
      <c r="BK90" s="189">
        <f>BK91+BK100</f>
        <v>0</v>
      </c>
    </row>
    <row r="91" spans="2:65" s="10" customFormat="1" ht="19.899999999999999" customHeight="1">
      <c r="B91" s="176"/>
      <c r="C91" s="177"/>
      <c r="D91" s="190" t="s">
        <v>77</v>
      </c>
      <c r="E91" s="191" t="s">
        <v>874</v>
      </c>
      <c r="F91" s="191" t="s">
        <v>875</v>
      </c>
      <c r="G91" s="177"/>
      <c r="H91" s="177"/>
      <c r="I91" s="180"/>
      <c r="J91" s="192">
        <f>BK91</f>
        <v>0</v>
      </c>
      <c r="K91" s="177"/>
      <c r="L91" s="182"/>
      <c r="M91" s="183"/>
      <c r="N91" s="184"/>
      <c r="O91" s="184"/>
      <c r="P91" s="185">
        <f>SUM(P92:P99)</f>
        <v>0</v>
      </c>
      <c r="Q91" s="184"/>
      <c r="R91" s="185">
        <f>SUM(R92:R99)</f>
        <v>0</v>
      </c>
      <c r="S91" s="184"/>
      <c r="T91" s="186">
        <f>SUM(T92:T99)</f>
        <v>0</v>
      </c>
      <c r="AR91" s="187" t="s">
        <v>86</v>
      </c>
      <c r="AT91" s="188" t="s">
        <v>77</v>
      </c>
      <c r="AU91" s="188" t="s">
        <v>86</v>
      </c>
      <c r="AY91" s="187" t="s">
        <v>161</v>
      </c>
      <c r="BK91" s="189">
        <f>SUM(BK92:BK99)</f>
        <v>0</v>
      </c>
    </row>
    <row r="92" spans="2:65" s="1" customFormat="1" ht="22.5" customHeight="1">
      <c r="B92" s="41"/>
      <c r="C92" s="193" t="s">
        <v>86</v>
      </c>
      <c r="D92" s="193" t="s">
        <v>164</v>
      </c>
      <c r="E92" s="194" t="s">
        <v>876</v>
      </c>
      <c r="F92" s="195" t="s">
        <v>877</v>
      </c>
      <c r="G92" s="196" t="s">
        <v>635</v>
      </c>
      <c r="H92" s="197">
        <v>1</v>
      </c>
      <c r="I92" s="198"/>
      <c r="J92" s="199">
        <f t="shared" ref="J92:J99" si="0">ROUND(I92*H92,2)</f>
        <v>0</v>
      </c>
      <c r="K92" s="195" t="s">
        <v>76</v>
      </c>
      <c r="L92" s="61"/>
      <c r="M92" s="200" t="s">
        <v>76</v>
      </c>
      <c r="N92" s="201" t="s">
        <v>48</v>
      </c>
      <c r="O92" s="42"/>
      <c r="P92" s="202">
        <f t="shared" ref="P92:P99" si="1">O92*H92</f>
        <v>0</v>
      </c>
      <c r="Q92" s="202">
        <v>0</v>
      </c>
      <c r="R92" s="202">
        <f t="shared" ref="R92:R99" si="2">Q92*H92</f>
        <v>0</v>
      </c>
      <c r="S92" s="202">
        <v>0</v>
      </c>
      <c r="T92" s="203">
        <f t="shared" ref="T92:T99" si="3">S92*H92</f>
        <v>0</v>
      </c>
      <c r="AR92" s="24" t="s">
        <v>169</v>
      </c>
      <c r="AT92" s="24" t="s">
        <v>164</v>
      </c>
      <c r="AU92" s="24" t="s">
        <v>88</v>
      </c>
      <c r="AY92" s="24" t="s">
        <v>161</v>
      </c>
      <c r="BE92" s="204">
        <f t="shared" ref="BE92:BE99" si="4">IF(N92="základní",J92,0)</f>
        <v>0</v>
      </c>
      <c r="BF92" s="204">
        <f t="shared" ref="BF92:BF99" si="5">IF(N92="snížená",J92,0)</f>
        <v>0</v>
      </c>
      <c r="BG92" s="204">
        <f t="shared" ref="BG92:BG99" si="6">IF(N92="zákl. přenesená",J92,0)</f>
        <v>0</v>
      </c>
      <c r="BH92" s="204">
        <f t="shared" ref="BH92:BH99" si="7">IF(N92="sníž. přenesená",J92,0)</f>
        <v>0</v>
      </c>
      <c r="BI92" s="204">
        <f t="shared" ref="BI92:BI99" si="8">IF(N92="nulová",J92,0)</f>
        <v>0</v>
      </c>
      <c r="BJ92" s="24" t="s">
        <v>86</v>
      </c>
      <c r="BK92" s="204">
        <f t="shared" ref="BK92:BK99" si="9">ROUND(I92*H92,2)</f>
        <v>0</v>
      </c>
      <c r="BL92" s="24" t="s">
        <v>169</v>
      </c>
      <c r="BM92" s="24" t="s">
        <v>878</v>
      </c>
    </row>
    <row r="93" spans="2:65" s="1" customFormat="1" ht="22.5" customHeight="1">
      <c r="B93" s="41"/>
      <c r="C93" s="193" t="s">
        <v>88</v>
      </c>
      <c r="D93" s="193" t="s">
        <v>164</v>
      </c>
      <c r="E93" s="194" t="s">
        <v>879</v>
      </c>
      <c r="F93" s="195" t="s">
        <v>880</v>
      </c>
      <c r="G93" s="196" t="s">
        <v>220</v>
      </c>
      <c r="H93" s="197">
        <v>30</v>
      </c>
      <c r="I93" s="198"/>
      <c r="J93" s="199">
        <f t="shared" si="0"/>
        <v>0</v>
      </c>
      <c r="K93" s="195" t="s">
        <v>76</v>
      </c>
      <c r="L93" s="61"/>
      <c r="M93" s="200" t="s">
        <v>76</v>
      </c>
      <c r="N93" s="201" t="s">
        <v>48</v>
      </c>
      <c r="O93" s="42"/>
      <c r="P93" s="202">
        <f t="shared" si="1"/>
        <v>0</v>
      </c>
      <c r="Q93" s="202">
        <v>0</v>
      </c>
      <c r="R93" s="202">
        <f t="shared" si="2"/>
        <v>0</v>
      </c>
      <c r="S93" s="202">
        <v>0</v>
      </c>
      <c r="T93" s="203">
        <f t="shared" si="3"/>
        <v>0</v>
      </c>
      <c r="AR93" s="24" t="s">
        <v>169</v>
      </c>
      <c r="AT93" s="24" t="s">
        <v>164</v>
      </c>
      <c r="AU93" s="24" t="s">
        <v>88</v>
      </c>
      <c r="AY93" s="24" t="s">
        <v>161</v>
      </c>
      <c r="BE93" s="204">
        <f t="shared" si="4"/>
        <v>0</v>
      </c>
      <c r="BF93" s="204">
        <f t="shared" si="5"/>
        <v>0</v>
      </c>
      <c r="BG93" s="204">
        <f t="shared" si="6"/>
        <v>0</v>
      </c>
      <c r="BH93" s="204">
        <f t="shared" si="7"/>
        <v>0</v>
      </c>
      <c r="BI93" s="204">
        <f t="shared" si="8"/>
        <v>0</v>
      </c>
      <c r="BJ93" s="24" t="s">
        <v>86</v>
      </c>
      <c r="BK93" s="204">
        <f t="shared" si="9"/>
        <v>0</v>
      </c>
      <c r="BL93" s="24" t="s">
        <v>169</v>
      </c>
      <c r="BM93" s="24" t="s">
        <v>881</v>
      </c>
    </row>
    <row r="94" spans="2:65" s="1" customFormat="1" ht="22.5" customHeight="1">
      <c r="B94" s="41"/>
      <c r="C94" s="193" t="s">
        <v>186</v>
      </c>
      <c r="D94" s="193" t="s">
        <v>164</v>
      </c>
      <c r="E94" s="194" t="s">
        <v>882</v>
      </c>
      <c r="F94" s="195" t="s">
        <v>883</v>
      </c>
      <c r="G94" s="196" t="s">
        <v>220</v>
      </c>
      <c r="H94" s="197">
        <v>15</v>
      </c>
      <c r="I94" s="198"/>
      <c r="J94" s="199">
        <f t="shared" si="0"/>
        <v>0</v>
      </c>
      <c r="K94" s="195" t="s">
        <v>76</v>
      </c>
      <c r="L94" s="61"/>
      <c r="M94" s="200" t="s">
        <v>76</v>
      </c>
      <c r="N94" s="201" t="s">
        <v>48</v>
      </c>
      <c r="O94" s="42"/>
      <c r="P94" s="202">
        <f t="shared" si="1"/>
        <v>0</v>
      </c>
      <c r="Q94" s="202">
        <v>0</v>
      </c>
      <c r="R94" s="202">
        <f t="shared" si="2"/>
        <v>0</v>
      </c>
      <c r="S94" s="202">
        <v>0</v>
      </c>
      <c r="T94" s="203">
        <f t="shared" si="3"/>
        <v>0</v>
      </c>
      <c r="AR94" s="24" t="s">
        <v>169</v>
      </c>
      <c r="AT94" s="24" t="s">
        <v>164</v>
      </c>
      <c r="AU94" s="24" t="s">
        <v>88</v>
      </c>
      <c r="AY94" s="24" t="s">
        <v>161</v>
      </c>
      <c r="BE94" s="204">
        <f t="shared" si="4"/>
        <v>0</v>
      </c>
      <c r="BF94" s="204">
        <f t="shared" si="5"/>
        <v>0</v>
      </c>
      <c r="BG94" s="204">
        <f t="shared" si="6"/>
        <v>0</v>
      </c>
      <c r="BH94" s="204">
        <f t="shared" si="7"/>
        <v>0</v>
      </c>
      <c r="BI94" s="204">
        <f t="shared" si="8"/>
        <v>0</v>
      </c>
      <c r="BJ94" s="24" t="s">
        <v>86</v>
      </c>
      <c r="BK94" s="204">
        <f t="shared" si="9"/>
        <v>0</v>
      </c>
      <c r="BL94" s="24" t="s">
        <v>169</v>
      </c>
      <c r="BM94" s="24" t="s">
        <v>884</v>
      </c>
    </row>
    <row r="95" spans="2:65" s="1" customFormat="1" ht="22.5" customHeight="1">
      <c r="B95" s="41"/>
      <c r="C95" s="193" t="s">
        <v>169</v>
      </c>
      <c r="D95" s="193" t="s">
        <v>164</v>
      </c>
      <c r="E95" s="194" t="s">
        <v>885</v>
      </c>
      <c r="F95" s="195" t="s">
        <v>886</v>
      </c>
      <c r="G95" s="196" t="s">
        <v>220</v>
      </c>
      <c r="H95" s="197">
        <v>15</v>
      </c>
      <c r="I95" s="198"/>
      <c r="J95" s="199">
        <f t="shared" si="0"/>
        <v>0</v>
      </c>
      <c r="K95" s="195" t="s">
        <v>76</v>
      </c>
      <c r="L95" s="61"/>
      <c r="M95" s="200" t="s">
        <v>76</v>
      </c>
      <c r="N95" s="201" t="s">
        <v>48</v>
      </c>
      <c r="O95" s="42"/>
      <c r="P95" s="202">
        <f t="shared" si="1"/>
        <v>0</v>
      </c>
      <c r="Q95" s="202">
        <v>0</v>
      </c>
      <c r="R95" s="202">
        <f t="shared" si="2"/>
        <v>0</v>
      </c>
      <c r="S95" s="202">
        <v>0</v>
      </c>
      <c r="T95" s="203">
        <f t="shared" si="3"/>
        <v>0</v>
      </c>
      <c r="AR95" s="24" t="s">
        <v>169</v>
      </c>
      <c r="AT95" s="24" t="s">
        <v>164</v>
      </c>
      <c r="AU95" s="24" t="s">
        <v>88</v>
      </c>
      <c r="AY95" s="24" t="s">
        <v>161</v>
      </c>
      <c r="BE95" s="204">
        <f t="shared" si="4"/>
        <v>0</v>
      </c>
      <c r="BF95" s="204">
        <f t="shared" si="5"/>
        <v>0</v>
      </c>
      <c r="BG95" s="204">
        <f t="shared" si="6"/>
        <v>0</v>
      </c>
      <c r="BH95" s="204">
        <f t="shared" si="7"/>
        <v>0</v>
      </c>
      <c r="BI95" s="204">
        <f t="shared" si="8"/>
        <v>0</v>
      </c>
      <c r="BJ95" s="24" t="s">
        <v>86</v>
      </c>
      <c r="BK95" s="204">
        <f t="shared" si="9"/>
        <v>0</v>
      </c>
      <c r="BL95" s="24" t="s">
        <v>169</v>
      </c>
      <c r="BM95" s="24" t="s">
        <v>887</v>
      </c>
    </row>
    <row r="96" spans="2:65" s="1" customFormat="1" ht="22.5" customHeight="1">
      <c r="B96" s="41"/>
      <c r="C96" s="193" t="s">
        <v>245</v>
      </c>
      <c r="D96" s="193" t="s">
        <v>164</v>
      </c>
      <c r="E96" s="194" t="s">
        <v>888</v>
      </c>
      <c r="F96" s="195" t="s">
        <v>889</v>
      </c>
      <c r="G96" s="196" t="s">
        <v>831</v>
      </c>
      <c r="H96" s="197">
        <v>1</v>
      </c>
      <c r="I96" s="198"/>
      <c r="J96" s="199">
        <f t="shared" si="0"/>
        <v>0</v>
      </c>
      <c r="K96" s="195" t="s">
        <v>76</v>
      </c>
      <c r="L96" s="61"/>
      <c r="M96" s="200" t="s">
        <v>76</v>
      </c>
      <c r="N96" s="201" t="s">
        <v>48</v>
      </c>
      <c r="O96" s="42"/>
      <c r="P96" s="202">
        <f t="shared" si="1"/>
        <v>0</v>
      </c>
      <c r="Q96" s="202">
        <v>0</v>
      </c>
      <c r="R96" s="202">
        <f t="shared" si="2"/>
        <v>0</v>
      </c>
      <c r="S96" s="202">
        <v>0</v>
      </c>
      <c r="T96" s="203">
        <f t="shared" si="3"/>
        <v>0</v>
      </c>
      <c r="AR96" s="24" t="s">
        <v>169</v>
      </c>
      <c r="AT96" s="24" t="s">
        <v>164</v>
      </c>
      <c r="AU96" s="24" t="s">
        <v>88</v>
      </c>
      <c r="AY96" s="24" t="s">
        <v>161</v>
      </c>
      <c r="BE96" s="204">
        <f t="shared" si="4"/>
        <v>0</v>
      </c>
      <c r="BF96" s="204">
        <f t="shared" si="5"/>
        <v>0</v>
      </c>
      <c r="BG96" s="204">
        <f t="shared" si="6"/>
        <v>0</v>
      </c>
      <c r="BH96" s="204">
        <f t="shared" si="7"/>
        <v>0</v>
      </c>
      <c r="BI96" s="204">
        <f t="shared" si="8"/>
        <v>0</v>
      </c>
      <c r="BJ96" s="24" t="s">
        <v>86</v>
      </c>
      <c r="BK96" s="204">
        <f t="shared" si="9"/>
        <v>0</v>
      </c>
      <c r="BL96" s="24" t="s">
        <v>169</v>
      </c>
      <c r="BM96" s="24" t="s">
        <v>890</v>
      </c>
    </row>
    <row r="97" spans="2:65" s="1" customFormat="1" ht="22.5" customHeight="1">
      <c r="B97" s="41"/>
      <c r="C97" s="193" t="s">
        <v>352</v>
      </c>
      <c r="D97" s="193" t="s">
        <v>164</v>
      </c>
      <c r="E97" s="194" t="s">
        <v>891</v>
      </c>
      <c r="F97" s="195" t="s">
        <v>892</v>
      </c>
      <c r="G97" s="196" t="s">
        <v>635</v>
      </c>
      <c r="H97" s="197">
        <v>1</v>
      </c>
      <c r="I97" s="198"/>
      <c r="J97" s="199">
        <f t="shared" si="0"/>
        <v>0</v>
      </c>
      <c r="K97" s="195" t="s">
        <v>76</v>
      </c>
      <c r="L97" s="61"/>
      <c r="M97" s="200" t="s">
        <v>76</v>
      </c>
      <c r="N97" s="201" t="s">
        <v>48</v>
      </c>
      <c r="O97" s="42"/>
      <c r="P97" s="202">
        <f t="shared" si="1"/>
        <v>0</v>
      </c>
      <c r="Q97" s="202">
        <v>0</v>
      </c>
      <c r="R97" s="202">
        <f t="shared" si="2"/>
        <v>0</v>
      </c>
      <c r="S97" s="202">
        <v>0</v>
      </c>
      <c r="T97" s="203">
        <f t="shared" si="3"/>
        <v>0</v>
      </c>
      <c r="AR97" s="24" t="s">
        <v>169</v>
      </c>
      <c r="AT97" s="24" t="s">
        <v>164</v>
      </c>
      <c r="AU97" s="24" t="s">
        <v>88</v>
      </c>
      <c r="AY97" s="24" t="s">
        <v>161</v>
      </c>
      <c r="BE97" s="204">
        <f t="shared" si="4"/>
        <v>0</v>
      </c>
      <c r="BF97" s="204">
        <f t="shared" si="5"/>
        <v>0</v>
      </c>
      <c r="BG97" s="204">
        <f t="shared" si="6"/>
        <v>0</v>
      </c>
      <c r="BH97" s="204">
        <f t="shared" si="7"/>
        <v>0</v>
      </c>
      <c r="BI97" s="204">
        <f t="shared" si="8"/>
        <v>0</v>
      </c>
      <c r="BJ97" s="24" t="s">
        <v>86</v>
      </c>
      <c r="BK97" s="204">
        <f t="shared" si="9"/>
        <v>0</v>
      </c>
      <c r="BL97" s="24" t="s">
        <v>169</v>
      </c>
      <c r="BM97" s="24" t="s">
        <v>893</v>
      </c>
    </row>
    <row r="98" spans="2:65" s="1" customFormat="1" ht="22.5" customHeight="1">
      <c r="B98" s="41"/>
      <c r="C98" s="193" t="s">
        <v>356</v>
      </c>
      <c r="D98" s="193" t="s">
        <v>164</v>
      </c>
      <c r="E98" s="194" t="s">
        <v>894</v>
      </c>
      <c r="F98" s="195" t="s">
        <v>895</v>
      </c>
      <c r="G98" s="196" t="s">
        <v>635</v>
      </c>
      <c r="H98" s="197">
        <v>1</v>
      </c>
      <c r="I98" s="198"/>
      <c r="J98" s="199">
        <f t="shared" si="0"/>
        <v>0</v>
      </c>
      <c r="K98" s="195" t="s">
        <v>76</v>
      </c>
      <c r="L98" s="61"/>
      <c r="M98" s="200" t="s">
        <v>76</v>
      </c>
      <c r="N98" s="201" t="s">
        <v>48</v>
      </c>
      <c r="O98" s="42"/>
      <c r="P98" s="202">
        <f t="shared" si="1"/>
        <v>0</v>
      </c>
      <c r="Q98" s="202">
        <v>0</v>
      </c>
      <c r="R98" s="202">
        <f t="shared" si="2"/>
        <v>0</v>
      </c>
      <c r="S98" s="202">
        <v>0</v>
      </c>
      <c r="T98" s="203">
        <f t="shared" si="3"/>
        <v>0</v>
      </c>
      <c r="AR98" s="24" t="s">
        <v>169</v>
      </c>
      <c r="AT98" s="24" t="s">
        <v>164</v>
      </c>
      <c r="AU98" s="24" t="s">
        <v>88</v>
      </c>
      <c r="AY98" s="24" t="s">
        <v>161</v>
      </c>
      <c r="BE98" s="204">
        <f t="shared" si="4"/>
        <v>0</v>
      </c>
      <c r="BF98" s="204">
        <f t="shared" si="5"/>
        <v>0</v>
      </c>
      <c r="BG98" s="204">
        <f t="shared" si="6"/>
        <v>0</v>
      </c>
      <c r="BH98" s="204">
        <f t="shared" si="7"/>
        <v>0</v>
      </c>
      <c r="BI98" s="204">
        <f t="shared" si="8"/>
        <v>0</v>
      </c>
      <c r="BJ98" s="24" t="s">
        <v>86</v>
      </c>
      <c r="BK98" s="204">
        <f t="shared" si="9"/>
        <v>0</v>
      </c>
      <c r="BL98" s="24" t="s">
        <v>169</v>
      </c>
      <c r="BM98" s="24" t="s">
        <v>896</v>
      </c>
    </row>
    <row r="99" spans="2:65" s="1" customFormat="1" ht="22.5" customHeight="1">
      <c r="B99" s="41"/>
      <c r="C99" s="193" t="s">
        <v>288</v>
      </c>
      <c r="D99" s="193" t="s">
        <v>164</v>
      </c>
      <c r="E99" s="194" t="s">
        <v>897</v>
      </c>
      <c r="F99" s="195" t="s">
        <v>898</v>
      </c>
      <c r="G99" s="196" t="s">
        <v>635</v>
      </c>
      <c r="H99" s="197">
        <v>1</v>
      </c>
      <c r="I99" s="198"/>
      <c r="J99" s="199">
        <f t="shared" si="0"/>
        <v>0</v>
      </c>
      <c r="K99" s="195" t="s">
        <v>76</v>
      </c>
      <c r="L99" s="61"/>
      <c r="M99" s="200" t="s">
        <v>76</v>
      </c>
      <c r="N99" s="201" t="s">
        <v>48</v>
      </c>
      <c r="O99" s="42"/>
      <c r="P99" s="202">
        <f t="shared" si="1"/>
        <v>0</v>
      </c>
      <c r="Q99" s="202">
        <v>0</v>
      </c>
      <c r="R99" s="202">
        <f t="shared" si="2"/>
        <v>0</v>
      </c>
      <c r="S99" s="202">
        <v>0</v>
      </c>
      <c r="T99" s="203">
        <f t="shared" si="3"/>
        <v>0</v>
      </c>
      <c r="AR99" s="24" t="s">
        <v>169</v>
      </c>
      <c r="AT99" s="24" t="s">
        <v>164</v>
      </c>
      <c r="AU99" s="24" t="s">
        <v>88</v>
      </c>
      <c r="AY99" s="24" t="s">
        <v>161</v>
      </c>
      <c r="BE99" s="204">
        <f t="shared" si="4"/>
        <v>0</v>
      </c>
      <c r="BF99" s="204">
        <f t="shared" si="5"/>
        <v>0</v>
      </c>
      <c r="BG99" s="204">
        <f t="shared" si="6"/>
        <v>0</v>
      </c>
      <c r="BH99" s="204">
        <f t="shared" si="7"/>
        <v>0</v>
      </c>
      <c r="BI99" s="204">
        <f t="shared" si="8"/>
        <v>0</v>
      </c>
      <c r="BJ99" s="24" t="s">
        <v>86</v>
      </c>
      <c r="BK99" s="204">
        <f t="shared" si="9"/>
        <v>0</v>
      </c>
      <c r="BL99" s="24" t="s">
        <v>169</v>
      </c>
      <c r="BM99" s="24" t="s">
        <v>899</v>
      </c>
    </row>
    <row r="100" spans="2:65" s="10" customFormat="1" ht="29.85" customHeight="1">
      <c r="B100" s="176"/>
      <c r="C100" s="177"/>
      <c r="D100" s="190" t="s">
        <v>77</v>
      </c>
      <c r="E100" s="191" t="s">
        <v>900</v>
      </c>
      <c r="F100" s="191" t="s">
        <v>901</v>
      </c>
      <c r="G100" s="177"/>
      <c r="H100" s="177"/>
      <c r="I100" s="180"/>
      <c r="J100" s="192">
        <f>BK100</f>
        <v>0</v>
      </c>
      <c r="K100" s="177"/>
      <c r="L100" s="182"/>
      <c r="M100" s="183"/>
      <c r="N100" s="184"/>
      <c r="O100" s="184"/>
      <c r="P100" s="185">
        <f>SUM(P101:P103)</f>
        <v>0</v>
      </c>
      <c r="Q100" s="184"/>
      <c r="R100" s="185">
        <f>SUM(R101:R103)</f>
        <v>0</v>
      </c>
      <c r="S100" s="184"/>
      <c r="T100" s="186">
        <f>SUM(T101:T103)</f>
        <v>0</v>
      </c>
      <c r="AR100" s="187" t="s">
        <v>86</v>
      </c>
      <c r="AT100" s="188" t="s">
        <v>77</v>
      </c>
      <c r="AU100" s="188" t="s">
        <v>86</v>
      </c>
      <c r="AY100" s="187" t="s">
        <v>161</v>
      </c>
      <c r="BK100" s="189">
        <f>SUM(BK101:BK103)</f>
        <v>0</v>
      </c>
    </row>
    <row r="101" spans="2:65" s="1" customFormat="1" ht="31.5" customHeight="1">
      <c r="B101" s="41"/>
      <c r="C101" s="193" t="s">
        <v>251</v>
      </c>
      <c r="D101" s="193" t="s">
        <v>164</v>
      </c>
      <c r="E101" s="194" t="s">
        <v>902</v>
      </c>
      <c r="F101" s="195" t="s">
        <v>903</v>
      </c>
      <c r="G101" s="196" t="s">
        <v>635</v>
      </c>
      <c r="H101" s="197">
        <v>1</v>
      </c>
      <c r="I101" s="198"/>
      <c r="J101" s="199">
        <f>ROUND(I101*H101,2)</f>
        <v>0</v>
      </c>
      <c r="K101" s="195" t="s">
        <v>76</v>
      </c>
      <c r="L101" s="61"/>
      <c r="M101" s="200" t="s">
        <v>76</v>
      </c>
      <c r="N101" s="201" t="s">
        <v>48</v>
      </c>
      <c r="O101" s="42"/>
      <c r="P101" s="202">
        <f>O101*H101</f>
        <v>0</v>
      </c>
      <c r="Q101" s="202">
        <v>0</v>
      </c>
      <c r="R101" s="202">
        <f>Q101*H101</f>
        <v>0</v>
      </c>
      <c r="S101" s="202">
        <v>0</v>
      </c>
      <c r="T101" s="203">
        <f>S101*H101</f>
        <v>0</v>
      </c>
      <c r="AR101" s="24" t="s">
        <v>169</v>
      </c>
      <c r="AT101" s="24" t="s">
        <v>164</v>
      </c>
      <c r="AU101" s="24" t="s">
        <v>88</v>
      </c>
      <c r="AY101" s="24" t="s">
        <v>161</v>
      </c>
      <c r="BE101" s="204">
        <f>IF(N101="základní",J101,0)</f>
        <v>0</v>
      </c>
      <c r="BF101" s="204">
        <f>IF(N101="snížená",J101,0)</f>
        <v>0</v>
      </c>
      <c r="BG101" s="204">
        <f>IF(N101="zákl. přenesená",J101,0)</f>
        <v>0</v>
      </c>
      <c r="BH101" s="204">
        <f>IF(N101="sníž. přenesená",J101,0)</f>
        <v>0</v>
      </c>
      <c r="BI101" s="204">
        <f>IF(N101="nulová",J101,0)</f>
        <v>0</v>
      </c>
      <c r="BJ101" s="24" t="s">
        <v>86</v>
      </c>
      <c r="BK101" s="204">
        <f>ROUND(I101*H101,2)</f>
        <v>0</v>
      </c>
      <c r="BL101" s="24" t="s">
        <v>169</v>
      </c>
      <c r="BM101" s="24" t="s">
        <v>904</v>
      </c>
    </row>
    <row r="102" spans="2:65" s="1" customFormat="1" ht="22.5" customHeight="1">
      <c r="B102" s="41"/>
      <c r="C102" s="193" t="s">
        <v>256</v>
      </c>
      <c r="D102" s="193" t="s">
        <v>164</v>
      </c>
      <c r="E102" s="194" t="s">
        <v>905</v>
      </c>
      <c r="F102" s="195" t="s">
        <v>906</v>
      </c>
      <c r="G102" s="196" t="s">
        <v>635</v>
      </c>
      <c r="H102" s="197">
        <v>1</v>
      </c>
      <c r="I102" s="198"/>
      <c r="J102" s="199">
        <f>ROUND(I102*H102,2)</f>
        <v>0</v>
      </c>
      <c r="K102" s="195" t="s">
        <v>76</v>
      </c>
      <c r="L102" s="61"/>
      <c r="M102" s="200" t="s">
        <v>76</v>
      </c>
      <c r="N102" s="201" t="s">
        <v>48</v>
      </c>
      <c r="O102" s="42"/>
      <c r="P102" s="202">
        <f>O102*H102</f>
        <v>0</v>
      </c>
      <c r="Q102" s="202">
        <v>0</v>
      </c>
      <c r="R102" s="202">
        <f>Q102*H102</f>
        <v>0</v>
      </c>
      <c r="S102" s="202">
        <v>0</v>
      </c>
      <c r="T102" s="203">
        <f>S102*H102</f>
        <v>0</v>
      </c>
      <c r="AR102" s="24" t="s">
        <v>169</v>
      </c>
      <c r="AT102" s="24" t="s">
        <v>164</v>
      </c>
      <c r="AU102" s="24" t="s">
        <v>88</v>
      </c>
      <c r="AY102" s="24" t="s">
        <v>161</v>
      </c>
      <c r="BE102" s="204">
        <f>IF(N102="základní",J102,0)</f>
        <v>0</v>
      </c>
      <c r="BF102" s="204">
        <f>IF(N102="snížená",J102,0)</f>
        <v>0</v>
      </c>
      <c r="BG102" s="204">
        <f>IF(N102="zákl. přenesená",J102,0)</f>
        <v>0</v>
      </c>
      <c r="BH102" s="204">
        <f>IF(N102="sníž. přenesená",J102,0)</f>
        <v>0</v>
      </c>
      <c r="BI102" s="204">
        <f>IF(N102="nulová",J102,0)</f>
        <v>0</v>
      </c>
      <c r="BJ102" s="24" t="s">
        <v>86</v>
      </c>
      <c r="BK102" s="204">
        <f>ROUND(I102*H102,2)</f>
        <v>0</v>
      </c>
      <c r="BL102" s="24" t="s">
        <v>169</v>
      </c>
      <c r="BM102" s="24" t="s">
        <v>907</v>
      </c>
    </row>
    <row r="103" spans="2:65" s="1" customFormat="1" ht="22.5" customHeight="1">
      <c r="B103" s="41"/>
      <c r="C103" s="193" t="s">
        <v>215</v>
      </c>
      <c r="D103" s="193" t="s">
        <v>164</v>
      </c>
      <c r="E103" s="194" t="s">
        <v>908</v>
      </c>
      <c r="F103" s="195" t="s">
        <v>909</v>
      </c>
      <c r="G103" s="196" t="s">
        <v>635</v>
      </c>
      <c r="H103" s="197">
        <v>1</v>
      </c>
      <c r="I103" s="198"/>
      <c r="J103" s="199">
        <f>ROUND(I103*H103,2)</f>
        <v>0</v>
      </c>
      <c r="K103" s="195" t="s">
        <v>76</v>
      </c>
      <c r="L103" s="61"/>
      <c r="M103" s="200" t="s">
        <v>76</v>
      </c>
      <c r="N103" s="201" t="s">
        <v>48</v>
      </c>
      <c r="O103" s="42"/>
      <c r="P103" s="202">
        <f>O103*H103</f>
        <v>0</v>
      </c>
      <c r="Q103" s="202">
        <v>0</v>
      </c>
      <c r="R103" s="202">
        <f>Q103*H103</f>
        <v>0</v>
      </c>
      <c r="S103" s="202">
        <v>0</v>
      </c>
      <c r="T103" s="203">
        <f>S103*H103</f>
        <v>0</v>
      </c>
      <c r="AR103" s="24" t="s">
        <v>169</v>
      </c>
      <c r="AT103" s="24" t="s">
        <v>164</v>
      </c>
      <c r="AU103" s="24" t="s">
        <v>88</v>
      </c>
      <c r="AY103" s="24" t="s">
        <v>161</v>
      </c>
      <c r="BE103" s="204">
        <f>IF(N103="základní",J103,0)</f>
        <v>0</v>
      </c>
      <c r="BF103" s="204">
        <f>IF(N103="snížená",J103,0)</f>
        <v>0</v>
      </c>
      <c r="BG103" s="204">
        <f>IF(N103="zákl. přenesená",J103,0)</f>
        <v>0</v>
      </c>
      <c r="BH103" s="204">
        <f>IF(N103="sníž. přenesená",J103,0)</f>
        <v>0</v>
      </c>
      <c r="BI103" s="204">
        <f>IF(N103="nulová",J103,0)</f>
        <v>0</v>
      </c>
      <c r="BJ103" s="24" t="s">
        <v>86</v>
      </c>
      <c r="BK103" s="204">
        <f>ROUND(I103*H103,2)</f>
        <v>0</v>
      </c>
      <c r="BL103" s="24" t="s">
        <v>169</v>
      </c>
      <c r="BM103" s="24" t="s">
        <v>910</v>
      </c>
    </row>
    <row r="104" spans="2:65" s="10" customFormat="1" ht="37.35" customHeight="1">
      <c r="B104" s="176"/>
      <c r="C104" s="177"/>
      <c r="D104" s="190" t="s">
        <v>77</v>
      </c>
      <c r="E104" s="251" t="s">
        <v>911</v>
      </c>
      <c r="F104" s="251" t="s">
        <v>912</v>
      </c>
      <c r="G104" s="177"/>
      <c r="H104" s="177"/>
      <c r="I104" s="180"/>
      <c r="J104" s="252">
        <f>BK104</f>
        <v>0</v>
      </c>
      <c r="K104" s="177"/>
      <c r="L104" s="182"/>
      <c r="M104" s="183"/>
      <c r="N104" s="184"/>
      <c r="O104" s="184"/>
      <c r="P104" s="185">
        <f>SUM(P105:P121)</f>
        <v>0</v>
      </c>
      <c r="Q104" s="184"/>
      <c r="R104" s="185">
        <f>SUM(R105:R121)</f>
        <v>0</v>
      </c>
      <c r="S104" s="184"/>
      <c r="T104" s="186">
        <f>SUM(T105:T121)</f>
        <v>0</v>
      </c>
      <c r="AR104" s="187" t="s">
        <v>86</v>
      </c>
      <c r="AT104" s="188" t="s">
        <v>77</v>
      </c>
      <c r="AU104" s="188" t="s">
        <v>78</v>
      </c>
      <c r="AY104" s="187" t="s">
        <v>161</v>
      </c>
      <c r="BK104" s="189">
        <f>SUM(BK105:BK121)</f>
        <v>0</v>
      </c>
    </row>
    <row r="105" spans="2:65" s="1" customFormat="1" ht="22.5" customHeight="1">
      <c r="B105" s="41"/>
      <c r="C105" s="193" t="s">
        <v>913</v>
      </c>
      <c r="D105" s="193" t="s">
        <v>164</v>
      </c>
      <c r="E105" s="194" t="s">
        <v>914</v>
      </c>
      <c r="F105" s="195" t="s">
        <v>915</v>
      </c>
      <c r="G105" s="196" t="s">
        <v>635</v>
      </c>
      <c r="H105" s="197">
        <v>1</v>
      </c>
      <c r="I105" s="198"/>
      <c r="J105" s="199">
        <f t="shared" ref="J105:J121" si="10">ROUND(I105*H105,2)</f>
        <v>0</v>
      </c>
      <c r="K105" s="195" t="s">
        <v>76</v>
      </c>
      <c r="L105" s="61"/>
      <c r="M105" s="200" t="s">
        <v>76</v>
      </c>
      <c r="N105" s="201" t="s">
        <v>48</v>
      </c>
      <c r="O105" s="42"/>
      <c r="P105" s="202">
        <f t="shared" ref="P105:P121" si="11">O105*H105</f>
        <v>0</v>
      </c>
      <c r="Q105" s="202">
        <v>0</v>
      </c>
      <c r="R105" s="202">
        <f t="shared" ref="R105:R121" si="12">Q105*H105</f>
        <v>0</v>
      </c>
      <c r="S105" s="202">
        <v>0</v>
      </c>
      <c r="T105" s="203">
        <f t="shared" ref="T105:T121" si="13">S105*H105</f>
        <v>0</v>
      </c>
      <c r="AR105" s="24" t="s">
        <v>169</v>
      </c>
      <c r="AT105" s="24" t="s">
        <v>164</v>
      </c>
      <c r="AU105" s="24" t="s">
        <v>86</v>
      </c>
      <c r="AY105" s="24" t="s">
        <v>161</v>
      </c>
      <c r="BE105" s="204">
        <f t="shared" ref="BE105:BE121" si="14">IF(N105="základní",J105,0)</f>
        <v>0</v>
      </c>
      <c r="BF105" s="204">
        <f t="shared" ref="BF105:BF121" si="15">IF(N105="snížená",J105,0)</f>
        <v>0</v>
      </c>
      <c r="BG105" s="204">
        <f t="shared" ref="BG105:BG121" si="16">IF(N105="zákl. přenesená",J105,0)</f>
        <v>0</v>
      </c>
      <c r="BH105" s="204">
        <f t="shared" ref="BH105:BH121" si="17">IF(N105="sníž. přenesená",J105,0)</f>
        <v>0</v>
      </c>
      <c r="BI105" s="204">
        <f t="shared" ref="BI105:BI121" si="18">IF(N105="nulová",J105,0)</f>
        <v>0</v>
      </c>
      <c r="BJ105" s="24" t="s">
        <v>86</v>
      </c>
      <c r="BK105" s="204">
        <f t="shared" ref="BK105:BK121" si="19">ROUND(I105*H105,2)</f>
        <v>0</v>
      </c>
      <c r="BL105" s="24" t="s">
        <v>169</v>
      </c>
      <c r="BM105" s="24" t="s">
        <v>916</v>
      </c>
    </row>
    <row r="106" spans="2:65" s="1" customFormat="1" ht="22.5" customHeight="1">
      <c r="B106" s="41"/>
      <c r="C106" s="193" t="s">
        <v>532</v>
      </c>
      <c r="D106" s="193" t="s">
        <v>164</v>
      </c>
      <c r="E106" s="194" t="s">
        <v>917</v>
      </c>
      <c r="F106" s="195" t="s">
        <v>918</v>
      </c>
      <c r="G106" s="196" t="s">
        <v>220</v>
      </c>
      <c r="H106" s="197">
        <v>130</v>
      </c>
      <c r="I106" s="198"/>
      <c r="J106" s="199">
        <f t="shared" si="10"/>
        <v>0</v>
      </c>
      <c r="K106" s="195" t="s">
        <v>76</v>
      </c>
      <c r="L106" s="61"/>
      <c r="M106" s="200" t="s">
        <v>76</v>
      </c>
      <c r="N106" s="201" t="s">
        <v>48</v>
      </c>
      <c r="O106" s="42"/>
      <c r="P106" s="202">
        <f t="shared" si="11"/>
        <v>0</v>
      </c>
      <c r="Q106" s="202">
        <v>0</v>
      </c>
      <c r="R106" s="202">
        <f t="shared" si="12"/>
        <v>0</v>
      </c>
      <c r="S106" s="202">
        <v>0</v>
      </c>
      <c r="T106" s="203">
        <f t="shared" si="13"/>
        <v>0</v>
      </c>
      <c r="AR106" s="24" t="s">
        <v>169</v>
      </c>
      <c r="AT106" s="24" t="s">
        <v>164</v>
      </c>
      <c r="AU106" s="24" t="s">
        <v>86</v>
      </c>
      <c r="AY106" s="24" t="s">
        <v>161</v>
      </c>
      <c r="BE106" s="204">
        <f t="shared" si="14"/>
        <v>0</v>
      </c>
      <c r="BF106" s="204">
        <f t="shared" si="15"/>
        <v>0</v>
      </c>
      <c r="BG106" s="204">
        <f t="shared" si="16"/>
        <v>0</v>
      </c>
      <c r="BH106" s="204">
        <f t="shared" si="17"/>
        <v>0</v>
      </c>
      <c r="BI106" s="204">
        <f t="shared" si="18"/>
        <v>0</v>
      </c>
      <c r="BJ106" s="24" t="s">
        <v>86</v>
      </c>
      <c r="BK106" s="204">
        <f t="shared" si="19"/>
        <v>0</v>
      </c>
      <c r="BL106" s="24" t="s">
        <v>169</v>
      </c>
      <c r="BM106" s="24" t="s">
        <v>919</v>
      </c>
    </row>
    <row r="107" spans="2:65" s="1" customFormat="1" ht="22.5" customHeight="1">
      <c r="B107" s="41"/>
      <c r="C107" s="193" t="s">
        <v>536</v>
      </c>
      <c r="D107" s="193" t="s">
        <v>164</v>
      </c>
      <c r="E107" s="194" t="s">
        <v>920</v>
      </c>
      <c r="F107" s="195" t="s">
        <v>921</v>
      </c>
      <c r="G107" s="196" t="s">
        <v>220</v>
      </c>
      <c r="H107" s="197">
        <v>40</v>
      </c>
      <c r="I107" s="198"/>
      <c r="J107" s="199">
        <f t="shared" si="10"/>
        <v>0</v>
      </c>
      <c r="K107" s="195" t="s">
        <v>76</v>
      </c>
      <c r="L107" s="61"/>
      <c r="M107" s="200" t="s">
        <v>76</v>
      </c>
      <c r="N107" s="201" t="s">
        <v>48</v>
      </c>
      <c r="O107" s="42"/>
      <c r="P107" s="202">
        <f t="shared" si="11"/>
        <v>0</v>
      </c>
      <c r="Q107" s="202">
        <v>0</v>
      </c>
      <c r="R107" s="202">
        <f t="shared" si="12"/>
        <v>0</v>
      </c>
      <c r="S107" s="202">
        <v>0</v>
      </c>
      <c r="T107" s="203">
        <f t="shared" si="13"/>
        <v>0</v>
      </c>
      <c r="AR107" s="24" t="s">
        <v>169</v>
      </c>
      <c r="AT107" s="24" t="s">
        <v>164</v>
      </c>
      <c r="AU107" s="24" t="s">
        <v>86</v>
      </c>
      <c r="AY107" s="24" t="s">
        <v>161</v>
      </c>
      <c r="BE107" s="204">
        <f t="shared" si="14"/>
        <v>0</v>
      </c>
      <c r="BF107" s="204">
        <f t="shared" si="15"/>
        <v>0</v>
      </c>
      <c r="BG107" s="204">
        <f t="shared" si="16"/>
        <v>0</v>
      </c>
      <c r="BH107" s="204">
        <f t="shared" si="17"/>
        <v>0</v>
      </c>
      <c r="BI107" s="204">
        <f t="shared" si="18"/>
        <v>0</v>
      </c>
      <c r="BJ107" s="24" t="s">
        <v>86</v>
      </c>
      <c r="BK107" s="204">
        <f t="shared" si="19"/>
        <v>0</v>
      </c>
      <c r="BL107" s="24" t="s">
        <v>169</v>
      </c>
      <c r="BM107" s="24" t="s">
        <v>922</v>
      </c>
    </row>
    <row r="108" spans="2:65" s="1" customFormat="1" ht="22.5" customHeight="1">
      <c r="B108" s="41"/>
      <c r="C108" s="193" t="s">
        <v>541</v>
      </c>
      <c r="D108" s="193" t="s">
        <v>164</v>
      </c>
      <c r="E108" s="194" t="s">
        <v>923</v>
      </c>
      <c r="F108" s="195" t="s">
        <v>924</v>
      </c>
      <c r="G108" s="196" t="s">
        <v>220</v>
      </c>
      <c r="H108" s="197">
        <v>100</v>
      </c>
      <c r="I108" s="198"/>
      <c r="J108" s="199">
        <f t="shared" si="10"/>
        <v>0</v>
      </c>
      <c r="K108" s="195" t="s">
        <v>76</v>
      </c>
      <c r="L108" s="61"/>
      <c r="M108" s="200" t="s">
        <v>76</v>
      </c>
      <c r="N108" s="201" t="s">
        <v>48</v>
      </c>
      <c r="O108" s="42"/>
      <c r="P108" s="202">
        <f t="shared" si="11"/>
        <v>0</v>
      </c>
      <c r="Q108" s="202">
        <v>0</v>
      </c>
      <c r="R108" s="202">
        <f t="shared" si="12"/>
        <v>0</v>
      </c>
      <c r="S108" s="202">
        <v>0</v>
      </c>
      <c r="T108" s="203">
        <f t="shared" si="13"/>
        <v>0</v>
      </c>
      <c r="AR108" s="24" t="s">
        <v>169</v>
      </c>
      <c r="AT108" s="24" t="s">
        <v>164</v>
      </c>
      <c r="AU108" s="24" t="s">
        <v>86</v>
      </c>
      <c r="AY108" s="24" t="s">
        <v>161</v>
      </c>
      <c r="BE108" s="204">
        <f t="shared" si="14"/>
        <v>0</v>
      </c>
      <c r="BF108" s="204">
        <f t="shared" si="15"/>
        <v>0</v>
      </c>
      <c r="BG108" s="204">
        <f t="shared" si="16"/>
        <v>0</v>
      </c>
      <c r="BH108" s="204">
        <f t="shared" si="17"/>
        <v>0</v>
      </c>
      <c r="BI108" s="204">
        <f t="shared" si="18"/>
        <v>0</v>
      </c>
      <c r="BJ108" s="24" t="s">
        <v>86</v>
      </c>
      <c r="BK108" s="204">
        <f t="shared" si="19"/>
        <v>0</v>
      </c>
      <c r="BL108" s="24" t="s">
        <v>169</v>
      </c>
      <c r="BM108" s="24" t="s">
        <v>925</v>
      </c>
    </row>
    <row r="109" spans="2:65" s="1" customFormat="1" ht="22.5" customHeight="1">
      <c r="B109" s="41"/>
      <c r="C109" s="193" t="s">
        <v>545</v>
      </c>
      <c r="D109" s="193" t="s">
        <v>164</v>
      </c>
      <c r="E109" s="194" t="s">
        <v>926</v>
      </c>
      <c r="F109" s="195" t="s">
        <v>927</v>
      </c>
      <c r="G109" s="196" t="s">
        <v>831</v>
      </c>
      <c r="H109" s="197">
        <v>8</v>
      </c>
      <c r="I109" s="198"/>
      <c r="J109" s="199">
        <f t="shared" si="10"/>
        <v>0</v>
      </c>
      <c r="K109" s="195" t="s">
        <v>76</v>
      </c>
      <c r="L109" s="61"/>
      <c r="M109" s="200" t="s">
        <v>76</v>
      </c>
      <c r="N109" s="201" t="s">
        <v>48</v>
      </c>
      <c r="O109" s="42"/>
      <c r="P109" s="202">
        <f t="shared" si="11"/>
        <v>0</v>
      </c>
      <c r="Q109" s="202">
        <v>0</v>
      </c>
      <c r="R109" s="202">
        <f t="shared" si="12"/>
        <v>0</v>
      </c>
      <c r="S109" s="202">
        <v>0</v>
      </c>
      <c r="T109" s="203">
        <f t="shared" si="13"/>
        <v>0</v>
      </c>
      <c r="AR109" s="24" t="s">
        <v>169</v>
      </c>
      <c r="AT109" s="24" t="s">
        <v>164</v>
      </c>
      <c r="AU109" s="24" t="s">
        <v>86</v>
      </c>
      <c r="AY109" s="24" t="s">
        <v>161</v>
      </c>
      <c r="BE109" s="204">
        <f t="shared" si="14"/>
        <v>0</v>
      </c>
      <c r="BF109" s="204">
        <f t="shared" si="15"/>
        <v>0</v>
      </c>
      <c r="BG109" s="204">
        <f t="shared" si="16"/>
        <v>0</v>
      </c>
      <c r="BH109" s="204">
        <f t="shared" si="17"/>
        <v>0</v>
      </c>
      <c r="BI109" s="204">
        <f t="shared" si="18"/>
        <v>0</v>
      </c>
      <c r="BJ109" s="24" t="s">
        <v>86</v>
      </c>
      <c r="BK109" s="204">
        <f t="shared" si="19"/>
        <v>0</v>
      </c>
      <c r="BL109" s="24" t="s">
        <v>169</v>
      </c>
      <c r="BM109" s="24" t="s">
        <v>928</v>
      </c>
    </row>
    <row r="110" spans="2:65" s="1" customFormat="1" ht="22.5" customHeight="1">
      <c r="B110" s="41"/>
      <c r="C110" s="193" t="s">
        <v>549</v>
      </c>
      <c r="D110" s="193" t="s">
        <v>164</v>
      </c>
      <c r="E110" s="194" t="s">
        <v>929</v>
      </c>
      <c r="F110" s="195" t="s">
        <v>930</v>
      </c>
      <c r="G110" s="196" t="s">
        <v>831</v>
      </c>
      <c r="H110" s="197">
        <v>1</v>
      </c>
      <c r="I110" s="198"/>
      <c r="J110" s="199">
        <f t="shared" si="10"/>
        <v>0</v>
      </c>
      <c r="K110" s="195" t="s">
        <v>76</v>
      </c>
      <c r="L110" s="61"/>
      <c r="M110" s="200" t="s">
        <v>76</v>
      </c>
      <c r="N110" s="201" t="s">
        <v>48</v>
      </c>
      <c r="O110" s="42"/>
      <c r="P110" s="202">
        <f t="shared" si="11"/>
        <v>0</v>
      </c>
      <c r="Q110" s="202">
        <v>0</v>
      </c>
      <c r="R110" s="202">
        <f t="shared" si="12"/>
        <v>0</v>
      </c>
      <c r="S110" s="202">
        <v>0</v>
      </c>
      <c r="T110" s="203">
        <f t="shared" si="13"/>
        <v>0</v>
      </c>
      <c r="AR110" s="24" t="s">
        <v>169</v>
      </c>
      <c r="AT110" s="24" t="s">
        <v>164</v>
      </c>
      <c r="AU110" s="24" t="s">
        <v>86</v>
      </c>
      <c r="AY110" s="24" t="s">
        <v>161</v>
      </c>
      <c r="BE110" s="204">
        <f t="shared" si="14"/>
        <v>0</v>
      </c>
      <c r="BF110" s="204">
        <f t="shared" si="15"/>
        <v>0</v>
      </c>
      <c r="BG110" s="204">
        <f t="shared" si="16"/>
        <v>0</v>
      </c>
      <c r="BH110" s="204">
        <f t="shared" si="17"/>
        <v>0</v>
      </c>
      <c r="BI110" s="204">
        <f t="shared" si="18"/>
        <v>0</v>
      </c>
      <c r="BJ110" s="24" t="s">
        <v>86</v>
      </c>
      <c r="BK110" s="204">
        <f t="shared" si="19"/>
        <v>0</v>
      </c>
      <c r="BL110" s="24" t="s">
        <v>169</v>
      </c>
      <c r="BM110" s="24" t="s">
        <v>931</v>
      </c>
    </row>
    <row r="111" spans="2:65" s="1" customFormat="1" ht="22.5" customHeight="1">
      <c r="B111" s="41"/>
      <c r="C111" s="193" t="s">
        <v>553</v>
      </c>
      <c r="D111" s="193" t="s">
        <v>164</v>
      </c>
      <c r="E111" s="194" t="s">
        <v>932</v>
      </c>
      <c r="F111" s="195" t="s">
        <v>933</v>
      </c>
      <c r="G111" s="196" t="s">
        <v>831</v>
      </c>
      <c r="H111" s="197">
        <v>9</v>
      </c>
      <c r="I111" s="198"/>
      <c r="J111" s="199">
        <f t="shared" si="10"/>
        <v>0</v>
      </c>
      <c r="K111" s="195" t="s">
        <v>76</v>
      </c>
      <c r="L111" s="61"/>
      <c r="M111" s="200" t="s">
        <v>76</v>
      </c>
      <c r="N111" s="201" t="s">
        <v>48</v>
      </c>
      <c r="O111" s="42"/>
      <c r="P111" s="202">
        <f t="shared" si="11"/>
        <v>0</v>
      </c>
      <c r="Q111" s="202">
        <v>0</v>
      </c>
      <c r="R111" s="202">
        <f t="shared" si="12"/>
        <v>0</v>
      </c>
      <c r="S111" s="202">
        <v>0</v>
      </c>
      <c r="T111" s="203">
        <f t="shared" si="13"/>
        <v>0</v>
      </c>
      <c r="AR111" s="24" t="s">
        <v>169</v>
      </c>
      <c r="AT111" s="24" t="s">
        <v>164</v>
      </c>
      <c r="AU111" s="24" t="s">
        <v>86</v>
      </c>
      <c r="AY111" s="24" t="s">
        <v>161</v>
      </c>
      <c r="BE111" s="204">
        <f t="shared" si="14"/>
        <v>0</v>
      </c>
      <c r="BF111" s="204">
        <f t="shared" si="15"/>
        <v>0</v>
      </c>
      <c r="BG111" s="204">
        <f t="shared" si="16"/>
        <v>0</v>
      </c>
      <c r="BH111" s="204">
        <f t="shared" si="17"/>
        <v>0</v>
      </c>
      <c r="BI111" s="204">
        <f t="shared" si="18"/>
        <v>0</v>
      </c>
      <c r="BJ111" s="24" t="s">
        <v>86</v>
      </c>
      <c r="BK111" s="204">
        <f t="shared" si="19"/>
        <v>0</v>
      </c>
      <c r="BL111" s="24" t="s">
        <v>169</v>
      </c>
      <c r="BM111" s="24" t="s">
        <v>934</v>
      </c>
    </row>
    <row r="112" spans="2:65" s="1" customFormat="1" ht="22.5" customHeight="1">
      <c r="B112" s="41"/>
      <c r="C112" s="193" t="s">
        <v>557</v>
      </c>
      <c r="D112" s="193" t="s">
        <v>164</v>
      </c>
      <c r="E112" s="194" t="s">
        <v>935</v>
      </c>
      <c r="F112" s="195" t="s">
        <v>936</v>
      </c>
      <c r="G112" s="196" t="s">
        <v>831</v>
      </c>
      <c r="H112" s="197">
        <v>170</v>
      </c>
      <c r="I112" s="198"/>
      <c r="J112" s="199">
        <f t="shared" si="10"/>
        <v>0</v>
      </c>
      <c r="K112" s="195" t="s">
        <v>76</v>
      </c>
      <c r="L112" s="61"/>
      <c r="M112" s="200" t="s">
        <v>76</v>
      </c>
      <c r="N112" s="201" t="s">
        <v>48</v>
      </c>
      <c r="O112" s="42"/>
      <c r="P112" s="202">
        <f t="shared" si="11"/>
        <v>0</v>
      </c>
      <c r="Q112" s="202">
        <v>0</v>
      </c>
      <c r="R112" s="202">
        <f t="shared" si="12"/>
        <v>0</v>
      </c>
      <c r="S112" s="202">
        <v>0</v>
      </c>
      <c r="T112" s="203">
        <f t="shared" si="13"/>
        <v>0</v>
      </c>
      <c r="AR112" s="24" t="s">
        <v>169</v>
      </c>
      <c r="AT112" s="24" t="s">
        <v>164</v>
      </c>
      <c r="AU112" s="24" t="s">
        <v>86</v>
      </c>
      <c r="AY112" s="24" t="s">
        <v>161</v>
      </c>
      <c r="BE112" s="204">
        <f t="shared" si="14"/>
        <v>0</v>
      </c>
      <c r="BF112" s="204">
        <f t="shared" si="15"/>
        <v>0</v>
      </c>
      <c r="BG112" s="204">
        <f t="shared" si="16"/>
        <v>0</v>
      </c>
      <c r="BH112" s="204">
        <f t="shared" si="17"/>
        <v>0</v>
      </c>
      <c r="BI112" s="204">
        <f t="shared" si="18"/>
        <v>0</v>
      </c>
      <c r="BJ112" s="24" t="s">
        <v>86</v>
      </c>
      <c r="BK112" s="204">
        <f t="shared" si="19"/>
        <v>0</v>
      </c>
      <c r="BL112" s="24" t="s">
        <v>169</v>
      </c>
      <c r="BM112" s="24" t="s">
        <v>937</v>
      </c>
    </row>
    <row r="113" spans="2:65" s="1" customFormat="1" ht="22.5" customHeight="1">
      <c r="B113" s="41"/>
      <c r="C113" s="193" t="s">
        <v>561</v>
      </c>
      <c r="D113" s="193" t="s">
        <v>164</v>
      </c>
      <c r="E113" s="194" t="s">
        <v>938</v>
      </c>
      <c r="F113" s="195" t="s">
        <v>939</v>
      </c>
      <c r="G113" s="196" t="s">
        <v>831</v>
      </c>
      <c r="H113" s="197">
        <v>8</v>
      </c>
      <c r="I113" s="198"/>
      <c r="J113" s="199">
        <f t="shared" si="10"/>
        <v>0</v>
      </c>
      <c r="K113" s="195" t="s">
        <v>76</v>
      </c>
      <c r="L113" s="61"/>
      <c r="M113" s="200" t="s">
        <v>76</v>
      </c>
      <c r="N113" s="201" t="s">
        <v>48</v>
      </c>
      <c r="O113" s="42"/>
      <c r="P113" s="202">
        <f t="shared" si="11"/>
        <v>0</v>
      </c>
      <c r="Q113" s="202">
        <v>0</v>
      </c>
      <c r="R113" s="202">
        <f t="shared" si="12"/>
        <v>0</v>
      </c>
      <c r="S113" s="202">
        <v>0</v>
      </c>
      <c r="T113" s="203">
        <f t="shared" si="13"/>
        <v>0</v>
      </c>
      <c r="AR113" s="24" t="s">
        <v>169</v>
      </c>
      <c r="AT113" s="24" t="s">
        <v>164</v>
      </c>
      <c r="AU113" s="24" t="s">
        <v>86</v>
      </c>
      <c r="AY113" s="24" t="s">
        <v>161</v>
      </c>
      <c r="BE113" s="204">
        <f t="shared" si="14"/>
        <v>0</v>
      </c>
      <c r="BF113" s="204">
        <f t="shared" si="15"/>
        <v>0</v>
      </c>
      <c r="BG113" s="204">
        <f t="shared" si="16"/>
        <v>0</v>
      </c>
      <c r="BH113" s="204">
        <f t="shared" si="17"/>
        <v>0</v>
      </c>
      <c r="BI113" s="204">
        <f t="shared" si="18"/>
        <v>0</v>
      </c>
      <c r="BJ113" s="24" t="s">
        <v>86</v>
      </c>
      <c r="BK113" s="204">
        <f t="shared" si="19"/>
        <v>0</v>
      </c>
      <c r="BL113" s="24" t="s">
        <v>169</v>
      </c>
      <c r="BM113" s="24" t="s">
        <v>940</v>
      </c>
    </row>
    <row r="114" spans="2:65" s="1" customFormat="1" ht="22.5" customHeight="1">
      <c r="B114" s="41"/>
      <c r="C114" s="193" t="s">
        <v>941</v>
      </c>
      <c r="D114" s="193" t="s">
        <v>164</v>
      </c>
      <c r="E114" s="194" t="s">
        <v>942</v>
      </c>
      <c r="F114" s="195" t="s">
        <v>943</v>
      </c>
      <c r="G114" s="196" t="s">
        <v>831</v>
      </c>
      <c r="H114" s="197">
        <v>6</v>
      </c>
      <c r="I114" s="198"/>
      <c r="J114" s="199">
        <f t="shared" si="10"/>
        <v>0</v>
      </c>
      <c r="K114" s="195" t="s">
        <v>76</v>
      </c>
      <c r="L114" s="61"/>
      <c r="M114" s="200" t="s">
        <v>76</v>
      </c>
      <c r="N114" s="201" t="s">
        <v>48</v>
      </c>
      <c r="O114" s="42"/>
      <c r="P114" s="202">
        <f t="shared" si="11"/>
        <v>0</v>
      </c>
      <c r="Q114" s="202">
        <v>0</v>
      </c>
      <c r="R114" s="202">
        <f t="shared" si="12"/>
        <v>0</v>
      </c>
      <c r="S114" s="202">
        <v>0</v>
      </c>
      <c r="T114" s="203">
        <f t="shared" si="13"/>
        <v>0</v>
      </c>
      <c r="AR114" s="24" t="s">
        <v>169</v>
      </c>
      <c r="AT114" s="24" t="s">
        <v>164</v>
      </c>
      <c r="AU114" s="24" t="s">
        <v>86</v>
      </c>
      <c r="AY114" s="24" t="s">
        <v>161</v>
      </c>
      <c r="BE114" s="204">
        <f t="shared" si="14"/>
        <v>0</v>
      </c>
      <c r="BF114" s="204">
        <f t="shared" si="15"/>
        <v>0</v>
      </c>
      <c r="BG114" s="204">
        <f t="shared" si="16"/>
        <v>0</v>
      </c>
      <c r="BH114" s="204">
        <f t="shared" si="17"/>
        <v>0</v>
      </c>
      <c r="BI114" s="204">
        <f t="shared" si="18"/>
        <v>0</v>
      </c>
      <c r="BJ114" s="24" t="s">
        <v>86</v>
      </c>
      <c r="BK114" s="204">
        <f t="shared" si="19"/>
        <v>0</v>
      </c>
      <c r="BL114" s="24" t="s">
        <v>169</v>
      </c>
      <c r="BM114" s="24" t="s">
        <v>944</v>
      </c>
    </row>
    <row r="115" spans="2:65" s="1" customFormat="1" ht="22.5" customHeight="1">
      <c r="B115" s="41"/>
      <c r="C115" s="193" t="s">
        <v>945</v>
      </c>
      <c r="D115" s="193" t="s">
        <v>164</v>
      </c>
      <c r="E115" s="194" t="s">
        <v>946</v>
      </c>
      <c r="F115" s="195" t="s">
        <v>947</v>
      </c>
      <c r="G115" s="196" t="s">
        <v>831</v>
      </c>
      <c r="H115" s="197">
        <v>1</v>
      </c>
      <c r="I115" s="198"/>
      <c r="J115" s="199">
        <f t="shared" si="10"/>
        <v>0</v>
      </c>
      <c r="K115" s="195" t="s">
        <v>76</v>
      </c>
      <c r="L115" s="61"/>
      <c r="M115" s="200" t="s">
        <v>76</v>
      </c>
      <c r="N115" s="201" t="s">
        <v>48</v>
      </c>
      <c r="O115" s="42"/>
      <c r="P115" s="202">
        <f t="shared" si="11"/>
        <v>0</v>
      </c>
      <c r="Q115" s="202">
        <v>0</v>
      </c>
      <c r="R115" s="202">
        <f t="shared" si="12"/>
        <v>0</v>
      </c>
      <c r="S115" s="202">
        <v>0</v>
      </c>
      <c r="T115" s="203">
        <f t="shared" si="13"/>
        <v>0</v>
      </c>
      <c r="AR115" s="24" t="s">
        <v>169</v>
      </c>
      <c r="AT115" s="24" t="s">
        <v>164</v>
      </c>
      <c r="AU115" s="24" t="s">
        <v>86</v>
      </c>
      <c r="AY115" s="24" t="s">
        <v>161</v>
      </c>
      <c r="BE115" s="204">
        <f t="shared" si="14"/>
        <v>0</v>
      </c>
      <c r="BF115" s="204">
        <f t="shared" si="15"/>
        <v>0</v>
      </c>
      <c r="BG115" s="204">
        <f t="shared" si="16"/>
        <v>0</v>
      </c>
      <c r="BH115" s="204">
        <f t="shared" si="17"/>
        <v>0</v>
      </c>
      <c r="BI115" s="204">
        <f t="shared" si="18"/>
        <v>0</v>
      </c>
      <c r="BJ115" s="24" t="s">
        <v>86</v>
      </c>
      <c r="BK115" s="204">
        <f t="shared" si="19"/>
        <v>0</v>
      </c>
      <c r="BL115" s="24" t="s">
        <v>169</v>
      </c>
      <c r="BM115" s="24" t="s">
        <v>948</v>
      </c>
    </row>
    <row r="116" spans="2:65" s="1" customFormat="1" ht="22.5" customHeight="1">
      <c r="B116" s="41"/>
      <c r="C116" s="193" t="s">
        <v>949</v>
      </c>
      <c r="D116" s="193" t="s">
        <v>164</v>
      </c>
      <c r="E116" s="194" t="s">
        <v>950</v>
      </c>
      <c r="F116" s="195" t="s">
        <v>951</v>
      </c>
      <c r="G116" s="196" t="s">
        <v>831</v>
      </c>
      <c r="H116" s="197">
        <v>1</v>
      </c>
      <c r="I116" s="198"/>
      <c r="J116" s="199">
        <f t="shared" si="10"/>
        <v>0</v>
      </c>
      <c r="K116" s="195" t="s">
        <v>76</v>
      </c>
      <c r="L116" s="61"/>
      <c r="M116" s="200" t="s">
        <v>76</v>
      </c>
      <c r="N116" s="201" t="s">
        <v>48</v>
      </c>
      <c r="O116" s="42"/>
      <c r="P116" s="202">
        <f t="shared" si="11"/>
        <v>0</v>
      </c>
      <c r="Q116" s="202">
        <v>0</v>
      </c>
      <c r="R116" s="202">
        <f t="shared" si="12"/>
        <v>0</v>
      </c>
      <c r="S116" s="202">
        <v>0</v>
      </c>
      <c r="T116" s="203">
        <f t="shared" si="13"/>
        <v>0</v>
      </c>
      <c r="AR116" s="24" t="s">
        <v>169</v>
      </c>
      <c r="AT116" s="24" t="s">
        <v>164</v>
      </c>
      <c r="AU116" s="24" t="s">
        <v>86</v>
      </c>
      <c r="AY116" s="24" t="s">
        <v>161</v>
      </c>
      <c r="BE116" s="204">
        <f t="shared" si="14"/>
        <v>0</v>
      </c>
      <c r="BF116" s="204">
        <f t="shared" si="15"/>
        <v>0</v>
      </c>
      <c r="BG116" s="204">
        <f t="shared" si="16"/>
        <v>0</v>
      </c>
      <c r="BH116" s="204">
        <f t="shared" si="17"/>
        <v>0</v>
      </c>
      <c r="BI116" s="204">
        <f t="shared" si="18"/>
        <v>0</v>
      </c>
      <c r="BJ116" s="24" t="s">
        <v>86</v>
      </c>
      <c r="BK116" s="204">
        <f t="shared" si="19"/>
        <v>0</v>
      </c>
      <c r="BL116" s="24" t="s">
        <v>169</v>
      </c>
      <c r="BM116" s="24" t="s">
        <v>952</v>
      </c>
    </row>
    <row r="117" spans="2:65" s="1" customFormat="1" ht="22.5" customHeight="1">
      <c r="B117" s="41"/>
      <c r="C117" s="193" t="s">
        <v>588</v>
      </c>
      <c r="D117" s="193" t="s">
        <v>164</v>
      </c>
      <c r="E117" s="194" t="s">
        <v>953</v>
      </c>
      <c r="F117" s="195" t="s">
        <v>954</v>
      </c>
      <c r="G117" s="196" t="s">
        <v>831</v>
      </c>
      <c r="H117" s="197">
        <v>8</v>
      </c>
      <c r="I117" s="198"/>
      <c r="J117" s="199">
        <f t="shared" si="10"/>
        <v>0</v>
      </c>
      <c r="K117" s="195" t="s">
        <v>76</v>
      </c>
      <c r="L117" s="61"/>
      <c r="M117" s="200" t="s">
        <v>76</v>
      </c>
      <c r="N117" s="201" t="s">
        <v>48</v>
      </c>
      <c r="O117" s="42"/>
      <c r="P117" s="202">
        <f t="shared" si="11"/>
        <v>0</v>
      </c>
      <c r="Q117" s="202">
        <v>0</v>
      </c>
      <c r="R117" s="202">
        <f t="shared" si="12"/>
        <v>0</v>
      </c>
      <c r="S117" s="202">
        <v>0</v>
      </c>
      <c r="T117" s="203">
        <f t="shared" si="13"/>
        <v>0</v>
      </c>
      <c r="AR117" s="24" t="s">
        <v>169</v>
      </c>
      <c r="AT117" s="24" t="s">
        <v>164</v>
      </c>
      <c r="AU117" s="24" t="s">
        <v>86</v>
      </c>
      <c r="AY117" s="24" t="s">
        <v>161</v>
      </c>
      <c r="BE117" s="204">
        <f t="shared" si="14"/>
        <v>0</v>
      </c>
      <c r="BF117" s="204">
        <f t="shared" si="15"/>
        <v>0</v>
      </c>
      <c r="BG117" s="204">
        <f t="shared" si="16"/>
        <v>0</v>
      </c>
      <c r="BH117" s="204">
        <f t="shared" si="17"/>
        <v>0</v>
      </c>
      <c r="BI117" s="204">
        <f t="shared" si="18"/>
        <v>0</v>
      </c>
      <c r="BJ117" s="24" t="s">
        <v>86</v>
      </c>
      <c r="BK117" s="204">
        <f t="shared" si="19"/>
        <v>0</v>
      </c>
      <c r="BL117" s="24" t="s">
        <v>169</v>
      </c>
      <c r="BM117" s="24" t="s">
        <v>955</v>
      </c>
    </row>
    <row r="118" spans="2:65" s="1" customFormat="1" ht="22.5" customHeight="1">
      <c r="B118" s="41"/>
      <c r="C118" s="193" t="s">
        <v>592</v>
      </c>
      <c r="D118" s="193" t="s">
        <v>164</v>
      </c>
      <c r="E118" s="194" t="s">
        <v>956</v>
      </c>
      <c r="F118" s="195" t="s">
        <v>957</v>
      </c>
      <c r="G118" s="196" t="s">
        <v>635</v>
      </c>
      <c r="H118" s="197">
        <v>1</v>
      </c>
      <c r="I118" s="198"/>
      <c r="J118" s="199">
        <f t="shared" si="10"/>
        <v>0</v>
      </c>
      <c r="K118" s="195" t="s">
        <v>76</v>
      </c>
      <c r="L118" s="61"/>
      <c r="M118" s="200" t="s">
        <v>76</v>
      </c>
      <c r="N118" s="201" t="s">
        <v>48</v>
      </c>
      <c r="O118" s="42"/>
      <c r="P118" s="202">
        <f t="shared" si="11"/>
        <v>0</v>
      </c>
      <c r="Q118" s="202">
        <v>0</v>
      </c>
      <c r="R118" s="202">
        <f t="shared" si="12"/>
        <v>0</v>
      </c>
      <c r="S118" s="202">
        <v>0</v>
      </c>
      <c r="T118" s="203">
        <f t="shared" si="13"/>
        <v>0</v>
      </c>
      <c r="AR118" s="24" t="s">
        <v>169</v>
      </c>
      <c r="AT118" s="24" t="s">
        <v>164</v>
      </c>
      <c r="AU118" s="24" t="s">
        <v>86</v>
      </c>
      <c r="AY118" s="24" t="s">
        <v>161</v>
      </c>
      <c r="BE118" s="204">
        <f t="shared" si="14"/>
        <v>0</v>
      </c>
      <c r="BF118" s="204">
        <f t="shared" si="15"/>
        <v>0</v>
      </c>
      <c r="BG118" s="204">
        <f t="shared" si="16"/>
        <v>0</v>
      </c>
      <c r="BH118" s="204">
        <f t="shared" si="17"/>
        <v>0</v>
      </c>
      <c r="BI118" s="204">
        <f t="shared" si="18"/>
        <v>0</v>
      </c>
      <c r="BJ118" s="24" t="s">
        <v>86</v>
      </c>
      <c r="BK118" s="204">
        <f t="shared" si="19"/>
        <v>0</v>
      </c>
      <c r="BL118" s="24" t="s">
        <v>169</v>
      </c>
      <c r="BM118" s="24" t="s">
        <v>958</v>
      </c>
    </row>
    <row r="119" spans="2:65" s="1" customFormat="1" ht="22.5" customHeight="1">
      <c r="B119" s="41"/>
      <c r="C119" s="193" t="s">
        <v>596</v>
      </c>
      <c r="D119" s="193" t="s">
        <v>164</v>
      </c>
      <c r="E119" s="194" t="s">
        <v>959</v>
      </c>
      <c r="F119" s="195" t="s">
        <v>960</v>
      </c>
      <c r="G119" s="196" t="s">
        <v>831</v>
      </c>
      <c r="H119" s="197">
        <v>8</v>
      </c>
      <c r="I119" s="198"/>
      <c r="J119" s="199">
        <f t="shared" si="10"/>
        <v>0</v>
      </c>
      <c r="K119" s="195" t="s">
        <v>76</v>
      </c>
      <c r="L119" s="61"/>
      <c r="M119" s="200" t="s">
        <v>76</v>
      </c>
      <c r="N119" s="201" t="s">
        <v>48</v>
      </c>
      <c r="O119" s="42"/>
      <c r="P119" s="202">
        <f t="shared" si="11"/>
        <v>0</v>
      </c>
      <c r="Q119" s="202">
        <v>0</v>
      </c>
      <c r="R119" s="202">
        <f t="shared" si="12"/>
        <v>0</v>
      </c>
      <c r="S119" s="202">
        <v>0</v>
      </c>
      <c r="T119" s="203">
        <f t="shared" si="13"/>
        <v>0</v>
      </c>
      <c r="AR119" s="24" t="s">
        <v>169</v>
      </c>
      <c r="AT119" s="24" t="s">
        <v>164</v>
      </c>
      <c r="AU119" s="24" t="s">
        <v>86</v>
      </c>
      <c r="AY119" s="24" t="s">
        <v>161</v>
      </c>
      <c r="BE119" s="204">
        <f t="shared" si="14"/>
        <v>0</v>
      </c>
      <c r="BF119" s="204">
        <f t="shared" si="15"/>
        <v>0</v>
      </c>
      <c r="BG119" s="204">
        <f t="shared" si="16"/>
        <v>0</v>
      </c>
      <c r="BH119" s="204">
        <f t="shared" si="17"/>
        <v>0</v>
      </c>
      <c r="BI119" s="204">
        <f t="shared" si="18"/>
        <v>0</v>
      </c>
      <c r="BJ119" s="24" t="s">
        <v>86</v>
      </c>
      <c r="BK119" s="204">
        <f t="shared" si="19"/>
        <v>0</v>
      </c>
      <c r="BL119" s="24" t="s">
        <v>169</v>
      </c>
      <c r="BM119" s="24" t="s">
        <v>961</v>
      </c>
    </row>
    <row r="120" spans="2:65" s="1" customFormat="1" ht="22.5" customHeight="1">
      <c r="B120" s="41"/>
      <c r="C120" s="193" t="s">
        <v>600</v>
      </c>
      <c r="D120" s="193" t="s">
        <v>164</v>
      </c>
      <c r="E120" s="194" t="s">
        <v>962</v>
      </c>
      <c r="F120" s="195" t="s">
        <v>963</v>
      </c>
      <c r="G120" s="196" t="s">
        <v>635</v>
      </c>
      <c r="H120" s="197">
        <v>1</v>
      </c>
      <c r="I120" s="198"/>
      <c r="J120" s="199">
        <f t="shared" si="10"/>
        <v>0</v>
      </c>
      <c r="K120" s="195" t="s">
        <v>76</v>
      </c>
      <c r="L120" s="61"/>
      <c r="M120" s="200" t="s">
        <v>76</v>
      </c>
      <c r="N120" s="201" t="s">
        <v>48</v>
      </c>
      <c r="O120" s="42"/>
      <c r="P120" s="202">
        <f t="shared" si="11"/>
        <v>0</v>
      </c>
      <c r="Q120" s="202">
        <v>0</v>
      </c>
      <c r="R120" s="202">
        <f t="shared" si="12"/>
        <v>0</v>
      </c>
      <c r="S120" s="202">
        <v>0</v>
      </c>
      <c r="T120" s="203">
        <f t="shared" si="13"/>
        <v>0</v>
      </c>
      <c r="AR120" s="24" t="s">
        <v>169</v>
      </c>
      <c r="AT120" s="24" t="s">
        <v>164</v>
      </c>
      <c r="AU120" s="24" t="s">
        <v>86</v>
      </c>
      <c r="AY120" s="24" t="s">
        <v>161</v>
      </c>
      <c r="BE120" s="204">
        <f t="shared" si="14"/>
        <v>0</v>
      </c>
      <c r="BF120" s="204">
        <f t="shared" si="15"/>
        <v>0</v>
      </c>
      <c r="BG120" s="204">
        <f t="shared" si="16"/>
        <v>0</v>
      </c>
      <c r="BH120" s="204">
        <f t="shared" si="17"/>
        <v>0</v>
      </c>
      <c r="BI120" s="204">
        <f t="shared" si="18"/>
        <v>0</v>
      </c>
      <c r="BJ120" s="24" t="s">
        <v>86</v>
      </c>
      <c r="BK120" s="204">
        <f t="shared" si="19"/>
        <v>0</v>
      </c>
      <c r="BL120" s="24" t="s">
        <v>169</v>
      </c>
      <c r="BM120" s="24" t="s">
        <v>964</v>
      </c>
    </row>
    <row r="121" spans="2:65" s="1" customFormat="1" ht="22.5" customHeight="1">
      <c r="B121" s="41"/>
      <c r="C121" s="193" t="s">
        <v>965</v>
      </c>
      <c r="D121" s="193" t="s">
        <v>164</v>
      </c>
      <c r="E121" s="194" t="s">
        <v>966</v>
      </c>
      <c r="F121" s="195" t="s">
        <v>967</v>
      </c>
      <c r="G121" s="196" t="s">
        <v>635</v>
      </c>
      <c r="H121" s="197">
        <v>1</v>
      </c>
      <c r="I121" s="198"/>
      <c r="J121" s="199">
        <f t="shared" si="10"/>
        <v>0</v>
      </c>
      <c r="K121" s="195" t="s">
        <v>76</v>
      </c>
      <c r="L121" s="61"/>
      <c r="M121" s="200" t="s">
        <v>76</v>
      </c>
      <c r="N121" s="201" t="s">
        <v>48</v>
      </c>
      <c r="O121" s="42"/>
      <c r="P121" s="202">
        <f t="shared" si="11"/>
        <v>0</v>
      </c>
      <c r="Q121" s="202">
        <v>0</v>
      </c>
      <c r="R121" s="202">
        <f t="shared" si="12"/>
        <v>0</v>
      </c>
      <c r="S121" s="202">
        <v>0</v>
      </c>
      <c r="T121" s="203">
        <f t="shared" si="13"/>
        <v>0</v>
      </c>
      <c r="AR121" s="24" t="s">
        <v>169</v>
      </c>
      <c r="AT121" s="24" t="s">
        <v>164</v>
      </c>
      <c r="AU121" s="24" t="s">
        <v>86</v>
      </c>
      <c r="AY121" s="24" t="s">
        <v>161</v>
      </c>
      <c r="BE121" s="204">
        <f t="shared" si="14"/>
        <v>0</v>
      </c>
      <c r="BF121" s="204">
        <f t="shared" si="15"/>
        <v>0</v>
      </c>
      <c r="BG121" s="204">
        <f t="shared" si="16"/>
        <v>0</v>
      </c>
      <c r="BH121" s="204">
        <f t="shared" si="17"/>
        <v>0</v>
      </c>
      <c r="BI121" s="204">
        <f t="shared" si="18"/>
        <v>0</v>
      </c>
      <c r="BJ121" s="24" t="s">
        <v>86</v>
      </c>
      <c r="BK121" s="204">
        <f t="shared" si="19"/>
        <v>0</v>
      </c>
      <c r="BL121" s="24" t="s">
        <v>169</v>
      </c>
      <c r="BM121" s="24" t="s">
        <v>968</v>
      </c>
    </row>
    <row r="122" spans="2:65" s="10" customFormat="1" ht="37.35" customHeight="1">
      <c r="B122" s="176"/>
      <c r="C122" s="177"/>
      <c r="D122" s="190" t="s">
        <v>77</v>
      </c>
      <c r="E122" s="251" t="s">
        <v>969</v>
      </c>
      <c r="F122" s="251" t="s">
        <v>970</v>
      </c>
      <c r="G122" s="177"/>
      <c r="H122" s="177"/>
      <c r="I122" s="180"/>
      <c r="J122" s="252">
        <f>BK122</f>
        <v>0</v>
      </c>
      <c r="K122" s="177"/>
      <c r="L122" s="182"/>
      <c r="M122" s="183"/>
      <c r="N122" s="184"/>
      <c r="O122" s="184"/>
      <c r="P122" s="185">
        <f>SUM(P123:P133)</f>
        <v>0</v>
      </c>
      <c r="Q122" s="184"/>
      <c r="R122" s="185">
        <f>SUM(R123:R133)</f>
        <v>0</v>
      </c>
      <c r="S122" s="184"/>
      <c r="T122" s="186">
        <f>SUM(T123:T133)</f>
        <v>0</v>
      </c>
      <c r="AR122" s="187" t="s">
        <v>86</v>
      </c>
      <c r="AT122" s="188" t="s">
        <v>77</v>
      </c>
      <c r="AU122" s="188" t="s">
        <v>78</v>
      </c>
      <c r="AY122" s="187" t="s">
        <v>161</v>
      </c>
      <c r="BK122" s="189">
        <f>SUM(BK123:BK133)</f>
        <v>0</v>
      </c>
    </row>
    <row r="123" spans="2:65" s="1" customFormat="1" ht="22.5" customHeight="1">
      <c r="B123" s="41"/>
      <c r="C123" s="193" t="s">
        <v>604</v>
      </c>
      <c r="D123" s="193" t="s">
        <v>164</v>
      </c>
      <c r="E123" s="194" t="s">
        <v>971</v>
      </c>
      <c r="F123" s="195" t="s">
        <v>972</v>
      </c>
      <c r="G123" s="196" t="s">
        <v>220</v>
      </c>
      <c r="H123" s="197">
        <v>400</v>
      </c>
      <c r="I123" s="198"/>
      <c r="J123" s="199">
        <f t="shared" ref="J123:J133" si="20">ROUND(I123*H123,2)</f>
        <v>0</v>
      </c>
      <c r="K123" s="195" t="s">
        <v>76</v>
      </c>
      <c r="L123" s="61"/>
      <c r="M123" s="200" t="s">
        <v>76</v>
      </c>
      <c r="N123" s="201" t="s">
        <v>48</v>
      </c>
      <c r="O123" s="42"/>
      <c r="P123" s="202">
        <f t="shared" ref="P123:P133" si="21">O123*H123</f>
        <v>0</v>
      </c>
      <c r="Q123" s="202">
        <v>0</v>
      </c>
      <c r="R123" s="202">
        <f t="shared" ref="R123:R133" si="22">Q123*H123</f>
        <v>0</v>
      </c>
      <c r="S123" s="202">
        <v>0</v>
      </c>
      <c r="T123" s="203">
        <f t="shared" ref="T123:T133" si="23">S123*H123</f>
        <v>0</v>
      </c>
      <c r="AR123" s="24" t="s">
        <v>169</v>
      </c>
      <c r="AT123" s="24" t="s">
        <v>164</v>
      </c>
      <c r="AU123" s="24" t="s">
        <v>86</v>
      </c>
      <c r="AY123" s="24" t="s">
        <v>161</v>
      </c>
      <c r="BE123" s="204">
        <f t="shared" ref="BE123:BE133" si="24">IF(N123="základní",J123,0)</f>
        <v>0</v>
      </c>
      <c r="BF123" s="204">
        <f t="shared" ref="BF123:BF133" si="25">IF(N123="snížená",J123,0)</f>
        <v>0</v>
      </c>
      <c r="BG123" s="204">
        <f t="shared" ref="BG123:BG133" si="26">IF(N123="zákl. přenesená",J123,0)</f>
        <v>0</v>
      </c>
      <c r="BH123" s="204">
        <f t="shared" ref="BH123:BH133" si="27">IF(N123="sníž. přenesená",J123,0)</f>
        <v>0</v>
      </c>
      <c r="BI123" s="204">
        <f t="shared" ref="BI123:BI133" si="28">IF(N123="nulová",J123,0)</f>
        <v>0</v>
      </c>
      <c r="BJ123" s="24" t="s">
        <v>86</v>
      </c>
      <c r="BK123" s="204">
        <f t="shared" ref="BK123:BK133" si="29">ROUND(I123*H123,2)</f>
        <v>0</v>
      </c>
      <c r="BL123" s="24" t="s">
        <v>169</v>
      </c>
      <c r="BM123" s="24" t="s">
        <v>973</v>
      </c>
    </row>
    <row r="124" spans="2:65" s="1" customFormat="1" ht="22.5" customHeight="1">
      <c r="B124" s="41"/>
      <c r="C124" s="193" t="s">
        <v>639</v>
      </c>
      <c r="D124" s="193" t="s">
        <v>164</v>
      </c>
      <c r="E124" s="194" t="s">
        <v>974</v>
      </c>
      <c r="F124" s="195" t="s">
        <v>975</v>
      </c>
      <c r="G124" s="196" t="s">
        <v>635</v>
      </c>
      <c r="H124" s="197">
        <v>1</v>
      </c>
      <c r="I124" s="198"/>
      <c r="J124" s="199">
        <f t="shared" si="20"/>
        <v>0</v>
      </c>
      <c r="K124" s="195" t="s">
        <v>76</v>
      </c>
      <c r="L124" s="61"/>
      <c r="M124" s="200" t="s">
        <v>76</v>
      </c>
      <c r="N124" s="201" t="s">
        <v>48</v>
      </c>
      <c r="O124" s="42"/>
      <c r="P124" s="202">
        <f t="shared" si="21"/>
        <v>0</v>
      </c>
      <c r="Q124" s="202">
        <v>0</v>
      </c>
      <c r="R124" s="202">
        <f t="shared" si="22"/>
        <v>0</v>
      </c>
      <c r="S124" s="202">
        <v>0</v>
      </c>
      <c r="T124" s="203">
        <f t="shared" si="23"/>
        <v>0</v>
      </c>
      <c r="AR124" s="24" t="s">
        <v>169</v>
      </c>
      <c r="AT124" s="24" t="s">
        <v>164</v>
      </c>
      <c r="AU124" s="24" t="s">
        <v>86</v>
      </c>
      <c r="AY124" s="24" t="s">
        <v>161</v>
      </c>
      <c r="BE124" s="204">
        <f t="shared" si="24"/>
        <v>0</v>
      </c>
      <c r="BF124" s="204">
        <f t="shared" si="25"/>
        <v>0</v>
      </c>
      <c r="BG124" s="204">
        <f t="shared" si="26"/>
        <v>0</v>
      </c>
      <c r="BH124" s="204">
        <f t="shared" si="27"/>
        <v>0</v>
      </c>
      <c r="BI124" s="204">
        <f t="shared" si="28"/>
        <v>0</v>
      </c>
      <c r="BJ124" s="24" t="s">
        <v>86</v>
      </c>
      <c r="BK124" s="204">
        <f t="shared" si="29"/>
        <v>0</v>
      </c>
      <c r="BL124" s="24" t="s">
        <v>169</v>
      </c>
      <c r="BM124" s="24" t="s">
        <v>976</v>
      </c>
    </row>
    <row r="125" spans="2:65" s="1" customFormat="1" ht="22.5" customHeight="1">
      <c r="B125" s="41"/>
      <c r="C125" s="193" t="s">
        <v>977</v>
      </c>
      <c r="D125" s="193" t="s">
        <v>164</v>
      </c>
      <c r="E125" s="194" t="s">
        <v>978</v>
      </c>
      <c r="F125" s="195" t="s">
        <v>979</v>
      </c>
      <c r="G125" s="196" t="s">
        <v>831</v>
      </c>
      <c r="H125" s="197">
        <v>6</v>
      </c>
      <c r="I125" s="198"/>
      <c r="J125" s="199">
        <f t="shared" si="20"/>
        <v>0</v>
      </c>
      <c r="K125" s="195" t="s">
        <v>76</v>
      </c>
      <c r="L125" s="61"/>
      <c r="M125" s="200" t="s">
        <v>76</v>
      </c>
      <c r="N125" s="201" t="s">
        <v>48</v>
      </c>
      <c r="O125" s="42"/>
      <c r="P125" s="202">
        <f t="shared" si="21"/>
        <v>0</v>
      </c>
      <c r="Q125" s="202">
        <v>0</v>
      </c>
      <c r="R125" s="202">
        <f t="shared" si="22"/>
        <v>0</v>
      </c>
      <c r="S125" s="202">
        <v>0</v>
      </c>
      <c r="T125" s="203">
        <f t="shared" si="23"/>
        <v>0</v>
      </c>
      <c r="AR125" s="24" t="s">
        <v>169</v>
      </c>
      <c r="AT125" s="24" t="s">
        <v>164</v>
      </c>
      <c r="AU125" s="24" t="s">
        <v>86</v>
      </c>
      <c r="AY125" s="24" t="s">
        <v>161</v>
      </c>
      <c r="BE125" s="204">
        <f t="shared" si="24"/>
        <v>0</v>
      </c>
      <c r="BF125" s="204">
        <f t="shared" si="25"/>
        <v>0</v>
      </c>
      <c r="BG125" s="204">
        <f t="shared" si="26"/>
        <v>0</v>
      </c>
      <c r="BH125" s="204">
        <f t="shared" si="27"/>
        <v>0</v>
      </c>
      <c r="BI125" s="204">
        <f t="shared" si="28"/>
        <v>0</v>
      </c>
      <c r="BJ125" s="24" t="s">
        <v>86</v>
      </c>
      <c r="BK125" s="204">
        <f t="shared" si="29"/>
        <v>0</v>
      </c>
      <c r="BL125" s="24" t="s">
        <v>169</v>
      </c>
      <c r="BM125" s="24" t="s">
        <v>980</v>
      </c>
    </row>
    <row r="126" spans="2:65" s="1" customFormat="1" ht="22.5" customHeight="1">
      <c r="B126" s="41"/>
      <c r="C126" s="193" t="s">
        <v>981</v>
      </c>
      <c r="D126" s="193" t="s">
        <v>164</v>
      </c>
      <c r="E126" s="194" t="s">
        <v>982</v>
      </c>
      <c r="F126" s="195" t="s">
        <v>983</v>
      </c>
      <c r="G126" s="196" t="s">
        <v>831</v>
      </c>
      <c r="H126" s="197">
        <v>4</v>
      </c>
      <c r="I126" s="198"/>
      <c r="J126" s="199">
        <f t="shared" si="20"/>
        <v>0</v>
      </c>
      <c r="K126" s="195" t="s">
        <v>76</v>
      </c>
      <c r="L126" s="61"/>
      <c r="M126" s="200" t="s">
        <v>76</v>
      </c>
      <c r="N126" s="201" t="s">
        <v>48</v>
      </c>
      <c r="O126" s="42"/>
      <c r="P126" s="202">
        <f t="shared" si="21"/>
        <v>0</v>
      </c>
      <c r="Q126" s="202">
        <v>0</v>
      </c>
      <c r="R126" s="202">
        <f t="shared" si="22"/>
        <v>0</v>
      </c>
      <c r="S126" s="202">
        <v>0</v>
      </c>
      <c r="T126" s="203">
        <f t="shared" si="23"/>
        <v>0</v>
      </c>
      <c r="AR126" s="24" t="s">
        <v>169</v>
      </c>
      <c r="AT126" s="24" t="s">
        <v>164</v>
      </c>
      <c r="AU126" s="24" t="s">
        <v>86</v>
      </c>
      <c r="AY126" s="24" t="s">
        <v>161</v>
      </c>
      <c r="BE126" s="204">
        <f t="shared" si="24"/>
        <v>0</v>
      </c>
      <c r="BF126" s="204">
        <f t="shared" si="25"/>
        <v>0</v>
      </c>
      <c r="BG126" s="204">
        <f t="shared" si="26"/>
        <v>0</v>
      </c>
      <c r="BH126" s="204">
        <f t="shared" si="27"/>
        <v>0</v>
      </c>
      <c r="BI126" s="204">
        <f t="shared" si="28"/>
        <v>0</v>
      </c>
      <c r="BJ126" s="24" t="s">
        <v>86</v>
      </c>
      <c r="BK126" s="204">
        <f t="shared" si="29"/>
        <v>0</v>
      </c>
      <c r="BL126" s="24" t="s">
        <v>169</v>
      </c>
      <c r="BM126" s="24" t="s">
        <v>984</v>
      </c>
    </row>
    <row r="127" spans="2:65" s="1" customFormat="1" ht="22.5" customHeight="1">
      <c r="B127" s="41"/>
      <c r="C127" s="193" t="s">
        <v>985</v>
      </c>
      <c r="D127" s="193" t="s">
        <v>164</v>
      </c>
      <c r="E127" s="194" t="s">
        <v>986</v>
      </c>
      <c r="F127" s="195" t="s">
        <v>987</v>
      </c>
      <c r="G127" s="196" t="s">
        <v>220</v>
      </c>
      <c r="H127" s="197">
        <v>220</v>
      </c>
      <c r="I127" s="198"/>
      <c r="J127" s="199">
        <f t="shared" si="20"/>
        <v>0</v>
      </c>
      <c r="K127" s="195" t="s">
        <v>76</v>
      </c>
      <c r="L127" s="61"/>
      <c r="M127" s="200" t="s">
        <v>76</v>
      </c>
      <c r="N127" s="201" t="s">
        <v>48</v>
      </c>
      <c r="O127" s="42"/>
      <c r="P127" s="202">
        <f t="shared" si="21"/>
        <v>0</v>
      </c>
      <c r="Q127" s="202">
        <v>0</v>
      </c>
      <c r="R127" s="202">
        <f t="shared" si="22"/>
        <v>0</v>
      </c>
      <c r="S127" s="202">
        <v>0</v>
      </c>
      <c r="T127" s="203">
        <f t="shared" si="23"/>
        <v>0</v>
      </c>
      <c r="AR127" s="24" t="s">
        <v>169</v>
      </c>
      <c r="AT127" s="24" t="s">
        <v>164</v>
      </c>
      <c r="AU127" s="24" t="s">
        <v>86</v>
      </c>
      <c r="AY127" s="24" t="s">
        <v>161</v>
      </c>
      <c r="BE127" s="204">
        <f t="shared" si="24"/>
        <v>0</v>
      </c>
      <c r="BF127" s="204">
        <f t="shared" si="25"/>
        <v>0</v>
      </c>
      <c r="BG127" s="204">
        <f t="shared" si="26"/>
        <v>0</v>
      </c>
      <c r="BH127" s="204">
        <f t="shared" si="27"/>
        <v>0</v>
      </c>
      <c r="BI127" s="204">
        <f t="shared" si="28"/>
        <v>0</v>
      </c>
      <c r="BJ127" s="24" t="s">
        <v>86</v>
      </c>
      <c r="BK127" s="204">
        <f t="shared" si="29"/>
        <v>0</v>
      </c>
      <c r="BL127" s="24" t="s">
        <v>169</v>
      </c>
      <c r="BM127" s="24" t="s">
        <v>988</v>
      </c>
    </row>
    <row r="128" spans="2:65" s="1" customFormat="1" ht="22.5" customHeight="1">
      <c r="B128" s="41"/>
      <c r="C128" s="193" t="s">
        <v>989</v>
      </c>
      <c r="D128" s="193" t="s">
        <v>164</v>
      </c>
      <c r="E128" s="194" t="s">
        <v>990</v>
      </c>
      <c r="F128" s="195" t="s">
        <v>991</v>
      </c>
      <c r="G128" s="196" t="s">
        <v>220</v>
      </c>
      <c r="H128" s="197">
        <v>300</v>
      </c>
      <c r="I128" s="198"/>
      <c r="J128" s="199">
        <f t="shared" si="20"/>
        <v>0</v>
      </c>
      <c r="K128" s="195" t="s">
        <v>76</v>
      </c>
      <c r="L128" s="61"/>
      <c r="M128" s="200" t="s">
        <v>76</v>
      </c>
      <c r="N128" s="201" t="s">
        <v>48</v>
      </c>
      <c r="O128" s="42"/>
      <c r="P128" s="202">
        <f t="shared" si="21"/>
        <v>0</v>
      </c>
      <c r="Q128" s="202">
        <v>0</v>
      </c>
      <c r="R128" s="202">
        <f t="shared" si="22"/>
        <v>0</v>
      </c>
      <c r="S128" s="202">
        <v>0</v>
      </c>
      <c r="T128" s="203">
        <f t="shared" si="23"/>
        <v>0</v>
      </c>
      <c r="AR128" s="24" t="s">
        <v>169</v>
      </c>
      <c r="AT128" s="24" t="s">
        <v>164</v>
      </c>
      <c r="AU128" s="24" t="s">
        <v>86</v>
      </c>
      <c r="AY128" s="24" t="s">
        <v>161</v>
      </c>
      <c r="BE128" s="204">
        <f t="shared" si="24"/>
        <v>0</v>
      </c>
      <c r="BF128" s="204">
        <f t="shared" si="25"/>
        <v>0</v>
      </c>
      <c r="BG128" s="204">
        <f t="shared" si="26"/>
        <v>0</v>
      </c>
      <c r="BH128" s="204">
        <f t="shared" si="27"/>
        <v>0</v>
      </c>
      <c r="BI128" s="204">
        <f t="shared" si="28"/>
        <v>0</v>
      </c>
      <c r="BJ128" s="24" t="s">
        <v>86</v>
      </c>
      <c r="BK128" s="204">
        <f t="shared" si="29"/>
        <v>0</v>
      </c>
      <c r="BL128" s="24" t="s">
        <v>169</v>
      </c>
      <c r="BM128" s="24" t="s">
        <v>992</v>
      </c>
    </row>
    <row r="129" spans="2:65" s="1" customFormat="1" ht="22.5" customHeight="1">
      <c r="B129" s="41"/>
      <c r="C129" s="193" t="s">
        <v>608</v>
      </c>
      <c r="D129" s="193" t="s">
        <v>164</v>
      </c>
      <c r="E129" s="194" t="s">
        <v>993</v>
      </c>
      <c r="F129" s="195" t="s">
        <v>994</v>
      </c>
      <c r="G129" s="196" t="s">
        <v>831</v>
      </c>
      <c r="H129" s="197">
        <v>6</v>
      </c>
      <c r="I129" s="198"/>
      <c r="J129" s="199">
        <f t="shared" si="20"/>
        <v>0</v>
      </c>
      <c r="K129" s="195" t="s">
        <v>76</v>
      </c>
      <c r="L129" s="61"/>
      <c r="M129" s="200" t="s">
        <v>76</v>
      </c>
      <c r="N129" s="201" t="s">
        <v>48</v>
      </c>
      <c r="O129" s="42"/>
      <c r="P129" s="202">
        <f t="shared" si="21"/>
        <v>0</v>
      </c>
      <c r="Q129" s="202">
        <v>0</v>
      </c>
      <c r="R129" s="202">
        <f t="shared" si="22"/>
        <v>0</v>
      </c>
      <c r="S129" s="202">
        <v>0</v>
      </c>
      <c r="T129" s="203">
        <f t="shared" si="23"/>
        <v>0</v>
      </c>
      <c r="AR129" s="24" t="s">
        <v>169</v>
      </c>
      <c r="AT129" s="24" t="s">
        <v>164</v>
      </c>
      <c r="AU129" s="24" t="s">
        <v>86</v>
      </c>
      <c r="AY129" s="24" t="s">
        <v>161</v>
      </c>
      <c r="BE129" s="204">
        <f t="shared" si="24"/>
        <v>0</v>
      </c>
      <c r="BF129" s="204">
        <f t="shared" si="25"/>
        <v>0</v>
      </c>
      <c r="BG129" s="204">
        <f t="shared" si="26"/>
        <v>0</v>
      </c>
      <c r="BH129" s="204">
        <f t="shared" si="27"/>
        <v>0</v>
      </c>
      <c r="BI129" s="204">
        <f t="shared" si="28"/>
        <v>0</v>
      </c>
      <c r="BJ129" s="24" t="s">
        <v>86</v>
      </c>
      <c r="BK129" s="204">
        <f t="shared" si="29"/>
        <v>0</v>
      </c>
      <c r="BL129" s="24" t="s">
        <v>169</v>
      </c>
      <c r="BM129" s="24" t="s">
        <v>995</v>
      </c>
    </row>
    <row r="130" spans="2:65" s="1" customFormat="1" ht="22.5" customHeight="1">
      <c r="B130" s="41"/>
      <c r="C130" s="193" t="s">
        <v>620</v>
      </c>
      <c r="D130" s="193" t="s">
        <v>164</v>
      </c>
      <c r="E130" s="194" t="s">
        <v>996</v>
      </c>
      <c r="F130" s="195" t="s">
        <v>997</v>
      </c>
      <c r="G130" s="196" t="s">
        <v>831</v>
      </c>
      <c r="H130" s="197">
        <v>5</v>
      </c>
      <c r="I130" s="198"/>
      <c r="J130" s="199">
        <f t="shared" si="20"/>
        <v>0</v>
      </c>
      <c r="K130" s="195" t="s">
        <v>76</v>
      </c>
      <c r="L130" s="61"/>
      <c r="M130" s="200" t="s">
        <v>76</v>
      </c>
      <c r="N130" s="201" t="s">
        <v>48</v>
      </c>
      <c r="O130" s="42"/>
      <c r="P130" s="202">
        <f t="shared" si="21"/>
        <v>0</v>
      </c>
      <c r="Q130" s="202">
        <v>0</v>
      </c>
      <c r="R130" s="202">
        <f t="shared" si="22"/>
        <v>0</v>
      </c>
      <c r="S130" s="202">
        <v>0</v>
      </c>
      <c r="T130" s="203">
        <f t="shared" si="23"/>
        <v>0</v>
      </c>
      <c r="AR130" s="24" t="s">
        <v>169</v>
      </c>
      <c r="AT130" s="24" t="s">
        <v>164</v>
      </c>
      <c r="AU130" s="24" t="s">
        <v>86</v>
      </c>
      <c r="AY130" s="24" t="s">
        <v>161</v>
      </c>
      <c r="BE130" s="204">
        <f t="shared" si="24"/>
        <v>0</v>
      </c>
      <c r="BF130" s="204">
        <f t="shared" si="25"/>
        <v>0</v>
      </c>
      <c r="BG130" s="204">
        <f t="shared" si="26"/>
        <v>0</v>
      </c>
      <c r="BH130" s="204">
        <f t="shared" si="27"/>
        <v>0</v>
      </c>
      <c r="BI130" s="204">
        <f t="shared" si="28"/>
        <v>0</v>
      </c>
      <c r="BJ130" s="24" t="s">
        <v>86</v>
      </c>
      <c r="BK130" s="204">
        <f t="shared" si="29"/>
        <v>0</v>
      </c>
      <c r="BL130" s="24" t="s">
        <v>169</v>
      </c>
      <c r="BM130" s="24" t="s">
        <v>998</v>
      </c>
    </row>
    <row r="131" spans="2:65" s="1" customFormat="1" ht="22.5" customHeight="1">
      <c r="B131" s="41"/>
      <c r="C131" s="193" t="s">
        <v>624</v>
      </c>
      <c r="D131" s="193" t="s">
        <v>164</v>
      </c>
      <c r="E131" s="194" t="s">
        <v>999</v>
      </c>
      <c r="F131" s="195" t="s">
        <v>1000</v>
      </c>
      <c r="G131" s="196" t="s">
        <v>831</v>
      </c>
      <c r="H131" s="197">
        <v>6</v>
      </c>
      <c r="I131" s="198"/>
      <c r="J131" s="199">
        <f t="shared" si="20"/>
        <v>0</v>
      </c>
      <c r="K131" s="195" t="s">
        <v>76</v>
      </c>
      <c r="L131" s="61"/>
      <c r="M131" s="200" t="s">
        <v>76</v>
      </c>
      <c r="N131" s="201" t="s">
        <v>48</v>
      </c>
      <c r="O131" s="42"/>
      <c r="P131" s="202">
        <f t="shared" si="21"/>
        <v>0</v>
      </c>
      <c r="Q131" s="202">
        <v>0</v>
      </c>
      <c r="R131" s="202">
        <f t="shared" si="22"/>
        <v>0</v>
      </c>
      <c r="S131" s="202">
        <v>0</v>
      </c>
      <c r="T131" s="203">
        <f t="shared" si="23"/>
        <v>0</v>
      </c>
      <c r="AR131" s="24" t="s">
        <v>169</v>
      </c>
      <c r="AT131" s="24" t="s">
        <v>164</v>
      </c>
      <c r="AU131" s="24" t="s">
        <v>86</v>
      </c>
      <c r="AY131" s="24" t="s">
        <v>161</v>
      </c>
      <c r="BE131" s="204">
        <f t="shared" si="24"/>
        <v>0</v>
      </c>
      <c r="BF131" s="204">
        <f t="shared" si="25"/>
        <v>0</v>
      </c>
      <c r="BG131" s="204">
        <f t="shared" si="26"/>
        <v>0</v>
      </c>
      <c r="BH131" s="204">
        <f t="shared" si="27"/>
        <v>0</v>
      </c>
      <c r="BI131" s="204">
        <f t="shared" si="28"/>
        <v>0</v>
      </c>
      <c r="BJ131" s="24" t="s">
        <v>86</v>
      </c>
      <c r="BK131" s="204">
        <f t="shared" si="29"/>
        <v>0</v>
      </c>
      <c r="BL131" s="24" t="s">
        <v>169</v>
      </c>
      <c r="BM131" s="24" t="s">
        <v>1001</v>
      </c>
    </row>
    <row r="132" spans="2:65" s="1" customFormat="1" ht="22.5" customHeight="1">
      <c r="B132" s="41"/>
      <c r="C132" s="193" t="s">
        <v>663</v>
      </c>
      <c r="D132" s="193" t="s">
        <v>164</v>
      </c>
      <c r="E132" s="194" t="s">
        <v>1002</v>
      </c>
      <c r="F132" s="195" t="s">
        <v>1003</v>
      </c>
      <c r="G132" s="196" t="s">
        <v>635</v>
      </c>
      <c r="H132" s="197">
        <v>1</v>
      </c>
      <c r="I132" s="198"/>
      <c r="J132" s="199">
        <f t="shared" si="20"/>
        <v>0</v>
      </c>
      <c r="K132" s="195" t="s">
        <v>76</v>
      </c>
      <c r="L132" s="61"/>
      <c r="M132" s="200" t="s">
        <v>76</v>
      </c>
      <c r="N132" s="201" t="s">
        <v>48</v>
      </c>
      <c r="O132" s="42"/>
      <c r="P132" s="202">
        <f t="shared" si="21"/>
        <v>0</v>
      </c>
      <c r="Q132" s="202">
        <v>0</v>
      </c>
      <c r="R132" s="202">
        <f t="shared" si="22"/>
        <v>0</v>
      </c>
      <c r="S132" s="202">
        <v>0</v>
      </c>
      <c r="T132" s="203">
        <f t="shared" si="23"/>
        <v>0</v>
      </c>
      <c r="AR132" s="24" t="s">
        <v>169</v>
      </c>
      <c r="AT132" s="24" t="s">
        <v>164</v>
      </c>
      <c r="AU132" s="24" t="s">
        <v>86</v>
      </c>
      <c r="AY132" s="24" t="s">
        <v>161</v>
      </c>
      <c r="BE132" s="204">
        <f t="shared" si="24"/>
        <v>0</v>
      </c>
      <c r="BF132" s="204">
        <f t="shared" si="25"/>
        <v>0</v>
      </c>
      <c r="BG132" s="204">
        <f t="shared" si="26"/>
        <v>0</v>
      </c>
      <c r="BH132" s="204">
        <f t="shared" si="27"/>
        <v>0</v>
      </c>
      <c r="BI132" s="204">
        <f t="shared" si="28"/>
        <v>0</v>
      </c>
      <c r="BJ132" s="24" t="s">
        <v>86</v>
      </c>
      <c r="BK132" s="204">
        <f t="shared" si="29"/>
        <v>0</v>
      </c>
      <c r="BL132" s="24" t="s">
        <v>169</v>
      </c>
      <c r="BM132" s="24" t="s">
        <v>1004</v>
      </c>
    </row>
    <row r="133" spans="2:65" s="1" customFormat="1" ht="22.5" customHeight="1">
      <c r="B133" s="41"/>
      <c r="C133" s="193" t="s">
        <v>667</v>
      </c>
      <c r="D133" s="193" t="s">
        <v>164</v>
      </c>
      <c r="E133" s="194" t="s">
        <v>1005</v>
      </c>
      <c r="F133" s="195" t="s">
        <v>915</v>
      </c>
      <c r="G133" s="196" t="s">
        <v>831</v>
      </c>
      <c r="H133" s="197">
        <v>1</v>
      </c>
      <c r="I133" s="198"/>
      <c r="J133" s="199">
        <f t="shared" si="20"/>
        <v>0</v>
      </c>
      <c r="K133" s="195" t="s">
        <v>76</v>
      </c>
      <c r="L133" s="61"/>
      <c r="M133" s="200" t="s">
        <v>76</v>
      </c>
      <c r="N133" s="201" t="s">
        <v>48</v>
      </c>
      <c r="O133" s="42"/>
      <c r="P133" s="202">
        <f t="shared" si="21"/>
        <v>0</v>
      </c>
      <c r="Q133" s="202">
        <v>0</v>
      </c>
      <c r="R133" s="202">
        <f t="shared" si="22"/>
        <v>0</v>
      </c>
      <c r="S133" s="202">
        <v>0</v>
      </c>
      <c r="T133" s="203">
        <f t="shared" si="23"/>
        <v>0</v>
      </c>
      <c r="AR133" s="24" t="s">
        <v>169</v>
      </c>
      <c r="AT133" s="24" t="s">
        <v>164</v>
      </c>
      <c r="AU133" s="24" t="s">
        <v>86</v>
      </c>
      <c r="AY133" s="24" t="s">
        <v>161</v>
      </c>
      <c r="BE133" s="204">
        <f t="shared" si="24"/>
        <v>0</v>
      </c>
      <c r="BF133" s="204">
        <f t="shared" si="25"/>
        <v>0</v>
      </c>
      <c r="BG133" s="204">
        <f t="shared" si="26"/>
        <v>0</v>
      </c>
      <c r="BH133" s="204">
        <f t="shared" si="27"/>
        <v>0</v>
      </c>
      <c r="BI133" s="204">
        <f t="shared" si="28"/>
        <v>0</v>
      </c>
      <c r="BJ133" s="24" t="s">
        <v>86</v>
      </c>
      <c r="BK133" s="204">
        <f t="shared" si="29"/>
        <v>0</v>
      </c>
      <c r="BL133" s="24" t="s">
        <v>169</v>
      </c>
      <c r="BM133" s="24" t="s">
        <v>1006</v>
      </c>
    </row>
    <row r="134" spans="2:65" s="10" customFormat="1" ht="37.35" customHeight="1">
      <c r="B134" s="176"/>
      <c r="C134" s="177"/>
      <c r="D134" s="190" t="s">
        <v>77</v>
      </c>
      <c r="E134" s="251" t="s">
        <v>1007</v>
      </c>
      <c r="F134" s="251" t="s">
        <v>1008</v>
      </c>
      <c r="G134" s="177"/>
      <c r="H134" s="177"/>
      <c r="I134" s="180"/>
      <c r="J134" s="252">
        <f>BK134</f>
        <v>0</v>
      </c>
      <c r="K134" s="177"/>
      <c r="L134" s="182"/>
      <c r="M134" s="183"/>
      <c r="N134" s="184"/>
      <c r="O134" s="184"/>
      <c r="P134" s="185">
        <f>SUM(P135:P143)</f>
        <v>0</v>
      </c>
      <c r="Q134" s="184"/>
      <c r="R134" s="185">
        <f>SUM(R135:R143)</f>
        <v>0</v>
      </c>
      <c r="S134" s="184"/>
      <c r="T134" s="186">
        <f>SUM(T135:T143)</f>
        <v>0</v>
      </c>
      <c r="AR134" s="187" t="s">
        <v>86</v>
      </c>
      <c r="AT134" s="188" t="s">
        <v>77</v>
      </c>
      <c r="AU134" s="188" t="s">
        <v>78</v>
      </c>
      <c r="AY134" s="187" t="s">
        <v>161</v>
      </c>
      <c r="BK134" s="189">
        <f>SUM(BK135:BK143)</f>
        <v>0</v>
      </c>
    </row>
    <row r="135" spans="2:65" s="1" customFormat="1" ht="22.5" customHeight="1">
      <c r="B135" s="41"/>
      <c r="C135" s="193" t="s">
        <v>643</v>
      </c>
      <c r="D135" s="193" t="s">
        <v>164</v>
      </c>
      <c r="E135" s="194" t="s">
        <v>1009</v>
      </c>
      <c r="F135" s="195" t="s">
        <v>1010</v>
      </c>
      <c r="G135" s="196" t="s">
        <v>831</v>
      </c>
      <c r="H135" s="197">
        <v>1</v>
      </c>
      <c r="I135" s="198"/>
      <c r="J135" s="199">
        <f t="shared" ref="J135:J143" si="30">ROUND(I135*H135,2)</f>
        <v>0</v>
      </c>
      <c r="K135" s="195" t="s">
        <v>76</v>
      </c>
      <c r="L135" s="61"/>
      <c r="M135" s="200" t="s">
        <v>76</v>
      </c>
      <c r="N135" s="201" t="s">
        <v>48</v>
      </c>
      <c r="O135" s="42"/>
      <c r="P135" s="202">
        <f t="shared" ref="P135:P143" si="31">O135*H135</f>
        <v>0</v>
      </c>
      <c r="Q135" s="202">
        <v>0</v>
      </c>
      <c r="R135" s="202">
        <f t="shared" ref="R135:R143" si="32">Q135*H135</f>
        <v>0</v>
      </c>
      <c r="S135" s="202">
        <v>0</v>
      </c>
      <c r="T135" s="203">
        <f t="shared" ref="T135:T143" si="33">S135*H135</f>
        <v>0</v>
      </c>
      <c r="AR135" s="24" t="s">
        <v>169</v>
      </c>
      <c r="AT135" s="24" t="s">
        <v>164</v>
      </c>
      <c r="AU135" s="24" t="s">
        <v>86</v>
      </c>
      <c r="AY135" s="24" t="s">
        <v>161</v>
      </c>
      <c r="BE135" s="204">
        <f t="shared" ref="BE135:BE143" si="34">IF(N135="základní",J135,0)</f>
        <v>0</v>
      </c>
      <c r="BF135" s="204">
        <f t="shared" ref="BF135:BF143" si="35">IF(N135="snížená",J135,0)</f>
        <v>0</v>
      </c>
      <c r="BG135" s="204">
        <f t="shared" ref="BG135:BG143" si="36">IF(N135="zákl. přenesená",J135,0)</f>
        <v>0</v>
      </c>
      <c r="BH135" s="204">
        <f t="shared" ref="BH135:BH143" si="37">IF(N135="sníž. přenesená",J135,0)</f>
        <v>0</v>
      </c>
      <c r="BI135" s="204">
        <f t="shared" ref="BI135:BI143" si="38">IF(N135="nulová",J135,0)</f>
        <v>0</v>
      </c>
      <c r="BJ135" s="24" t="s">
        <v>86</v>
      </c>
      <c r="BK135" s="204">
        <f t="shared" ref="BK135:BK143" si="39">ROUND(I135*H135,2)</f>
        <v>0</v>
      </c>
      <c r="BL135" s="24" t="s">
        <v>169</v>
      </c>
      <c r="BM135" s="24" t="s">
        <v>1011</v>
      </c>
    </row>
    <row r="136" spans="2:65" s="1" customFormat="1" ht="22.5" customHeight="1">
      <c r="B136" s="41"/>
      <c r="C136" s="193" t="s">
        <v>648</v>
      </c>
      <c r="D136" s="193" t="s">
        <v>164</v>
      </c>
      <c r="E136" s="194" t="s">
        <v>1012</v>
      </c>
      <c r="F136" s="195" t="s">
        <v>1013</v>
      </c>
      <c r="G136" s="196" t="s">
        <v>831</v>
      </c>
      <c r="H136" s="197">
        <v>1</v>
      </c>
      <c r="I136" s="198"/>
      <c r="J136" s="199">
        <f t="shared" si="30"/>
        <v>0</v>
      </c>
      <c r="K136" s="195" t="s">
        <v>76</v>
      </c>
      <c r="L136" s="61"/>
      <c r="M136" s="200" t="s">
        <v>76</v>
      </c>
      <c r="N136" s="201" t="s">
        <v>48</v>
      </c>
      <c r="O136" s="42"/>
      <c r="P136" s="202">
        <f t="shared" si="31"/>
        <v>0</v>
      </c>
      <c r="Q136" s="202">
        <v>0</v>
      </c>
      <c r="R136" s="202">
        <f t="shared" si="32"/>
        <v>0</v>
      </c>
      <c r="S136" s="202">
        <v>0</v>
      </c>
      <c r="T136" s="203">
        <f t="shared" si="33"/>
        <v>0</v>
      </c>
      <c r="AR136" s="24" t="s">
        <v>169</v>
      </c>
      <c r="AT136" s="24" t="s">
        <v>164</v>
      </c>
      <c r="AU136" s="24" t="s">
        <v>86</v>
      </c>
      <c r="AY136" s="24" t="s">
        <v>161</v>
      </c>
      <c r="BE136" s="204">
        <f t="shared" si="34"/>
        <v>0</v>
      </c>
      <c r="BF136" s="204">
        <f t="shared" si="35"/>
        <v>0</v>
      </c>
      <c r="BG136" s="204">
        <f t="shared" si="36"/>
        <v>0</v>
      </c>
      <c r="BH136" s="204">
        <f t="shared" si="37"/>
        <v>0</v>
      </c>
      <c r="BI136" s="204">
        <f t="shared" si="38"/>
        <v>0</v>
      </c>
      <c r="BJ136" s="24" t="s">
        <v>86</v>
      </c>
      <c r="BK136" s="204">
        <f t="shared" si="39"/>
        <v>0</v>
      </c>
      <c r="BL136" s="24" t="s">
        <v>169</v>
      </c>
      <c r="BM136" s="24" t="s">
        <v>1014</v>
      </c>
    </row>
    <row r="137" spans="2:65" s="1" customFormat="1" ht="22.5" customHeight="1">
      <c r="B137" s="41"/>
      <c r="C137" s="193" t="s">
        <v>652</v>
      </c>
      <c r="D137" s="193" t="s">
        <v>164</v>
      </c>
      <c r="E137" s="194" t="s">
        <v>1015</v>
      </c>
      <c r="F137" s="195" t="s">
        <v>1016</v>
      </c>
      <c r="G137" s="196" t="s">
        <v>831</v>
      </c>
      <c r="H137" s="197">
        <v>24</v>
      </c>
      <c r="I137" s="198"/>
      <c r="J137" s="199">
        <f t="shared" si="30"/>
        <v>0</v>
      </c>
      <c r="K137" s="195" t="s">
        <v>76</v>
      </c>
      <c r="L137" s="61"/>
      <c r="M137" s="200" t="s">
        <v>76</v>
      </c>
      <c r="N137" s="201" t="s">
        <v>48</v>
      </c>
      <c r="O137" s="42"/>
      <c r="P137" s="202">
        <f t="shared" si="31"/>
        <v>0</v>
      </c>
      <c r="Q137" s="202">
        <v>0</v>
      </c>
      <c r="R137" s="202">
        <f t="shared" si="32"/>
        <v>0</v>
      </c>
      <c r="S137" s="202">
        <v>0</v>
      </c>
      <c r="T137" s="203">
        <f t="shared" si="33"/>
        <v>0</v>
      </c>
      <c r="AR137" s="24" t="s">
        <v>169</v>
      </c>
      <c r="AT137" s="24" t="s">
        <v>164</v>
      </c>
      <c r="AU137" s="24" t="s">
        <v>86</v>
      </c>
      <c r="AY137" s="24" t="s">
        <v>161</v>
      </c>
      <c r="BE137" s="204">
        <f t="shared" si="34"/>
        <v>0</v>
      </c>
      <c r="BF137" s="204">
        <f t="shared" si="35"/>
        <v>0</v>
      </c>
      <c r="BG137" s="204">
        <f t="shared" si="36"/>
        <v>0</v>
      </c>
      <c r="BH137" s="204">
        <f t="shared" si="37"/>
        <v>0</v>
      </c>
      <c r="BI137" s="204">
        <f t="shared" si="38"/>
        <v>0</v>
      </c>
      <c r="BJ137" s="24" t="s">
        <v>86</v>
      </c>
      <c r="BK137" s="204">
        <f t="shared" si="39"/>
        <v>0</v>
      </c>
      <c r="BL137" s="24" t="s">
        <v>169</v>
      </c>
      <c r="BM137" s="24" t="s">
        <v>1017</v>
      </c>
    </row>
    <row r="138" spans="2:65" s="1" customFormat="1" ht="22.5" customHeight="1">
      <c r="B138" s="41"/>
      <c r="C138" s="193" t="s">
        <v>1018</v>
      </c>
      <c r="D138" s="193" t="s">
        <v>164</v>
      </c>
      <c r="E138" s="194" t="s">
        <v>1019</v>
      </c>
      <c r="F138" s="195" t="s">
        <v>1020</v>
      </c>
      <c r="G138" s="196" t="s">
        <v>831</v>
      </c>
      <c r="H138" s="197">
        <v>1</v>
      </c>
      <c r="I138" s="198"/>
      <c r="J138" s="199">
        <f t="shared" si="30"/>
        <v>0</v>
      </c>
      <c r="K138" s="195" t="s">
        <v>76</v>
      </c>
      <c r="L138" s="61"/>
      <c r="M138" s="200" t="s">
        <v>76</v>
      </c>
      <c r="N138" s="201" t="s">
        <v>48</v>
      </c>
      <c r="O138" s="42"/>
      <c r="P138" s="202">
        <f t="shared" si="31"/>
        <v>0</v>
      </c>
      <c r="Q138" s="202">
        <v>0</v>
      </c>
      <c r="R138" s="202">
        <f t="shared" si="32"/>
        <v>0</v>
      </c>
      <c r="S138" s="202">
        <v>0</v>
      </c>
      <c r="T138" s="203">
        <f t="shared" si="33"/>
        <v>0</v>
      </c>
      <c r="AR138" s="24" t="s">
        <v>169</v>
      </c>
      <c r="AT138" s="24" t="s">
        <v>164</v>
      </c>
      <c r="AU138" s="24" t="s">
        <v>86</v>
      </c>
      <c r="AY138" s="24" t="s">
        <v>161</v>
      </c>
      <c r="BE138" s="204">
        <f t="shared" si="34"/>
        <v>0</v>
      </c>
      <c r="BF138" s="204">
        <f t="shared" si="35"/>
        <v>0</v>
      </c>
      <c r="BG138" s="204">
        <f t="shared" si="36"/>
        <v>0</v>
      </c>
      <c r="BH138" s="204">
        <f t="shared" si="37"/>
        <v>0</v>
      </c>
      <c r="BI138" s="204">
        <f t="shared" si="38"/>
        <v>0</v>
      </c>
      <c r="BJ138" s="24" t="s">
        <v>86</v>
      </c>
      <c r="BK138" s="204">
        <f t="shared" si="39"/>
        <v>0</v>
      </c>
      <c r="BL138" s="24" t="s">
        <v>169</v>
      </c>
      <c r="BM138" s="24" t="s">
        <v>1021</v>
      </c>
    </row>
    <row r="139" spans="2:65" s="1" customFormat="1" ht="22.5" customHeight="1">
      <c r="B139" s="41"/>
      <c r="C139" s="193" t="s">
        <v>1022</v>
      </c>
      <c r="D139" s="193" t="s">
        <v>164</v>
      </c>
      <c r="E139" s="194" t="s">
        <v>1023</v>
      </c>
      <c r="F139" s="195" t="s">
        <v>1024</v>
      </c>
      <c r="G139" s="196" t="s">
        <v>831</v>
      </c>
      <c r="H139" s="197">
        <v>1</v>
      </c>
      <c r="I139" s="198"/>
      <c r="J139" s="199">
        <f t="shared" si="30"/>
        <v>0</v>
      </c>
      <c r="K139" s="195" t="s">
        <v>76</v>
      </c>
      <c r="L139" s="61"/>
      <c r="M139" s="200" t="s">
        <v>76</v>
      </c>
      <c r="N139" s="201" t="s">
        <v>48</v>
      </c>
      <c r="O139" s="42"/>
      <c r="P139" s="202">
        <f t="shared" si="31"/>
        <v>0</v>
      </c>
      <c r="Q139" s="202">
        <v>0</v>
      </c>
      <c r="R139" s="202">
        <f t="shared" si="32"/>
        <v>0</v>
      </c>
      <c r="S139" s="202">
        <v>0</v>
      </c>
      <c r="T139" s="203">
        <f t="shared" si="33"/>
        <v>0</v>
      </c>
      <c r="AR139" s="24" t="s">
        <v>169</v>
      </c>
      <c r="AT139" s="24" t="s">
        <v>164</v>
      </c>
      <c r="AU139" s="24" t="s">
        <v>86</v>
      </c>
      <c r="AY139" s="24" t="s">
        <v>161</v>
      </c>
      <c r="BE139" s="204">
        <f t="shared" si="34"/>
        <v>0</v>
      </c>
      <c r="BF139" s="204">
        <f t="shared" si="35"/>
        <v>0</v>
      </c>
      <c r="BG139" s="204">
        <f t="shared" si="36"/>
        <v>0</v>
      </c>
      <c r="BH139" s="204">
        <f t="shared" si="37"/>
        <v>0</v>
      </c>
      <c r="BI139" s="204">
        <f t="shared" si="38"/>
        <v>0</v>
      </c>
      <c r="BJ139" s="24" t="s">
        <v>86</v>
      </c>
      <c r="BK139" s="204">
        <f t="shared" si="39"/>
        <v>0</v>
      </c>
      <c r="BL139" s="24" t="s">
        <v>169</v>
      </c>
      <c r="BM139" s="24" t="s">
        <v>1025</v>
      </c>
    </row>
    <row r="140" spans="2:65" s="1" customFormat="1" ht="22.5" customHeight="1">
      <c r="B140" s="41"/>
      <c r="C140" s="193" t="s">
        <v>579</v>
      </c>
      <c r="D140" s="193" t="s">
        <v>164</v>
      </c>
      <c r="E140" s="194" t="s">
        <v>1026</v>
      </c>
      <c r="F140" s="195" t="s">
        <v>1027</v>
      </c>
      <c r="G140" s="196" t="s">
        <v>831</v>
      </c>
      <c r="H140" s="197">
        <v>1</v>
      </c>
      <c r="I140" s="198"/>
      <c r="J140" s="199">
        <f t="shared" si="30"/>
        <v>0</v>
      </c>
      <c r="K140" s="195" t="s">
        <v>76</v>
      </c>
      <c r="L140" s="61"/>
      <c r="M140" s="200" t="s">
        <v>76</v>
      </c>
      <c r="N140" s="201" t="s">
        <v>48</v>
      </c>
      <c r="O140" s="42"/>
      <c r="P140" s="202">
        <f t="shared" si="31"/>
        <v>0</v>
      </c>
      <c r="Q140" s="202">
        <v>0</v>
      </c>
      <c r="R140" s="202">
        <f t="shared" si="32"/>
        <v>0</v>
      </c>
      <c r="S140" s="202">
        <v>0</v>
      </c>
      <c r="T140" s="203">
        <f t="shared" si="33"/>
        <v>0</v>
      </c>
      <c r="AR140" s="24" t="s">
        <v>169</v>
      </c>
      <c r="AT140" s="24" t="s">
        <v>164</v>
      </c>
      <c r="AU140" s="24" t="s">
        <v>86</v>
      </c>
      <c r="AY140" s="24" t="s">
        <v>161</v>
      </c>
      <c r="BE140" s="204">
        <f t="shared" si="34"/>
        <v>0</v>
      </c>
      <c r="BF140" s="204">
        <f t="shared" si="35"/>
        <v>0</v>
      </c>
      <c r="BG140" s="204">
        <f t="shared" si="36"/>
        <v>0</v>
      </c>
      <c r="BH140" s="204">
        <f t="shared" si="37"/>
        <v>0</v>
      </c>
      <c r="BI140" s="204">
        <f t="shared" si="38"/>
        <v>0</v>
      </c>
      <c r="BJ140" s="24" t="s">
        <v>86</v>
      </c>
      <c r="BK140" s="204">
        <f t="shared" si="39"/>
        <v>0</v>
      </c>
      <c r="BL140" s="24" t="s">
        <v>169</v>
      </c>
      <c r="BM140" s="24" t="s">
        <v>1028</v>
      </c>
    </row>
    <row r="141" spans="2:65" s="1" customFormat="1" ht="22.5" customHeight="1">
      <c r="B141" s="41"/>
      <c r="C141" s="193" t="s">
        <v>583</v>
      </c>
      <c r="D141" s="193" t="s">
        <v>164</v>
      </c>
      <c r="E141" s="194" t="s">
        <v>1029</v>
      </c>
      <c r="F141" s="195" t="s">
        <v>1030</v>
      </c>
      <c r="G141" s="196" t="s">
        <v>635</v>
      </c>
      <c r="H141" s="197">
        <v>1</v>
      </c>
      <c r="I141" s="198"/>
      <c r="J141" s="199">
        <f t="shared" si="30"/>
        <v>0</v>
      </c>
      <c r="K141" s="195" t="s">
        <v>76</v>
      </c>
      <c r="L141" s="61"/>
      <c r="M141" s="200" t="s">
        <v>76</v>
      </c>
      <c r="N141" s="201" t="s">
        <v>48</v>
      </c>
      <c r="O141" s="42"/>
      <c r="P141" s="202">
        <f t="shared" si="31"/>
        <v>0</v>
      </c>
      <c r="Q141" s="202">
        <v>0</v>
      </c>
      <c r="R141" s="202">
        <f t="shared" si="32"/>
        <v>0</v>
      </c>
      <c r="S141" s="202">
        <v>0</v>
      </c>
      <c r="T141" s="203">
        <f t="shared" si="33"/>
        <v>0</v>
      </c>
      <c r="AR141" s="24" t="s">
        <v>169</v>
      </c>
      <c r="AT141" s="24" t="s">
        <v>164</v>
      </c>
      <c r="AU141" s="24" t="s">
        <v>86</v>
      </c>
      <c r="AY141" s="24" t="s">
        <v>161</v>
      </c>
      <c r="BE141" s="204">
        <f t="shared" si="34"/>
        <v>0</v>
      </c>
      <c r="BF141" s="204">
        <f t="shared" si="35"/>
        <v>0</v>
      </c>
      <c r="BG141" s="204">
        <f t="shared" si="36"/>
        <v>0</v>
      </c>
      <c r="BH141" s="204">
        <f t="shared" si="37"/>
        <v>0</v>
      </c>
      <c r="BI141" s="204">
        <f t="shared" si="38"/>
        <v>0</v>
      </c>
      <c r="BJ141" s="24" t="s">
        <v>86</v>
      </c>
      <c r="BK141" s="204">
        <f t="shared" si="39"/>
        <v>0</v>
      </c>
      <c r="BL141" s="24" t="s">
        <v>169</v>
      </c>
      <c r="BM141" s="24" t="s">
        <v>1031</v>
      </c>
    </row>
    <row r="142" spans="2:65" s="1" customFormat="1" ht="22.5" customHeight="1">
      <c r="B142" s="41"/>
      <c r="C142" s="193" t="s">
        <v>565</v>
      </c>
      <c r="D142" s="193" t="s">
        <v>164</v>
      </c>
      <c r="E142" s="194" t="s">
        <v>1032</v>
      </c>
      <c r="F142" s="195" t="s">
        <v>1033</v>
      </c>
      <c r="G142" s="196" t="s">
        <v>635</v>
      </c>
      <c r="H142" s="197">
        <v>1</v>
      </c>
      <c r="I142" s="198"/>
      <c r="J142" s="199">
        <f t="shared" si="30"/>
        <v>0</v>
      </c>
      <c r="K142" s="195" t="s">
        <v>76</v>
      </c>
      <c r="L142" s="61"/>
      <c r="M142" s="200" t="s">
        <v>76</v>
      </c>
      <c r="N142" s="201" t="s">
        <v>48</v>
      </c>
      <c r="O142" s="42"/>
      <c r="P142" s="202">
        <f t="shared" si="31"/>
        <v>0</v>
      </c>
      <c r="Q142" s="202">
        <v>0</v>
      </c>
      <c r="R142" s="202">
        <f t="shared" si="32"/>
        <v>0</v>
      </c>
      <c r="S142" s="202">
        <v>0</v>
      </c>
      <c r="T142" s="203">
        <f t="shared" si="33"/>
        <v>0</v>
      </c>
      <c r="AR142" s="24" t="s">
        <v>169</v>
      </c>
      <c r="AT142" s="24" t="s">
        <v>164</v>
      </c>
      <c r="AU142" s="24" t="s">
        <v>86</v>
      </c>
      <c r="AY142" s="24" t="s">
        <v>161</v>
      </c>
      <c r="BE142" s="204">
        <f t="shared" si="34"/>
        <v>0</v>
      </c>
      <c r="BF142" s="204">
        <f t="shared" si="35"/>
        <v>0</v>
      </c>
      <c r="BG142" s="204">
        <f t="shared" si="36"/>
        <v>0</v>
      </c>
      <c r="BH142" s="204">
        <f t="shared" si="37"/>
        <v>0</v>
      </c>
      <c r="BI142" s="204">
        <f t="shared" si="38"/>
        <v>0</v>
      </c>
      <c r="BJ142" s="24" t="s">
        <v>86</v>
      </c>
      <c r="BK142" s="204">
        <f t="shared" si="39"/>
        <v>0</v>
      </c>
      <c r="BL142" s="24" t="s">
        <v>169</v>
      </c>
      <c r="BM142" s="24" t="s">
        <v>1034</v>
      </c>
    </row>
    <row r="143" spans="2:65" s="1" customFormat="1" ht="22.5" customHeight="1">
      <c r="B143" s="41"/>
      <c r="C143" s="193" t="s">
        <v>569</v>
      </c>
      <c r="D143" s="193" t="s">
        <v>164</v>
      </c>
      <c r="E143" s="194" t="s">
        <v>1035</v>
      </c>
      <c r="F143" s="195" t="s">
        <v>1036</v>
      </c>
      <c r="G143" s="196" t="s">
        <v>831</v>
      </c>
      <c r="H143" s="197">
        <v>2</v>
      </c>
      <c r="I143" s="198"/>
      <c r="J143" s="199">
        <f t="shared" si="30"/>
        <v>0</v>
      </c>
      <c r="K143" s="195" t="s">
        <v>76</v>
      </c>
      <c r="L143" s="61"/>
      <c r="M143" s="200" t="s">
        <v>76</v>
      </c>
      <c r="N143" s="201" t="s">
        <v>48</v>
      </c>
      <c r="O143" s="42"/>
      <c r="P143" s="202">
        <f t="shared" si="31"/>
        <v>0</v>
      </c>
      <c r="Q143" s="202">
        <v>0</v>
      </c>
      <c r="R143" s="202">
        <f t="shared" si="32"/>
        <v>0</v>
      </c>
      <c r="S143" s="202">
        <v>0</v>
      </c>
      <c r="T143" s="203">
        <f t="shared" si="33"/>
        <v>0</v>
      </c>
      <c r="AR143" s="24" t="s">
        <v>169</v>
      </c>
      <c r="AT143" s="24" t="s">
        <v>164</v>
      </c>
      <c r="AU143" s="24" t="s">
        <v>86</v>
      </c>
      <c r="AY143" s="24" t="s">
        <v>161</v>
      </c>
      <c r="BE143" s="204">
        <f t="shared" si="34"/>
        <v>0</v>
      </c>
      <c r="BF143" s="204">
        <f t="shared" si="35"/>
        <v>0</v>
      </c>
      <c r="BG143" s="204">
        <f t="shared" si="36"/>
        <v>0</v>
      </c>
      <c r="BH143" s="204">
        <f t="shared" si="37"/>
        <v>0</v>
      </c>
      <c r="BI143" s="204">
        <f t="shared" si="38"/>
        <v>0</v>
      </c>
      <c r="BJ143" s="24" t="s">
        <v>86</v>
      </c>
      <c r="BK143" s="204">
        <f t="shared" si="39"/>
        <v>0</v>
      </c>
      <c r="BL143" s="24" t="s">
        <v>169</v>
      </c>
      <c r="BM143" s="24" t="s">
        <v>1037</v>
      </c>
    </row>
    <row r="144" spans="2:65" s="10" customFormat="1" ht="37.35" customHeight="1">
      <c r="B144" s="176"/>
      <c r="C144" s="177"/>
      <c r="D144" s="190" t="s">
        <v>77</v>
      </c>
      <c r="E144" s="251" t="s">
        <v>1038</v>
      </c>
      <c r="F144" s="251" t="s">
        <v>1039</v>
      </c>
      <c r="G144" s="177"/>
      <c r="H144" s="177"/>
      <c r="I144" s="180"/>
      <c r="J144" s="252">
        <f>BK144</f>
        <v>0</v>
      </c>
      <c r="K144" s="177"/>
      <c r="L144" s="182"/>
      <c r="M144" s="183"/>
      <c r="N144" s="184"/>
      <c r="O144" s="184"/>
      <c r="P144" s="185">
        <f>SUM(P145:P154)</f>
        <v>0</v>
      </c>
      <c r="Q144" s="184"/>
      <c r="R144" s="185">
        <f>SUM(R145:R154)</f>
        <v>0</v>
      </c>
      <c r="S144" s="184"/>
      <c r="T144" s="186">
        <f>SUM(T145:T154)</f>
        <v>0</v>
      </c>
      <c r="AR144" s="187" t="s">
        <v>86</v>
      </c>
      <c r="AT144" s="188" t="s">
        <v>77</v>
      </c>
      <c r="AU144" s="188" t="s">
        <v>78</v>
      </c>
      <c r="AY144" s="187" t="s">
        <v>161</v>
      </c>
      <c r="BK144" s="189">
        <f>SUM(BK145:BK154)</f>
        <v>0</v>
      </c>
    </row>
    <row r="145" spans="2:65" s="1" customFormat="1" ht="22.5" customHeight="1">
      <c r="B145" s="41"/>
      <c r="C145" s="193" t="s">
        <v>1040</v>
      </c>
      <c r="D145" s="193" t="s">
        <v>164</v>
      </c>
      <c r="E145" s="194" t="s">
        <v>1041</v>
      </c>
      <c r="F145" s="195" t="s">
        <v>915</v>
      </c>
      <c r="G145" s="196" t="s">
        <v>635</v>
      </c>
      <c r="H145" s="197">
        <v>1</v>
      </c>
      <c r="I145" s="198"/>
      <c r="J145" s="199">
        <f t="shared" ref="J145:J154" si="40">ROUND(I145*H145,2)</f>
        <v>0</v>
      </c>
      <c r="K145" s="195" t="s">
        <v>76</v>
      </c>
      <c r="L145" s="61"/>
      <c r="M145" s="200" t="s">
        <v>76</v>
      </c>
      <c r="N145" s="201" t="s">
        <v>48</v>
      </c>
      <c r="O145" s="42"/>
      <c r="P145" s="202">
        <f t="shared" ref="P145:P154" si="41">O145*H145</f>
        <v>0</v>
      </c>
      <c r="Q145" s="202">
        <v>0</v>
      </c>
      <c r="R145" s="202">
        <f t="shared" ref="R145:R154" si="42">Q145*H145</f>
        <v>0</v>
      </c>
      <c r="S145" s="202">
        <v>0</v>
      </c>
      <c r="T145" s="203">
        <f t="shared" ref="T145:T154" si="43">S145*H145</f>
        <v>0</v>
      </c>
      <c r="AR145" s="24" t="s">
        <v>169</v>
      </c>
      <c r="AT145" s="24" t="s">
        <v>164</v>
      </c>
      <c r="AU145" s="24" t="s">
        <v>86</v>
      </c>
      <c r="AY145" s="24" t="s">
        <v>161</v>
      </c>
      <c r="BE145" s="204">
        <f t="shared" ref="BE145:BE154" si="44">IF(N145="základní",J145,0)</f>
        <v>0</v>
      </c>
      <c r="BF145" s="204">
        <f t="shared" ref="BF145:BF154" si="45">IF(N145="snížená",J145,0)</f>
        <v>0</v>
      </c>
      <c r="BG145" s="204">
        <f t="shared" ref="BG145:BG154" si="46">IF(N145="zákl. přenesená",J145,0)</f>
        <v>0</v>
      </c>
      <c r="BH145" s="204">
        <f t="shared" ref="BH145:BH154" si="47">IF(N145="sníž. přenesená",J145,0)</f>
        <v>0</v>
      </c>
      <c r="BI145" s="204">
        <f t="shared" ref="BI145:BI154" si="48">IF(N145="nulová",J145,0)</f>
        <v>0</v>
      </c>
      <c r="BJ145" s="24" t="s">
        <v>86</v>
      </c>
      <c r="BK145" s="204">
        <f t="shared" ref="BK145:BK154" si="49">ROUND(I145*H145,2)</f>
        <v>0</v>
      </c>
      <c r="BL145" s="24" t="s">
        <v>169</v>
      </c>
      <c r="BM145" s="24" t="s">
        <v>1042</v>
      </c>
    </row>
    <row r="146" spans="2:65" s="1" customFormat="1" ht="22.5" customHeight="1">
      <c r="B146" s="41"/>
      <c r="C146" s="193" t="s">
        <v>1043</v>
      </c>
      <c r="D146" s="193" t="s">
        <v>164</v>
      </c>
      <c r="E146" s="194" t="s">
        <v>1044</v>
      </c>
      <c r="F146" s="195" t="s">
        <v>1045</v>
      </c>
      <c r="G146" s="196" t="s">
        <v>635</v>
      </c>
      <c r="H146" s="197">
        <v>1</v>
      </c>
      <c r="I146" s="198"/>
      <c r="J146" s="199">
        <f t="shared" si="40"/>
        <v>0</v>
      </c>
      <c r="K146" s="195" t="s">
        <v>76</v>
      </c>
      <c r="L146" s="61"/>
      <c r="M146" s="200" t="s">
        <v>76</v>
      </c>
      <c r="N146" s="201" t="s">
        <v>48</v>
      </c>
      <c r="O146" s="42"/>
      <c r="P146" s="202">
        <f t="shared" si="41"/>
        <v>0</v>
      </c>
      <c r="Q146" s="202">
        <v>0</v>
      </c>
      <c r="R146" s="202">
        <f t="shared" si="42"/>
        <v>0</v>
      </c>
      <c r="S146" s="202">
        <v>0</v>
      </c>
      <c r="T146" s="203">
        <f t="shared" si="43"/>
        <v>0</v>
      </c>
      <c r="AR146" s="24" t="s">
        <v>169</v>
      </c>
      <c r="AT146" s="24" t="s">
        <v>164</v>
      </c>
      <c r="AU146" s="24" t="s">
        <v>86</v>
      </c>
      <c r="AY146" s="24" t="s">
        <v>161</v>
      </c>
      <c r="BE146" s="204">
        <f t="shared" si="44"/>
        <v>0</v>
      </c>
      <c r="BF146" s="204">
        <f t="shared" si="45"/>
        <v>0</v>
      </c>
      <c r="BG146" s="204">
        <f t="shared" si="46"/>
        <v>0</v>
      </c>
      <c r="BH146" s="204">
        <f t="shared" si="47"/>
        <v>0</v>
      </c>
      <c r="BI146" s="204">
        <f t="shared" si="48"/>
        <v>0</v>
      </c>
      <c r="BJ146" s="24" t="s">
        <v>86</v>
      </c>
      <c r="BK146" s="204">
        <f t="shared" si="49"/>
        <v>0</v>
      </c>
      <c r="BL146" s="24" t="s">
        <v>169</v>
      </c>
      <c r="BM146" s="24" t="s">
        <v>1046</v>
      </c>
    </row>
    <row r="147" spans="2:65" s="1" customFormat="1" ht="22.5" customHeight="1">
      <c r="B147" s="41"/>
      <c r="C147" s="193" t="s">
        <v>1047</v>
      </c>
      <c r="D147" s="193" t="s">
        <v>164</v>
      </c>
      <c r="E147" s="194" t="s">
        <v>1048</v>
      </c>
      <c r="F147" s="195" t="s">
        <v>1049</v>
      </c>
      <c r="G147" s="196" t="s">
        <v>635</v>
      </c>
      <c r="H147" s="197">
        <v>1</v>
      </c>
      <c r="I147" s="198"/>
      <c r="J147" s="199">
        <f t="shared" si="40"/>
        <v>0</v>
      </c>
      <c r="K147" s="195" t="s">
        <v>76</v>
      </c>
      <c r="L147" s="61"/>
      <c r="M147" s="200" t="s">
        <v>76</v>
      </c>
      <c r="N147" s="201" t="s">
        <v>48</v>
      </c>
      <c r="O147" s="42"/>
      <c r="P147" s="202">
        <f t="shared" si="41"/>
        <v>0</v>
      </c>
      <c r="Q147" s="202">
        <v>0</v>
      </c>
      <c r="R147" s="202">
        <f t="shared" si="42"/>
        <v>0</v>
      </c>
      <c r="S147" s="202">
        <v>0</v>
      </c>
      <c r="T147" s="203">
        <f t="shared" si="43"/>
        <v>0</v>
      </c>
      <c r="AR147" s="24" t="s">
        <v>169</v>
      </c>
      <c r="AT147" s="24" t="s">
        <v>164</v>
      </c>
      <c r="AU147" s="24" t="s">
        <v>86</v>
      </c>
      <c r="AY147" s="24" t="s">
        <v>161</v>
      </c>
      <c r="BE147" s="204">
        <f t="shared" si="44"/>
        <v>0</v>
      </c>
      <c r="BF147" s="204">
        <f t="shared" si="45"/>
        <v>0</v>
      </c>
      <c r="BG147" s="204">
        <f t="shared" si="46"/>
        <v>0</v>
      </c>
      <c r="BH147" s="204">
        <f t="shared" si="47"/>
        <v>0</v>
      </c>
      <c r="BI147" s="204">
        <f t="shared" si="48"/>
        <v>0</v>
      </c>
      <c r="BJ147" s="24" t="s">
        <v>86</v>
      </c>
      <c r="BK147" s="204">
        <f t="shared" si="49"/>
        <v>0</v>
      </c>
      <c r="BL147" s="24" t="s">
        <v>169</v>
      </c>
      <c r="BM147" s="24" t="s">
        <v>1050</v>
      </c>
    </row>
    <row r="148" spans="2:65" s="1" customFormat="1" ht="22.5" customHeight="1">
      <c r="B148" s="41"/>
      <c r="C148" s="193" t="s">
        <v>612</v>
      </c>
      <c r="D148" s="193" t="s">
        <v>164</v>
      </c>
      <c r="E148" s="194" t="s">
        <v>1051</v>
      </c>
      <c r="F148" s="195" t="s">
        <v>1052</v>
      </c>
      <c r="G148" s="196" t="s">
        <v>635</v>
      </c>
      <c r="H148" s="197">
        <v>1</v>
      </c>
      <c r="I148" s="198"/>
      <c r="J148" s="199">
        <f t="shared" si="40"/>
        <v>0</v>
      </c>
      <c r="K148" s="195" t="s">
        <v>76</v>
      </c>
      <c r="L148" s="61"/>
      <c r="M148" s="200" t="s">
        <v>76</v>
      </c>
      <c r="N148" s="201" t="s">
        <v>48</v>
      </c>
      <c r="O148" s="42"/>
      <c r="P148" s="202">
        <f t="shared" si="41"/>
        <v>0</v>
      </c>
      <c r="Q148" s="202">
        <v>0</v>
      </c>
      <c r="R148" s="202">
        <f t="shared" si="42"/>
        <v>0</v>
      </c>
      <c r="S148" s="202">
        <v>0</v>
      </c>
      <c r="T148" s="203">
        <f t="shared" si="43"/>
        <v>0</v>
      </c>
      <c r="AR148" s="24" t="s">
        <v>169</v>
      </c>
      <c r="AT148" s="24" t="s">
        <v>164</v>
      </c>
      <c r="AU148" s="24" t="s">
        <v>86</v>
      </c>
      <c r="AY148" s="24" t="s">
        <v>161</v>
      </c>
      <c r="BE148" s="204">
        <f t="shared" si="44"/>
        <v>0</v>
      </c>
      <c r="BF148" s="204">
        <f t="shared" si="45"/>
        <v>0</v>
      </c>
      <c r="BG148" s="204">
        <f t="shared" si="46"/>
        <v>0</v>
      </c>
      <c r="BH148" s="204">
        <f t="shared" si="47"/>
        <v>0</v>
      </c>
      <c r="BI148" s="204">
        <f t="shared" si="48"/>
        <v>0</v>
      </c>
      <c r="BJ148" s="24" t="s">
        <v>86</v>
      </c>
      <c r="BK148" s="204">
        <f t="shared" si="49"/>
        <v>0</v>
      </c>
      <c r="BL148" s="24" t="s">
        <v>169</v>
      </c>
      <c r="BM148" s="24" t="s">
        <v>1053</v>
      </c>
    </row>
    <row r="149" spans="2:65" s="1" customFormat="1" ht="22.5" customHeight="1">
      <c r="B149" s="41"/>
      <c r="C149" s="193" t="s">
        <v>1054</v>
      </c>
      <c r="D149" s="193" t="s">
        <v>164</v>
      </c>
      <c r="E149" s="194" t="s">
        <v>1055</v>
      </c>
      <c r="F149" s="195" t="s">
        <v>1056</v>
      </c>
      <c r="G149" s="196" t="s">
        <v>635</v>
      </c>
      <c r="H149" s="197">
        <v>1</v>
      </c>
      <c r="I149" s="198"/>
      <c r="J149" s="199">
        <f t="shared" si="40"/>
        <v>0</v>
      </c>
      <c r="K149" s="195" t="s">
        <v>76</v>
      </c>
      <c r="L149" s="61"/>
      <c r="M149" s="200" t="s">
        <v>76</v>
      </c>
      <c r="N149" s="201" t="s">
        <v>48</v>
      </c>
      <c r="O149" s="42"/>
      <c r="P149" s="202">
        <f t="shared" si="41"/>
        <v>0</v>
      </c>
      <c r="Q149" s="202">
        <v>0</v>
      </c>
      <c r="R149" s="202">
        <f t="shared" si="42"/>
        <v>0</v>
      </c>
      <c r="S149" s="202">
        <v>0</v>
      </c>
      <c r="T149" s="203">
        <f t="shared" si="43"/>
        <v>0</v>
      </c>
      <c r="AR149" s="24" t="s">
        <v>169</v>
      </c>
      <c r="AT149" s="24" t="s">
        <v>164</v>
      </c>
      <c r="AU149" s="24" t="s">
        <v>86</v>
      </c>
      <c r="AY149" s="24" t="s">
        <v>161</v>
      </c>
      <c r="BE149" s="204">
        <f t="shared" si="44"/>
        <v>0</v>
      </c>
      <c r="BF149" s="204">
        <f t="shared" si="45"/>
        <v>0</v>
      </c>
      <c r="BG149" s="204">
        <f t="shared" si="46"/>
        <v>0</v>
      </c>
      <c r="BH149" s="204">
        <f t="shared" si="47"/>
        <v>0</v>
      </c>
      <c r="BI149" s="204">
        <f t="shared" si="48"/>
        <v>0</v>
      </c>
      <c r="BJ149" s="24" t="s">
        <v>86</v>
      </c>
      <c r="BK149" s="204">
        <f t="shared" si="49"/>
        <v>0</v>
      </c>
      <c r="BL149" s="24" t="s">
        <v>169</v>
      </c>
      <c r="BM149" s="24" t="s">
        <v>1057</v>
      </c>
    </row>
    <row r="150" spans="2:65" s="1" customFormat="1" ht="22.5" customHeight="1">
      <c r="B150" s="41"/>
      <c r="C150" s="193" t="s">
        <v>616</v>
      </c>
      <c r="D150" s="193" t="s">
        <v>164</v>
      </c>
      <c r="E150" s="194" t="s">
        <v>1058</v>
      </c>
      <c r="F150" s="195" t="s">
        <v>1059</v>
      </c>
      <c r="G150" s="196" t="s">
        <v>635</v>
      </c>
      <c r="H150" s="197">
        <v>1</v>
      </c>
      <c r="I150" s="198"/>
      <c r="J150" s="199">
        <f t="shared" si="40"/>
        <v>0</v>
      </c>
      <c r="K150" s="195" t="s">
        <v>76</v>
      </c>
      <c r="L150" s="61"/>
      <c r="M150" s="200" t="s">
        <v>76</v>
      </c>
      <c r="N150" s="201" t="s">
        <v>48</v>
      </c>
      <c r="O150" s="42"/>
      <c r="P150" s="202">
        <f t="shared" si="41"/>
        <v>0</v>
      </c>
      <c r="Q150" s="202">
        <v>0</v>
      </c>
      <c r="R150" s="202">
        <f t="shared" si="42"/>
        <v>0</v>
      </c>
      <c r="S150" s="202">
        <v>0</v>
      </c>
      <c r="T150" s="203">
        <f t="shared" si="43"/>
        <v>0</v>
      </c>
      <c r="AR150" s="24" t="s">
        <v>169</v>
      </c>
      <c r="AT150" s="24" t="s">
        <v>164</v>
      </c>
      <c r="AU150" s="24" t="s">
        <v>86</v>
      </c>
      <c r="AY150" s="24" t="s">
        <v>161</v>
      </c>
      <c r="BE150" s="204">
        <f t="shared" si="44"/>
        <v>0</v>
      </c>
      <c r="BF150" s="204">
        <f t="shared" si="45"/>
        <v>0</v>
      </c>
      <c r="BG150" s="204">
        <f t="shared" si="46"/>
        <v>0</v>
      </c>
      <c r="BH150" s="204">
        <f t="shared" si="47"/>
        <v>0</v>
      </c>
      <c r="BI150" s="204">
        <f t="shared" si="48"/>
        <v>0</v>
      </c>
      <c r="BJ150" s="24" t="s">
        <v>86</v>
      </c>
      <c r="BK150" s="204">
        <f t="shared" si="49"/>
        <v>0</v>
      </c>
      <c r="BL150" s="24" t="s">
        <v>169</v>
      </c>
      <c r="BM150" s="24" t="s">
        <v>1060</v>
      </c>
    </row>
    <row r="151" spans="2:65" s="1" customFormat="1" ht="22.5" customHeight="1">
      <c r="B151" s="41"/>
      <c r="C151" s="193" t="s">
        <v>487</v>
      </c>
      <c r="D151" s="193" t="s">
        <v>164</v>
      </c>
      <c r="E151" s="194" t="s">
        <v>1061</v>
      </c>
      <c r="F151" s="195" t="s">
        <v>1062</v>
      </c>
      <c r="G151" s="196" t="s">
        <v>635</v>
      </c>
      <c r="H151" s="197">
        <v>1</v>
      </c>
      <c r="I151" s="198"/>
      <c r="J151" s="199">
        <f t="shared" si="40"/>
        <v>0</v>
      </c>
      <c r="K151" s="195" t="s">
        <v>76</v>
      </c>
      <c r="L151" s="61"/>
      <c r="M151" s="200" t="s">
        <v>76</v>
      </c>
      <c r="N151" s="201" t="s">
        <v>48</v>
      </c>
      <c r="O151" s="42"/>
      <c r="P151" s="202">
        <f t="shared" si="41"/>
        <v>0</v>
      </c>
      <c r="Q151" s="202">
        <v>0</v>
      </c>
      <c r="R151" s="202">
        <f t="shared" si="42"/>
        <v>0</v>
      </c>
      <c r="S151" s="202">
        <v>0</v>
      </c>
      <c r="T151" s="203">
        <f t="shared" si="43"/>
        <v>0</v>
      </c>
      <c r="AR151" s="24" t="s">
        <v>169</v>
      </c>
      <c r="AT151" s="24" t="s">
        <v>164</v>
      </c>
      <c r="AU151" s="24" t="s">
        <v>86</v>
      </c>
      <c r="AY151" s="24" t="s">
        <v>161</v>
      </c>
      <c r="BE151" s="204">
        <f t="shared" si="44"/>
        <v>0</v>
      </c>
      <c r="BF151" s="204">
        <f t="shared" si="45"/>
        <v>0</v>
      </c>
      <c r="BG151" s="204">
        <f t="shared" si="46"/>
        <v>0</v>
      </c>
      <c r="BH151" s="204">
        <f t="shared" si="47"/>
        <v>0</v>
      </c>
      <c r="BI151" s="204">
        <f t="shared" si="48"/>
        <v>0</v>
      </c>
      <c r="BJ151" s="24" t="s">
        <v>86</v>
      </c>
      <c r="BK151" s="204">
        <f t="shared" si="49"/>
        <v>0</v>
      </c>
      <c r="BL151" s="24" t="s">
        <v>169</v>
      </c>
      <c r="BM151" s="24" t="s">
        <v>1063</v>
      </c>
    </row>
    <row r="152" spans="2:65" s="1" customFormat="1" ht="22.5" customHeight="1">
      <c r="B152" s="41"/>
      <c r="C152" s="193" t="s">
        <v>628</v>
      </c>
      <c r="D152" s="193" t="s">
        <v>164</v>
      </c>
      <c r="E152" s="194" t="s">
        <v>1064</v>
      </c>
      <c r="F152" s="195" t="s">
        <v>1065</v>
      </c>
      <c r="G152" s="196" t="s">
        <v>635</v>
      </c>
      <c r="H152" s="197">
        <v>1</v>
      </c>
      <c r="I152" s="198"/>
      <c r="J152" s="199">
        <f t="shared" si="40"/>
        <v>0</v>
      </c>
      <c r="K152" s="195" t="s">
        <v>76</v>
      </c>
      <c r="L152" s="61"/>
      <c r="M152" s="200" t="s">
        <v>76</v>
      </c>
      <c r="N152" s="201" t="s">
        <v>48</v>
      </c>
      <c r="O152" s="42"/>
      <c r="P152" s="202">
        <f t="shared" si="41"/>
        <v>0</v>
      </c>
      <c r="Q152" s="202">
        <v>0</v>
      </c>
      <c r="R152" s="202">
        <f t="shared" si="42"/>
        <v>0</v>
      </c>
      <c r="S152" s="202">
        <v>0</v>
      </c>
      <c r="T152" s="203">
        <f t="shared" si="43"/>
        <v>0</v>
      </c>
      <c r="AR152" s="24" t="s">
        <v>169</v>
      </c>
      <c r="AT152" s="24" t="s">
        <v>164</v>
      </c>
      <c r="AU152" s="24" t="s">
        <v>86</v>
      </c>
      <c r="AY152" s="24" t="s">
        <v>161</v>
      </c>
      <c r="BE152" s="204">
        <f t="shared" si="44"/>
        <v>0</v>
      </c>
      <c r="BF152" s="204">
        <f t="shared" si="45"/>
        <v>0</v>
      </c>
      <c r="BG152" s="204">
        <f t="shared" si="46"/>
        <v>0</v>
      </c>
      <c r="BH152" s="204">
        <f t="shared" si="47"/>
        <v>0</v>
      </c>
      <c r="BI152" s="204">
        <f t="shared" si="48"/>
        <v>0</v>
      </c>
      <c r="BJ152" s="24" t="s">
        <v>86</v>
      </c>
      <c r="BK152" s="204">
        <f t="shared" si="49"/>
        <v>0</v>
      </c>
      <c r="BL152" s="24" t="s">
        <v>169</v>
      </c>
      <c r="BM152" s="24" t="s">
        <v>1066</v>
      </c>
    </row>
    <row r="153" spans="2:65" s="1" customFormat="1" ht="22.5" customHeight="1">
      <c r="B153" s="41"/>
      <c r="C153" s="193" t="s">
        <v>632</v>
      </c>
      <c r="D153" s="193" t="s">
        <v>164</v>
      </c>
      <c r="E153" s="194" t="s">
        <v>1067</v>
      </c>
      <c r="F153" s="195" t="s">
        <v>1068</v>
      </c>
      <c r="G153" s="196" t="s">
        <v>635</v>
      </c>
      <c r="H153" s="197">
        <v>1</v>
      </c>
      <c r="I153" s="198"/>
      <c r="J153" s="199">
        <f t="shared" si="40"/>
        <v>0</v>
      </c>
      <c r="K153" s="195" t="s">
        <v>76</v>
      </c>
      <c r="L153" s="61"/>
      <c r="M153" s="200" t="s">
        <v>76</v>
      </c>
      <c r="N153" s="201" t="s">
        <v>48</v>
      </c>
      <c r="O153" s="42"/>
      <c r="P153" s="202">
        <f t="shared" si="41"/>
        <v>0</v>
      </c>
      <c r="Q153" s="202">
        <v>0</v>
      </c>
      <c r="R153" s="202">
        <f t="shared" si="42"/>
        <v>0</v>
      </c>
      <c r="S153" s="202">
        <v>0</v>
      </c>
      <c r="T153" s="203">
        <f t="shared" si="43"/>
        <v>0</v>
      </c>
      <c r="AR153" s="24" t="s">
        <v>169</v>
      </c>
      <c r="AT153" s="24" t="s">
        <v>164</v>
      </c>
      <c r="AU153" s="24" t="s">
        <v>86</v>
      </c>
      <c r="AY153" s="24" t="s">
        <v>161</v>
      </c>
      <c r="BE153" s="204">
        <f t="shared" si="44"/>
        <v>0</v>
      </c>
      <c r="BF153" s="204">
        <f t="shared" si="45"/>
        <v>0</v>
      </c>
      <c r="BG153" s="204">
        <f t="shared" si="46"/>
        <v>0</v>
      </c>
      <c r="BH153" s="204">
        <f t="shared" si="47"/>
        <v>0</v>
      </c>
      <c r="BI153" s="204">
        <f t="shared" si="48"/>
        <v>0</v>
      </c>
      <c r="BJ153" s="24" t="s">
        <v>86</v>
      </c>
      <c r="BK153" s="204">
        <f t="shared" si="49"/>
        <v>0</v>
      </c>
      <c r="BL153" s="24" t="s">
        <v>169</v>
      </c>
      <c r="BM153" s="24" t="s">
        <v>1069</v>
      </c>
    </row>
    <row r="154" spans="2:65" s="1" customFormat="1" ht="22.5" customHeight="1">
      <c r="B154" s="41"/>
      <c r="C154" s="193" t="s">
        <v>507</v>
      </c>
      <c r="D154" s="193" t="s">
        <v>164</v>
      </c>
      <c r="E154" s="194" t="s">
        <v>1070</v>
      </c>
      <c r="F154" s="195" t="s">
        <v>1071</v>
      </c>
      <c r="G154" s="196" t="s">
        <v>635</v>
      </c>
      <c r="H154" s="197">
        <v>1</v>
      </c>
      <c r="I154" s="198"/>
      <c r="J154" s="199">
        <f t="shared" si="40"/>
        <v>0</v>
      </c>
      <c r="K154" s="195" t="s">
        <v>76</v>
      </c>
      <c r="L154" s="61"/>
      <c r="M154" s="200" t="s">
        <v>76</v>
      </c>
      <c r="N154" s="201" t="s">
        <v>48</v>
      </c>
      <c r="O154" s="42"/>
      <c r="P154" s="202">
        <f t="shared" si="41"/>
        <v>0</v>
      </c>
      <c r="Q154" s="202">
        <v>0</v>
      </c>
      <c r="R154" s="202">
        <f t="shared" si="42"/>
        <v>0</v>
      </c>
      <c r="S154" s="202">
        <v>0</v>
      </c>
      <c r="T154" s="203">
        <f t="shared" si="43"/>
        <v>0</v>
      </c>
      <c r="AR154" s="24" t="s">
        <v>169</v>
      </c>
      <c r="AT154" s="24" t="s">
        <v>164</v>
      </c>
      <c r="AU154" s="24" t="s">
        <v>86</v>
      </c>
      <c r="AY154" s="24" t="s">
        <v>161</v>
      </c>
      <c r="BE154" s="204">
        <f t="shared" si="44"/>
        <v>0</v>
      </c>
      <c r="BF154" s="204">
        <f t="shared" si="45"/>
        <v>0</v>
      </c>
      <c r="BG154" s="204">
        <f t="shared" si="46"/>
        <v>0</v>
      </c>
      <c r="BH154" s="204">
        <f t="shared" si="47"/>
        <v>0</v>
      </c>
      <c r="BI154" s="204">
        <f t="shared" si="48"/>
        <v>0</v>
      </c>
      <c r="BJ154" s="24" t="s">
        <v>86</v>
      </c>
      <c r="BK154" s="204">
        <f t="shared" si="49"/>
        <v>0</v>
      </c>
      <c r="BL154" s="24" t="s">
        <v>169</v>
      </c>
      <c r="BM154" s="24" t="s">
        <v>1072</v>
      </c>
    </row>
    <row r="155" spans="2:65" s="10" customFormat="1" ht="37.35" customHeight="1">
      <c r="B155" s="176"/>
      <c r="C155" s="177"/>
      <c r="D155" s="190" t="s">
        <v>77</v>
      </c>
      <c r="E155" s="251" t="s">
        <v>1073</v>
      </c>
      <c r="F155" s="251" t="s">
        <v>1074</v>
      </c>
      <c r="G155" s="177"/>
      <c r="H155" s="177"/>
      <c r="I155" s="180"/>
      <c r="J155" s="252">
        <f>BK155</f>
        <v>0</v>
      </c>
      <c r="K155" s="177"/>
      <c r="L155" s="182"/>
      <c r="M155" s="183"/>
      <c r="N155" s="184"/>
      <c r="O155" s="184"/>
      <c r="P155" s="185">
        <f>SUM(P156:P161)</f>
        <v>0</v>
      </c>
      <c r="Q155" s="184"/>
      <c r="R155" s="185">
        <f>SUM(R156:R161)</f>
        <v>0</v>
      </c>
      <c r="S155" s="184"/>
      <c r="T155" s="186">
        <f>SUM(T156:T161)</f>
        <v>0</v>
      </c>
      <c r="AR155" s="187" t="s">
        <v>86</v>
      </c>
      <c r="AT155" s="188" t="s">
        <v>77</v>
      </c>
      <c r="AU155" s="188" t="s">
        <v>78</v>
      </c>
      <c r="AY155" s="187" t="s">
        <v>161</v>
      </c>
      <c r="BK155" s="189">
        <f>SUM(BK156:BK161)</f>
        <v>0</v>
      </c>
    </row>
    <row r="156" spans="2:65" s="1" customFormat="1" ht="22.5" customHeight="1">
      <c r="B156" s="41"/>
      <c r="C156" s="193" t="s">
        <v>260</v>
      </c>
      <c r="D156" s="193" t="s">
        <v>164</v>
      </c>
      <c r="E156" s="194" t="s">
        <v>1075</v>
      </c>
      <c r="F156" s="195" t="s">
        <v>1076</v>
      </c>
      <c r="G156" s="196" t="s">
        <v>831</v>
      </c>
      <c r="H156" s="197">
        <v>21</v>
      </c>
      <c r="I156" s="198"/>
      <c r="J156" s="199">
        <f t="shared" ref="J156:J161" si="50">ROUND(I156*H156,2)</f>
        <v>0</v>
      </c>
      <c r="K156" s="195" t="s">
        <v>76</v>
      </c>
      <c r="L156" s="61"/>
      <c r="M156" s="200" t="s">
        <v>76</v>
      </c>
      <c r="N156" s="201" t="s">
        <v>48</v>
      </c>
      <c r="O156" s="42"/>
      <c r="P156" s="202">
        <f t="shared" ref="P156:P161" si="51">O156*H156</f>
        <v>0</v>
      </c>
      <c r="Q156" s="202">
        <v>0</v>
      </c>
      <c r="R156" s="202">
        <f t="shared" ref="R156:R161" si="52">Q156*H156</f>
        <v>0</v>
      </c>
      <c r="S156" s="202">
        <v>0</v>
      </c>
      <c r="T156" s="203">
        <f t="shared" ref="T156:T161" si="53">S156*H156</f>
        <v>0</v>
      </c>
      <c r="AR156" s="24" t="s">
        <v>169</v>
      </c>
      <c r="AT156" s="24" t="s">
        <v>164</v>
      </c>
      <c r="AU156" s="24" t="s">
        <v>86</v>
      </c>
      <c r="AY156" s="24" t="s">
        <v>161</v>
      </c>
      <c r="BE156" s="204">
        <f t="shared" ref="BE156:BE161" si="54">IF(N156="základní",J156,0)</f>
        <v>0</v>
      </c>
      <c r="BF156" s="204">
        <f t="shared" ref="BF156:BF161" si="55">IF(N156="snížená",J156,0)</f>
        <v>0</v>
      </c>
      <c r="BG156" s="204">
        <f t="shared" ref="BG156:BG161" si="56">IF(N156="zákl. přenesená",J156,0)</f>
        <v>0</v>
      </c>
      <c r="BH156" s="204">
        <f t="shared" ref="BH156:BH161" si="57">IF(N156="sníž. přenesená",J156,0)</f>
        <v>0</v>
      </c>
      <c r="BI156" s="204">
        <f t="shared" ref="BI156:BI161" si="58">IF(N156="nulová",J156,0)</f>
        <v>0</v>
      </c>
      <c r="BJ156" s="24" t="s">
        <v>86</v>
      </c>
      <c r="BK156" s="204">
        <f t="shared" ref="BK156:BK161" si="59">ROUND(I156*H156,2)</f>
        <v>0</v>
      </c>
      <c r="BL156" s="24" t="s">
        <v>169</v>
      </c>
      <c r="BM156" s="24" t="s">
        <v>1077</v>
      </c>
    </row>
    <row r="157" spans="2:65" s="1" customFormat="1" ht="22.5" customHeight="1">
      <c r="B157" s="41"/>
      <c r="C157" s="193" t="s">
        <v>264</v>
      </c>
      <c r="D157" s="193" t="s">
        <v>164</v>
      </c>
      <c r="E157" s="194" t="s">
        <v>1078</v>
      </c>
      <c r="F157" s="195" t="s">
        <v>1079</v>
      </c>
      <c r="G157" s="196" t="s">
        <v>831</v>
      </c>
      <c r="H157" s="197">
        <v>5</v>
      </c>
      <c r="I157" s="198"/>
      <c r="J157" s="199">
        <f t="shared" si="50"/>
        <v>0</v>
      </c>
      <c r="K157" s="195" t="s">
        <v>76</v>
      </c>
      <c r="L157" s="61"/>
      <c r="M157" s="200" t="s">
        <v>76</v>
      </c>
      <c r="N157" s="201" t="s">
        <v>48</v>
      </c>
      <c r="O157" s="42"/>
      <c r="P157" s="202">
        <f t="shared" si="51"/>
        <v>0</v>
      </c>
      <c r="Q157" s="202">
        <v>0</v>
      </c>
      <c r="R157" s="202">
        <f t="shared" si="52"/>
        <v>0</v>
      </c>
      <c r="S157" s="202">
        <v>0</v>
      </c>
      <c r="T157" s="203">
        <f t="shared" si="53"/>
        <v>0</v>
      </c>
      <c r="AR157" s="24" t="s">
        <v>169</v>
      </c>
      <c r="AT157" s="24" t="s">
        <v>164</v>
      </c>
      <c r="AU157" s="24" t="s">
        <v>86</v>
      </c>
      <c r="AY157" s="24" t="s">
        <v>161</v>
      </c>
      <c r="BE157" s="204">
        <f t="shared" si="54"/>
        <v>0</v>
      </c>
      <c r="BF157" s="204">
        <f t="shared" si="55"/>
        <v>0</v>
      </c>
      <c r="BG157" s="204">
        <f t="shared" si="56"/>
        <v>0</v>
      </c>
      <c r="BH157" s="204">
        <f t="shared" si="57"/>
        <v>0</v>
      </c>
      <c r="BI157" s="204">
        <f t="shared" si="58"/>
        <v>0</v>
      </c>
      <c r="BJ157" s="24" t="s">
        <v>86</v>
      </c>
      <c r="BK157" s="204">
        <f t="shared" si="59"/>
        <v>0</v>
      </c>
      <c r="BL157" s="24" t="s">
        <v>169</v>
      </c>
      <c r="BM157" s="24" t="s">
        <v>1080</v>
      </c>
    </row>
    <row r="158" spans="2:65" s="1" customFormat="1" ht="22.5" customHeight="1">
      <c r="B158" s="41"/>
      <c r="C158" s="193" t="s">
        <v>268</v>
      </c>
      <c r="D158" s="193" t="s">
        <v>164</v>
      </c>
      <c r="E158" s="194" t="s">
        <v>1081</v>
      </c>
      <c r="F158" s="195" t="s">
        <v>1082</v>
      </c>
      <c r="G158" s="196" t="s">
        <v>831</v>
      </c>
      <c r="H158" s="197">
        <v>10</v>
      </c>
      <c r="I158" s="198"/>
      <c r="J158" s="199">
        <f t="shared" si="50"/>
        <v>0</v>
      </c>
      <c r="K158" s="195" t="s">
        <v>76</v>
      </c>
      <c r="L158" s="61"/>
      <c r="M158" s="200" t="s">
        <v>76</v>
      </c>
      <c r="N158" s="201" t="s">
        <v>48</v>
      </c>
      <c r="O158" s="42"/>
      <c r="P158" s="202">
        <f t="shared" si="51"/>
        <v>0</v>
      </c>
      <c r="Q158" s="202">
        <v>0</v>
      </c>
      <c r="R158" s="202">
        <f t="shared" si="52"/>
        <v>0</v>
      </c>
      <c r="S158" s="202">
        <v>0</v>
      </c>
      <c r="T158" s="203">
        <f t="shared" si="53"/>
        <v>0</v>
      </c>
      <c r="AR158" s="24" t="s">
        <v>169</v>
      </c>
      <c r="AT158" s="24" t="s">
        <v>164</v>
      </c>
      <c r="AU158" s="24" t="s">
        <v>86</v>
      </c>
      <c r="AY158" s="24" t="s">
        <v>161</v>
      </c>
      <c r="BE158" s="204">
        <f t="shared" si="54"/>
        <v>0</v>
      </c>
      <c r="BF158" s="204">
        <f t="shared" si="55"/>
        <v>0</v>
      </c>
      <c r="BG158" s="204">
        <f t="shared" si="56"/>
        <v>0</v>
      </c>
      <c r="BH158" s="204">
        <f t="shared" si="57"/>
        <v>0</v>
      </c>
      <c r="BI158" s="204">
        <f t="shared" si="58"/>
        <v>0</v>
      </c>
      <c r="BJ158" s="24" t="s">
        <v>86</v>
      </c>
      <c r="BK158" s="204">
        <f t="shared" si="59"/>
        <v>0</v>
      </c>
      <c r="BL158" s="24" t="s">
        <v>169</v>
      </c>
      <c r="BM158" s="24" t="s">
        <v>1083</v>
      </c>
    </row>
    <row r="159" spans="2:65" s="1" customFormat="1" ht="22.5" customHeight="1">
      <c r="B159" s="41"/>
      <c r="C159" s="193" t="s">
        <v>10</v>
      </c>
      <c r="D159" s="193" t="s">
        <v>164</v>
      </c>
      <c r="E159" s="194" t="s">
        <v>1084</v>
      </c>
      <c r="F159" s="195" t="s">
        <v>1085</v>
      </c>
      <c r="G159" s="196" t="s">
        <v>831</v>
      </c>
      <c r="H159" s="197">
        <v>1</v>
      </c>
      <c r="I159" s="198"/>
      <c r="J159" s="199">
        <f t="shared" si="50"/>
        <v>0</v>
      </c>
      <c r="K159" s="195" t="s">
        <v>76</v>
      </c>
      <c r="L159" s="61"/>
      <c r="M159" s="200" t="s">
        <v>76</v>
      </c>
      <c r="N159" s="201" t="s">
        <v>48</v>
      </c>
      <c r="O159" s="42"/>
      <c r="P159" s="202">
        <f t="shared" si="51"/>
        <v>0</v>
      </c>
      <c r="Q159" s="202">
        <v>0</v>
      </c>
      <c r="R159" s="202">
        <f t="shared" si="52"/>
        <v>0</v>
      </c>
      <c r="S159" s="202">
        <v>0</v>
      </c>
      <c r="T159" s="203">
        <f t="shared" si="53"/>
        <v>0</v>
      </c>
      <c r="AR159" s="24" t="s">
        <v>169</v>
      </c>
      <c r="AT159" s="24" t="s">
        <v>164</v>
      </c>
      <c r="AU159" s="24" t="s">
        <v>86</v>
      </c>
      <c r="AY159" s="24" t="s">
        <v>161</v>
      </c>
      <c r="BE159" s="204">
        <f t="shared" si="54"/>
        <v>0</v>
      </c>
      <c r="BF159" s="204">
        <f t="shared" si="55"/>
        <v>0</v>
      </c>
      <c r="BG159" s="204">
        <f t="shared" si="56"/>
        <v>0</v>
      </c>
      <c r="BH159" s="204">
        <f t="shared" si="57"/>
        <v>0</v>
      </c>
      <c r="BI159" s="204">
        <f t="shared" si="58"/>
        <v>0</v>
      </c>
      <c r="BJ159" s="24" t="s">
        <v>86</v>
      </c>
      <c r="BK159" s="204">
        <f t="shared" si="59"/>
        <v>0</v>
      </c>
      <c r="BL159" s="24" t="s">
        <v>169</v>
      </c>
      <c r="BM159" s="24" t="s">
        <v>1086</v>
      </c>
    </row>
    <row r="160" spans="2:65" s="1" customFormat="1" ht="22.5" customHeight="1">
      <c r="B160" s="41"/>
      <c r="C160" s="193" t="s">
        <v>234</v>
      </c>
      <c r="D160" s="193" t="s">
        <v>164</v>
      </c>
      <c r="E160" s="194" t="s">
        <v>1087</v>
      </c>
      <c r="F160" s="195" t="s">
        <v>1088</v>
      </c>
      <c r="G160" s="196" t="s">
        <v>831</v>
      </c>
      <c r="H160" s="197">
        <v>1</v>
      </c>
      <c r="I160" s="198"/>
      <c r="J160" s="199">
        <f t="shared" si="50"/>
        <v>0</v>
      </c>
      <c r="K160" s="195" t="s">
        <v>76</v>
      </c>
      <c r="L160" s="61"/>
      <c r="M160" s="200" t="s">
        <v>76</v>
      </c>
      <c r="N160" s="201" t="s">
        <v>48</v>
      </c>
      <c r="O160" s="42"/>
      <c r="P160" s="202">
        <f t="shared" si="51"/>
        <v>0</v>
      </c>
      <c r="Q160" s="202">
        <v>0</v>
      </c>
      <c r="R160" s="202">
        <f t="shared" si="52"/>
        <v>0</v>
      </c>
      <c r="S160" s="202">
        <v>0</v>
      </c>
      <c r="T160" s="203">
        <f t="shared" si="53"/>
        <v>0</v>
      </c>
      <c r="AR160" s="24" t="s">
        <v>169</v>
      </c>
      <c r="AT160" s="24" t="s">
        <v>164</v>
      </c>
      <c r="AU160" s="24" t="s">
        <v>86</v>
      </c>
      <c r="AY160" s="24" t="s">
        <v>161</v>
      </c>
      <c r="BE160" s="204">
        <f t="shared" si="54"/>
        <v>0</v>
      </c>
      <c r="BF160" s="204">
        <f t="shared" si="55"/>
        <v>0</v>
      </c>
      <c r="BG160" s="204">
        <f t="shared" si="56"/>
        <v>0</v>
      </c>
      <c r="BH160" s="204">
        <f t="shared" si="57"/>
        <v>0</v>
      </c>
      <c r="BI160" s="204">
        <f t="shared" si="58"/>
        <v>0</v>
      </c>
      <c r="BJ160" s="24" t="s">
        <v>86</v>
      </c>
      <c r="BK160" s="204">
        <f t="shared" si="59"/>
        <v>0</v>
      </c>
      <c r="BL160" s="24" t="s">
        <v>169</v>
      </c>
      <c r="BM160" s="24" t="s">
        <v>1089</v>
      </c>
    </row>
    <row r="161" spans="2:65" s="1" customFormat="1" ht="22.5" customHeight="1">
      <c r="B161" s="41"/>
      <c r="C161" s="193" t="s">
        <v>278</v>
      </c>
      <c r="D161" s="193" t="s">
        <v>164</v>
      </c>
      <c r="E161" s="194" t="s">
        <v>1090</v>
      </c>
      <c r="F161" s="195" t="s">
        <v>1091</v>
      </c>
      <c r="G161" s="196" t="s">
        <v>831</v>
      </c>
      <c r="H161" s="197">
        <v>1</v>
      </c>
      <c r="I161" s="198"/>
      <c r="J161" s="199">
        <f t="shared" si="50"/>
        <v>0</v>
      </c>
      <c r="K161" s="195" t="s">
        <v>76</v>
      </c>
      <c r="L161" s="61"/>
      <c r="M161" s="200" t="s">
        <v>76</v>
      </c>
      <c r="N161" s="201" t="s">
        <v>48</v>
      </c>
      <c r="O161" s="42"/>
      <c r="P161" s="202">
        <f t="shared" si="51"/>
        <v>0</v>
      </c>
      <c r="Q161" s="202">
        <v>0</v>
      </c>
      <c r="R161" s="202">
        <f t="shared" si="52"/>
        <v>0</v>
      </c>
      <c r="S161" s="202">
        <v>0</v>
      </c>
      <c r="T161" s="203">
        <f t="shared" si="53"/>
        <v>0</v>
      </c>
      <c r="AR161" s="24" t="s">
        <v>169</v>
      </c>
      <c r="AT161" s="24" t="s">
        <v>164</v>
      </c>
      <c r="AU161" s="24" t="s">
        <v>86</v>
      </c>
      <c r="AY161" s="24" t="s">
        <v>161</v>
      </c>
      <c r="BE161" s="204">
        <f t="shared" si="54"/>
        <v>0</v>
      </c>
      <c r="BF161" s="204">
        <f t="shared" si="55"/>
        <v>0</v>
      </c>
      <c r="BG161" s="204">
        <f t="shared" si="56"/>
        <v>0</v>
      </c>
      <c r="BH161" s="204">
        <f t="shared" si="57"/>
        <v>0</v>
      </c>
      <c r="BI161" s="204">
        <f t="shared" si="58"/>
        <v>0</v>
      </c>
      <c r="BJ161" s="24" t="s">
        <v>86</v>
      </c>
      <c r="BK161" s="204">
        <f t="shared" si="59"/>
        <v>0</v>
      </c>
      <c r="BL161" s="24" t="s">
        <v>169</v>
      </c>
      <c r="BM161" s="24" t="s">
        <v>1092</v>
      </c>
    </row>
    <row r="162" spans="2:65" s="10" customFormat="1" ht="37.35" customHeight="1">
      <c r="B162" s="176"/>
      <c r="C162" s="177"/>
      <c r="D162" s="190" t="s">
        <v>77</v>
      </c>
      <c r="E162" s="251" t="s">
        <v>1093</v>
      </c>
      <c r="F162" s="251" t="s">
        <v>1094</v>
      </c>
      <c r="G162" s="177"/>
      <c r="H162" s="177"/>
      <c r="I162" s="180"/>
      <c r="J162" s="252">
        <f>BK162</f>
        <v>0</v>
      </c>
      <c r="K162" s="177"/>
      <c r="L162" s="182"/>
      <c r="M162" s="183"/>
      <c r="N162" s="184"/>
      <c r="O162" s="184"/>
      <c r="P162" s="185">
        <f>P163+SUM(P164:P168)</f>
        <v>0</v>
      </c>
      <c r="Q162" s="184"/>
      <c r="R162" s="185">
        <f>R163+SUM(R164:R168)</f>
        <v>0</v>
      </c>
      <c r="S162" s="184"/>
      <c r="T162" s="186">
        <f>T163+SUM(T164:T168)</f>
        <v>0</v>
      </c>
      <c r="AR162" s="187" t="s">
        <v>86</v>
      </c>
      <c r="AT162" s="188" t="s">
        <v>77</v>
      </c>
      <c r="AU162" s="188" t="s">
        <v>78</v>
      </c>
      <c r="AY162" s="187" t="s">
        <v>161</v>
      </c>
      <c r="BK162" s="189">
        <f>BK163+SUM(BK164:BK168)</f>
        <v>0</v>
      </c>
    </row>
    <row r="163" spans="2:65" s="1" customFormat="1" ht="22.5" customHeight="1">
      <c r="B163" s="41"/>
      <c r="C163" s="193" t="s">
        <v>323</v>
      </c>
      <c r="D163" s="193" t="s">
        <v>164</v>
      </c>
      <c r="E163" s="194" t="s">
        <v>1095</v>
      </c>
      <c r="F163" s="195" t="s">
        <v>1096</v>
      </c>
      <c r="G163" s="196" t="s">
        <v>831</v>
      </c>
      <c r="H163" s="197">
        <v>8</v>
      </c>
      <c r="I163" s="198"/>
      <c r="J163" s="199">
        <f>ROUND(I163*H163,2)</f>
        <v>0</v>
      </c>
      <c r="K163" s="195" t="s">
        <v>76</v>
      </c>
      <c r="L163" s="61"/>
      <c r="M163" s="200" t="s">
        <v>76</v>
      </c>
      <c r="N163" s="201" t="s">
        <v>48</v>
      </c>
      <c r="O163" s="42"/>
      <c r="P163" s="202">
        <f>O163*H163</f>
        <v>0</v>
      </c>
      <c r="Q163" s="202">
        <v>0</v>
      </c>
      <c r="R163" s="202">
        <f>Q163*H163</f>
        <v>0</v>
      </c>
      <c r="S163" s="202">
        <v>0</v>
      </c>
      <c r="T163" s="203">
        <f>S163*H163</f>
        <v>0</v>
      </c>
      <c r="AR163" s="24" t="s">
        <v>169</v>
      </c>
      <c r="AT163" s="24" t="s">
        <v>164</v>
      </c>
      <c r="AU163" s="24" t="s">
        <v>86</v>
      </c>
      <c r="AY163" s="24" t="s">
        <v>161</v>
      </c>
      <c r="BE163" s="204">
        <f>IF(N163="základní",J163,0)</f>
        <v>0</v>
      </c>
      <c r="BF163" s="204">
        <f>IF(N163="snížená",J163,0)</f>
        <v>0</v>
      </c>
      <c r="BG163" s="204">
        <f>IF(N163="zákl. přenesená",J163,0)</f>
        <v>0</v>
      </c>
      <c r="BH163" s="204">
        <f>IF(N163="sníž. přenesená",J163,0)</f>
        <v>0</v>
      </c>
      <c r="BI163" s="204">
        <f>IF(N163="nulová",J163,0)</f>
        <v>0</v>
      </c>
      <c r="BJ163" s="24" t="s">
        <v>86</v>
      </c>
      <c r="BK163" s="204">
        <f>ROUND(I163*H163,2)</f>
        <v>0</v>
      </c>
      <c r="BL163" s="24" t="s">
        <v>169</v>
      </c>
      <c r="BM163" s="24" t="s">
        <v>1097</v>
      </c>
    </row>
    <row r="164" spans="2:65" s="1" customFormat="1" ht="22.5" customHeight="1">
      <c r="B164" s="41"/>
      <c r="C164" s="193" t="s">
        <v>327</v>
      </c>
      <c r="D164" s="193" t="s">
        <v>164</v>
      </c>
      <c r="E164" s="194" t="s">
        <v>1098</v>
      </c>
      <c r="F164" s="195" t="s">
        <v>1099</v>
      </c>
      <c r="G164" s="196" t="s">
        <v>831</v>
      </c>
      <c r="H164" s="197">
        <v>4</v>
      </c>
      <c r="I164" s="198"/>
      <c r="J164" s="199">
        <f>ROUND(I164*H164,2)</f>
        <v>0</v>
      </c>
      <c r="K164" s="195" t="s">
        <v>76</v>
      </c>
      <c r="L164" s="61"/>
      <c r="M164" s="200" t="s">
        <v>76</v>
      </c>
      <c r="N164" s="201" t="s">
        <v>48</v>
      </c>
      <c r="O164" s="42"/>
      <c r="P164" s="202">
        <f>O164*H164</f>
        <v>0</v>
      </c>
      <c r="Q164" s="202">
        <v>0</v>
      </c>
      <c r="R164" s="202">
        <f>Q164*H164</f>
        <v>0</v>
      </c>
      <c r="S164" s="202">
        <v>0</v>
      </c>
      <c r="T164" s="203">
        <f>S164*H164</f>
        <v>0</v>
      </c>
      <c r="AR164" s="24" t="s">
        <v>169</v>
      </c>
      <c r="AT164" s="24" t="s">
        <v>164</v>
      </c>
      <c r="AU164" s="24" t="s">
        <v>86</v>
      </c>
      <c r="AY164" s="24" t="s">
        <v>161</v>
      </c>
      <c r="BE164" s="204">
        <f>IF(N164="základní",J164,0)</f>
        <v>0</v>
      </c>
      <c r="BF164" s="204">
        <f>IF(N164="snížená",J164,0)</f>
        <v>0</v>
      </c>
      <c r="BG164" s="204">
        <f>IF(N164="zákl. přenesená",J164,0)</f>
        <v>0</v>
      </c>
      <c r="BH164" s="204">
        <f>IF(N164="sníž. přenesená",J164,0)</f>
        <v>0</v>
      </c>
      <c r="BI164" s="204">
        <f>IF(N164="nulová",J164,0)</f>
        <v>0</v>
      </c>
      <c r="BJ164" s="24" t="s">
        <v>86</v>
      </c>
      <c r="BK164" s="204">
        <f>ROUND(I164*H164,2)</f>
        <v>0</v>
      </c>
      <c r="BL164" s="24" t="s">
        <v>169</v>
      </c>
      <c r="BM164" s="24" t="s">
        <v>1100</v>
      </c>
    </row>
    <row r="165" spans="2:65" s="1" customFormat="1" ht="22.5" customHeight="1">
      <c r="B165" s="41"/>
      <c r="C165" s="193" t="s">
        <v>318</v>
      </c>
      <c r="D165" s="193" t="s">
        <v>164</v>
      </c>
      <c r="E165" s="194" t="s">
        <v>1101</v>
      </c>
      <c r="F165" s="195" t="s">
        <v>1102</v>
      </c>
      <c r="G165" s="196" t="s">
        <v>831</v>
      </c>
      <c r="H165" s="197">
        <v>20</v>
      </c>
      <c r="I165" s="198"/>
      <c r="J165" s="199">
        <f>ROUND(I165*H165,2)</f>
        <v>0</v>
      </c>
      <c r="K165" s="195" t="s">
        <v>76</v>
      </c>
      <c r="L165" s="61"/>
      <c r="M165" s="200" t="s">
        <v>76</v>
      </c>
      <c r="N165" s="201" t="s">
        <v>48</v>
      </c>
      <c r="O165" s="42"/>
      <c r="P165" s="202">
        <f>O165*H165</f>
        <v>0</v>
      </c>
      <c r="Q165" s="202">
        <v>0</v>
      </c>
      <c r="R165" s="202">
        <f>Q165*H165</f>
        <v>0</v>
      </c>
      <c r="S165" s="202">
        <v>0</v>
      </c>
      <c r="T165" s="203">
        <f>S165*H165</f>
        <v>0</v>
      </c>
      <c r="AR165" s="24" t="s">
        <v>169</v>
      </c>
      <c r="AT165" s="24" t="s">
        <v>164</v>
      </c>
      <c r="AU165" s="24" t="s">
        <v>86</v>
      </c>
      <c r="AY165" s="24" t="s">
        <v>161</v>
      </c>
      <c r="BE165" s="204">
        <f>IF(N165="základní",J165,0)</f>
        <v>0</v>
      </c>
      <c r="BF165" s="204">
        <f>IF(N165="snížená",J165,0)</f>
        <v>0</v>
      </c>
      <c r="BG165" s="204">
        <f>IF(N165="zákl. přenesená",J165,0)</f>
        <v>0</v>
      </c>
      <c r="BH165" s="204">
        <f>IF(N165="sníž. přenesená",J165,0)</f>
        <v>0</v>
      </c>
      <c r="BI165" s="204">
        <f>IF(N165="nulová",J165,0)</f>
        <v>0</v>
      </c>
      <c r="BJ165" s="24" t="s">
        <v>86</v>
      </c>
      <c r="BK165" s="204">
        <f>ROUND(I165*H165,2)</f>
        <v>0</v>
      </c>
      <c r="BL165" s="24" t="s">
        <v>169</v>
      </c>
      <c r="BM165" s="24" t="s">
        <v>1103</v>
      </c>
    </row>
    <row r="166" spans="2:65" s="1" customFormat="1" ht="22.5" customHeight="1">
      <c r="B166" s="41"/>
      <c r="C166" s="193" t="s">
        <v>9</v>
      </c>
      <c r="D166" s="193" t="s">
        <v>164</v>
      </c>
      <c r="E166" s="194" t="s">
        <v>1104</v>
      </c>
      <c r="F166" s="195" t="s">
        <v>1105</v>
      </c>
      <c r="G166" s="196" t="s">
        <v>831</v>
      </c>
      <c r="H166" s="197">
        <v>24</v>
      </c>
      <c r="I166" s="198"/>
      <c r="J166" s="199">
        <f>ROUND(I166*H166,2)</f>
        <v>0</v>
      </c>
      <c r="K166" s="195" t="s">
        <v>76</v>
      </c>
      <c r="L166" s="61"/>
      <c r="M166" s="200" t="s">
        <v>76</v>
      </c>
      <c r="N166" s="201" t="s">
        <v>48</v>
      </c>
      <c r="O166" s="42"/>
      <c r="P166" s="202">
        <f>O166*H166</f>
        <v>0</v>
      </c>
      <c r="Q166" s="202">
        <v>0</v>
      </c>
      <c r="R166" s="202">
        <f>Q166*H166</f>
        <v>0</v>
      </c>
      <c r="S166" s="202">
        <v>0</v>
      </c>
      <c r="T166" s="203">
        <f>S166*H166</f>
        <v>0</v>
      </c>
      <c r="AR166" s="24" t="s">
        <v>169</v>
      </c>
      <c r="AT166" s="24" t="s">
        <v>164</v>
      </c>
      <c r="AU166" s="24" t="s">
        <v>86</v>
      </c>
      <c r="AY166" s="24" t="s">
        <v>161</v>
      </c>
      <c r="BE166" s="204">
        <f>IF(N166="základní",J166,0)</f>
        <v>0</v>
      </c>
      <c r="BF166" s="204">
        <f>IF(N166="snížená",J166,0)</f>
        <v>0</v>
      </c>
      <c r="BG166" s="204">
        <f>IF(N166="zákl. přenesená",J166,0)</f>
        <v>0</v>
      </c>
      <c r="BH166" s="204">
        <f>IF(N166="sníž. přenesená",J166,0)</f>
        <v>0</v>
      </c>
      <c r="BI166" s="204">
        <f>IF(N166="nulová",J166,0)</f>
        <v>0</v>
      </c>
      <c r="BJ166" s="24" t="s">
        <v>86</v>
      </c>
      <c r="BK166" s="204">
        <f>ROUND(I166*H166,2)</f>
        <v>0</v>
      </c>
      <c r="BL166" s="24" t="s">
        <v>169</v>
      </c>
      <c r="BM166" s="24" t="s">
        <v>1106</v>
      </c>
    </row>
    <row r="167" spans="2:65" s="1" customFormat="1" ht="22.5" customHeight="1">
      <c r="B167" s="41"/>
      <c r="C167" s="193" t="s">
        <v>341</v>
      </c>
      <c r="D167" s="193" t="s">
        <v>164</v>
      </c>
      <c r="E167" s="194" t="s">
        <v>1107</v>
      </c>
      <c r="F167" s="195" t="s">
        <v>1108</v>
      </c>
      <c r="G167" s="196" t="s">
        <v>831</v>
      </c>
      <c r="H167" s="197">
        <v>10</v>
      </c>
      <c r="I167" s="198"/>
      <c r="J167" s="199">
        <f>ROUND(I167*H167,2)</f>
        <v>0</v>
      </c>
      <c r="K167" s="195" t="s">
        <v>76</v>
      </c>
      <c r="L167" s="61"/>
      <c r="M167" s="200" t="s">
        <v>76</v>
      </c>
      <c r="N167" s="201" t="s">
        <v>48</v>
      </c>
      <c r="O167" s="42"/>
      <c r="P167" s="202">
        <f>O167*H167</f>
        <v>0</v>
      </c>
      <c r="Q167" s="202">
        <v>0</v>
      </c>
      <c r="R167" s="202">
        <f>Q167*H167</f>
        <v>0</v>
      </c>
      <c r="S167" s="202">
        <v>0</v>
      </c>
      <c r="T167" s="203">
        <f>S167*H167</f>
        <v>0</v>
      </c>
      <c r="AR167" s="24" t="s">
        <v>169</v>
      </c>
      <c r="AT167" s="24" t="s">
        <v>164</v>
      </c>
      <c r="AU167" s="24" t="s">
        <v>86</v>
      </c>
      <c r="AY167" s="24" t="s">
        <v>161</v>
      </c>
      <c r="BE167" s="204">
        <f>IF(N167="základní",J167,0)</f>
        <v>0</v>
      </c>
      <c r="BF167" s="204">
        <f>IF(N167="snížená",J167,0)</f>
        <v>0</v>
      </c>
      <c r="BG167" s="204">
        <f>IF(N167="zákl. přenesená",J167,0)</f>
        <v>0</v>
      </c>
      <c r="BH167" s="204">
        <f>IF(N167="sníž. přenesená",J167,0)</f>
        <v>0</v>
      </c>
      <c r="BI167" s="204">
        <f>IF(N167="nulová",J167,0)</f>
        <v>0</v>
      </c>
      <c r="BJ167" s="24" t="s">
        <v>86</v>
      </c>
      <c r="BK167" s="204">
        <f>ROUND(I167*H167,2)</f>
        <v>0</v>
      </c>
      <c r="BL167" s="24" t="s">
        <v>169</v>
      </c>
      <c r="BM167" s="24" t="s">
        <v>1109</v>
      </c>
    </row>
    <row r="168" spans="2:65" s="10" customFormat="1" ht="29.85" customHeight="1">
      <c r="B168" s="176"/>
      <c r="C168" s="177"/>
      <c r="D168" s="190" t="s">
        <v>77</v>
      </c>
      <c r="E168" s="191" t="s">
        <v>1110</v>
      </c>
      <c r="F168" s="191" t="s">
        <v>1111</v>
      </c>
      <c r="G168" s="177"/>
      <c r="H168" s="177"/>
      <c r="I168" s="180"/>
      <c r="J168" s="192">
        <f>BK168</f>
        <v>0</v>
      </c>
      <c r="K168" s="177"/>
      <c r="L168" s="182"/>
      <c r="M168" s="183"/>
      <c r="N168" s="184"/>
      <c r="O168" s="184"/>
      <c r="P168" s="185">
        <f>SUM(P169:P172)</f>
        <v>0</v>
      </c>
      <c r="Q168" s="184"/>
      <c r="R168" s="185">
        <f>SUM(R169:R172)</f>
        <v>0</v>
      </c>
      <c r="S168" s="184"/>
      <c r="T168" s="186">
        <f>SUM(T169:T172)</f>
        <v>0</v>
      </c>
      <c r="AR168" s="187" t="s">
        <v>86</v>
      </c>
      <c r="AT168" s="188" t="s">
        <v>77</v>
      </c>
      <c r="AU168" s="188" t="s">
        <v>86</v>
      </c>
      <c r="AY168" s="187" t="s">
        <v>161</v>
      </c>
      <c r="BK168" s="189">
        <f>SUM(BK169:BK172)</f>
        <v>0</v>
      </c>
    </row>
    <row r="169" spans="2:65" s="1" customFormat="1" ht="31.5" customHeight="1">
      <c r="B169" s="41"/>
      <c r="C169" s="193" t="s">
        <v>337</v>
      </c>
      <c r="D169" s="193" t="s">
        <v>164</v>
      </c>
      <c r="E169" s="194" t="s">
        <v>1112</v>
      </c>
      <c r="F169" s="195" t="s">
        <v>1113</v>
      </c>
      <c r="G169" s="196" t="s">
        <v>831</v>
      </c>
      <c r="H169" s="197">
        <v>4</v>
      </c>
      <c r="I169" s="198"/>
      <c r="J169" s="199">
        <f>ROUND(I169*H169,2)</f>
        <v>0</v>
      </c>
      <c r="K169" s="195" t="s">
        <v>76</v>
      </c>
      <c r="L169" s="61"/>
      <c r="M169" s="200" t="s">
        <v>76</v>
      </c>
      <c r="N169" s="201" t="s">
        <v>48</v>
      </c>
      <c r="O169" s="42"/>
      <c r="P169" s="202">
        <f>O169*H169</f>
        <v>0</v>
      </c>
      <c r="Q169" s="202">
        <v>0</v>
      </c>
      <c r="R169" s="202">
        <f>Q169*H169</f>
        <v>0</v>
      </c>
      <c r="S169" s="202">
        <v>0</v>
      </c>
      <c r="T169" s="203">
        <f>S169*H169</f>
        <v>0</v>
      </c>
      <c r="AR169" s="24" t="s">
        <v>169</v>
      </c>
      <c r="AT169" s="24" t="s">
        <v>164</v>
      </c>
      <c r="AU169" s="24" t="s">
        <v>88</v>
      </c>
      <c r="AY169" s="24" t="s">
        <v>161</v>
      </c>
      <c r="BE169" s="204">
        <f>IF(N169="základní",J169,0)</f>
        <v>0</v>
      </c>
      <c r="BF169" s="204">
        <f>IF(N169="snížená",J169,0)</f>
        <v>0</v>
      </c>
      <c r="BG169" s="204">
        <f>IF(N169="zákl. přenesená",J169,0)</f>
        <v>0</v>
      </c>
      <c r="BH169" s="204">
        <f>IF(N169="sníž. přenesená",J169,0)</f>
        <v>0</v>
      </c>
      <c r="BI169" s="204">
        <f>IF(N169="nulová",J169,0)</f>
        <v>0</v>
      </c>
      <c r="BJ169" s="24" t="s">
        <v>86</v>
      </c>
      <c r="BK169" s="204">
        <f>ROUND(I169*H169,2)</f>
        <v>0</v>
      </c>
      <c r="BL169" s="24" t="s">
        <v>169</v>
      </c>
      <c r="BM169" s="24" t="s">
        <v>1114</v>
      </c>
    </row>
    <row r="170" spans="2:65" s="1" customFormat="1" ht="22.5" customHeight="1">
      <c r="B170" s="41"/>
      <c r="C170" s="193" t="s">
        <v>217</v>
      </c>
      <c r="D170" s="193" t="s">
        <v>164</v>
      </c>
      <c r="E170" s="194" t="s">
        <v>1115</v>
      </c>
      <c r="F170" s="195" t="s">
        <v>1116</v>
      </c>
      <c r="G170" s="196" t="s">
        <v>831</v>
      </c>
      <c r="H170" s="197">
        <v>2</v>
      </c>
      <c r="I170" s="198"/>
      <c r="J170" s="199">
        <f>ROUND(I170*H170,2)</f>
        <v>0</v>
      </c>
      <c r="K170" s="195" t="s">
        <v>76</v>
      </c>
      <c r="L170" s="61"/>
      <c r="M170" s="200" t="s">
        <v>76</v>
      </c>
      <c r="N170" s="201" t="s">
        <v>48</v>
      </c>
      <c r="O170" s="42"/>
      <c r="P170" s="202">
        <f>O170*H170</f>
        <v>0</v>
      </c>
      <c r="Q170" s="202">
        <v>0</v>
      </c>
      <c r="R170" s="202">
        <f>Q170*H170</f>
        <v>0</v>
      </c>
      <c r="S170" s="202">
        <v>0</v>
      </c>
      <c r="T170" s="203">
        <f>S170*H170</f>
        <v>0</v>
      </c>
      <c r="AR170" s="24" t="s">
        <v>169</v>
      </c>
      <c r="AT170" s="24" t="s">
        <v>164</v>
      </c>
      <c r="AU170" s="24" t="s">
        <v>88</v>
      </c>
      <c r="AY170" s="24" t="s">
        <v>161</v>
      </c>
      <c r="BE170" s="204">
        <f>IF(N170="základní",J170,0)</f>
        <v>0</v>
      </c>
      <c r="BF170" s="204">
        <f>IF(N170="snížená",J170,0)</f>
        <v>0</v>
      </c>
      <c r="BG170" s="204">
        <f>IF(N170="zákl. přenesená",J170,0)</f>
        <v>0</v>
      </c>
      <c r="BH170" s="204">
        <f>IF(N170="sníž. přenesená",J170,0)</f>
        <v>0</v>
      </c>
      <c r="BI170" s="204">
        <f>IF(N170="nulová",J170,0)</f>
        <v>0</v>
      </c>
      <c r="BJ170" s="24" t="s">
        <v>86</v>
      </c>
      <c r="BK170" s="204">
        <f>ROUND(I170*H170,2)</f>
        <v>0</v>
      </c>
      <c r="BL170" s="24" t="s">
        <v>169</v>
      </c>
      <c r="BM170" s="24" t="s">
        <v>1117</v>
      </c>
    </row>
    <row r="171" spans="2:65" s="1" customFormat="1" ht="22.5" customHeight="1">
      <c r="B171" s="41"/>
      <c r="C171" s="193" t="s">
        <v>163</v>
      </c>
      <c r="D171" s="193" t="s">
        <v>164</v>
      </c>
      <c r="E171" s="194" t="s">
        <v>1118</v>
      </c>
      <c r="F171" s="195" t="s">
        <v>1119</v>
      </c>
      <c r="G171" s="196" t="s">
        <v>831</v>
      </c>
      <c r="H171" s="197">
        <v>2</v>
      </c>
      <c r="I171" s="198"/>
      <c r="J171" s="199">
        <f>ROUND(I171*H171,2)</f>
        <v>0</v>
      </c>
      <c r="K171" s="195" t="s">
        <v>76</v>
      </c>
      <c r="L171" s="61"/>
      <c r="M171" s="200" t="s">
        <v>76</v>
      </c>
      <c r="N171" s="201" t="s">
        <v>48</v>
      </c>
      <c r="O171" s="42"/>
      <c r="P171" s="202">
        <f>O171*H171</f>
        <v>0</v>
      </c>
      <c r="Q171" s="202">
        <v>0</v>
      </c>
      <c r="R171" s="202">
        <f>Q171*H171</f>
        <v>0</v>
      </c>
      <c r="S171" s="202">
        <v>0</v>
      </c>
      <c r="T171" s="203">
        <f>S171*H171</f>
        <v>0</v>
      </c>
      <c r="AR171" s="24" t="s">
        <v>169</v>
      </c>
      <c r="AT171" s="24" t="s">
        <v>164</v>
      </c>
      <c r="AU171" s="24" t="s">
        <v>88</v>
      </c>
      <c r="AY171" s="24" t="s">
        <v>161</v>
      </c>
      <c r="BE171" s="204">
        <f>IF(N171="základní",J171,0)</f>
        <v>0</v>
      </c>
      <c r="BF171" s="204">
        <f>IF(N171="snížená",J171,0)</f>
        <v>0</v>
      </c>
      <c r="BG171" s="204">
        <f>IF(N171="zákl. přenesená",J171,0)</f>
        <v>0</v>
      </c>
      <c r="BH171" s="204">
        <f>IF(N171="sníž. přenesená",J171,0)</f>
        <v>0</v>
      </c>
      <c r="BI171" s="204">
        <f>IF(N171="nulová",J171,0)</f>
        <v>0</v>
      </c>
      <c r="BJ171" s="24" t="s">
        <v>86</v>
      </c>
      <c r="BK171" s="204">
        <f>ROUND(I171*H171,2)</f>
        <v>0</v>
      </c>
      <c r="BL171" s="24" t="s">
        <v>169</v>
      </c>
      <c r="BM171" s="24" t="s">
        <v>1120</v>
      </c>
    </row>
    <row r="172" spans="2:65" s="1" customFormat="1" ht="22.5" customHeight="1">
      <c r="B172" s="41"/>
      <c r="C172" s="193" t="s">
        <v>175</v>
      </c>
      <c r="D172" s="193" t="s">
        <v>164</v>
      </c>
      <c r="E172" s="194" t="s">
        <v>1121</v>
      </c>
      <c r="F172" s="195" t="s">
        <v>1122</v>
      </c>
      <c r="G172" s="196" t="s">
        <v>831</v>
      </c>
      <c r="H172" s="197">
        <v>2</v>
      </c>
      <c r="I172" s="198"/>
      <c r="J172" s="199">
        <f>ROUND(I172*H172,2)</f>
        <v>0</v>
      </c>
      <c r="K172" s="195" t="s">
        <v>76</v>
      </c>
      <c r="L172" s="61"/>
      <c r="M172" s="200" t="s">
        <v>76</v>
      </c>
      <c r="N172" s="201" t="s">
        <v>48</v>
      </c>
      <c r="O172" s="42"/>
      <c r="P172" s="202">
        <f>O172*H172</f>
        <v>0</v>
      </c>
      <c r="Q172" s="202">
        <v>0</v>
      </c>
      <c r="R172" s="202">
        <f>Q172*H172</f>
        <v>0</v>
      </c>
      <c r="S172" s="202">
        <v>0</v>
      </c>
      <c r="T172" s="203">
        <f>S172*H172</f>
        <v>0</v>
      </c>
      <c r="AR172" s="24" t="s">
        <v>169</v>
      </c>
      <c r="AT172" s="24" t="s">
        <v>164</v>
      </c>
      <c r="AU172" s="24" t="s">
        <v>88</v>
      </c>
      <c r="AY172" s="24" t="s">
        <v>161</v>
      </c>
      <c r="BE172" s="204">
        <f>IF(N172="základní",J172,0)</f>
        <v>0</v>
      </c>
      <c r="BF172" s="204">
        <f>IF(N172="snížená",J172,0)</f>
        <v>0</v>
      </c>
      <c r="BG172" s="204">
        <f>IF(N172="zákl. přenesená",J172,0)</f>
        <v>0</v>
      </c>
      <c r="BH172" s="204">
        <f>IF(N172="sníž. přenesená",J172,0)</f>
        <v>0</v>
      </c>
      <c r="BI172" s="204">
        <f>IF(N172="nulová",J172,0)</f>
        <v>0</v>
      </c>
      <c r="BJ172" s="24" t="s">
        <v>86</v>
      </c>
      <c r="BK172" s="204">
        <f>ROUND(I172*H172,2)</f>
        <v>0</v>
      </c>
      <c r="BL172" s="24" t="s">
        <v>169</v>
      </c>
      <c r="BM172" s="24" t="s">
        <v>1123</v>
      </c>
    </row>
    <row r="173" spans="2:65" s="10" customFormat="1" ht="37.35" customHeight="1">
      <c r="B173" s="176"/>
      <c r="C173" s="177"/>
      <c r="D173" s="190" t="s">
        <v>77</v>
      </c>
      <c r="E173" s="251" t="s">
        <v>1124</v>
      </c>
      <c r="F173" s="251" t="s">
        <v>1125</v>
      </c>
      <c r="G173" s="177"/>
      <c r="H173" s="177"/>
      <c r="I173" s="180"/>
      <c r="J173" s="252">
        <f>BK173</f>
        <v>0</v>
      </c>
      <c r="K173" s="177"/>
      <c r="L173" s="182"/>
      <c r="M173" s="183"/>
      <c r="N173" s="184"/>
      <c r="O173" s="184"/>
      <c r="P173" s="185">
        <f>SUM(P174:P176)</f>
        <v>0</v>
      </c>
      <c r="Q173" s="184"/>
      <c r="R173" s="185">
        <f>SUM(R174:R176)</f>
        <v>0</v>
      </c>
      <c r="S173" s="184"/>
      <c r="T173" s="186">
        <f>SUM(T174:T176)</f>
        <v>0</v>
      </c>
      <c r="AR173" s="187" t="s">
        <v>86</v>
      </c>
      <c r="AT173" s="188" t="s">
        <v>77</v>
      </c>
      <c r="AU173" s="188" t="s">
        <v>78</v>
      </c>
      <c r="AY173" s="187" t="s">
        <v>161</v>
      </c>
      <c r="BK173" s="189">
        <f>SUM(BK174:BK176)</f>
        <v>0</v>
      </c>
    </row>
    <row r="174" spans="2:65" s="1" customFormat="1" ht="22.5" customHeight="1">
      <c r="B174" s="41"/>
      <c r="C174" s="193" t="s">
        <v>180</v>
      </c>
      <c r="D174" s="193" t="s">
        <v>164</v>
      </c>
      <c r="E174" s="194" t="s">
        <v>1126</v>
      </c>
      <c r="F174" s="195" t="s">
        <v>1127</v>
      </c>
      <c r="G174" s="196" t="s">
        <v>635</v>
      </c>
      <c r="H174" s="197">
        <v>1</v>
      </c>
      <c r="I174" s="198"/>
      <c r="J174" s="199">
        <f>ROUND(I174*H174,2)</f>
        <v>0</v>
      </c>
      <c r="K174" s="195" t="s">
        <v>76</v>
      </c>
      <c r="L174" s="61"/>
      <c r="M174" s="200" t="s">
        <v>76</v>
      </c>
      <c r="N174" s="201" t="s">
        <v>48</v>
      </c>
      <c r="O174" s="42"/>
      <c r="P174" s="202">
        <f>O174*H174</f>
        <v>0</v>
      </c>
      <c r="Q174" s="202">
        <v>0</v>
      </c>
      <c r="R174" s="202">
        <f>Q174*H174</f>
        <v>0</v>
      </c>
      <c r="S174" s="202">
        <v>0</v>
      </c>
      <c r="T174" s="203">
        <f>S174*H174</f>
        <v>0</v>
      </c>
      <c r="AR174" s="24" t="s">
        <v>169</v>
      </c>
      <c r="AT174" s="24" t="s">
        <v>164</v>
      </c>
      <c r="AU174" s="24" t="s">
        <v>86</v>
      </c>
      <c r="AY174" s="24" t="s">
        <v>161</v>
      </c>
      <c r="BE174" s="204">
        <f>IF(N174="základní",J174,0)</f>
        <v>0</v>
      </c>
      <c r="BF174" s="204">
        <f>IF(N174="snížená",J174,0)</f>
        <v>0</v>
      </c>
      <c r="BG174" s="204">
        <f>IF(N174="zákl. přenesená",J174,0)</f>
        <v>0</v>
      </c>
      <c r="BH174" s="204">
        <f>IF(N174="sníž. přenesená",J174,0)</f>
        <v>0</v>
      </c>
      <c r="BI174" s="204">
        <f>IF(N174="nulová",J174,0)</f>
        <v>0</v>
      </c>
      <c r="BJ174" s="24" t="s">
        <v>86</v>
      </c>
      <c r="BK174" s="204">
        <f>ROUND(I174*H174,2)</f>
        <v>0</v>
      </c>
      <c r="BL174" s="24" t="s">
        <v>169</v>
      </c>
      <c r="BM174" s="24" t="s">
        <v>1128</v>
      </c>
    </row>
    <row r="175" spans="2:65" s="1" customFormat="1" ht="22.5" customHeight="1">
      <c r="B175" s="41"/>
      <c r="C175" s="193" t="s">
        <v>188</v>
      </c>
      <c r="D175" s="193" t="s">
        <v>164</v>
      </c>
      <c r="E175" s="194" t="s">
        <v>1129</v>
      </c>
      <c r="F175" s="195" t="s">
        <v>1130</v>
      </c>
      <c r="G175" s="196" t="s">
        <v>831</v>
      </c>
      <c r="H175" s="197">
        <v>1</v>
      </c>
      <c r="I175" s="198"/>
      <c r="J175" s="199">
        <f>ROUND(I175*H175,2)</f>
        <v>0</v>
      </c>
      <c r="K175" s="195" t="s">
        <v>76</v>
      </c>
      <c r="L175" s="61"/>
      <c r="M175" s="200" t="s">
        <v>76</v>
      </c>
      <c r="N175" s="201" t="s">
        <v>48</v>
      </c>
      <c r="O175" s="42"/>
      <c r="P175" s="202">
        <f>O175*H175</f>
        <v>0</v>
      </c>
      <c r="Q175" s="202">
        <v>0</v>
      </c>
      <c r="R175" s="202">
        <f>Q175*H175</f>
        <v>0</v>
      </c>
      <c r="S175" s="202">
        <v>0</v>
      </c>
      <c r="T175" s="203">
        <f>S175*H175</f>
        <v>0</v>
      </c>
      <c r="AR175" s="24" t="s">
        <v>169</v>
      </c>
      <c r="AT175" s="24" t="s">
        <v>164</v>
      </c>
      <c r="AU175" s="24" t="s">
        <v>86</v>
      </c>
      <c r="AY175" s="24" t="s">
        <v>161</v>
      </c>
      <c r="BE175" s="204">
        <f>IF(N175="základní",J175,0)</f>
        <v>0</v>
      </c>
      <c r="BF175" s="204">
        <f>IF(N175="snížená",J175,0)</f>
        <v>0</v>
      </c>
      <c r="BG175" s="204">
        <f>IF(N175="zákl. přenesená",J175,0)</f>
        <v>0</v>
      </c>
      <c r="BH175" s="204">
        <f>IF(N175="sníž. přenesená",J175,0)</f>
        <v>0</v>
      </c>
      <c r="BI175" s="204">
        <f>IF(N175="nulová",J175,0)</f>
        <v>0</v>
      </c>
      <c r="BJ175" s="24" t="s">
        <v>86</v>
      </c>
      <c r="BK175" s="204">
        <f>ROUND(I175*H175,2)</f>
        <v>0</v>
      </c>
      <c r="BL175" s="24" t="s">
        <v>169</v>
      </c>
      <c r="BM175" s="24" t="s">
        <v>1131</v>
      </c>
    </row>
    <row r="176" spans="2:65" s="1" customFormat="1" ht="22.5" customHeight="1">
      <c r="B176" s="41"/>
      <c r="C176" s="193" t="s">
        <v>470</v>
      </c>
      <c r="D176" s="193" t="s">
        <v>164</v>
      </c>
      <c r="E176" s="194" t="s">
        <v>1132</v>
      </c>
      <c r="F176" s="195" t="s">
        <v>1133</v>
      </c>
      <c r="G176" s="196" t="s">
        <v>831</v>
      </c>
      <c r="H176" s="197">
        <v>1</v>
      </c>
      <c r="I176" s="198"/>
      <c r="J176" s="199">
        <f>ROUND(I176*H176,2)</f>
        <v>0</v>
      </c>
      <c r="K176" s="195" t="s">
        <v>76</v>
      </c>
      <c r="L176" s="61"/>
      <c r="M176" s="200" t="s">
        <v>76</v>
      </c>
      <c r="N176" s="201" t="s">
        <v>48</v>
      </c>
      <c r="O176" s="42"/>
      <c r="P176" s="202">
        <f>O176*H176</f>
        <v>0</v>
      </c>
      <c r="Q176" s="202">
        <v>0</v>
      </c>
      <c r="R176" s="202">
        <f>Q176*H176</f>
        <v>0</v>
      </c>
      <c r="S176" s="202">
        <v>0</v>
      </c>
      <c r="T176" s="203">
        <f>S176*H176</f>
        <v>0</v>
      </c>
      <c r="AR176" s="24" t="s">
        <v>169</v>
      </c>
      <c r="AT176" s="24" t="s">
        <v>164</v>
      </c>
      <c r="AU176" s="24" t="s">
        <v>86</v>
      </c>
      <c r="AY176" s="24" t="s">
        <v>161</v>
      </c>
      <c r="BE176" s="204">
        <f>IF(N176="základní",J176,0)</f>
        <v>0</v>
      </c>
      <c r="BF176" s="204">
        <f>IF(N176="snížená",J176,0)</f>
        <v>0</v>
      </c>
      <c r="BG176" s="204">
        <f>IF(N176="zákl. přenesená",J176,0)</f>
        <v>0</v>
      </c>
      <c r="BH176" s="204">
        <f>IF(N176="sníž. přenesená",J176,0)</f>
        <v>0</v>
      </c>
      <c r="BI176" s="204">
        <f>IF(N176="nulová",J176,0)</f>
        <v>0</v>
      </c>
      <c r="BJ176" s="24" t="s">
        <v>86</v>
      </c>
      <c r="BK176" s="204">
        <f>ROUND(I176*H176,2)</f>
        <v>0</v>
      </c>
      <c r="BL176" s="24" t="s">
        <v>169</v>
      </c>
      <c r="BM176" s="24" t="s">
        <v>1134</v>
      </c>
    </row>
    <row r="177" spans="2:65" s="10" customFormat="1" ht="37.35" customHeight="1">
      <c r="B177" s="176"/>
      <c r="C177" s="177"/>
      <c r="D177" s="190" t="s">
        <v>77</v>
      </c>
      <c r="E177" s="251" t="s">
        <v>1135</v>
      </c>
      <c r="F177" s="251" t="s">
        <v>1136</v>
      </c>
      <c r="G177" s="177"/>
      <c r="H177" s="177"/>
      <c r="I177" s="180"/>
      <c r="J177" s="252">
        <f>BK177</f>
        <v>0</v>
      </c>
      <c r="K177" s="177"/>
      <c r="L177" s="182"/>
      <c r="M177" s="183"/>
      <c r="N177" s="184"/>
      <c r="O177" s="184"/>
      <c r="P177" s="185">
        <f>SUM(P178:P179)</f>
        <v>0</v>
      </c>
      <c r="Q177" s="184"/>
      <c r="R177" s="185">
        <f>SUM(R178:R179)</f>
        <v>0</v>
      </c>
      <c r="S177" s="184"/>
      <c r="T177" s="186">
        <f>SUM(T178:T179)</f>
        <v>0</v>
      </c>
      <c r="AR177" s="187" t="s">
        <v>86</v>
      </c>
      <c r="AT177" s="188" t="s">
        <v>77</v>
      </c>
      <c r="AU177" s="188" t="s">
        <v>78</v>
      </c>
      <c r="AY177" s="187" t="s">
        <v>161</v>
      </c>
      <c r="BK177" s="189">
        <f>SUM(BK178:BK179)</f>
        <v>0</v>
      </c>
    </row>
    <row r="178" spans="2:65" s="1" customFormat="1" ht="22.5" customHeight="1">
      <c r="B178" s="41"/>
      <c r="C178" s="193" t="s">
        <v>195</v>
      </c>
      <c r="D178" s="193" t="s">
        <v>164</v>
      </c>
      <c r="E178" s="194" t="s">
        <v>1137</v>
      </c>
      <c r="F178" s="195" t="s">
        <v>1138</v>
      </c>
      <c r="G178" s="196" t="s">
        <v>831</v>
      </c>
      <c r="H178" s="197">
        <v>60</v>
      </c>
      <c r="I178" s="198"/>
      <c r="J178" s="199">
        <f>ROUND(I178*H178,2)</f>
        <v>0</v>
      </c>
      <c r="K178" s="195" t="s">
        <v>76</v>
      </c>
      <c r="L178" s="61"/>
      <c r="M178" s="200" t="s">
        <v>76</v>
      </c>
      <c r="N178" s="201" t="s">
        <v>48</v>
      </c>
      <c r="O178" s="42"/>
      <c r="P178" s="202">
        <f>O178*H178</f>
        <v>0</v>
      </c>
      <c r="Q178" s="202">
        <v>0</v>
      </c>
      <c r="R178" s="202">
        <f>Q178*H178</f>
        <v>0</v>
      </c>
      <c r="S178" s="202">
        <v>0</v>
      </c>
      <c r="T178" s="203">
        <f>S178*H178</f>
        <v>0</v>
      </c>
      <c r="AR178" s="24" t="s">
        <v>169</v>
      </c>
      <c r="AT178" s="24" t="s">
        <v>164</v>
      </c>
      <c r="AU178" s="24" t="s">
        <v>86</v>
      </c>
      <c r="AY178" s="24" t="s">
        <v>161</v>
      </c>
      <c r="BE178" s="204">
        <f>IF(N178="základní",J178,0)</f>
        <v>0</v>
      </c>
      <c r="BF178" s="204">
        <f>IF(N178="snížená",J178,0)</f>
        <v>0</v>
      </c>
      <c r="BG178" s="204">
        <f>IF(N178="zákl. přenesená",J178,0)</f>
        <v>0</v>
      </c>
      <c r="BH178" s="204">
        <f>IF(N178="sníž. přenesená",J178,0)</f>
        <v>0</v>
      </c>
      <c r="BI178" s="204">
        <f>IF(N178="nulová",J178,0)</f>
        <v>0</v>
      </c>
      <c r="BJ178" s="24" t="s">
        <v>86</v>
      </c>
      <c r="BK178" s="204">
        <f>ROUND(I178*H178,2)</f>
        <v>0</v>
      </c>
      <c r="BL178" s="24" t="s">
        <v>169</v>
      </c>
      <c r="BM178" s="24" t="s">
        <v>1139</v>
      </c>
    </row>
    <row r="179" spans="2:65" s="1" customFormat="1" ht="22.5" customHeight="1">
      <c r="B179" s="41"/>
      <c r="C179" s="193" t="s">
        <v>201</v>
      </c>
      <c r="D179" s="193" t="s">
        <v>164</v>
      </c>
      <c r="E179" s="194" t="s">
        <v>1140</v>
      </c>
      <c r="F179" s="195" t="s">
        <v>1141</v>
      </c>
      <c r="G179" s="196" t="s">
        <v>831</v>
      </c>
      <c r="H179" s="197">
        <v>1</v>
      </c>
      <c r="I179" s="198"/>
      <c r="J179" s="199">
        <f>ROUND(I179*H179,2)</f>
        <v>0</v>
      </c>
      <c r="K179" s="195" t="s">
        <v>76</v>
      </c>
      <c r="L179" s="61"/>
      <c r="M179" s="200" t="s">
        <v>76</v>
      </c>
      <c r="N179" s="201" t="s">
        <v>48</v>
      </c>
      <c r="O179" s="42"/>
      <c r="P179" s="202">
        <f>O179*H179</f>
        <v>0</v>
      </c>
      <c r="Q179" s="202">
        <v>0</v>
      </c>
      <c r="R179" s="202">
        <f>Q179*H179</f>
        <v>0</v>
      </c>
      <c r="S179" s="202">
        <v>0</v>
      </c>
      <c r="T179" s="203">
        <f>S179*H179</f>
        <v>0</v>
      </c>
      <c r="AR179" s="24" t="s">
        <v>169</v>
      </c>
      <c r="AT179" s="24" t="s">
        <v>164</v>
      </c>
      <c r="AU179" s="24" t="s">
        <v>86</v>
      </c>
      <c r="AY179" s="24" t="s">
        <v>161</v>
      </c>
      <c r="BE179" s="204">
        <f>IF(N179="základní",J179,0)</f>
        <v>0</v>
      </c>
      <c r="BF179" s="204">
        <f>IF(N179="snížená",J179,0)</f>
        <v>0</v>
      </c>
      <c r="BG179" s="204">
        <f>IF(N179="zákl. přenesená",J179,0)</f>
        <v>0</v>
      </c>
      <c r="BH179" s="204">
        <f>IF(N179="sníž. přenesená",J179,0)</f>
        <v>0</v>
      </c>
      <c r="BI179" s="204">
        <f>IF(N179="nulová",J179,0)</f>
        <v>0</v>
      </c>
      <c r="BJ179" s="24" t="s">
        <v>86</v>
      </c>
      <c r="BK179" s="204">
        <f>ROUND(I179*H179,2)</f>
        <v>0</v>
      </c>
      <c r="BL179" s="24" t="s">
        <v>169</v>
      </c>
      <c r="BM179" s="24" t="s">
        <v>1142</v>
      </c>
    </row>
    <row r="180" spans="2:65" s="10" customFormat="1" ht="37.35" customHeight="1">
      <c r="B180" s="176"/>
      <c r="C180" s="177"/>
      <c r="D180" s="190" t="s">
        <v>77</v>
      </c>
      <c r="E180" s="251" t="s">
        <v>1143</v>
      </c>
      <c r="F180" s="251" t="s">
        <v>1144</v>
      </c>
      <c r="G180" s="177"/>
      <c r="H180" s="177"/>
      <c r="I180" s="180"/>
      <c r="J180" s="252">
        <f>BK180</f>
        <v>0</v>
      </c>
      <c r="K180" s="177"/>
      <c r="L180" s="182"/>
      <c r="M180" s="183"/>
      <c r="N180" s="184"/>
      <c r="O180" s="184"/>
      <c r="P180" s="185">
        <f>SUM(P181:P191)</f>
        <v>0</v>
      </c>
      <c r="Q180" s="184"/>
      <c r="R180" s="185">
        <f>SUM(R181:R191)</f>
        <v>0</v>
      </c>
      <c r="S180" s="184"/>
      <c r="T180" s="186">
        <f>SUM(T181:T191)</f>
        <v>0</v>
      </c>
      <c r="AR180" s="187" t="s">
        <v>86</v>
      </c>
      <c r="AT180" s="188" t="s">
        <v>77</v>
      </c>
      <c r="AU180" s="188" t="s">
        <v>78</v>
      </c>
      <c r="AY180" s="187" t="s">
        <v>161</v>
      </c>
      <c r="BK180" s="189">
        <f>SUM(BK181:BK191)</f>
        <v>0</v>
      </c>
    </row>
    <row r="181" spans="2:65" s="1" customFormat="1" ht="22.5" customHeight="1">
      <c r="B181" s="41"/>
      <c r="C181" s="193" t="s">
        <v>206</v>
      </c>
      <c r="D181" s="193" t="s">
        <v>164</v>
      </c>
      <c r="E181" s="194" t="s">
        <v>971</v>
      </c>
      <c r="F181" s="195" t="s">
        <v>972</v>
      </c>
      <c r="G181" s="196" t="s">
        <v>220</v>
      </c>
      <c r="H181" s="197">
        <v>550</v>
      </c>
      <c r="I181" s="198"/>
      <c r="J181" s="199">
        <f t="shared" ref="J181:J191" si="60">ROUND(I181*H181,2)</f>
        <v>0</v>
      </c>
      <c r="K181" s="195" t="s">
        <v>76</v>
      </c>
      <c r="L181" s="61"/>
      <c r="M181" s="200" t="s">
        <v>76</v>
      </c>
      <c r="N181" s="201" t="s">
        <v>48</v>
      </c>
      <c r="O181" s="42"/>
      <c r="P181" s="202">
        <f t="shared" ref="P181:P191" si="61">O181*H181</f>
        <v>0</v>
      </c>
      <c r="Q181" s="202">
        <v>0</v>
      </c>
      <c r="R181" s="202">
        <f t="shared" ref="R181:R191" si="62">Q181*H181</f>
        <v>0</v>
      </c>
      <c r="S181" s="202">
        <v>0</v>
      </c>
      <c r="T181" s="203">
        <f t="shared" ref="T181:T191" si="63">S181*H181</f>
        <v>0</v>
      </c>
      <c r="AR181" s="24" t="s">
        <v>169</v>
      </c>
      <c r="AT181" s="24" t="s">
        <v>164</v>
      </c>
      <c r="AU181" s="24" t="s">
        <v>86</v>
      </c>
      <c r="AY181" s="24" t="s">
        <v>161</v>
      </c>
      <c r="BE181" s="204">
        <f t="shared" ref="BE181:BE191" si="64">IF(N181="základní",J181,0)</f>
        <v>0</v>
      </c>
      <c r="BF181" s="204">
        <f t="shared" ref="BF181:BF191" si="65">IF(N181="snížená",J181,0)</f>
        <v>0</v>
      </c>
      <c r="BG181" s="204">
        <f t="shared" ref="BG181:BG191" si="66">IF(N181="zákl. přenesená",J181,0)</f>
        <v>0</v>
      </c>
      <c r="BH181" s="204">
        <f t="shared" ref="BH181:BH191" si="67">IF(N181="sníž. přenesená",J181,0)</f>
        <v>0</v>
      </c>
      <c r="BI181" s="204">
        <f t="shared" ref="BI181:BI191" si="68">IF(N181="nulová",J181,0)</f>
        <v>0</v>
      </c>
      <c r="BJ181" s="24" t="s">
        <v>86</v>
      </c>
      <c r="BK181" s="204">
        <f t="shared" ref="BK181:BK191" si="69">ROUND(I181*H181,2)</f>
        <v>0</v>
      </c>
      <c r="BL181" s="24" t="s">
        <v>169</v>
      </c>
      <c r="BM181" s="24" t="s">
        <v>1145</v>
      </c>
    </row>
    <row r="182" spans="2:65" s="1" customFormat="1" ht="22.5" customHeight="1">
      <c r="B182" s="41"/>
      <c r="C182" s="193" t="s">
        <v>211</v>
      </c>
      <c r="D182" s="193" t="s">
        <v>164</v>
      </c>
      <c r="E182" s="194" t="s">
        <v>1146</v>
      </c>
      <c r="F182" s="195" t="s">
        <v>1147</v>
      </c>
      <c r="G182" s="196" t="s">
        <v>220</v>
      </c>
      <c r="H182" s="197">
        <v>100</v>
      </c>
      <c r="I182" s="198"/>
      <c r="J182" s="199">
        <f t="shared" si="60"/>
        <v>0</v>
      </c>
      <c r="K182" s="195" t="s">
        <v>76</v>
      </c>
      <c r="L182" s="61"/>
      <c r="M182" s="200" t="s">
        <v>76</v>
      </c>
      <c r="N182" s="201" t="s">
        <v>48</v>
      </c>
      <c r="O182" s="42"/>
      <c r="P182" s="202">
        <f t="shared" si="61"/>
        <v>0</v>
      </c>
      <c r="Q182" s="202">
        <v>0</v>
      </c>
      <c r="R182" s="202">
        <f t="shared" si="62"/>
        <v>0</v>
      </c>
      <c r="S182" s="202">
        <v>0</v>
      </c>
      <c r="T182" s="203">
        <f t="shared" si="63"/>
        <v>0</v>
      </c>
      <c r="AR182" s="24" t="s">
        <v>169</v>
      </c>
      <c r="AT182" s="24" t="s">
        <v>164</v>
      </c>
      <c r="AU182" s="24" t="s">
        <v>86</v>
      </c>
      <c r="AY182" s="24" t="s">
        <v>161</v>
      </c>
      <c r="BE182" s="204">
        <f t="shared" si="64"/>
        <v>0</v>
      </c>
      <c r="BF182" s="204">
        <f t="shared" si="65"/>
        <v>0</v>
      </c>
      <c r="BG182" s="204">
        <f t="shared" si="66"/>
        <v>0</v>
      </c>
      <c r="BH182" s="204">
        <f t="shared" si="67"/>
        <v>0</v>
      </c>
      <c r="BI182" s="204">
        <f t="shared" si="68"/>
        <v>0</v>
      </c>
      <c r="BJ182" s="24" t="s">
        <v>86</v>
      </c>
      <c r="BK182" s="204">
        <f t="shared" si="69"/>
        <v>0</v>
      </c>
      <c r="BL182" s="24" t="s">
        <v>169</v>
      </c>
      <c r="BM182" s="24" t="s">
        <v>1148</v>
      </c>
    </row>
    <row r="183" spans="2:65" s="1" customFormat="1" ht="22.5" customHeight="1">
      <c r="B183" s="41"/>
      <c r="C183" s="193" t="s">
        <v>301</v>
      </c>
      <c r="D183" s="193" t="s">
        <v>164</v>
      </c>
      <c r="E183" s="194" t="s">
        <v>1149</v>
      </c>
      <c r="F183" s="195" t="s">
        <v>1150</v>
      </c>
      <c r="G183" s="196" t="s">
        <v>220</v>
      </c>
      <c r="H183" s="197">
        <v>15</v>
      </c>
      <c r="I183" s="198"/>
      <c r="J183" s="199">
        <f t="shared" si="60"/>
        <v>0</v>
      </c>
      <c r="K183" s="195" t="s">
        <v>76</v>
      </c>
      <c r="L183" s="61"/>
      <c r="M183" s="200" t="s">
        <v>76</v>
      </c>
      <c r="N183" s="201" t="s">
        <v>48</v>
      </c>
      <c r="O183" s="42"/>
      <c r="P183" s="202">
        <f t="shared" si="61"/>
        <v>0</v>
      </c>
      <c r="Q183" s="202">
        <v>0</v>
      </c>
      <c r="R183" s="202">
        <f t="shared" si="62"/>
        <v>0</v>
      </c>
      <c r="S183" s="202">
        <v>0</v>
      </c>
      <c r="T183" s="203">
        <f t="shared" si="63"/>
        <v>0</v>
      </c>
      <c r="AR183" s="24" t="s">
        <v>169</v>
      </c>
      <c r="AT183" s="24" t="s">
        <v>164</v>
      </c>
      <c r="AU183" s="24" t="s">
        <v>86</v>
      </c>
      <c r="AY183" s="24" t="s">
        <v>161</v>
      </c>
      <c r="BE183" s="204">
        <f t="shared" si="64"/>
        <v>0</v>
      </c>
      <c r="BF183" s="204">
        <f t="shared" si="65"/>
        <v>0</v>
      </c>
      <c r="BG183" s="204">
        <f t="shared" si="66"/>
        <v>0</v>
      </c>
      <c r="BH183" s="204">
        <f t="shared" si="67"/>
        <v>0</v>
      </c>
      <c r="BI183" s="204">
        <f t="shared" si="68"/>
        <v>0</v>
      </c>
      <c r="BJ183" s="24" t="s">
        <v>86</v>
      </c>
      <c r="BK183" s="204">
        <f t="shared" si="69"/>
        <v>0</v>
      </c>
      <c r="BL183" s="24" t="s">
        <v>169</v>
      </c>
      <c r="BM183" s="24" t="s">
        <v>1151</v>
      </c>
    </row>
    <row r="184" spans="2:65" s="1" customFormat="1" ht="22.5" customHeight="1">
      <c r="B184" s="41"/>
      <c r="C184" s="193" t="s">
        <v>307</v>
      </c>
      <c r="D184" s="193" t="s">
        <v>164</v>
      </c>
      <c r="E184" s="194" t="s">
        <v>1152</v>
      </c>
      <c r="F184" s="195" t="s">
        <v>1153</v>
      </c>
      <c r="G184" s="196" t="s">
        <v>220</v>
      </c>
      <c r="H184" s="197">
        <v>1250</v>
      </c>
      <c r="I184" s="198"/>
      <c r="J184" s="199">
        <f t="shared" si="60"/>
        <v>0</v>
      </c>
      <c r="K184" s="195" t="s">
        <v>76</v>
      </c>
      <c r="L184" s="61"/>
      <c r="M184" s="200" t="s">
        <v>76</v>
      </c>
      <c r="N184" s="201" t="s">
        <v>48</v>
      </c>
      <c r="O184" s="42"/>
      <c r="P184" s="202">
        <f t="shared" si="61"/>
        <v>0</v>
      </c>
      <c r="Q184" s="202">
        <v>0</v>
      </c>
      <c r="R184" s="202">
        <f t="shared" si="62"/>
        <v>0</v>
      </c>
      <c r="S184" s="202">
        <v>0</v>
      </c>
      <c r="T184" s="203">
        <f t="shared" si="63"/>
        <v>0</v>
      </c>
      <c r="AR184" s="24" t="s">
        <v>169</v>
      </c>
      <c r="AT184" s="24" t="s">
        <v>164</v>
      </c>
      <c r="AU184" s="24" t="s">
        <v>86</v>
      </c>
      <c r="AY184" s="24" t="s">
        <v>161</v>
      </c>
      <c r="BE184" s="204">
        <f t="shared" si="64"/>
        <v>0</v>
      </c>
      <c r="BF184" s="204">
        <f t="shared" si="65"/>
        <v>0</v>
      </c>
      <c r="BG184" s="204">
        <f t="shared" si="66"/>
        <v>0</v>
      </c>
      <c r="BH184" s="204">
        <f t="shared" si="67"/>
        <v>0</v>
      </c>
      <c r="BI184" s="204">
        <f t="shared" si="68"/>
        <v>0</v>
      </c>
      <c r="BJ184" s="24" t="s">
        <v>86</v>
      </c>
      <c r="BK184" s="204">
        <f t="shared" si="69"/>
        <v>0</v>
      </c>
      <c r="BL184" s="24" t="s">
        <v>169</v>
      </c>
      <c r="BM184" s="24" t="s">
        <v>1154</v>
      </c>
    </row>
    <row r="185" spans="2:65" s="1" customFormat="1" ht="22.5" customHeight="1">
      <c r="B185" s="41"/>
      <c r="C185" s="193" t="s">
        <v>314</v>
      </c>
      <c r="D185" s="193" t="s">
        <v>164</v>
      </c>
      <c r="E185" s="194" t="s">
        <v>1155</v>
      </c>
      <c r="F185" s="195" t="s">
        <v>1156</v>
      </c>
      <c r="G185" s="196" t="s">
        <v>220</v>
      </c>
      <c r="H185" s="197">
        <v>1200</v>
      </c>
      <c r="I185" s="198"/>
      <c r="J185" s="199">
        <f t="shared" si="60"/>
        <v>0</v>
      </c>
      <c r="K185" s="195" t="s">
        <v>76</v>
      </c>
      <c r="L185" s="61"/>
      <c r="M185" s="200" t="s">
        <v>76</v>
      </c>
      <c r="N185" s="201" t="s">
        <v>48</v>
      </c>
      <c r="O185" s="42"/>
      <c r="P185" s="202">
        <f t="shared" si="61"/>
        <v>0</v>
      </c>
      <c r="Q185" s="202">
        <v>0</v>
      </c>
      <c r="R185" s="202">
        <f t="shared" si="62"/>
        <v>0</v>
      </c>
      <c r="S185" s="202">
        <v>0</v>
      </c>
      <c r="T185" s="203">
        <f t="shared" si="63"/>
        <v>0</v>
      </c>
      <c r="AR185" s="24" t="s">
        <v>169</v>
      </c>
      <c r="AT185" s="24" t="s">
        <v>164</v>
      </c>
      <c r="AU185" s="24" t="s">
        <v>86</v>
      </c>
      <c r="AY185" s="24" t="s">
        <v>161</v>
      </c>
      <c r="BE185" s="204">
        <f t="shared" si="64"/>
        <v>0</v>
      </c>
      <c r="BF185" s="204">
        <f t="shared" si="65"/>
        <v>0</v>
      </c>
      <c r="BG185" s="204">
        <f t="shared" si="66"/>
        <v>0</v>
      </c>
      <c r="BH185" s="204">
        <f t="shared" si="67"/>
        <v>0</v>
      </c>
      <c r="BI185" s="204">
        <f t="shared" si="68"/>
        <v>0</v>
      </c>
      <c r="BJ185" s="24" t="s">
        <v>86</v>
      </c>
      <c r="BK185" s="204">
        <f t="shared" si="69"/>
        <v>0</v>
      </c>
      <c r="BL185" s="24" t="s">
        <v>169</v>
      </c>
      <c r="BM185" s="24" t="s">
        <v>1157</v>
      </c>
    </row>
    <row r="186" spans="2:65" s="1" customFormat="1" ht="22.5" customHeight="1">
      <c r="B186" s="41"/>
      <c r="C186" s="193" t="s">
        <v>282</v>
      </c>
      <c r="D186" s="193" t="s">
        <v>164</v>
      </c>
      <c r="E186" s="194" t="s">
        <v>1158</v>
      </c>
      <c r="F186" s="195" t="s">
        <v>1159</v>
      </c>
      <c r="G186" s="196" t="s">
        <v>220</v>
      </c>
      <c r="H186" s="197">
        <v>200</v>
      </c>
      <c r="I186" s="198"/>
      <c r="J186" s="199">
        <f t="shared" si="60"/>
        <v>0</v>
      </c>
      <c r="K186" s="195" t="s">
        <v>76</v>
      </c>
      <c r="L186" s="61"/>
      <c r="M186" s="200" t="s">
        <v>76</v>
      </c>
      <c r="N186" s="201" t="s">
        <v>48</v>
      </c>
      <c r="O186" s="42"/>
      <c r="P186" s="202">
        <f t="shared" si="61"/>
        <v>0</v>
      </c>
      <c r="Q186" s="202">
        <v>0</v>
      </c>
      <c r="R186" s="202">
        <f t="shared" si="62"/>
        <v>0</v>
      </c>
      <c r="S186" s="202">
        <v>0</v>
      </c>
      <c r="T186" s="203">
        <f t="shared" si="63"/>
        <v>0</v>
      </c>
      <c r="AR186" s="24" t="s">
        <v>169</v>
      </c>
      <c r="AT186" s="24" t="s">
        <v>164</v>
      </c>
      <c r="AU186" s="24" t="s">
        <v>86</v>
      </c>
      <c r="AY186" s="24" t="s">
        <v>161</v>
      </c>
      <c r="BE186" s="204">
        <f t="shared" si="64"/>
        <v>0</v>
      </c>
      <c r="BF186" s="204">
        <f t="shared" si="65"/>
        <v>0</v>
      </c>
      <c r="BG186" s="204">
        <f t="shared" si="66"/>
        <v>0</v>
      </c>
      <c r="BH186" s="204">
        <f t="shared" si="67"/>
        <v>0</v>
      </c>
      <c r="BI186" s="204">
        <f t="shared" si="68"/>
        <v>0</v>
      </c>
      <c r="BJ186" s="24" t="s">
        <v>86</v>
      </c>
      <c r="BK186" s="204">
        <f t="shared" si="69"/>
        <v>0</v>
      </c>
      <c r="BL186" s="24" t="s">
        <v>169</v>
      </c>
      <c r="BM186" s="24" t="s">
        <v>1160</v>
      </c>
    </row>
    <row r="187" spans="2:65" s="1" customFormat="1" ht="22.5" customHeight="1">
      <c r="B187" s="41"/>
      <c r="C187" s="193" t="s">
        <v>295</v>
      </c>
      <c r="D187" s="193" t="s">
        <v>164</v>
      </c>
      <c r="E187" s="194" t="s">
        <v>1161</v>
      </c>
      <c r="F187" s="195" t="s">
        <v>1162</v>
      </c>
      <c r="G187" s="196" t="s">
        <v>831</v>
      </c>
      <c r="H187" s="197">
        <v>200</v>
      </c>
      <c r="I187" s="198"/>
      <c r="J187" s="199">
        <f t="shared" si="60"/>
        <v>0</v>
      </c>
      <c r="K187" s="195" t="s">
        <v>76</v>
      </c>
      <c r="L187" s="61"/>
      <c r="M187" s="200" t="s">
        <v>76</v>
      </c>
      <c r="N187" s="201" t="s">
        <v>48</v>
      </c>
      <c r="O187" s="42"/>
      <c r="P187" s="202">
        <f t="shared" si="61"/>
        <v>0</v>
      </c>
      <c r="Q187" s="202">
        <v>0</v>
      </c>
      <c r="R187" s="202">
        <f t="shared" si="62"/>
        <v>0</v>
      </c>
      <c r="S187" s="202">
        <v>0</v>
      </c>
      <c r="T187" s="203">
        <f t="shared" si="63"/>
        <v>0</v>
      </c>
      <c r="AR187" s="24" t="s">
        <v>169</v>
      </c>
      <c r="AT187" s="24" t="s">
        <v>164</v>
      </c>
      <c r="AU187" s="24" t="s">
        <v>86</v>
      </c>
      <c r="AY187" s="24" t="s">
        <v>161</v>
      </c>
      <c r="BE187" s="204">
        <f t="shared" si="64"/>
        <v>0</v>
      </c>
      <c r="BF187" s="204">
        <f t="shared" si="65"/>
        <v>0</v>
      </c>
      <c r="BG187" s="204">
        <f t="shared" si="66"/>
        <v>0</v>
      </c>
      <c r="BH187" s="204">
        <f t="shared" si="67"/>
        <v>0</v>
      </c>
      <c r="BI187" s="204">
        <f t="shared" si="68"/>
        <v>0</v>
      </c>
      <c r="BJ187" s="24" t="s">
        <v>86</v>
      </c>
      <c r="BK187" s="204">
        <f t="shared" si="69"/>
        <v>0</v>
      </c>
      <c r="BL187" s="24" t="s">
        <v>169</v>
      </c>
      <c r="BM187" s="24" t="s">
        <v>1163</v>
      </c>
    </row>
    <row r="188" spans="2:65" s="1" customFormat="1" ht="22.5" customHeight="1">
      <c r="B188" s="41"/>
      <c r="C188" s="193" t="s">
        <v>331</v>
      </c>
      <c r="D188" s="193" t="s">
        <v>164</v>
      </c>
      <c r="E188" s="194" t="s">
        <v>1164</v>
      </c>
      <c r="F188" s="195" t="s">
        <v>975</v>
      </c>
      <c r="G188" s="196" t="s">
        <v>635</v>
      </c>
      <c r="H188" s="197">
        <v>1</v>
      </c>
      <c r="I188" s="198"/>
      <c r="J188" s="199">
        <f t="shared" si="60"/>
        <v>0</v>
      </c>
      <c r="K188" s="195" t="s">
        <v>76</v>
      </c>
      <c r="L188" s="61"/>
      <c r="M188" s="200" t="s">
        <v>76</v>
      </c>
      <c r="N188" s="201" t="s">
        <v>48</v>
      </c>
      <c r="O188" s="42"/>
      <c r="P188" s="202">
        <f t="shared" si="61"/>
        <v>0</v>
      </c>
      <c r="Q188" s="202">
        <v>0</v>
      </c>
      <c r="R188" s="202">
        <f t="shared" si="62"/>
        <v>0</v>
      </c>
      <c r="S188" s="202">
        <v>0</v>
      </c>
      <c r="T188" s="203">
        <f t="shared" si="63"/>
        <v>0</v>
      </c>
      <c r="AR188" s="24" t="s">
        <v>169</v>
      </c>
      <c r="AT188" s="24" t="s">
        <v>164</v>
      </c>
      <c r="AU188" s="24" t="s">
        <v>86</v>
      </c>
      <c r="AY188" s="24" t="s">
        <v>161</v>
      </c>
      <c r="BE188" s="204">
        <f t="shared" si="64"/>
        <v>0</v>
      </c>
      <c r="BF188" s="204">
        <f t="shared" si="65"/>
        <v>0</v>
      </c>
      <c r="BG188" s="204">
        <f t="shared" si="66"/>
        <v>0</v>
      </c>
      <c r="BH188" s="204">
        <f t="shared" si="67"/>
        <v>0</v>
      </c>
      <c r="BI188" s="204">
        <f t="shared" si="68"/>
        <v>0</v>
      </c>
      <c r="BJ188" s="24" t="s">
        <v>86</v>
      </c>
      <c r="BK188" s="204">
        <f t="shared" si="69"/>
        <v>0</v>
      </c>
      <c r="BL188" s="24" t="s">
        <v>169</v>
      </c>
      <c r="BM188" s="24" t="s">
        <v>1165</v>
      </c>
    </row>
    <row r="189" spans="2:65" s="1" customFormat="1" ht="22.5" customHeight="1">
      <c r="B189" s="41"/>
      <c r="C189" s="193" t="s">
        <v>346</v>
      </c>
      <c r="D189" s="193" t="s">
        <v>164</v>
      </c>
      <c r="E189" s="194" t="s">
        <v>1166</v>
      </c>
      <c r="F189" s="195" t="s">
        <v>1167</v>
      </c>
      <c r="G189" s="196" t="s">
        <v>635</v>
      </c>
      <c r="H189" s="197">
        <v>1</v>
      </c>
      <c r="I189" s="198"/>
      <c r="J189" s="199">
        <f t="shared" si="60"/>
        <v>0</v>
      </c>
      <c r="K189" s="195" t="s">
        <v>76</v>
      </c>
      <c r="L189" s="61"/>
      <c r="M189" s="200" t="s">
        <v>76</v>
      </c>
      <c r="N189" s="201" t="s">
        <v>48</v>
      </c>
      <c r="O189" s="42"/>
      <c r="P189" s="202">
        <f t="shared" si="61"/>
        <v>0</v>
      </c>
      <c r="Q189" s="202">
        <v>0</v>
      </c>
      <c r="R189" s="202">
        <f t="shared" si="62"/>
        <v>0</v>
      </c>
      <c r="S189" s="202">
        <v>0</v>
      </c>
      <c r="T189" s="203">
        <f t="shared" si="63"/>
        <v>0</v>
      </c>
      <c r="AR189" s="24" t="s">
        <v>169</v>
      </c>
      <c r="AT189" s="24" t="s">
        <v>164</v>
      </c>
      <c r="AU189" s="24" t="s">
        <v>86</v>
      </c>
      <c r="AY189" s="24" t="s">
        <v>161</v>
      </c>
      <c r="BE189" s="204">
        <f t="shared" si="64"/>
        <v>0</v>
      </c>
      <c r="BF189" s="204">
        <f t="shared" si="65"/>
        <v>0</v>
      </c>
      <c r="BG189" s="204">
        <f t="shared" si="66"/>
        <v>0</v>
      </c>
      <c r="BH189" s="204">
        <f t="shared" si="67"/>
        <v>0</v>
      </c>
      <c r="BI189" s="204">
        <f t="shared" si="68"/>
        <v>0</v>
      </c>
      <c r="BJ189" s="24" t="s">
        <v>86</v>
      </c>
      <c r="BK189" s="204">
        <f t="shared" si="69"/>
        <v>0</v>
      </c>
      <c r="BL189" s="24" t="s">
        <v>169</v>
      </c>
      <c r="BM189" s="24" t="s">
        <v>1168</v>
      </c>
    </row>
    <row r="190" spans="2:65" s="1" customFormat="1" ht="22.5" customHeight="1">
      <c r="B190" s="41"/>
      <c r="C190" s="193" t="s">
        <v>224</v>
      </c>
      <c r="D190" s="193" t="s">
        <v>164</v>
      </c>
      <c r="E190" s="194" t="s">
        <v>1169</v>
      </c>
      <c r="F190" s="195" t="s">
        <v>915</v>
      </c>
      <c r="G190" s="196" t="s">
        <v>635</v>
      </c>
      <c r="H190" s="197">
        <v>1</v>
      </c>
      <c r="I190" s="198"/>
      <c r="J190" s="199">
        <f t="shared" si="60"/>
        <v>0</v>
      </c>
      <c r="K190" s="195" t="s">
        <v>76</v>
      </c>
      <c r="L190" s="61"/>
      <c r="M190" s="200" t="s">
        <v>76</v>
      </c>
      <c r="N190" s="201" t="s">
        <v>48</v>
      </c>
      <c r="O190" s="42"/>
      <c r="P190" s="202">
        <f t="shared" si="61"/>
        <v>0</v>
      </c>
      <c r="Q190" s="202">
        <v>0</v>
      </c>
      <c r="R190" s="202">
        <f t="shared" si="62"/>
        <v>0</v>
      </c>
      <c r="S190" s="202">
        <v>0</v>
      </c>
      <c r="T190" s="203">
        <f t="shared" si="63"/>
        <v>0</v>
      </c>
      <c r="AR190" s="24" t="s">
        <v>169</v>
      </c>
      <c r="AT190" s="24" t="s">
        <v>164</v>
      </c>
      <c r="AU190" s="24" t="s">
        <v>86</v>
      </c>
      <c r="AY190" s="24" t="s">
        <v>161</v>
      </c>
      <c r="BE190" s="204">
        <f t="shared" si="64"/>
        <v>0</v>
      </c>
      <c r="BF190" s="204">
        <f t="shared" si="65"/>
        <v>0</v>
      </c>
      <c r="BG190" s="204">
        <f t="shared" si="66"/>
        <v>0</v>
      </c>
      <c r="BH190" s="204">
        <f t="shared" si="67"/>
        <v>0</v>
      </c>
      <c r="BI190" s="204">
        <f t="shared" si="68"/>
        <v>0</v>
      </c>
      <c r="BJ190" s="24" t="s">
        <v>86</v>
      </c>
      <c r="BK190" s="204">
        <f t="shared" si="69"/>
        <v>0</v>
      </c>
      <c r="BL190" s="24" t="s">
        <v>169</v>
      </c>
      <c r="BM190" s="24" t="s">
        <v>1170</v>
      </c>
    </row>
    <row r="191" spans="2:65" s="1" customFormat="1" ht="22.5" customHeight="1">
      <c r="B191" s="41"/>
      <c r="C191" s="193" t="s">
        <v>528</v>
      </c>
      <c r="D191" s="193" t="s">
        <v>164</v>
      </c>
      <c r="E191" s="194" t="s">
        <v>1171</v>
      </c>
      <c r="F191" s="195" t="s">
        <v>1172</v>
      </c>
      <c r="G191" s="196" t="s">
        <v>635</v>
      </c>
      <c r="H191" s="197">
        <v>1</v>
      </c>
      <c r="I191" s="198"/>
      <c r="J191" s="199">
        <f t="shared" si="60"/>
        <v>0</v>
      </c>
      <c r="K191" s="195" t="s">
        <v>76</v>
      </c>
      <c r="L191" s="61"/>
      <c r="M191" s="200" t="s">
        <v>76</v>
      </c>
      <c r="N191" s="244" t="s">
        <v>48</v>
      </c>
      <c r="O191" s="245"/>
      <c r="P191" s="246">
        <f t="shared" si="61"/>
        <v>0</v>
      </c>
      <c r="Q191" s="246">
        <v>0</v>
      </c>
      <c r="R191" s="246">
        <f t="shared" si="62"/>
        <v>0</v>
      </c>
      <c r="S191" s="246">
        <v>0</v>
      </c>
      <c r="T191" s="247">
        <f t="shared" si="63"/>
        <v>0</v>
      </c>
      <c r="AR191" s="24" t="s">
        <v>169</v>
      </c>
      <c r="AT191" s="24" t="s">
        <v>164</v>
      </c>
      <c r="AU191" s="24" t="s">
        <v>86</v>
      </c>
      <c r="AY191" s="24" t="s">
        <v>161</v>
      </c>
      <c r="BE191" s="204">
        <f t="shared" si="64"/>
        <v>0</v>
      </c>
      <c r="BF191" s="204">
        <f t="shared" si="65"/>
        <v>0</v>
      </c>
      <c r="BG191" s="204">
        <f t="shared" si="66"/>
        <v>0</v>
      </c>
      <c r="BH191" s="204">
        <f t="shared" si="67"/>
        <v>0</v>
      </c>
      <c r="BI191" s="204">
        <f t="shared" si="68"/>
        <v>0</v>
      </c>
      <c r="BJ191" s="24" t="s">
        <v>86</v>
      </c>
      <c r="BK191" s="204">
        <f t="shared" si="69"/>
        <v>0</v>
      </c>
      <c r="BL191" s="24" t="s">
        <v>169</v>
      </c>
      <c r="BM191" s="24" t="s">
        <v>1173</v>
      </c>
    </row>
    <row r="192" spans="2:65" s="1" customFormat="1" ht="6.95" customHeight="1">
      <c r="B192" s="56"/>
      <c r="C192" s="57"/>
      <c r="D192" s="57"/>
      <c r="E192" s="57"/>
      <c r="F192" s="57"/>
      <c r="G192" s="57"/>
      <c r="H192" s="57"/>
      <c r="I192" s="139"/>
      <c r="J192" s="57"/>
      <c r="K192" s="57"/>
      <c r="L192" s="61"/>
    </row>
  </sheetData>
  <sheetProtection algorithmName="SHA-512" hashValue="5r7xZV0LTaqUB4OOcXCatWf4OF6Tywn5faXdA02pVlb8xFxtOS667VCx3a8XYu+enClcFs/o2wIyYTaiYRzdzA==" saltValue="OM02696s+ltbSYoDjExXpg==" spinCount="100000" sheet="1" objects="1" scenarios="1" formatCells="0" formatColumns="0" formatRows="0" sort="0" autoFilter="0"/>
  <autoFilter ref="C88:K191"/>
  <mergeCells count="9">
    <mergeCell ref="E79:H79"/>
    <mergeCell ref="E81:H81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88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253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11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21"/>
      <c r="B1" s="112"/>
      <c r="C1" s="112"/>
      <c r="D1" s="113" t="s">
        <v>1</v>
      </c>
      <c r="E1" s="112"/>
      <c r="F1" s="114" t="s">
        <v>119</v>
      </c>
      <c r="G1" s="399" t="s">
        <v>120</v>
      </c>
      <c r="H1" s="399"/>
      <c r="I1" s="115"/>
      <c r="J1" s="114" t="s">
        <v>121</v>
      </c>
      <c r="K1" s="113" t="s">
        <v>122</v>
      </c>
      <c r="L1" s="114" t="s">
        <v>123</v>
      </c>
      <c r="M1" s="114"/>
      <c r="N1" s="114"/>
      <c r="O1" s="114"/>
      <c r="P1" s="114"/>
      <c r="Q1" s="114"/>
      <c r="R1" s="114"/>
      <c r="S1" s="114"/>
      <c r="T1" s="114"/>
      <c r="U1" s="20"/>
      <c r="V1" s="20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</row>
    <row r="2" spans="1:70" ht="36.950000000000003" customHeight="1">
      <c r="L2" s="391"/>
      <c r="M2" s="391"/>
      <c r="N2" s="391"/>
      <c r="O2" s="391"/>
      <c r="P2" s="391"/>
      <c r="Q2" s="391"/>
      <c r="R2" s="391"/>
      <c r="S2" s="391"/>
      <c r="T2" s="391"/>
      <c r="U2" s="391"/>
      <c r="V2" s="391"/>
      <c r="AT2" s="24" t="s">
        <v>103</v>
      </c>
    </row>
    <row r="3" spans="1:70" ht="6.95" customHeight="1">
      <c r="B3" s="25"/>
      <c r="C3" s="26"/>
      <c r="D3" s="26"/>
      <c r="E3" s="26"/>
      <c r="F3" s="26"/>
      <c r="G3" s="26"/>
      <c r="H3" s="26"/>
      <c r="I3" s="116"/>
      <c r="J3" s="26"/>
      <c r="K3" s="27"/>
      <c r="AT3" s="24" t="s">
        <v>88</v>
      </c>
    </row>
    <row r="4" spans="1:70" ht="36.950000000000003" customHeight="1">
      <c r="B4" s="28"/>
      <c r="C4" s="29"/>
      <c r="D4" s="30" t="s">
        <v>124</v>
      </c>
      <c r="E4" s="29"/>
      <c r="F4" s="29"/>
      <c r="G4" s="29"/>
      <c r="H4" s="29"/>
      <c r="I4" s="117"/>
      <c r="J4" s="29"/>
      <c r="K4" s="31"/>
      <c r="M4" s="32" t="s">
        <v>12</v>
      </c>
      <c r="AT4" s="24" t="s">
        <v>6</v>
      </c>
    </row>
    <row r="5" spans="1:70" ht="6.95" customHeight="1">
      <c r="B5" s="28"/>
      <c r="C5" s="29"/>
      <c r="D5" s="29"/>
      <c r="E5" s="29"/>
      <c r="F5" s="29"/>
      <c r="G5" s="29"/>
      <c r="H5" s="29"/>
      <c r="I5" s="117"/>
      <c r="J5" s="29"/>
      <c r="K5" s="31"/>
    </row>
    <row r="6" spans="1:70">
      <c r="B6" s="28"/>
      <c r="C6" s="29"/>
      <c r="D6" s="37" t="s">
        <v>18</v>
      </c>
      <c r="E6" s="29"/>
      <c r="F6" s="29"/>
      <c r="G6" s="29"/>
      <c r="H6" s="29"/>
      <c r="I6" s="117"/>
      <c r="J6" s="29"/>
      <c r="K6" s="31"/>
    </row>
    <row r="7" spans="1:70" ht="22.5" customHeight="1">
      <c r="B7" s="28"/>
      <c r="C7" s="29"/>
      <c r="D7" s="29"/>
      <c r="E7" s="392" t="str">
        <f>'Rekapitulace stavby'!K6</f>
        <v>Stavební úpravy a Zateplení objektu na st.p.543_Lázně Bělohrad_171018</v>
      </c>
      <c r="F7" s="393"/>
      <c r="G7" s="393"/>
      <c r="H7" s="393"/>
      <c r="I7" s="117"/>
      <c r="J7" s="29"/>
      <c r="K7" s="31"/>
    </row>
    <row r="8" spans="1:70" s="1" customFormat="1">
      <c r="B8" s="41"/>
      <c r="C8" s="42"/>
      <c r="D8" s="37" t="s">
        <v>125</v>
      </c>
      <c r="E8" s="42"/>
      <c r="F8" s="42"/>
      <c r="G8" s="42"/>
      <c r="H8" s="42"/>
      <c r="I8" s="118"/>
      <c r="J8" s="42"/>
      <c r="K8" s="45"/>
    </row>
    <row r="9" spans="1:70" s="1" customFormat="1" ht="36.950000000000003" customHeight="1">
      <c r="B9" s="41"/>
      <c r="C9" s="42"/>
      <c r="D9" s="42"/>
      <c r="E9" s="394" t="s">
        <v>1174</v>
      </c>
      <c r="F9" s="395"/>
      <c r="G9" s="395"/>
      <c r="H9" s="395"/>
      <c r="I9" s="118"/>
      <c r="J9" s="42"/>
      <c r="K9" s="45"/>
    </row>
    <row r="10" spans="1:70" s="1" customFormat="1" ht="13.5">
      <c r="B10" s="41"/>
      <c r="C10" s="42"/>
      <c r="D10" s="42"/>
      <c r="E10" s="42"/>
      <c r="F10" s="42"/>
      <c r="G10" s="42"/>
      <c r="H10" s="42"/>
      <c r="I10" s="118"/>
      <c r="J10" s="42"/>
      <c r="K10" s="45"/>
    </row>
    <row r="11" spans="1:70" s="1" customFormat="1" ht="14.45" customHeight="1">
      <c r="B11" s="41"/>
      <c r="C11" s="42"/>
      <c r="D11" s="37" t="s">
        <v>20</v>
      </c>
      <c r="E11" s="42"/>
      <c r="F11" s="35" t="s">
        <v>76</v>
      </c>
      <c r="G11" s="42"/>
      <c r="H11" s="42"/>
      <c r="I11" s="119" t="s">
        <v>22</v>
      </c>
      <c r="J11" s="35" t="s">
        <v>76</v>
      </c>
      <c r="K11" s="45"/>
    </row>
    <row r="12" spans="1:70" s="1" customFormat="1" ht="14.45" customHeight="1">
      <c r="B12" s="41"/>
      <c r="C12" s="42"/>
      <c r="D12" s="37" t="s">
        <v>24</v>
      </c>
      <c r="E12" s="42"/>
      <c r="F12" s="35" t="s">
        <v>25</v>
      </c>
      <c r="G12" s="42"/>
      <c r="H12" s="42"/>
      <c r="I12" s="119" t="s">
        <v>26</v>
      </c>
      <c r="J12" s="120" t="str">
        <f>'Rekapitulace stavby'!AN8</f>
        <v>16. 8. 2017</v>
      </c>
      <c r="K12" s="45"/>
    </row>
    <row r="13" spans="1:70" s="1" customFormat="1" ht="10.9" customHeight="1">
      <c r="B13" s="41"/>
      <c r="C13" s="42"/>
      <c r="D13" s="42"/>
      <c r="E13" s="42"/>
      <c r="F13" s="42"/>
      <c r="G13" s="42"/>
      <c r="H13" s="42"/>
      <c r="I13" s="118"/>
      <c r="J13" s="42"/>
      <c r="K13" s="45"/>
    </row>
    <row r="14" spans="1:70" s="1" customFormat="1" ht="14.45" customHeight="1">
      <c r="B14" s="41"/>
      <c r="C14" s="42"/>
      <c r="D14" s="37" t="s">
        <v>28</v>
      </c>
      <c r="E14" s="42"/>
      <c r="F14" s="42"/>
      <c r="G14" s="42"/>
      <c r="H14" s="42"/>
      <c r="I14" s="119" t="s">
        <v>29</v>
      </c>
      <c r="J14" s="35" t="s">
        <v>30</v>
      </c>
      <c r="K14" s="45"/>
    </row>
    <row r="15" spans="1:70" s="1" customFormat="1" ht="18" customHeight="1">
      <c r="B15" s="41"/>
      <c r="C15" s="42"/>
      <c r="D15" s="42"/>
      <c r="E15" s="35" t="s">
        <v>31</v>
      </c>
      <c r="F15" s="42"/>
      <c r="G15" s="42"/>
      <c r="H15" s="42"/>
      <c r="I15" s="119" t="s">
        <v>32</v>
      </c>
      <c r="J15" s="35" t="s">
        <v>33</v>
      </c>
      <c r="K15" s="45"/>
    </row>
    <row r="16" spans="1:70" s="1" customFormat="1" ht="6.95" customHeight="1">
      <c r="B16" s="41"/>
      <c r="C16" s="42"/>
      <c r="D16" s="42"/>
      <c r="E16" s="42"/>
      <c r="F16" s="42"/>
      <c r="G16" s="42"/>
      <c r="H16" s="42"/>
      <c r="I16" s="118"/>
      <c r="J16" s="42"/>
      <c r="K16" s="45"/>
    </row>
    <row r="17" spans="2:11" s="1" customFormat="1" ht="14.45" customHeight="1">
      <c r="B17" s="41"/>
      <c r="C17" s="42"/>
      <c r="D17" s="37" t="s">
        <v>34</v>
      </c>
      <c r="E17" s="42"/>
      <c r="F17" s="42"/>
      <c r="G17" s="42"/>
      <c r="H17" s="42"/>
      <c r="I17" s="119" t="s">
        <v>29</v>
      </c>
      <c r="J17" s="35" t="str">
        <f>IF('Rekapitulace stavby'!AN13="Vyplň údaj","",IF('Rekapitulace stavby'!AN13="","",'Rekapitulace stavby'!AN13))</f>
        <v/>
      </c>
      <c r="K17" s="45"/>
    </row>
    <row r="18" spans="2:11" s="1" customFormat="1" ht="18" customHeight="1">
      <c r="B18" s="41"/>
      <c r="C18" s="42"/>
      <c r="D18" s="42"/>
      <c r="E18" s="35" t="str">
        <f>IF('Rekapitulace stavby'!E14="Vyplň údaj","",IF('Rekapitulace stavby'!E14="","",'Rekapitulace stavby'!E14))</f>
        <v/>
      </c>
      <c r="F18" s="42"/>
      <c r="G18" s="42"/>
      <c r="H18" s="42"/>
      <c r="I18" s="119" t="s">
        <v>32</v>
      </c>
      <c r="J18" s="35" t="str">
        <f>IF('Rekapitulace stavby'!AN14="Vyplň údaj","",IF('Rekapitulace stavby'!AN14="","",'Rekapitulace stavby'!AN14))</f>
        <v/>
      </c>
      <c r="K18" s="45"/>
    </row>
    <row r="19" spans="2:11" s="1" customFormat="1" ht="6.95" customHeight="1">
      <c r="B19" s="41"/>
      <c r="C19" s="42"/>
      <c r="D19" s="42"/>
      <c r="E19" s="42"/>
      <c r="F19" s="42"/>
      <c r="G19" s="42"/>
      <c r="H19" s="42"/>
      <c r="I19" s="118"/>
      <c r="J19" s="42"/>
      <c r="K19" s="45"/>
    </row>
    <row r="20" spans="2:11" s="1" customFormat="1" ht="14.45" customHeight="1">
      <c r="B20" s="41"/>
      <c r="C20" s="42"/>
      <c r="D20" s="37" t="s">
        <v>36</v>
      </c>
      <c r="E20" s="42"/>
      <c r="F20" s="42"/>
      <c r="G20" s="42"/>
      <c r="H20" s="42"/>
      <c r="I20" s="119" t="s">
        <v>29</v>
      </c>
      <c r="J20" s="35" t="s">
        <v>37</v>
      </c>
      <c r="K20" s="45"/>
    </row>
    <row r="21" spans="2:11" s="1" customFormat="1" ht="18" customHeight="1">
      <c r="B21" s="41"/>
      <c r="C21" s="42"/>
      <c r="D21" s="42"/>
      <c r="E21" s="35" t="s">
        <v>38</v>
      </c>
      <c r="F21" s="42"/>
      <c r="G21" s="42"/>
      <c r="H21" s="42"/>
      <c r="I21" s="119" t="s">
        <v>32</v>
      </c>
      <c r="J21" s="35" t="s">
        <v>39</v>
      </c>
      <c r="K21" s="45"/>
    </row>
    <row r="22" spans="2:11" s="1" customFormat="1" ht="6.95" customHeight="1">
      <c r="B22" s="41"/>
      <c r="C22" s="42"/>
      <c r="D22" s="42"/>
      <c r="E22" s="42"/>
      <c r="F22" s="42"/>
      <c r="G22" s="42"/>
      <c r="H22" s="42"/>
      <c r="I22" s="118"/>
      <c r="J22" s="42"/>
      <c r="K22" s="45"/>
    </row>
    <row r="23" spans="2:11" s="1" customFormat="1" ht="14.45" customHeight="1">
      <c r="B23" s="41"/>
      <c r="C23" s="42"/>
      <c r="D23" s="37" t="s">
        <v>41</v>
      </c>
      <c r="E23" s="42"/>
      <c r="F23" s="42"/>
      <c r="G23" s="42"/>
      <c r="H23" s="42"/>
      <c r="I23" s="118"/>
      <c r="J23" s="42"/>
      <c r="K23" s="45"/>
    </row>
    <row r="24" spans="2:11" s="6" customFormat="1" ht="22.5" customHeight="1">
      <c r="B24" s="121"/>
      <c r="C24" s="122"/>
      <c r="D24" s="122"/>
      <c r="E24" s="361" t="s">
        <v>76</v>
      </c>
      <c r="F24" s="361"/>
      <c r="G24" s="361"/>
      <c r="H24" s="361"/>
      <c r="I24" s="123"/>
      <c r="J24" s="122"/>
      <c r="K24" s="124"/>
    </row>
    <row r="25" spans="2:11" s="1" customFormat="1" ht="6.95" customHeight="1">
      <c r="B25" s="41"/>
      <c r="C25" s="42"/>
      <c r="D25" s="42"/>
      <c r="E25" s="42"/>
      <c r="F25" s="42"/>
      <c r="G25" s="42"/>
      <c r="H25" s="42"/>
      <c r="I25" s="118"/>
      <c r="J25" s="42"/>
      <c r="K25" s="45"/>
    </row>
    <row r="26" spans="2:11" s="1" customFormat="1" ht="6.95" customHeight="1">
      <c r="B26" s="41"/>
      <c r="C26" s="42"/>
      <c r="D26" s="85"/>
      <c r="E26" s="85"/>
      <c r="F26" s="85"/>
      <c r="G26" s="85"/>
      <c r="H26" s="85"/>
      <c r="I26" s="125"/>
      <c r="J26" s="85"/>
      <c r="K26" s="126"/>
    </row>
    <row r="27" spans="2:11" s="1" customFormat="1" ht="25.35" customHeight="1">
      <c r="B27" s="41"/>
      <c r="C27" s="42"/>
      <c r="D27" s="127" t="s">
        <v>43</v>
      </c>
      <c r="E27" s="42"/>
      <c r="F27" s="42"/>
      <c r="G27" s="42"/>
      <c r="H27" s="42"/>
      <c r="I27" s="118"/>
      <c r="J27" s="128">
        <f>ROUND(J84,2)</f>
        <v>0</v>
      </c>
      <c r="K27" s="45"/>
    </row>
    <row r="28" spans="2:11" s="1" customFormat="1" ht="6.95" customHeight="1">
      <c r="B28" s="41"/>
      <c r="C28" s="42"/>
      <c r="D28" s="85"/>
      <c r="E28" s="85"/>
      <c r="F28" s="85"/>
      <c r="G28" s="85"/>
      <c r="H28" s="85"/>
      <c r="I28" s="125"/>
      <c r="J28" s="85"/>
      <c r="K28" s="126"/>
    </row>
    <row r="29" spans="2:11" s="1" customFormat="1" ht="14.45" customHeight="1">
      <c r="B29" s="41"/>
      <c r="C29" s="42"/>
      <c r="D29" s="42"/>
      <c r="E29" s="42"/>
      <c r="F29" s="46" t="s">
        <v>45</v>
      </c>
      <c r="G29" s="42"/>
      <c r="H29" s="42"/>
      <c r="I29" s="129" t="s">
        <v>44</v>
      </c>
      <c r="J29" s="46" t="s">
        <v>46</v>
      </c>
      <c r="K29" s="45"/>
    </row>
    <row r="30" spans="2:11" s="1" customFormat="1" ht="14.45" customHeight="1">
      <c r="B30" s="41"/>
      <c r="C30" s="42"/>
      <c r="D30" s="49" t="s">
        <v>47</v>
      </c>
      <c r="E30" s="49" t="s">
        <v>48</v>
      </c>
      <c r="F30" s="130">
        <f>ROUND(SUM(BE84:BE252), 2)</f>
        <v>0</v>
      </c>
      <c r="G30" s="42"/>
      <c r="H30" s="42"/>
      <c r="I30" s="131">
        <v>0.21</v>
      </c>
      <c r="J30" s="130">
        <f>ROUND(ROUND((SUM(BE84:BE252)), 2)*I30, 2)</f>
        <v>0</v>
      </c>
      <c r="K30" s="45"/>
    </row>
    <row r="31" spans="2:11" s="1" customFormat="1" ht="14.45" customHeight="1">
      <c r="B31" s="41"/>
      <c r="C31" s="42"/>
      <c r="D31" s="42"/>
      <c r="E31" s="49" t="s">
        <v>49</v>
      </c>
      <c r="F31" s="130">
        <f>ROUND(SUM(BF84:BF252), 2)</f>
        <v>0</v>
      </c>
      <c r="G31" s="42"/>
      <c r="H31" s="42"/>
      <c r="I31" s="131">
        <v>0.15</v>
      </c>
      <c r="J31" s="130">
        <f>ROUND(ROUND((SUM(BF84:BF252)), 2)*I31, 2)</f>
        <v>0</v>
      </c>
      <c r="K31" s="45"/>
    </row>
    <row r="32" spans="2:11" s="1" customFormat="1" ht="14.45" hidden="1" customHeight="1">
      <c r="B32" s="41"/>
      <c r="C32" s="42"/>
      <c r="D32" s="42"/>
      <c r="E32" s="49" t="s">
        <v>50</v>
      </c>
      <c r="F32" s="130">
        <f>ROUND(SUM(BG84:BG252), 2)</f>
        <v>0</v>
      </c>
      <c r="G32" s="42"/>
      <c r="H32" s="42"/>
      <c r="I32" s="131">
        <v>0.21</v>
      </c>
      <c r="J32" s="130">
        <v>0</v>
      </c>
      <c r="K32" s="45"/>
    </row>
    <row r="33" spans="2:11" s="1" customFormat="1" ht="14.45" hidden="1" customHeight="1">
      <c r="B33" s="41"/>
      <c r="C33" s="42"/>
      <c r="D33" s="42"/>
      <c r="E33" s="49" t="s">
        <v>51</v>
      </c>
      <c r="F33" s="130">
        <f>ROUND(SUM(BH84:BH252), 2)</f>
        <v>0</v>
      </c>
      <c r="G33" s="42"/>
      <c r="H33" s="42"/>
      <c r="I33" s="131">
        <v>0.15</v>
      </c>
      <c r="J33" s="130">
        <v>0</v>
      </c>
      <c r="K33" s="45"/>
    </row>
    <row r="34" spans="2:11" s="1" customFormat="1" ht="14.45" hidden="1" customHeight="1">
      <c r="B34" s="41"/>
      <c r="C34" s="42"/>
      <c r="D34" s="42"/>
      <c r="E34" s="49" t="s">
        <v>52</v>
      </c>
      <c r="F34" s="130">
        <f>ROUND(SUM(BI84:BI252), 2)</f>
        <v>0</v>
      </c>
      <c r="G34" s="42"/>
      <c r="H34" s="42"/>
      <c r="I34" s="131">
        <v>0</v>
      </c>
      <c r="J34" s="130">
        <v>0</v>
      </c>
      <c r="K34" s="45"/>
    </row>
    <row r="35" spans="2:11" s="1" customFormat="1" ht="6.95" customHeight="1">
      <c r="B35" s="41"/>
      <c r="C35" s="42"/>
      <c r="D35" s="42"/>
      <c r="E35" s="42"/>
      <c r="F35" s="42"/>
      <c r="G35" s="42"/>
      <c r="H35" s="42"/>
      <c r="I35" s="118"/>
      <c r="J35" s="42"/>
      <c r="K35" s="45"/>
    </row>
    <row r="36" spans="2:11" s="1" customFormat="1" ht="25.35" customHeight="1">
      <c r="B36" s="41"/>
      <c r="C36" s="132"/>
      <c r="D36" s="133" t="s">
        <v>53</v>
      </c>
      <c r="E36" s="79"/>
      <c r="F36" s="79"/>
      <c r="G36" s="134" t="s">
        <v>54</v>
      </c>
      <c r="H36" s="135" t="s">
        <v>55</v>
      </c>
      <c r="I36" s="136"/>
      <c r="J36" s="137">
        <f>SUM(J27:J34)</f>
        <v>0</v>
      </c>
      <c r="K36" s="138"/>
    </row>
    <row r="37" spans="2:11" s="1" customFormat="1" ht="14.45" customHeight="1">
      <c r="B37" s="56"/>
      <c r="C37" s="57"/>
      <c r="D37" s="57"/>
      <c r="E37" s="57"/>
      <c r="F37" s="57"/>
      <c r="G37" s="57"/>
      <c r="H37" s="57"/>
      <c r="I37" s="139"/>
      <c r="J37" s="57"/>
      <c r="K37" s="58"/>
    </row>
    <row r="41" spans="2:11" s="1" customFormat="1" ht="6.95" customHeight="1">
      <c r="B41" s="140"/>
      <c r="C41" s="141"/>
      <c r="D41" s="141"/>
      <c r="E41" s="141"/>
      <c r="F41" s="141"/>
      <c r="G41" s="141"/>
      <c r="H41" s="141"/>
      <c r="I41" s="142"/>
      <c r="J41" s="141"/>
      <c r="K41" s="143"/>
    </row>
    <row r="42" spans="2:11" s="1" customFormat="1" ht="36.950000000000003" customHeight="1">
      <c r="B42" s="41"/>
      <c r="C42" s="30" t="s">
        <v>127</v>
      </c>
      <c r="D42" s="42"/>
      <c r="E42" s="42"/>
      <c r="F42" s="42"/>
      <c r="G42" s="42"/>
      <c r="H42" s="42"/>
      <c r="I42" s="118"/>
      <c r="J42" s="42"/>
      <c r="K42" s="45"/>
    </row>
    <row r="43" spans="2:11" s="1" customFormat="1" ht="6.95" customHeight="1">
      <c r="B43" s="41"/>
      <c r="C43" s="42"/>
      <c r="D43" s="42"/>
      <c r="E43" s="42"/>
      <c r="F43" s="42"/>
      <c r="G43" s="42"/>
      <c r="H43" s="42"/>
      <c r="I43" s="118"/>
      <c r="J43" s="42"/>
      <c r="K43" s="45"/>
    </row>
    <row r="44" spans="2:11" s="1" customFormat="1" ht="14.45" customHeight="1">
      <c r="B44" s="41"/>
      <c r="C44" s="37" t="s">
        <v>18</v>
      </c>
      <c r="D44" s="42"/>
      <c r="E44" s="42"/>
      <c r="F44" s="42"/>
      <c r="G44" s="42"/>
      <c r="H44" s="42"/>
      <c r="I44" s="118"/>
      <c r="J44" s="42"/>
      <c r="K44" s="45"/>
    </row>
    <row r="45" spans="2:11" s="1" customFormat="1" ht="22.5" customHeight="1">
      <c r="B45" s="41"/>
      <c r="C45" s="42"/>
      <c r="D45" s="42"/>
      <c r="E45" s="392" t="str">
        <f>E7</f>
        <v>Stavební úpravy a Zateplení objektu na st.p.543_Lázně Bělohrad_171018</v>
      </c>
      <c r="F45" s="393"/>
      <c r="G45" s="393"/>
      <c r="H45" s="393"/>
      <c r="I45" s="118"/>
      <c r="J45" s="42"/>
      <c r="K45" s="45"/>
    </row>
    <row r="46" spans="2:11" s="1" customFormat="1" ht="14.45" customHeight="1">
      <c r="B46" s="41"/>
      <c r="C46" s="37" t="s">
        <v>125</v>
      </c>
      <c r="D46" s="42"/>
      <c r="E46" s="42"/>
      <c r="F46" s="42"/>
      <c r="G46" s="42"/>
      <c r="H46" s="42"/>
      <c r="I46" s="118"/>
      <c r="J46" s="42"/>
      <c r="K46" s="45"/>
    </row>
    <row r="47" spans="2:11" s="1" customFormat="1" ht="23.25" customHeight="1">
      <c r="B47" s="41"/>
      <c r="C47" s="42"/>
      <c r="D47" s="42"/>
      <c r="E47" s="394" t="str">
        <f>E9</f>
        <v>SO.04 - ZDRAVOTNĚ TECHNICKÉ INSTALACE</v>
      </c>
      <c r="F47" s="395"/>
      <c r="G47" s="395"/>
      <c r="H47" s="395"/>
      <c r="I47" s="118"/>
      <c r="J47" s="42"/>
      <c r="K47" s="45"/>
    </row>
    <row r="48" spans="2:11" s="1" customFormat="1" ht="6.95" customHeight="1">
      <c r="B48" s="41"/>
      <c r="C48" s="42"/>
      <c r="D48" s="42"/>
      <c r="E48" s="42"/>
      <c r="F48" s="42"/>
      <c r="G48" s="42"/>
      <c r="H48" s="42"/>
      <c r="I48" s="118"/>
      <c r="J48" s="42"/>
      <c r="K48" s="45"/>
    </row>
    <row r="49" spans="2:47" s="1" customFormat="1" ht="18" customHeight="1">
      <c r="B49" s="41"/>
      <c r="C49" s="37" t="s">
        <v>24</v>
      </c>
      <c r="D49" s="42"/>
      <c r="E49" s="42"/>
      <c r="F49" s="35" t="str">
        <f>F12</f>
        <v>ZŠ K.V. Raise, Lázně Bělohrad</v>
      </c>
      <c r="G49" s="42"/>
      <c r="H49" s="42"/>
      <c r="I49" s="119" t="s">
        <v>26</v>
      </c>
      <c r="J49" s="120" t="str">
        <f>IF(J12="","",J12)</f>
        <v>16. 8. 2017</v>
      </c>
      <c r="K49" s="45"/>
    </row>
    <row r="50" spans="2:47" s="1" customFormat="1" ht="6.95" customHeight="1">
      <c r="B50" s="41"/>
      <c r="C50" s="42"/>
      <c r="D50" s="42"/>
      <c r="E50" s="42"/>
      <c r="F50" s="42"/>
      <c r="G50" s="42"/>
      <c r="H50" s="42"/>
      <c r="I50" s="118"/>
      <c r="J50" s="42"/>
      <c r="K50" s="45"/>
    </row>
    <row r="51" spans="2:47" s="1" customFormat="1">
      <c r="B51" s="41"/>
      <c r="C51" s="37" t="s">
        <v>28</v>
      </c>
      <c r="D51" s="42"/>
      <c r="E51" s="42"/>
      <c r="F51" s="35" t="str">
        <f>E15</f>
        <v>Město Lázně Bělohrad</v>
      </c>
      <c r="G51" s="42"/>
      <c r="H51" s="42"/>
      <c r="I51" s="119" t="s">
        <v>36</v>
      </c>
      <c r="J51" s="35" t="str">
        <f>E21</f>
        <v>SOLICITE s.r.o.</v>
      </c>
      <c r="K51" s="45"/>
    </row>
    <row r="52" spans="2:47" s="1" customFormat="1" ht="14.45" customHeight="1">
      <c r="B52" s="41"/>
      <c r="C52" s="37" t="s">
        <v>34</v>
      </c>
      <c r="D52" s="42"/>
      <c r="E52" s="42"/>
      <c r="F52" s="35" t="str">
        <f>IF(E18="","",E18)</f>
        <v/>
      </c>
      <c r="G52" s="42"/>
      <c r="H52" s="42"/>
      <c r="I52" s="118"/>
      <c r="J52" s="42"/>
      <c r="K52" s="45"/>
    </row>
    <row r="53" spans="2:47" s="1" customFormat="1" ht="10.35" customHeight="1">
      <c r="B53" s="41"/>
      <c r="C53" s="42"/>
      <c r="D53" s="42"/>
      <c r="E53" s="42"/>
      <c r="F53" s="42"/>
      <c r="G53" s="42"/>
      <c r="H53" s="42"/>
      <c r="I53" s="118"/>
      <c r="J53" s="42"/>
      <c r="K53" s="45"/>
    </row>
    <row r="54" spans="2:47" s="1" customFormat="1" ht="29.25" customHeight="1">
      <c r="B54" s="41"/>
      <c r="C54" s="144" t="s">
        <v>128</v>
      </c>
      <c r="D54" s="132"/>
      <c r="E54" s="132"/>
      <c r="F54" s="132"/>
      <c r="G54" s="132"/>
      <c r="H54" s="132"/>
      <c r="I54" s="145"/>
      <c r="J54" s="146" t="s">
        <v>129</v>
      </c>
      <c r="K54" s="147"/>
    </row>
    <row r="55" spans="2:47" s="1" customFormat="1" ht="10.35" customHeight="1">
      <c r="B55" s="41"/>
      <c r="C55" s="42"/>
      <c r="D55" s="42"/>
      <c r="E55" s="42"/>
      <c r="F55" s="42"/>
      <c r="G55" s="42"/>
      <c r="H55" s="42"/>
      <c r="I55" s="118"/>
      <c r="J55" s="42"/>
      <c r="K55" s="45"/>
    </row>
    <row r="56" spans="2:47" s="1" customFormat="1" ht="29.25" customHeight="1">
      <c r="B56" s="41"/>
      <c r="C56" s="148" t="s">
        <v>130</v>
      </c>
      <c r="D56" s="42"/>
      <c r="E56" s="42"/>
      <c r="F56" s="42"/>
      <c r="G56" s="42"/>
      <c r="H56" s="42"/>
      <c r="I56" s="118"/>
      <c r="J56" s="128">
        <f>J84</f>
        <v>0</v>
      </c>
      <c r="K56" s="45"/>
      <c r="AU56" s="24" t="s">
        <v>131</v>
      </c>
    </row>
    <row r="57" spans="2:47" s="7" customFormat="1" ht="24.95" customHeight="1">
      <c r="B57" s="149"/>
      <c r="C57" s="150"/>
      <c r="D57" s="151" t="s">
        <v>1175</v>
      </c>
      <c r="E57" s="152"/>
      <c r="F57" s="152"/>
      <c r="G57" s="152"/>
      <c r="H57" s="152"/>
      <c r="I57" s="153"/>
      <c r="J57" s="154">
        <f>J85</f>
        <v>0</v>
      </c>
      <c r="K57" s="155"/>
    </row>
    <row r="58" spans="2:47" s="7" customFormat="1" ht="24.95" customHeight="1">
      <c r="B58" s="149"/>
      <c r="C58" s="150"/>
      <c r="D58" s="151" t="s">
        <v>1176</v>
      </c>
      <c r="E58" s="152"/>
      <c r="F58" s="152"/>
      <c r="G58" s="152"/>
      <c r="H58" s="152"/>
      <c r="I58" s="153"/>
      <c r="J58" s="154">
        <f>J141</f>
        <v>0</v>
      </c>
      <c r="K58" s="155"/>
    </row>
    <row r="59" spans="2:47" s="7" customFormat="1" ht="24.95" customHeight="1">
      <c r="B59" s="149"/>
      <c r="C59" s="150"/>
      <c r="D59" s="151" t="s">
        <v>1177</v>
      </c>
      <c r="E59" s="152"/>
      <c r="F59" s="152"/>
      <c r="G59" s="152"/>
      <c r="H59" s="152"/>
      <c r="I59" s="153"/>
      <c r="J59" s="154">
        <f>J148</f>
        <v>0</v>
      </c>
      <c r="K59" s="155"/>
    </row>
    <row r="60" spans="2:47" s="8" customFormat="1" ht="19.899999999999999" customHeight="1">
      <c r="B60" s="156"/>
      <c r="C60" s="157"/>
      <c r="D60" s="158" t="s">
        <v>1178</v>
      </c>
      <c r="E60" s="159"/>
      <c r="F60" s="159"/>
      <c r="G60" s="159"/>
      <c r="H60" s="159"/>
      <c r="I60" s="160"/>
      <c r="J60" s="161">
        <f>J149</f>
        <v>0</v>
      </c>
      <c r="K60" s="162"/>
    </row>
    <row r="61" spans="2:47" s="8" customFormat="1" ht="19.899999999999999" customHeight="1">
      <c r="B61" s="156"/>
      <c r="C61" s="157"/>
      <c r="D61" s="158" t="s">
        <v>1179</v>
      </c>
      <c r="E61" s="159"/>
      <c r="F61" s="159"/>
      <c r="G61" s="159"/>
      <c r="H61" s="159"/>
      <c r="I61" s="160"/>
      <c r="J61" s="161">
        <f>J173</f>
        <v>0</v>
      </c>
      <c r="K61" s="162"/>
    </row>
    <row r="62" spans="2:47" s="8" customFormat="1" ht="19.899999999999999" customHeight="1">
      <c r="B62" s="156"/>
      <c r="C62" s="157"/>
      <c r="D62" s="158" t="s">
        <v>1180</v>
      </c>
      <c r="E62" s="159"/>
      <c r="F62" s="159"/>
      <c r="G62" s="159"/>
      <c r="H62" s="159"/>
      <c r="I62" s="160"/>
      <c r="J62" s="161">
        <f>J205</f>
        <v>0</v>
      </c>
      <c r="K62" s="162"/>
    </row>
    <row r="63" spans="2:47" s="8" customFormat="1" ht="19.899999999999999" customHeight="1">
      <c r="B63" s="156"/>
      <c r="C63" s="157"/>
      <c r="D63" s="158" t="s">
        <v>1181</v>
      </c>
      <c r="E63" s="159"/>
      <c r="F63" s="159"/>
      <c r="G63" s="159"/>
      <c r="H63" s="159"/>
      <c r="I63" s="160"/>
      <c r="J63" s="161">
        <f>J242</f>
        <v>0</v>
      </c>
      <c r="K63" s="162"/>
    </row>
    <row r="64" spans="2:47" s="7" customFormat="1" ht="24.95" customHeight="1">
      <c r="B64" s="149"/>
      <c r="C64" s="150"/>
      <c r="D64" s="151" t="s">
        <v>1182</v>
      </c>
      <c r="E64" s="152"/>
      <c r="F64" s="152"/>
      <c r="G64" s="152"/>
      <c r="H64" s="152"/>
      <c r="I64" s="153"/>
      <c r="J64" s="154">
        <f>J249</f>
        <v>0</v>
      </c>
      <c r="K64" s="155"/>
    </row>
    <row r="65" spans="2:12" s="1" customFormat="1" ht="21.75" customHeight="1">
      <c r="B65" s="41"/>
      <c r="C65" s="42"/>
      <c r="D65" s="42"/>
      <c r="E65" s="42"/>
      <c r="F65" s="42"/>
      <c r="G65" s="42"/>
      <c r="H65" s="42"/>
      <c r="I65" s="118"/>
      <c r="J65" s="42"/>
      <c r="K65" s="45"/>
    </row>
    <row r="66" spans="2:12" s="1" customFormat="1" ht="6.95" customHeight="1">
      <c r="B66" s="56"/>
      <c r="C66" s="57"/>
      <c r="D66" s="57"/>
      <c r="E66" s="57"/>
      <c r="F66" s="57"/>
      <c r="G66" s="57"/>
      <c r="H66" s="57"/>
      <c r="I66" s="139"/>
      <c r="J66" s="57"/>
      <c r="K66" s="58"/>
    </row>
    <row r="70" spans="2:12" s="1" customFormat="1" ht="6.95" customHeight="1">
      <c r="B70" s="59"/>
      <c r="C70" s="60"/>
      <c r="D70" s="60"/>
      <c r="E70" s="60"/>
      <c r="F70" s="60"/>
      <c r="G70" s="60"/>
      <c r="H70" s="60"/>
      <c r="I70" s="142"/>
      <c r="J70" s="60"/>
      <c r="K70" s="60"/>
      <c r="L70" s="61"/>
    </row>
    <row r="71" spans="2:12" s="1" customFormat="1" ht="36.950000000000003" customHeight="1">
      <c r="B71" s="41"/>
      <c r="C71" s="62" t="s">
        <v>145</v>
      </c>
      <c r="D71" s="63"/>
      <c r="E71" s="63"/>
      <c r="F71" s="63"/>
      <c r="G71" s="63"/>
      <c r="H71" s="63"/>
      <c r="I71" s="163"/>
      <c r="J71" s="63"/>
      <c r="K71" s="63"/>
      <c r="L71" s="61"/>
    </row>
    <row r="72" spans="2:12" s="1" customFormat="1" ht="6.95" customHeight="1">
      <c r="B72" s="41"/>
      <c r="C72" s="63"/>
      <c r="D72" s="63"/>
      <c r="E72" s="63"/>
      <c r="F72" s="63"/>
      <c r="G72" s="63"/>
      <c r="H72" s="63"/>
      <c r="I72" s="163"/>
      <c r="J72" s="63"/>
      <c r="K72" s="63"/>
      <c r="L72" s="61"/>
    </row>
    <row r="73" spans="2:12" s="1" customFormat="1" ht="14.45" customHeight="1">
      <c r="B73" s="41"/>
      <c r="C73" s="65" t="s">
        <v>18</v>
      </c>
      <c r="D73" s="63"/>
      <c r="E73" s="63"/>
      <c r="F73" s="63"/>
      <c r="G73" s="63"/>
      <c r="H73" s="63"/>
      <c r="I73" s="163"/>
      <c r="J73" s="63"/>
      <c r="K73" s="63"/>
      <c r="L73" s="61"/>
    </row>
    <row r="74" spans="2:12" s="1" customFormat="1" ht="22.5" customHeight="1">
      <c r="B74" s="41"/>
      <c r="C74" s="63"/>
      <c r="D74" s="63"/>
      <c r="E74" s="396" t="str">
        <f>E7</f>
        <v>Stavební úpravy a Zateplení objektu na st.p.543_Lázně Bělohrad_171018</v>
      </c>
      <c r="F74" s="397"/>
      <c r="G74" s="397"/>
      <c r="H74" s="397"/>
      <c r="I74" s="163"/>
      <c r="J74" s="63"/>
      <c r="K74" s="63"/>
      <c r="L74" s="61"/>
    </row>
    <row r="75" spans="2:12" s="1" customFormat="1" ht="14.45" customHeight="1">
      <c r="B75" s="41"/>
      <c r="C75" s="65" t="s">
        <v>125</v>
      </c>
      <c r="D75" s="63"/>
      <c r="E75" s="63"/>
      <c r="F75" s="63"/>
      <c r="G75" s="63"/>
      <c r="H75" s="63"/>
      <c r="I75" s="163"/>
      <c r="J75" s="63"/>
      <c r="K75" s="63"/>
      <c r="L75" s="61"/>
    </row>
    <row r="76" spans="2:12" s="1" customFormat="1" ht="23.25" customHeight="1">
      <c r="B76" s="41"/>
      <c r="C76" s="63"/>
      <c r="D76" s="63"/>
      <c r="E76" s="372" t="str">
        <f>E9</f>
        <v>SO.04 - ZDRAVOTNĚ TECHNICKÉ INSTALACE</v>
      </c>
      <c r="F76" s="398"/>
      <c r="G76" s="398"/>
      <c r="H76" s="398"/>
      <c r="I76" s="163"/>
      <c r="J76" s="63"/>
      <c r="K76" s="63"/>
      <c r="L76" s="61"/>
    </row>
    <row r="77" spans="2:12" s="1" customFormat="1" ht="6.95" customHeight="1">
      <c r="B77" s="41"/>
      <c r="C77" s="63"/>
      <c r="D77" s="63"/>
      <c r="E77" s="63"/>
      <c r="F77" s="63"/>
      <c r="G77" s="63"/>
      <c r="H77" s="63"/>
      <c r="I77" s="163"/>
      <c r="J77" s="63"/>
      <c r="K77" s="63"/>
      <c r="L77" s="61"/>
    </row>
    <row r="78" spans="2:12" s="1" customFormat="1" ht="18" customHeight="1">
      <c r="B78" s="41"/>
      <c r="C78" s="65" t="s">
        <v>24</v>
      </c>
      <c r="D78" s="63"/>
      <c r="E78" s="63"/>
      <c r="F78" s="164" t="str">
        <f>F12</f>
        <v>ZŠ K.V. Raise, Lázně Bělohrad</v>
      </c>
      <c r="G78" s="63"/>
      <c r="H78" s="63"/>
      <c r="I78" s="165" t="s">
        <v>26</v>
      </c>
      <c r="J78" s="73" t="str">
        <f>IF(J12="","",J12)</f>
        <v>16. 8. 2017</v>
      </c>
      <c r="K78" s="63"/>
      <c r="L78" s="61"/>
    </row>
    <row r="79" spans="2:12" s="1" customFormat="1" ht="6.95" customHeight="1">
      <c r="B79" s="41"/>
      <c r="C79" s="63"/>
      <c r="D79" s="63"/>
      <c r="E79" s="63"/>
      <c r="F79" s="63"/>
      <c r="G79" s="63"/>
      <c r="H79" s="63"/>
      <c r="I79" s="163"/>
      <c r="J79" s="63"/>
      <c r="K79" s="63"/>
      <c r="L79" s="61"/>
    </row>
    <row r="80" spans="2:12" s="1" customFormat="1">
      <c r="B80" s="41"/>
      <c r="C80" s="65" t="s">
        <v>28</v>
      </c>
      <c r="D80" s="63"/>
      <c r="E80" s="63"/>
      <c r="F80" s="164" t="str">
        <f>E15</f>
        <v>Město Lázně Bělohrad</v>
      </c>
      <c r="G80" s="63"/>
      <c r="H80" s="63"/>
      <c r="I80" s="165" t="s">
        <v>36</v>
      </c>
      <c r="J80" s="164" t="str">
        <f>E21</f>
        <v>SOLICITE s.r.o.</v>
      </c>
      <c r="K80" s="63"/>
      <c r="L80" s="61"/>
    </row>
    <row r="81" spans="2:65" s="1" customFormat="1" ht="14.45" customHeight="1">
      <c r="B81" s="41"/>
      <c r="C81" s="65" t="s">
        <v>34</v>
      </c>
      <c r="D81" s="63"/>
      <c r="E81" s="63"/>
      <c r="F81" s="164" t="str">
        <f>IF(E18="","",E18)</f>
        <v/>
      </c>
      <c r="G81" s="63"/>
      <c r="H81" s="63"/>
      <c r="I81" s="163"/>
      <c r="J81" s="63"/>
      <c r="K81" s="63"/>
      <c r="L81" s="61"/>
    </row>
    <row r="82" spans="2:65" s="1" customFormat="1" ht="10.35" customHeight="1">
      <c r="B82" s="41"/>
      <c r="C82" s="63"/>
      <c r="D82" s="63"/>
      <c r="E82" s="63"/>
      <c r="F82" s="63"/>
      <c r="G82" s="63"/>
      <c r="H82" s="63"/>
      <c r="I82" s="163"/>
      <c r="J82" s="63"/>
      <c r="K82" s="63"/>
      <c r="L82" s="61"/>
    </row>
    <row r="83" spans="2:65" s="9" customFormat="1" ht="29.25" customHeight="1">
      <c r="B83" s="166"/>
      <c r="C83" s="167" t="s">
        <v>146</v>
      </c>
      <c r="D83" s="168" t="s">
        <v>62</v>
      </c>
      <c r="E83" s="168" t="s">
        <v>58</v>
      </c>
      <c r="F83" s="168" t="s">
        <v>147</v>
      </c>
      <c r="G83" s="168" t="s">
        <v>148</v>
      </c>
      <c r="H83" s="168" t="s">
        <v>149</v>
      </c>
      <c r="I83" s="169" t="s">
        <v>150</v>
      </c>
      <c r="J83" s="168" t="s">
        <v>129</v>
      </c>
      <c r="K83" s="170" t="s">
        <v>151</v>
      </c>
      <c r="L83" s="171"/>
      <c r="M83" s="81" t="s">
        <v>152</v>
      </c>
      <c r="N83" s="82" t="s">
        <v>47</v>
      </c>
      <c r="O83" s="82" t="s">
        <v>153</v>
      </c>
      <c r="P83" s="82" t="s">
        <v>154</v>
      </c>
      <c r="Q83" s="82" t="s">
        <v>155</v>
      </c>
      <c r="R83" s="82" t="s">
        <v>156</v>
      </c>
      <c r="S83" s="82" t="s">
        <v>157</v>
      </c>
      <c r="T83" s="83" t="s">
        <v>158</v>
      </c>
    </row>
    <row r="84" spans="2:65" s="1" customFormat="1" ht="29.25" customHeight="1">
      <c r="B84" s="41"/>
      <c r="C84" s="87" t="s">
        <v>130</v>
      </c>
      <c r="D84" s="63"/>
      <c r="E84" s="63"/>
      <c r="F84" s="63"/>
      <c r="G84" s="63"/>
      <c r="H84" s="63"/>
      <c r="I84" s="163"/>
      <c r="J84" s="172">
        <f>BK84</f>
        <v>0</v>
      </c>
      <c r="K84" s="63"/>
      <c r="L84" s="61"/>
      <c r="M84" s="84"/>
      <c r="N84" s="85"/>
      <c r="O84" s="85"/>
      <c r="P84" s="173">
        <f>P85+P141+P148+P249</f>
        <v>0</v>
      </c>
      <c r="Q84" s="85"/>
      <c r="R84" s="173">
        <f>R85+R141+R148+R249</f>
        <v>58.35972975</v>
      </c>
      <c r="S84" s="85"/>
      <c r="T84" s="174">
        <f>T85+T141+T148+T249</f>
        <v>0</v>
      </c>
      <c r="AT84" s="24" t="s">
        <v>77</v>
      </c>
      <c r="AU84" s="24" t="s">
        <v>131</v>
      </c>
      <c r="BK84" s="175">
        <f>BK85+BK141+BK148+BK249</f>
        <v>0</v>
      </c>
    </row>
    <row r="85" spans="2:65" s="10" customFormat="1" ht="37.35" customHeight="1">
      <c r="B85" s="176"/>
      <c r="C85" s="177"/>
      <c r="D85" s="190" t="s">
        <v>77</v>
      </c>
      <c r="E85" s="251" t="s">
        <v>86</v>
      </c>
      <c r="F85" s="251" t="s">
        <v>1183</v>
      </c>
      <c r="G85" s="177"/>
      <c r="H85" s="177"/>
      <c r="I85" s="180"/>
      <c r="J85" s="252">
        <f>BK85</f>
        <v>0</v>
      </c>
      <c r="K85" s="177"/>
      <c r="L85" s="182"/>
      <c r="M85" s="183"/>
      <c r="N85" s="184"/>
      <c r="O85" s="184"/>
      <c r="P85" s="185">
        <f>SUM(P86:P140)</f>
        <v>0</v>
      </c>
      <c r="Q85" s="184"/>
      <c r="R85" s="185">
        <f>SUM(R86:R140)</f>
        <v>57.354999999999997</v>
      </c>
      <c r="S85" s="184"/>
      <c r="T85" s="186">
        <f>SUM(T86:T140)</f>
        <v>0</v>
      </c>
      <c r="AR85" s="187" t="s">
        <v>86</v>
      </c>
      <c r="AT85" s="188" t="s">
        <v>77</v>
      </c>
      <c r="AU85" s="188" t="s">
        <v>78</v>
      </c>
      <c r="AY85" s="187" t="s">
        <v>161</v>
      </c>
      <c r="BK85" s="189">
        <f>SUM(BK86:BK140)</f>
        <v>0</v>
      </c>
    </row>
    <row r="86" spans="2:65" s="1" customFormat="1" ht="31.5" customHeight="1">
      <c r="B86" s="41"/>
      <c r="C86" s="193" t="s">
        <v>86</v>
      </c>
      <c r="D86" s="193" t="s">
        <v>164</v>
      </c>
      <c r="E86" s="194" t="s">
        <v>1184</v>
      </c>
      <c r="F86" s="195" t="s">
        <v>1185</v>
      </c>
      <c r="G86" s="196" t="s">
        <v>167</v>
      </c>
      <c r="H86" s="197">
        <v>52.213999999999999</v>
      </c>
      <c r="I86" s="198"/>
      <c r="J86" s="199">
        <f>ROUND(I86*H86,2)</f>
        <v>0</v>
      </c>
      <c r="K86" s="195" t="s">
        <v>76</v>
      </c>
      <c r="L86" s="61"/>
      <c r="M86" s="200" t="s">
        <v>76</v>
      </c>
      <c r="N86" s="201" t="s">
        <v>48</v>
      </c>
      <c r="O86" s="42"/>
      <c r="P86" s="202">
        <f>O86*H86</f>
        <v>0</v>
      </c>
      <c r="Q86" s="202">
        <v>0</v>
      </c>
      <c r="R86" s="202">
        <f>Q86*H86</f>
        <v>0</v>
      </c>
      <c r="S86" s="202">
        <v>0</v>
      </c>
      <c r="T86" s="203">
        <f>S86*H86</f>
        <v>0</v>
      </c>
      <c r="AR86" s="24" t="s">
        <v>169</v>
      </c>
      <c r="AT86" s="24" t="s">
        <v>164</v>
      </c>
      <c r="AU86" s="24" t="s">
        <v>86</v>
      </c>
      <c r="AY86" s="24" t="s">
        <v>161</v>
      </c>
      <c r="BE86" s="204">
        <f>IF(N86="základní",J86,0)</f>
        <v>0</v>
      </c>
      <c r="BF86" s="204">
        <f>IF(N86="snížená",J86,0)</f>
        <v>0</v>
      </c>
      <c r="BG86" s="204">
        <f>IF(N86="zákl. přenesená",J86,0)</f>
        <v>0</v>
      </c>
      <c r="BH86" s="204">
        <f>IF(N86="sníž. přenesená",J86,0)</f>
        <v>0</v>
      </c>
      <c r="BI86" s="204">
        <f>IF(N86="nulová",J86,0)</f>
        <v>0</v>
      </c>
      <c r="BJ86" s="24" t="s">
        <v>86</v>
      </c>
      <c r="BK86" s="204">
        <f>ROUND(I86*H86,2)</f>
        <v>0</v>
      </c>
      <c r="BL86" s="24" t="s">
        <v>169</v>
      </c>
      <c r="BM86" s="24" t="s">
        <v>1186</v>
      </c>
    </row>
    <row r="87" spans="2:65" s="13" customFormat="1" ht="13.5">
      <c r="B87" s="253"/>
      <c r="C87" s="254"/>
      <c r="D87" s="207" t="s">
        <v>171</v>
      </c>
      <c r="E87" s="255" t="s">
        <v>76</v>
      </c>
      <c r="F87" s="256" t="s">
        <v>1187</v>
      </c>
      <c r="G87" s="254"/>
      <c r="H87" s="257" t="s">
        <v>76</v>
      </c>
      <c r="I87" s="258"/>
      <c r="J87" s="254"/>
      <c r="K87" s="254"/>
      <c r="L87" s="259"/>
      <c r="M87" s="260"/>
      <c r="N87" s="261"/>
      <c r="O87" s="261"/>
      <c r="P87" s="261"/>
      <c r="Q87" s="261"/>
      <c r="R87" s="261"/>
      <c r="S87" s="261"/>
      <c r="T87" s="262"/>
      <c r="AT87" s="263" t="s">
        <v>171</v>
      </c>
      <c r="AU87" s="263" t="s">
        <v>86</v>
      </c>
      <c r="AV87" s="13" t="s">
        <v>86</v>
      </c>
      <c r="AW87" s="13" t="s">
        <v>40</v>
      </c>
      <c r="AX87" s="13" t="s">
        <v>78</v>
      </c>
      <c r="AY87" s="263" t="s">
        <v>161</v>
      </c>
    </row>
    <row r="88" spans="2:65" s="11" customFormat="1" ht="13.5">
      <c r="B88" s="205"/>
      <c r="C88" s="206"/>
      <c r="D88" s="207" t="s">
        <v>171</v>
      </c>
      <c r="E88" s="208" t="s">
        <v>76</v>
      </c>
      <c r="F88" s="209" t="s">
        <v>1188</v>
      </c>
      <c r="G88" s="206"/>
      <c r="H88" s="210">
        <v>32.256</v>
      </c>
      <c r="I88" s="211"/>
      <c r="J88" s="206"/>
      <c r="K88" s="206"/>
      <c r="L88" s="212"/>
      <c r="M88" s="213"/>
      <c r="N88" s="214"/>
      <c r="O88" s="214"/>
      <c r="P88" s="214"/>
      <c r="Q88" s="214"/>
      <c r="R88" s="214"/>
      <c r="S88" s="214"/>
      <c r="T88" s="215"/>
      <c r="AT88" s="216" t="s">
        <v>171</v>
      </c>
      <c r="AU88" s="216" t="s">
        <v>86</v>
      </c>
      <c r="AV88" s="11" t="s">
        <v>88</v>
      </c>
      <c r="AW88" s="11" t="s">
        <v>40</v>
      </c>
      <c r="AX88" s="11" t="s">
        <v>78</v>
      </c>
      <c r="AY88" s="216" t="s">
        <v>161</v>
      </c>
    </row>
    <row r="89" spans="2:65" s="11" customFormat="1" ht="13.5">
      <c r="B89" s="205"/>
      <c r="C89" s="206"/>
      <c r="D89" s="207" t="s">
        <v>171</v>
      </c>
      <c r="E89" s="208" t="s">
        <v>76</v>
      </c>
      <c r="F89" s="209" t="s">
        <v>1189</v>
      </c>
      <c r="G89" s="206"/>
      <c r="H89" s="210">
        <v>43.776000000000003</v>
      </c>
      <c r="I89" s="211"/>
      <c r="J89" s="206"/>
      <c r="K89" s="206"/>
      <c r="L89" s="212"/>
      <c r="M89" s="213"/>
      <c r="N89" s="214"/>
      <c r="O89" s="214"/>
      <c r="P89" s="214"/>
      <c r="Q89" s="214"/>
      <c r="R89" s="214"/>
      <c r="S89" s="214"/>
      <c r="T89" s="215"/>
      <c r="AT89" s="216" t="s">
        <v>171</v>
      </c>
      <c r="AU89" s="216" t="s">
        <v>86</v>
      </c>
      <c r="AV89" s="11" t="s">
        <v>88</v>
      </c>
      <c r="AW89" s="11" t="s">
        <v>40</v>
      </c>
      <c r="AX89" s="11" t="s">
        <v>78</v>
      </c>
      <c r="AY89" s="216" t="s">
        <v>161</v>
      </c>
    </row>
    <row r="90" spans="2:65" s="11" customFormat="1" ht="13.5">
      <c r="B90" s="205"/>
      <c r="C90" s="206"/>
      <c r="D90" s="207" t="s">
        <v>171</v>
      </c>
      <c r="E90" s="208" t="s">
        <v>76</v>
      </c>
      <c r="F90" s="209" t="s">
        <v>1190</v>
      </c>
      <c r="G90" s="206"/>
      <c r="H90" s="210">
        <v>9.7919999999999998</v>
      </c>
      <c r="I90" s="211"/>
      <c r="J90" s="206"/>
      <c r="K90" s="206"/>
      <c r="L90" s="212"/>
      <c r="M90" s="213"/>
      <c r="N90" s="214"/>
      <c r="O90" s="214"/>
      <c r="P90" s="214"/>
      <c r="Q90" s="214"/>
      <c r="R90" s="214"/>
      <c r="S90" s="214"/>
      <c r="T90" s="215"/>
      <c r="AT90" s="216" t="s">
        <v>171</v>
      </c>
      <c r="AU90" s="216" t="s">
        <v>86</v>
      </c>
      <c r="AV90" s="11" t="s">
        <v>88</v>
      </c>
      <c r="AW90" s="11" t="s">
        <v>40</v>
      </c>
      <c r="AX90" s="11" t="s">
        <v>78</v>
      </c>
      <c r="AY90" s="216" t="s">
        <v>161</v>
      </c>
    </row>
    <row r="91" spans="2:65" s="11" customFormat="1" ht="13.5">
      <c r="B91" s="205"/>
      <c r="C91" s="206"/>
      <c r="D91" s="207" t="s">
        <v>171</v>
      </c>
      <c r="E91" s="208" t="s">
        <v>76</v>
      </c>
      <c r="F91" s="209" t="s">
        <v>1191</v>
      </c>
      <c r="G91" s="206"/>
      <c r="H91" s="210">
        <v>1.2</v>
      </c>
      <c r="I91" s="211"/>
      <c r="J91" s="206"/>
      <c r="K91" s="206"/>
      <c r="L91" s="212"/>
      <c r="M91" s="213"/>
      <c r="N91" s="214"/>
      <c r="O91" s="214"/>
      <c r="P91" s="214"/>
      <c r="Q91" s="214"/>
      <c r="R91" s="214"/>
      <c r="S91" s="214"/>
      <c r="T91" s="215"/>
      <c r="AT91" s="216" t="s">
        <v>171</v>
      </c>
      <c r="AU91" s="216" t="s">
        <v>86</v>
      </c>
      <c r="AV91" s="11" t="s">
        <v>88</v>
      </c>
      <c r="AW91" s="11" t="s">
        <v>40</v>
      </c>
      <c r="AX91" s="11" t="s">
        <v>78</v>
      </c>
      <c r="AY91" s="216" t="s">
        <v>161</v>
      </c>
    </row>
    <row r="92" spans="2:65" s="14" customFormat="1" ht="13.5">
      <c r="B92" s="264"/>
      <c r="C92" s="265"/>
      <c r="D92" s="207" t="s">
        <v>171</v>
      </c>
      <c r="E92" s="266" t="s">
        <v>76</v>
      </c>
      <c r="F92" s="267" t="s">
        <v>1192</v>
      </c>
      <c r="G92" s="265"/>
      <c r="H92" s="268">
        <v>87.024000000000001</v>
      </c>
      <c r="I92" s="269"/>
      <c r="J92" s="265"/>
      <c r="K92" s="265"/>
      <c r="L92" s="270"/>
      <c r="M92" s="271"/>
      <c r="N92" s="272"/>
      <c r="O92" s="272"/>
      <c r="P92" s="272"/>
      <c r="Q92" s="272"/>
      <c r="R92" s="272"/>
      <c r="S92" s="272"/>
      <c r="T92" s="273"/>
      <c r="AT92" s="274" t="s">
        <v>171</v>
      </c>
      <c r="AU92" s="274" t="s">
        <v>86</v>
      </c>
      <c r="AV92" s="14" t="s">
        <v>186</v>
      </c>
      <c r="AW92" s="14" t="s">
        <v>40</v>
      </c>
      <c r="AX92" s="14" t="s">
        <v>78</v>
      </c>
      <c r="AY92" s="274" t="s">
        <v>161</v>
      </c>
    </row>
    <row r="93" spans="2:65" s="13" customFormat="1" ht="13.5">
      <c r="B93" s="253"/>
      <c r="C93" s="254"/>
      <c r="D93" s="207" t="s">
        <v>171</v>
      </c>
      <c r="E93" s="255" t="s">
        <v>76</v>
      </c>
      <c r="F93" s="256" t="s">
        <v>1193</v>
      </c>
      <c r="G93" s="254"/>
      <c r="H93" s="257" t="s">
        <v>76</v>
      </c>
      <c r="I93" s="258"/>
      <c r="J93" s="254"/>
      <c r="K93" s="254"/>
      <c r="L93" s="259"/>
      <c r="M93" s="260"/>
      <c r="N93" s="261"/>
      <c r="O93" s="261"/>
      <c r="P93" s="261"/>
      <c r="Q93" s="261"/>
      <c r="R93" s="261"/>
      <c r="S93" s="261"/>
      <c r="T93" s="262"/>
      <c r="AT93" s="263" t="s">
        <v>171</v>
      </c>
      <c r="AU93" s="263" t="s">
        <v>86</v>
      </c>
      <c r="AV93" s="13" t="s">
        <v>86</v>
      </c>
      <c r="AW93" s="13" t="s">
        <v>40</v>
      </c>
      <c r="AX93" s="13" t="s">
        <v>78</v>
      </c>
      <c r="AY93" s="263" t="s">
        <v>161</v>
      </c>
    </row>
    <row r="94" spans="2:65" s="11" customFormat="1" ht="13.5">
      <c r="B94" s="205"/>
      <c r="C94" s="206"/>
      <c r="D94" s="219" t="s">
        <v>171</v>
      </c>
      <c r="E94" s="275" t="s">
        <v>76</v>
      </c>
      <c r="F94" s="242" t="s">
        <v>1194</v>
      </c>
      <c r="G94" s="206"/>
      <c r="H94" s="243">
        <v>52.213999999999999</v>
      </c>
      <c r="I94" s="211"/>
      <c r="J94" s="206"/>
      <c r="K94" s="206"/>
      <c r="L94" s="212"/>
      <c r="M94" s="213"/>
      <c r="N94" s="214"/>
      <c r="O94" s="214"/>
      <c r="P94" s="214"/>
      <c r="Q94" s="214"/>
      <c r="R94" s="214"/>
      <c r="S94" s="214"/>
      <c r="T94" s="215"/>
      <c r="AT94" s="216" t="s">
        <v>171</v>
      </c>
      <c r="AU94" s="216" t="s">
        <v>86</v>
      </c>
      <c r="AV94" s="11" t="s">
        <v>88</v>
      </c>
      <c r="AW94" s="11" t="s">
        <v>40</v>
      </c>
      <c r="AX94" s="11" t="s">
        <v>86</v>
      </c>
      <c r="AY94" s="216" t="s">
        <v>161</v>
      </c>
    </row>
    <row r="95" spans="2:65" s="1" customFormat="1" ht="31.5" customHeight="1">
      <c r="B95" s="41"/>
      <c r="C95" s="193" t="s">
        <v>88</v>
      </c>
      <c r="D95" s="193" t="s">
        <v>164</v>
      </c>
      <c r="E95" s="194" t="s">
        <v>1195</v>
      </c>
      <c r="F95" s="195" t="s">
        <v>1196</v>
      </c>
      <c r="G95" s="196" t="s">
        <v>167</v>
      </c>
      <c r="H95" s="197">
        <v>10.443</v>
      </c>
      <c r="I95" s="198"/>
      <c r="J95" s="199">
        <f>ROUND(I95*H95,2)</f>
        <v>0</v>
      </c>
      <c r="K95" s="195" t="s">
        <v>76</v>
      </c>
      <c r="L95" s="61"/>
      <c r="M95" s="200" t="s">
        <v>76</v>
      </c>
      <c r="N95" s="201" t="s">
        <v>48</v>
      </c>
      <c r="O95" s="42"/>
      <c r="P95" s="202">
        <f>O95*H95</f>
        <v>0</v>
      </c>
      <c r="Q95" s="202">
        <v>0</v>
      </c>
      <c r="R95" s="202">
        <f>Q95*H95</f>
        <v>0</v>
      </c>
      <c r="S95" s="202">
        <v>0</v>
      </c>
      <c r="T95" s="203">
        <f>S95*H95</f>
        <v>0</v>
      </c>
      <c r="AR95" s="24" t="s">
        <v>169</v>
      </c>
      <c r="AT95" s="24" t="s">
        <v>164</v>
      </c>
      <c r="AU95" s="24" t="s">
        <v>86</v>
      </c>
      <c r="AY95" s="24" t="s">
        <v>161</v>
      </c>
      <c r="BE95" s="204">
        <f>IF(N95="základní",J95,0)</f>
        <v>0</v>
      </c>
      <c r="BF95" s="204">
        <f>IF(N95="snížená",J95,0)</f>
        <v>0</v>
      </c>
      <c r="BG95" s="204">
        <f>IF(N95="zákl. přenesená",J95,0)</f>
        <v>0</v>
      </c>
      <c r="BH95" s="204">
        <f>IF(N95="sníž. přenesená",J95,0)</f>
        <v>0</v>
      </c>
      <c r="BI95" s="204">
        <f>IF(N95="nulová",J95,0)</f>
        <v>0</v>
      </c>
      <c r="BJ95" s="24" t="s">
        <v>86</v>
      </c>
      <c r="BK95" s="204">
        <f>ROUND(I95*H95,2)</f>
        <v>0</v>
      </c>
      <c r="BL95" s="24" t="s">
        <v>169</v>
      </c>
      <c r="BM95" s="24" t="s">
        <v>1197</v>
      </c>
    </row>
    <row r="96" spans="2:65" s="13" customFormat="1" ht="13.5">
      <c r="B96" s="253"/>
      <c r="C96" s="254"/>
      <c r="D96" s="207" t="s">
        <v>171</v>
      </c>
      <c r="E96" s="255" t="s">
        <v>76</v>
      </c>
      <c r="F96" s="256" t="s">
        <v>1198</v>
      </c>
      <c r="G96" s="254"/>
      <c r="H96" s="257" t="s">
        <v>76</v>
      </c>
      <c r="I96" s="258"/>
      <c r="J96" s="254"/>
      <c r="K96" s="254"/>
      <c r="L96" s="259"/>
      <c r="M96" s="260"/>
      <c r="N96" s="261"/>
      <c r="O96" s="261"/>
      <c r="P96" s="261"/>
      <c r="Q96" s="261"/>
      <c r="R96" s="261"/>
      <c r="S96" s="261"/>
      <c r="T96" s="262"/>
      <c r="AT96" s="263" t="s">
        <v>171</v>
      </c>
      <c r="AU96" s="263" t="s">
        <v>86</v>
      </c>
      <c r="AV96" s="13" t="s">
        <v>86</v>
      </c>
      <c r="AW96" s="13" t="s">
        <v>40</v>
      </c>
      <c r="AX96" s="13" t="s">
        <v>78</v>
      </c>
      <c r="AY96" s="263" t="s">
        <v>161</v>
      </c>
    </row>
    <row r="97" spans="2:65" s="11" customFormat="1" ht="13.5">
      <c r="B97" s="205"/>
      <c r="C97" s="206"/>
      <c r="D97" s="219" t="s">
        <v>171</v>
      </c>
      <c r="E97" s="275" t="s">
        <v>76</v>
      </c>
      <c r="F97" s="242" t="s">
        <v>1199</v>
      </c>
      <c r="G97" s="206"/>
      <c r="H97" s="243">
        <v>10.443</v>
      </c>
      <c r="I97" s="211"/>
      <c r="J97" s="206"/>
      <c r="K97" s="206"/>
      <c r="L97" s="212"/>
      <c r="M97" s="213"/>
      <c r="N97" s="214"/>
      <c r="O97" s="214"/>
      <c r="P97" s="214"/>
      <c r="Q97" s="214"/>
      <c r="R97" s="214"/>
      <c r="S97" s="214"/>
      <c r="T97" s="215"/>
      <c r="AT97" s="216" t="s">
        <v>171</v>
      </c>
      <c r="AU97" s="216" t="s">
        <v>86</v>
      </c>
      <c r="AV97" s="11" t="s">
        <v>88</v>
      </c>
      <c r="AW97" s="11" t="s">
        <v>40</v>
      </c>
      <c r="AX97" s="11" t="s">
        <v>86</v>
      </c>
      <c r="AY97" s="216" t="s">
        <v>161</v>
      </c>
    </row>
    <row r="98" spans="2:65" s="1" customFormat="1" ht="31.5" customHeight="1">
      <c r="B98" s="41"/>
      <c r="C98" s="193" t="s">
        <v>186</v>
      </c>
      <c r="D98" s="193" t="s">
        <v>164</v>
      </c>
      <c r="E98" s="194" t="s">
        <v>1200</v>
      </c>
      <c r="F98" s="195" t="s">
        <v>1201</v>
      </c>
      <c r="G98" s="196" t="s">
        <v>167</v>
      </c>
      <c r="H98" s="197">
        <v>34.81</v>
      </c>
      <c r="I98" s="198"/>
      <c r="J98" s="199">
        <f>ROUND(I98*H98,2)</f>
        <v>0</v>
      </c>
      <c r="K98" s="195" t="s">
        <v>76</v>
      </c>
      <c r="L98" s="61"/>
      <c r="M98" s="200" t="s">
        <v>76</v>
      </c>
      <c r="N98" s="201" t="s">
        <v>48</v>
      </c>
      <c r="O98" s="42"/>
      <c r="P98" s="202">
        <f>O98*H98</f>
        <v>0</v>
      </c>
      <c r="Q98" s="202">
        <v>0</v>
      </c>
      <c r="R98" s="202">
        <f>Q98*H98</f>
        <v>0</v>
      </c>
      <c r="S98" s="202">
        <v>0</v>
      </c>
      <c r="T98" s="203">
        <f>S98*H98</f>
        <v>0</v>
      </c>
      <c r="AR98" s="24" t="s">
        <v>169</v>
      </c>
      <c r="AT98" s="24" t="s">
        <v>164</v>
      </c>
      <c r="AU98" s="24" t="s">
        <v>86</v>
      </c>
      <c r="AY98" s="24" t="s">
        <v>161</v>
      </c>
      <c r="BE98" s="204">
        <f>IF(N98="základní",J98,0)</f>
        <v>0</v>
      </c>
      <c r="BF98" s="204">
        <f>IF(N98="snížená",J98,0)</f>
        <v>0</v>
      </c>
      <c r="BG98" s="204">
        <f>IF(N98="zákl. přenesená",J98,0)</f>
        <v>0</v>
      </c>
      <c r="BH98" s="204">
        <f>IF(N98="sníž. přenesená",J98,0)</f>
        <v>0</v>
      </c>
      <c r="BI98" s="204">
        <f>IF(N98="nulová",J98,0)</f>
        <v>0</v>
      </c>
      <c r="BJ98" s="24" t="s">
        <v>86</v>
      </c>
      <c r="BK98" s="204">
        <f>ROUND(I98*H98,2)</f>
        <v>0</v>
      </c>
      <c r="BL98" s="24" t="s">
        <v>169</v>
      </c>
      <c r="BM98" s="24" t="s">
        <v>1202</v>
      </c>
    </row>
    <row r="99" spans="2:65" s="13" customFormat="1" ht="13.5">
      <c r="B99" s="253"/>
      <c r="C99" s="254"/>
      <c r="D99" s="207" t="s">
        <v>171</v>
      </c>
      <c r="E99" s="255" t="s">
        <v>76</v>
      </c>
      <c r="F99" s="256" t="s">
        <v>1203</v>
      </c>
      <c r="G99" s="254"/>
      <c r="H99" s="257" t="s">
        <v>76</v>
      </c>
      <c r="I99" s="258"/>
      <c r="J99" s="254"/>
      <c r="K99" s="254"/>
      <c r="L99" s="259"/>
      <c r="M99" s="260"/>
      <c r="N99" s="261"/>
      <c r="O99" s="261"/>
      <c r="P99" s="261"/>
      <c r="Q99" s="261"/>
      <c r="R99" s="261"/>
      <c r="S99" s="261"/>
      <c r="T99" s="262"/>
      <c r="AT99" s="263" t="s">
        <v>171</v>
      </c>
      <c r="AU99" s="263" t="s">
        <v>86</v>
      </c>
      <c r="AV99" s="13" t="s">
        <v>86</v>
      </c>
      <c r="AW99" s="13" t="s">
        <v>40</v>
      </c>
      <c r="AX99" s="13" t="s">
        <v>78</v>
      </c>
      <c r="AY99" s="263" t="s">
        <v>161</v>
      </c>
    </row>
    <row r="100" spans="2:65" s="11" customFormat="1" ht="13.5">
      <c r="B100" s="205"/>
      <c r="C100" s="206"/>
      <c r="D100" s="219" t="s">
        <v>171</v>
      </c>
      <c r="E100" s="275" t="s">
        <v>76</v>
      </c>
      <c r="F100" s="242" t="s">
        <v>1204</v>
      </c>
      <c r="G100" s="206"/>
      <c r="H100" s="243">
        <v>34.81</v>
      </c>
      <c r="I100" s="211"/>
      <c r="J100" s="206"/>
      <c r="K100" s="206"/>
      <c r="L100" s="212"/>
      <c r="M100" s="213"/>
      <c r="N100" s="214"/>
      <c r="O100" s="214"/>
      <c r="P100" s="214"/>
      <c r="Q100" s="214"/>
      <c r="R100" s="214"/>
      <c r="S100" s="214"/>
      <c r="T100" s="215"/>
      <c r="AT100" s="216" t="s">
        <v>171</v>
      </c>
      <c r="AU100" s="216" t="s">
        <v>86</v>
      </c>
      <c r="AV100" s="11" t="s">
        <v>88</v>
      </c>
      <c r="AW100" s="11" t="s">
        <v>40</v>
      </c>
      <c r="AX100" s="11" t="s">
        <v>86</v>
      </c>
      <c r="AY100" s="216" t="s">
        <v>161</v>
      </c>
    </row>
    <row r="101" spans="2:65" s="1" customFormat="1" ht="31.5" customHeight="1">
      <c r="B101" s="41"/>
      <c r="C101" s="193" t="s">
        <v>169</v>
      </c>
      <c r="D101" s="193" t="s">
        <v>164</v>
      </c>
      <c r="E101" s="194" t="s">
        <v>1205</v>
      </c>
      <c r="F101" s="195" t="s">
        <v>1206</v>
      </c>
      <c r="G101" s="196" t="s">
        <v>167</v>
      </c>
      <c r="H101" s="197">
        <v>6.9619999999999997</v>
      </c>
      <c r="I101" s="198"/>
      <c r="J101" s="199">
        <f>ROUND(I101*H101,2)</f>
        <v>0</v>
      </c>
      <c r="K101" s="195" t="s">
        <v>76</v>
      </c>
      <c r="L101" s="61"/>
      <c r="M101" s="200" t="s">
        <v>76</v>
      </c>
      <c r="N101" s="201" t="s">
        <v>48</v>
      </c>
      <c r="O101" s="42"/>
      <c r="P101" s="202">
        <f>O101*H101</f>
        <v>0</v>
      </c>
      <c r="Q101" s="202">
        <v>0</v>
      </c>
      <c r="R101" s="202">
        <f>Q101*H101</f>
        <v>0</v>
      </c>
      <c r="S101" s="202">
        <v>0</v>
      </c>
      <c r="T101" s="203">
        <f>S101*H101</f>
        <v>0</v>
      </c>
      <c r="AR101" s="24" t="s">
        <v>169</v>
      </c>
      <c r="AT101" s="24" t="s">
        <v>164</v>
      </c>
      <c r="AU101" s="24" t="s">
        <v>86</v>
      </c>
      <c r="AY101" s="24" t="s">
        <v>161</v>
      </c>
      <c r="BE101" s="204">
        <f>IF(N101="základní",J101,0)</f>
        <v>0</v>
      </c>
      <c r="BF101" s="204">
        <f>IF(N101="snížená",J101,0)</f>
        <v>0</v>
      </c>
      <c r="BG101" s="204">
        <f>IF(N101="zákl. přenesená",J101,0)</f>
        <v>0</v>
      </c>
      <c r="BH101" s="204">
        <f>IF(N101="sníž. přenesená",J101,0)</f>
        <v>0</v>
      </c>
      <c r="BI101" s="204">
        <f>IF(N101="nulová",J101,0)</f>
        <v>0</v>
      </c>
      <c r="BJ101" s="24" t="s">
        <v>86</v>
      </c>
      <c r="BK101" s="204">
        <f>ROUND(I101*H101,2)</f>
        <v>0</v>
      </c>
      <c r="BL101" s="24" t="s">
        <v>169</v>
      </c>
      <c r="BM101" s="24" t="s">
        <v>1207</v>
      </c>
    </row>
    <row r="102" spans="2:65" s="13" customFormat="1" ht="13.5">
      <c r="B102" s="253"/>
      <c r="C102" s="254"/>
      <c r="D102" s="207" t="s">
        <v>171</v>
      </c>
      <c r="E102" s="255" t="s">
        <v>76</v>
      </c>
      <c r="F102" s="256" t="s">
        <v>1208</v>
      </c>
      <c r="G102" s="254"/>
      <c r="H102" s="257" t="s">
        <v>76</v>
      </c>
      <c r="I102" s="258"/>
      <c r="J102" s="254"/>
      <c r="K102" s="254"/>
      <c r="L102" s="259"/>
      <c r="M102" s="260"/>
      <c r="N102" s="261"/>
      <c r="O102" s="261"/>
      <c r="P102" s="261"/>
      <c r="Q102" s="261"/>
      <c r="R102" s="261"/>
      <c r="S102" s="261"/>
      <c r="T102" s="262"/>
      <c r="AT102" s="263" t="s">
        <v>171</v>
      </c>
      <c r="AU102" s="263" t="s">
        <v>86</v>
      </c>
      <c r="AV102" s="13" t="s">
        <v>86</v>
      </c>
      <c r="AW102" s="13" t="s">
        <v>40</v>
      </c>
      <c r="AX102" s="13" t="s">
        <v>78</v>
      </c>
      <c r="AY102" s="263" t="s">
        <v>161</v>
      </c>
    </row>
    <row r="103" spans="2:65" s="11" customFormat="1" ht="13.5">
      <c r="B103" s="205"/>
      <c r="C103" s="206"/>
      <c r="D103" s="219" t="s">
        <v>171</v>
      </c>
      <c r="E103" s="275" t="s">
        <v>76</v>
      </c>
      <c r="F103" s="242" t="s">
        <v>1209</v>
      </c>
      <c r="G103" s="206"/>
      <c r="H103" s="243">
        <v>6.9619999999999997</v>
      </c>
      <c r="I103" s="211"/>
      <c r="J103" s="206"/>
      <c r="K103" s="206"/>
      <c r="L103" s="212"/>
      <c r="M103" s="213"/>
      <c r="N103" s="214"/>
      <c r="O103" s="214"/>
      <c r="P103" s="214"/>
      <c r="Q103" s="214"/>
      <c r="R103" s="214"/>
      <c r="S103" s="214"/>
      <c r="T103" s="215"/>
      <c r="AT103" s="216" t="s">
        <v>171</v>
      </c>
      <c r="AU103" s="216" t="s">
        <v>86</v>
      </c>
      <c r="AV103" s="11" t="s">
        <v>88</v>
      </c>
      <c r="AW103" s="11" t="s">
        <v>40</v>
      </c>
      <c r="AX103" s="11" t="s">
        <v>86</v>
      </c>
      <c r="AY103" s="216" t="s">
        <v>161</v>
      </c>
    </row>
    <row r="104" spans="2:65" s="1" customFormat="1" ht="22.5" customHeight="1">
      <c r="B104" s="41"/>
      <c r="C104" s="193" t="s">
        <v>245</v>
      </c>
      <c r="D104" s="193" t="s">
        <v>164</v>
      </c>
      <c r="E104" s="194" t="s">
        <v>761</v>
      </c>
      <c r="F104" s="195" t="s">
        <v>1210</v>
      </c>
      <c r="G104" s="196" t="s">
        <v>209</v>
      </c>
      <c r="H104" s="197">
        <v>152</v>
      </c>
      <c r="I104" s="198"/>
      <c r="J104" s="199">
        <f>ROUND(I104*H104,2)</f>
        <v>0</v>
      </c>
      <c r="K104" s="195" t="s">
        <v>76</v>
      </c>
      <c r="L104" s="61"/>
      <c r="M104" s="200" t="s">
        <v>76</v>
      </c>
      <c r="N104" s="201" t="s">
        <v>48</v>
      </c>
      <c r="O104" s="42"/>
      <c r="P104" s="202">
        <f>O104*H104</f>
        <v>0</v>
      </c>
      <c r="Q104" s="202">
        <v>0</v>
      </c>
      <c r="R104" s="202">
        <f>Q104*H104</f>
        <v>0</v>
      </c>
      <c r="S104" s="202">
        <v>0</v>
      </c>
      <c r="T104" s="203">
        <f>S104*H104</f>
        <v>0</v>
      </c>
      <c r="AR104" s="24" t="s">
        <v>169</v>
      </c>
      <c r="AT104" s="24" t="s">
        <v>164</v>
      </c>
      <c r="AU104" s="24" t="s">
        <v>86</v>
      </c>
      <c r="AY104" s="24" t="s">
        <v>161</v>
      </c>
      <c r="BE104" s="204">
        <f>IF(N104="základní",J104,0)</f>
        <v>0</v>
      </c>
      <c r="BF104" s="204">
        <f>IF(N104="snížená",J104,0)</f>
        <v>0</v>
      </c>
      <c r="BG104" s="204">
        <f>IF(N104="zákl. přenesená",J104,0)</f>
        <v>0</v>
      </c>
      <c r="BH104" s="204">
        <f>IF(N104="sníž. přenesená",J104,0)</f>
        <v>0</v>
      </c>
      <c r="BI104" s="204">
        <f>IF(N104="nulová",J104,0)</f>
        <v>0</v>
      </c>
      <c r="BJ104" s="24" t="s">
        <v>86</v>
      </c>
      <c r="BK104" s="204">
        <f>ROUND(I104*H104,2)</f>
        <v>0</v>
      </c>
      <c r="BL104" s="24" t="s">
        <v>169</v>
      </c>
      <c r="BM104" s="24" t="s">
        <v>1211</v>
      </c>
    </row>
    <row r="105" spans="2:65" s="13" customFormat="1" ht="13.5">
      <c r="B105" s="253"/>
      <c r="C105" s="254"/>
      <c r="D105" s="207" t="s">
        <v>171</v>
      </c>
      <c r="E105" s="255" t="s">
        <v>76</v>
      </c>
      <c r="F105" s="256" t="s">
        <v>1212</v>
      </c>
      <c r="G105" s="254"/>
      <c r="H105" s="257" t="s">
        <v>76</v>
      </c>
      <c r="I105" s="258"/>
      <c r="J105" s="254"/>
      <c r="K105" s="254"/>
      <c r="L105" s="259"/>
      <c r="M105" s="260"/>
      <c r="N105" s="261"/>
      <c r="O105" s="261"/>
      <c r="P105" s="261"/>
      <c r="Q105" s="261"/>
      <c r="R105" s="261"/>
      <c r="S105" s="261"/>
      <c r="T105" s="262"/>
      <c r="AT105" s="263" t="s">
        <v>171</v>
      </c>
      <c r="AU105" s="263" t="s">
        <v>86</v>
      </c>
      <c r="AV105" s="13" t="s">
        <v>86</v>
      </c>
      <c r="AW105" s="13" t="s">
        <v>40</v>
      </c>
      <c r="AX105" s="13" t="s">
        <v>78</v>
      </c>
      <c r="AY105" s="263" t="s">
        <v>161</v>
      </c>
    </row>
    <row r="106" spans="2:65" s="11" customFormat="1" ht="13.5">
      <c r="B106" s="205"/>
      <c r="C106" s="206"/>
      <c r="D106" s="207" t="s">
        <v>171</v>
      </c>
      <c r="E106" s="208" t="s">
        <v>76</v>
      </c>
      <c r="F106" s="209" t="s">
        <v>1213</v>
      </c>
      <c r="G106" s="206"/>
      <c r="H106" s="210">
        <v>56</v>
      </c>
      <c r="I106" s="211"/>
      <c r="J106" s="206"/>
      <c r="K106" s="206"/>
      <c r="L106" s="212"/>
      <c r="M106" s="213"/>
      <c r="N106" s="214"/>
      <c r="O106" s="214"/>
      <c r="P106" s="214"/>
      <c r="Q106" s="214"/>
      <c r="R106" s="214"/>
      <c r="S106" s="214"/>
      <c r="T106" s="215"/>
      <c r="AT106" s="216" t="s">
        <v>171</v>
      </c>
      <c r="AU106" s="216" t="s">
        <v>86</v>
      </c>
      <c r="AV106" s="11" t="s">
        <v>88</v>
      </c>
      <c r="AW106" s="11" t="s">
        <v>40</v>
      </c>
      <c r="AX106" s="11" t="s">
        <v>78</v>
      </c>
      <c r="AY106" s="216" t="s">
        <v>161</v>
      </c>
    </row>
    <row r="107" spans="2:65" s="11" customFormat="1" ht="13.5">
      <c r="B107" s="205"/>
      <c r="C107" s="206"/>
      <c r="D107" s="207" t="s">
        <v>171</v>
      </c>
      <c r="E107" s="208" t="s">
        <v>76</v>
      </c>
      <c r="F107" s="209" t="s">
        <v>1214</v>
      </c>
      <c r="G107" s="206"/>
      <c r="H107" s="210">
        <v>76</v>
      </c>
      <c r="I107" s="211"/>
      <c r="J107" s="206"/>
      <c r="K107" s="206"/>
      <c r="L107" s="212"/>
      <c r="M107" s="213"/>
      <c r="N107" s="214"/>
      <c r="O107" s="214"/>
      <c r="P107" s="214"/>
      <c r="Q107" s="214"/>
      <c r="R107" s="214"/>
      <c r="S107" s="214"/>
      <c r="T107" s="215"/>
      <c r="AT107" s="216" t="s">
        <v>171</v>
      </c>
      <c r="AU107" s="216" t="s">
        <v>86</v>
      </c>
      <c r="AV107" s="11" t="s">
        <v>88</v>
      </c>
      <c r="AW107" s="11" t="s">
        <v>40</v>
      </c>
      <c r="AX107" s="11" t="s">
        <v>78</v>
      </c>
      <c r="AY107" s="216" t="s">
        <v>161</v>
      </c>
    </row>
    <row r="108" spans="2:65" s="11" customFormat="1" ht="13.5">
      <c r="B108" s="205"/>
      <c r="C108" s="206"/>
      <c r="D108" s="207" t="s">
        <v>171</v>
      </c>
      <c r="E108" s="208" t="s">
        <v>76</v>
      </c>
      <c r="F108" s="209" t="s">
        <v>1215</v>
      </c>
      <c r="G108" s="206"/>
      <c r="H108" s="210">
        <v>20</v>
      </c>
      <c r="I108" s="211"/>
      <c r="J108" s="206"/>
      <c r="K108" s="206"/>
      <c r="L108" s="212"/>
      <c r="M108" s="213"/>
      <c r="N108" s="214"/>
      <c r="O108" s="214"/>
      <c r="P108" s="214"/>
      <c r="Q108" s="214"/>
      <c r="R108" s="214"/>
      <c r="S108" s="214"/>
      <c r="T108" s="215"/>
      <c r="AT108" s="216" t="s">
        <v>171</v>
      </c>
      <c r="AU108" s="216" t="s">
        <v>86</v>
      </c>
      <c r="AV108" s="11" t="s">
        <v>88</v>
      </c>
      <c r="AW108" s="11" t="s">
        <v>40</v>
      </c>
      <c r="AX108" s="11" t="s">
        <v>78</v>
      </c>
      <c r="AY108" s="216" t="s">
        <v>161</v>
      </c>
    </row>
    <row r="109" spans="2:65" s="12" customFormat="1" ht="13.5">
      <c r="B109" s="217"/>
      <c r="C109" s="218"/>
      <c r="D109" s="219" t="s">
        <v>171</v>
      </c>
      <c r="E109" s="220" t="s">
        <v>76</v>
      </c>
      <c r="F109" s="221" t="s">
        <v>174</v>
      </c>
      <c r="G109" s="218"/>
      <c r="H109" s="222">
        <v>152</v>
      </c>
      <c r="I109" s="223"/>
      <c r="J109" s="218"/>
      <c r="K109" s="218"/>
      <c r="L109" s="224"/>
      <c r="M109" s="225"/>
      <c r="N109" s="226"/>
      <c r="O109" s="226"/>
      <c r="P109" s="226"/>
      <c r="Q109" s="226"/>
      <c r="R109" s="226"/>
      <c r="S109" s="226"/>
      <c r="T109" s="227"/>
      <c r="AT109" s="228" t="s">
        <v>171</v>
      </c>
      <c r="AU109" s="228" t="s">
        <v>86</v>
      </c>
      <c r="AV109" s="12" t="s">
        <v>169</v>
      </c>
      <c r="AW109" s="12" t="s">
        <v>40</v>
      </c>
      <c r="AX109" s="12" t="s">
        <v>86</v>
      </c>
      <c r="AY109" s="228" t="s">
        <v>161</v>
      </c>
    </row>
    <row r="110" spans="2:65" s="1" customFormat="1" ht="22.5" customHeight="1">
      <c r="B110" s="41"/>
      <c r="C110" s="193" t="s">
        <v>352</v>
      </c>
      <c r="D110" s="193" t="s">
        <v>164</v>
      </c>
      <c r="E110" s="194" t="s">
        <v>1216</v>
      </c>
      <c r="F110" s="195" t="s">
        <v>1217</v>
      </c>
      <c r="G110" s="196" t="s">
        <v>209</v>
      </c>
      <c r="H110" s="197">
        <v>152</v>
      </c>
      <c r="I110" s="198"/>
      <c r="J110" s="199">
        <f>ROUND(I110*H110,2)</f>
        <v>0</v>
      </c>
      <c r="K110" s="195" t="s">
        <v>76</v>
      </c>
      <c r="L110" s="61"/>
      <c r="M110" s="200" t="s">
        <v>76</v>
      </c>
      <c r="N110" s="201" t="s">
        <v>48</v>
      </c>
      <c r="O110" s="42"/>
      <c r="P110" s="202">
        <f>O110*H110</f>
        <v>0</v>
      </c>
      <c r="Q110" s="202">
        <v>0</v>
      </c>
      <c r="R110" s="202">
        <f>Q110*H110</f>
        <v>0</v>
      </c>
      <c r="S110" s="202">
        <v>0</v>
      </c>
      <c r="T110" s="203">
        <f>S110*H110</f>
        <v>0</v>
      </c>
      <c r="AR110" s="24" t="s">
        <v>169</v>
      </c>
      <c r="AT110" s="24" t="s">
        <v>164</v>
      </c>
      <c r="AU110" s="24" t="s">
        <v>86</v>
      </c>
      <c r="AY110" s="24" t="s">
        <v>161</v>
      </c>
      <c r="BE110" s="204">
        <f>IF(N110="základní",J110,0)</f>
        <v>0</v>
      </c>
      <c r="BF110" s="204">
        <f>IF(N110="snížená",J110,0)</f>
        <v>0</v>
      </c>
      <c r="BG110" s="204">
        <f>IF(N110="zákl. přenesená",J110,0)</f>
        <v>0</v>
      </c>
      <c r="BH110" s="204">
        <f>IF(N110="sníž. přenesená",J110,0)</f>
        <v>0</v>
      </c>
      <c r="BI110" s="204">
        <f>IF(N110="nulová",J110,0)</f>
        <v>0</v>
      </c>
      <c r="BJ110" s="24" t="s">
        <v>86</v>
      </c>
      <c r="BK110" s="204">
        <f>ROUND(I110*H110,2)</f>
        <v>0</v>
      </c>
      <c r="BL110" s="24" t="s">
        <v>169</v>
      </c>
      <c r="BM110" s="24" t="s">
        <v>1218</v>
      </c>
    </row>
    <row r="111" spans="2:65" s="11" customFormat="1" ht="13.5">
      <c r="B111" s="205"/>
      <c r="C111" s="206"/>
      <c r="D111" s="219" t="s">
        <v>171</v>
      </c>
      <c r="E111" s="275" t="s">
        <v>76</v>
      </c>
      <c r="F111" s="242" t="s">
        <v>1219</v>
      </c>
      <c r="G111" s="206"/>
      <c r="H111" s="243">
        <v>152</v>
      </c>
      <c r="I111" s="211"/>
      <c r="J111" s="206"/>
      <c r="K111" s="206"/>
      <c r="L111" s="212"/>
      <c r="M111" s="213"/>
      <c r="N111" s="214"/>
      <c r="O111" s="214"/>
      <c r="P111" s="214"/>
      <c r="Q111" s="214"/>
      <c r="R111" s="214"/>
      <c r="S111" s="214"/>
      <c r="T111" s="215"/>
      <c r="AT111" s="216" t="s">
        <v>171</v>
      </c>
      <c r="AU111" s="216" t="s">
        <v>86</v>
      </c>
      <c r="AV111" s="11" t="s">
        <v>88</v>
      </c>
      <c r="AW111" s="11" t="s">
        <v>40</v>
      </c>
      <c r="AX111" s="11" t="s">
        <v>86</v>
      </c>
      <c r="AY111" s="216" t="s">
        <v>161</v>
      </c>
    </row>
    <row r="112" spans="2:65" s="1" customFormat="1" ht="22.5" customHeight="1">
      <c r="B112" s="41"/>
      <c r="C112" s="193" t="s">
        <v>356</v>
      </c>
      <c r="D112" s="193" t="s">
        <v>164</v>
      </c>
      <c r="E112" s="194" t="s">
        <v>767</v>
      </c>
      <c r="F112" s="195" t="s">
        <v>1220</v>
      </c>
      <c r="G112" s="196" t="s">
        <v>167</v>
      </c>
      <c r="H112" s="197">
        <v>26.751999999999999</v>
      </c>
      <c r="I112" s="198"/>
      <c r="J112" s="199">
        <f>ROUND(I112*H112,2)</f>
        <v>0</v>
      </c>
      <c r="K112" s="195" t="s">
        <v>76</v>
      </c>
      <c r="L112" s="61"/>
      <c r="M112" s="200" t="s">
        <v>76</v>
      </c>
      <c r="N112" s="201" t="s">
        <v>48</v>
      </c>
      <c r="O112" s="42"/>
      <c r="P112" s="202">
        <f>O112*H112</f>
        <v>0</v>
      </c>
      <c r="Q112" s="202">
        <v>0</v>
      </c>
      <c r="R112" s="202">
        <f>Q112*H112</f>
        <v>0</v>
      </c>
      <c r="S112" s="202">
        <v>0</v>
      </c>
      <c r="T112" s="203">
        <f>S112*H112</f>
        <v>0</v>
      </c>
      <c r="AR112" s="24" t="s">
        <v>169</v>
      </c>
      <c r="AT112" s="24" t="s">
        <v>164</v>
      </c>
      <c r="AU112" s="24" t="s">
        <v>86</v>
      </c>
      <c r="AY112" s="24" t="s">
        <v>161</v>
      </c>
      <c r="BE112" s="204">
        <f>IF(N112="základní",J112,0)</f>
        <v>0</v>
      </c>
      <c r="BF112" s="204">
        <f>IF(N112="snížená",J112,0)</f>
        <v>0</v>
      </c>
      <c r="BG112" s="204">
        <f>IF(N112="zákl. přenesená",J112,0)</f>
        <v>0</v>
      </c>
      <c r="BH112" s="204">
        <f>IF(N112="sníž. přenesená",J112,0)</f>
        <v>0</v>
      </c>
      <c r="BI112" s="204">
        <f>IF(N112="nulová",J112,0)</f>
        <v>0</v>
      </c>
      <c r="BJ112" s="24" t="s">
        <v>86</v>
      </c>
      <c r="BK112" s="204">
        <f>ROUND(I112*H112,2)</f>
        <v>0</v>
      </c>
      <c r="BL112" s="24" t="s">
        <v>169</v>
      </c>
      <c r="BM112" s="24" t="s">
        <v>1221</v>
      </c>
    </row>
    <row r="113" spans="2:65" s="11" customFormat="1" ht="13.5">
      <c r="B113" s="205"/>
      <c r="C113" s="206"/>
      <c r="D113" s="207" t="s">
        <v>171</v>
      </c>
      <c r="E113" s="208" t="s">
        <v>76</v>
      </c>
      <c r="F113" s="209" t="s">
        <v>1222</v>
      </c>
      <c r="G113" s="206"/>
      <c r="H113" s="210">
        <v>9.8559999999999999</v>
      </c>
      <c r="I113" s="211"/>
      <c r="J113" s="206"/>
      <c r="K113" s="206"/>
      <c r="L113" s="212"/>
      <c r="M113" s="213"/>
      <c r="N113" s="214"/>
      <c r="O113" s="214"/>
      <c r="P113" s="214"/>
      <c r="Q113" s="214"/>
      <c r="R113" s="214"/>
      <c r="S113" s="214"/>
      <c r="T113" s="215"/>
      <c r="AT113" s="216" t="s">
        <v>171</v>
      </c>
      <c r="AU113" s="216" t="s">
        <v>86</v>
      </c>
      <c r="AV113" s="11" t="s">
        <v>88</v>
      </c>
      <c r="AW113" s="11" t="s">
        <v>40</v>
      </c>
      <c r="AX113" s="11" t="s">
        <v>78</v>
      </c>
      <c r="AY113" s="216" t="s">
        <v>161</v>
      </c>
    </row>
    <row r="114" spans="2:65" s="11" customFormat="1" ht="13.5">
      <c r="B114" s="205"/>
      <c r="C114" s="206"/>
      <c r="D114" s="207" t="s">
        <v>171</v>
      </c>
      <c r="E114" s="208" t="s">
        <v>76</v>
      </c>
      <c r="F114" s="209" t="s">
        <v>1223</v>
      </c>
      <c r="G114" s="206"/>
      <c r="H114" s="210">
        <v>13.375999999999999</v>
      </c>
      <c r="I114" s="211"/>
      <c r="J114" s="206"/>
      <c r="K114" s="206"/>
      <c r="L114" s="212"/>
      <c r="M114" s="213"/>
      <c r="N114" s="214"/>
      <c r="O114" s="214"/>
      <c r="P114" s="214"/>
      <c r="Q114" s="214"/>
      <c r="R114" s="214"/>
      <c r="S114" s="214"/>
      <c r="T114" s="215"/>
      <c r="AT114" s="216" t="s">
        <v>171</v>
      </c>
      <c r="AU114" s="216" t="s">
        <v>86</v>
      </c>
      <c r="AV114" s="11" t="s">
        <v>88</v>
      </c>
      <c r="AW114" s="11" t="s">
        <v>40</v>
      </c>
      <c r="AX114" s="11" t="s">
        <v>78</v>
      </c>
      <c r="AY114" s="216" t="s">
        <v>161</v>
      </c>
    </row>
    <row r="115" spans="2:65" s="11" customFormat="1" ht="13.5">
      <c r="B115" s="205"/>
      <c r="C115" s="206"/>
      <c r="D115" s="207" t="s">
        <v>171</v>
      </c>
      <c r="E115" s="208" t="s">
        <v>76</v>
      </c>
      <c r="F115" s="209" t="s">
        <v>1224</v>
      </c>
      <c r="G115" s="206"/>
      <c r="H115" s="210">
        <v>3.52</v>
      </c>
      <c r="I115" s="211"/>
      <c r="J115" s="206"/>
      <c r="K115" s="206"/>
      <c r="L115" s="212"/>
      <c r="M115" s="213"/>
      <c r="N115" s="214"/>
      <c r="O115" s="214"/>
      <c r="P115" s="214"/>
      <c r="Q115" s="214"/>
      <c r="R115" s="214"/>
      <c r="S115" s="214"/>
      <c r="T115" s="215"/>
      <c r="AT115" s="216" t="s">
        <v>171</v>
      </c>
      <c r="AU115" s="216" t="s">
        <v>86</v>
      </c>
      <c r="AV115" s="11" t="s">
        <v>88</v>
      </c>
      <c r="AW115" s="11" t="s">
        <v>40</v>
      </c>
      <c r="AX115" s="11" t="s">
        <v>78</v>
      </c>
      <c r="AY115" s="216" t="s">
        <v>161</v>
      </c>
    </row>
    <row r="116" spans="2:65" s="12" customFormat="1" ht="13.5">
      <c r="B116" s="217"/>
      <c r="C116" s="218"/>
      <c r="D116" s="219" t="s">
        <v>171</v>
      </c>
      <c r="E116" s="220" t="s">
        <v>76</v>
      </c>
      <c r="F116" s="221" t="s">
        <v>174</v>
      </c>
      <c r="G116" s="218"/>
      <c r="H116" s="222">
        <v>26.751999999999999</v>
      </c>
      <c r="I116" s="223"/>
      <c r="J116" s="218"/>
      <c r="K116" s="218"/>
      <c r="L116" s="224"/>
      <c r="M116" s="225"/>
      <c r="N116" s="226"/>
      <c r="O116" s="226"/>
      <c r="P116" s="226"/>
      <c r="Q116" s="226"/>
      <c r="R116" s="226"/>
      <c r="S116" s="226"/>
      <c r="T116" s="227"/>
      <c r="AT116" s="228" t="s">
        <v>171</v>
      </c>
      <c r="AU116" s="228" t="s">
        <v>86</v>
      </c>
      <c r="AV116" s="12" t="s">
        <v>169</v>
      </c>
      <c r="AW116" s="12" t="s">
        <v>40</v>
      </c>
      <c r="AX116" s="12" t="s">
        <v>86</v>
      </c>
      <c r="AY116" s="228" t="s">
        <v>161</v>
      </c>
    </row>
    <row r="117" spans="2:65" s="1" customFormat="1" ht="22.5" customHeight="1">
      <c r="B117" s="41"/>
      <c r="C117" s="193" t="s">
        <v>288</v>
      </c>
      <c r="D117" s="193" t="s">
        <v>164</v>
      </c>
      <c r="E117" s="194" t="s">
        <v>1225</v>
      </c>
      <c r="F117" s="195" t="s">
        <v>1226</v>
      </c>
      <c r="G117" s="196" t="s">
        <v>167</v>
      </c>
      <c r="H117" s="197">
        <v>31.864000000000001</v>
      </c>
      <c r="I117" s="198"/>
      <c r="J117" s="199">
        <f>ROUND(I117*H117,2)</f>
        <v>0</v>
      </c>
      <c r="K117" s="195" t="s">
        <v>76</v>
      </c>
      <c r="L117" s="61"/>
      <c r="M117" s="200" t="s">
        <v>76</v>
      </c>
      <c r="N117" s="201" t="s">
        <v>48</v>
      </c>
      <c r="O117" s="42"/>
      <c r="P117" s="202">
        <f>O117*H117</f>
        <v>0</v>
      </c>
      <c r="Q117" s="202">
        <v>0</v>
      </c>
      <c r="R117" s="202">
        <f>Q117*H117</f>
        <v>0</v>
      </c>
      <c r="S117" s="202">
        <v>0</v>
      </c>
      <c r="T117" s="203">
        <f>S117*H117</f>
        <v>0</v>
      </c>
      <c r="AR117" s="24" t="s">
        <v>169</v>
      </c>
      <c r="AT117" s="24" t="s">
        <v>164</v>
      </c>
      <c r="AU117" s="24" t="s">
        <v>86</v>
      </c>
      <c r="AY117" s="24" t="s">
        <v>161</v>
      </c>
      <c r="BE117" s="204">
        <f>IF(N117="základní",J117,0)</f>
        <v>0</v>
      </c>
      <c r="BF117" s="204">
        <f>IF(N117="snížená",J117,0)</f>
        <v>0</v>
      </c>
      <c r="BG117" s="204">
        <f>IF(N117="zákl. přenesená",J117,0)</f>
        <v>0</v>
      </c>
      <c r="BH117" s="204">
        <f>IF(N117="sníž. přenesená",J117,0)</f>
        <v>0</v>
      </c>
      <c r="BI117" s="204">
        <f>IF(N117="nulová",J117,0)</f>
        <v>0</v>
      </c>
      <c r="BJ117" s="24" t="s">
        <v>86</v>
      </c>
      <c r="BK117" s="204">
        <f>ROUND(I117*H117,2)</f>
        <v>0</v>
      </c>
      <c r="BL117" s="24" t="s">
        <v>169</v>
      </c>
      <c r="BM117" s="24" t="s">
        <v>1227</v>
      </c>
    </row>
    <row r="118" spans="2:65" s="13" customFormat="1" ht="27">
      <c r="B118" s="253"/>
      <c r="C118" s="254"/>
      <c r="D118" s="207" t="s">
        <v>171</v>
      </c>
      <c r="E118" s="255" t="s">
        <v>76</v>
      </c>
      <c r="F118" s="256" t="s">
        <v>1228</v>
      </c>
      <c r="G118" s="254"/>
      <c r="H118" s="257" t="s">
        <v>76</v>
      </c>
      <c r="I118" s="258"/>
      <c r="J118" s="254"/>
      <c r="K118" s="254"/>
      <c r="L118" s="259"/>
      <c r="M118" s="260"/>
      <c r="N118" s="261"/>
      <c r="O118" s="261"/>
      <c r="P118" s="261"/>
      <c r="Q118" s="261"/>
      <c r="R118" s="261"/>
      <c r="S118" s="261"/>
      <c r="T118" s="262"/>
      <c r="AT118" s="263" t="s">
        <v>171</v>
      </c>
      <c r="AU118" s="263" t="s">
        <v>86</v>
      </c>
      <c r="AV118" s="13" t="s">
        <v>86</v>
      </c>
      <c r="AW118" s="13" t="s">
        <v>40</v>
      </c>
      <c r="AX118" s="13" t="s">
        <v>78</v>
      </c>
      <c r="AY118" s="263" t="s">
        <v>161</v>
      </c>
    </row>
    <row r="119" spans="2:65" s="11" customFormat="1" ht="13.5">
      <c r="B119" s="205"/>
      <c r="C119" s="206"/>
      <c r="D119" s="207" t="s">
        <v>171</v>
      </c>
      <c r="E119" s="208" t="s">
        <v>76</v>
      </c>
      <c r="F119" s="209" t="s">
        <v>1229</v>
      </c>
      <c r="G119" s="206"/>
      <c r="H119" s="210">
        <v>11.423999999999999</v>
      </c>
      <c r="I119" s="211"/>
      <c r="J119" s="206"/>
      <c r="K119" s="206"/>
      <c r="L119" s="212"/>
      <c r="M119" s="213"/>
      <c r="N119" s="214"/>
      <c r="O119" s="214"/>
      <c r="P119" s="214"/>
      <c r="Q119" s="214"/>
      <c r="R119" s="214"/>
      <c r="S119" s="214"/>
      <c r="T119" s="215"/>
      <c r="AT119" s="216" t="s">
        <v>171</v>
      </c>
      <c r="AU119" s="216" t="s">
        <v>86</v>
      </c>
      <c r="AV119" s="11" t="s">
        <v>88</v>
      </c>
      <c r="AW119" s="11" t="s">
        <v>40</v>
      </c>
      <c r="AX119" s="11" t="s">
        <v>78</v>
      </c>
      <c r="AY119" s="216" t="s">
        <v>161</v>
      </c>
    </row>
    <row r="120" spans="2:65" s="11" customFormat="1" ht="13.5">
      <c r="B120" s="205"/>
      <c r="C120" s="206"/>
      <c r="D120" s="207" t="s">
        <v>171</v>
      </c>
      <c r="E120" s="208" t="s">
        <v>76</v>
      </c>
      <c r="F120" s="209" t="s">
        <v>1230</v>
      </c>
      <c r="G120" s="206"/>
      <c r="H120" s="210">
        <v>15.96</v>
      </c>
      <c r="I120" s="211"/>
      <c r="J120" s="206"/>
      <c r="K120" s="206"/>
      <c r="L120" s="212"/>
      <c r="M120" s="213"/>
      <c r="N120" s="214"/>
      <c r="O120" s="214"/>
      <c r="P120" s="214"/>
      <c r="Q120" s="214"/>
      <c r="R120" s="214"/>
      <c r="S120" s="214"/>
      <c r="T120" s="215"/>
      <c r="AT120" s="216" t="s">
        <v>171</v>
      </c>
      <c r="AU120" s="216" t="s">
        <v>86</v>
      </c>
      <c r="AV120" s="11" t="s">
        <v>88</v>
      </c>
      <c r="AW120" s="11" t="s">
        <v>40</v>
      </c>
      <c r="AX120" s="11" t="s">
        <v>78</v>
      </c>
      <c r="AY120" s="216" t="s">
        <v>161</v>
      </c>
    </row>
    <row r="121" spans="2:65" s="11" customFormat="1" ht="13.5">
      <c r="B121" s="205"/>
      <c r="C121" s="206"/>
      <c r="D121" s="207" t="s">
        <v>171</v>
      </c>
      <c r="E121" s="208" t="s">
        <v>76</v>
      </c>
      <c r="F121" s="209" t="s">
        <v>1231</v>
      </c>
      <c r="G121" s="206"/>
      <c r="H121" s="210">
        <v>4.4800000000000004</v>
      </c>
      <c r="I121" s="211"/>
      <c r="J121" s="206"/>
      <c r="K121" s="206"/>
      <c r="L121" s="212"/>
      <c r="M121" s="213"/>
      <c r="N121" s="214"/>
      <c r="O121" s="214"/>
      <c r="P121" s="214"/>
      <c r="Q121" s="214"/>
      <c r="R121" s="214"/>
      <c r="S121" s="214"/>
      <c r="T121" s="215"/>
      <c r="AT121" s="216" t="s">
        <v>171</v>
      </c>
      <c r="AU121" s="216" t="s">
        <v>86</v>
      </c>
      <c r="AV121" s="11" t="s">
        <v>88</v>
      </c>
      <c r="AW121" s="11" t="s">
        <v>40</v>
      </c>
      <c r="AX121" s="11" t="s">
        <v>78</v>
      </c>
      <c r="AY121" s="216" t="s">
        <v>161</v>
      </c>
    </row>
    <row r="122" spans="2:65" s="12" customFormat="1" ht="13.5">
      <c r="B122" s="217"/>
      <c r="C122" s="218"/>
      <c r="D122" s="219" t="s">
        <v>171</v>
      </c>
      <c r="E122" s="220" t="s">
        <v>76</v>
      </c>
      <c r="F122" s="221" t="s">
        <v>174</v>
      </c>
      <c r="G122" s="218"/>
      <c r="H122" s="222">
        <v>31.864000000000001</v>
      </c>
      <c r="I122" s="223"/>
      <c r="J122" s="218"/>
      <c r="K122" s="218"/>
      <c r="L122" s="224"/>
      <c r="M122" s="225"/>
      <c r="N122" s="226"/>
      <c r="O122" s="226"/>
      <c r="P122" s="226"/>
      <c r="Q122" s="226"/>
      <c r="R122" s="226"/>
      <c r="S122" s="226"/>
      <c r="T122" s="227"/>
      <c r="AT122" s="228" t="s">
        <v>171</v>
      </c>
      <c r="AU122" s="228" t="s">
        <v>86</v>
      </c>
      <c r="AV122" s="12" t="s">
        <v>169</v>
      </c>
      <c r="AW122" s="12" t="s">
        <v>40</v>
      </c>
      <c r="AX122" s="12" t="s">
        <v>86</v>
      </c>
      <c r="AY122" s="228" t="s">
        <v>161</v>
      </c>
    </row>
    <row r="123" spans="2:65" s="1" customFormat="1" ht="22.5" customHeight="1">
      <c r="B123" s="41"/>
      <c r="C123" s="193" t="s">
        <v>215</v>
      </c>
      <c r="D123" s="193" t="s">
        <v>164</v>
      </c>
      <c r="E123" s="194" t="s">
        <v>776</v>
      </c>
      <c r="F123" s="195" t="s">
        <v>1232</v>
      </c>
      <c r="G123" s="196" t="s">
        <v>204</v>
      </c>
      <c r="H123" s="197">
        <v>57.354999999999997</v>
      </c>
      <c r="I123" s="198"/>
      <c r="J123" s="199">
        <f>ROUND(I123*H123,2)</f>
        <v>0</v>
      </c>
      <c r="K123" s="195" t="s">
        <v>76</v>
      </c>
      <c r="L123" s="61"/>
      <c r="M123" s="200" t="s">
        <v>76</v>
      </c>
      <c r="N123" s="201" t="s">
        <v>48</v>
      </c>
      <c r="O123" s="42"/>
      <c r="P123" s="202">
        <f>O123*H123</f>
        <v>0</v>
      </c>
      <c r="Q123" s="202">
        <v>0</v>
      </c>
      <c r="R123" s="202">
        <f>Q123*H123</f>
        <v>0</v>
      </c>
      <c r="S123" s="202">
        <v>0</v>
      </c>
      <c r="T123" s="203">
        <f>S123*H123</f>
        <v>0</v>
      </c>
      <c r="AR123" s="24" t="s">
        <v>169</v>
      </c>
      <c r="AT123" s="24" t="s">
        <v>164</v>
      </c>
      <c r="AU123" s="24" t="s">
        <v>86</v>
      </c>
      <c r="AY123" s="24" t="s">
        <v>161</v>
      </c>
      <c r="BE123" s="204">
        <f>IF(N123="základní",J123,0)</f>
        <v>0</v>
      </c>
      <c r="BF123" s="204">
        <f>IF(N123="snížená",J123,0)</f>
        <v>0</v>
      </c>
      <c r="BG123" s="204">
        <f>IF(N123="zákl. přenesená",J123,0)</f>
        <v>0</v>
      </c>
      <c r="BH123" s="204">
        <f>IF(N123="sníž. přenesená",J123,0)</f>
        <v>0</v>
      </c>
      <c r="BI123" s="204">
        <f>IF(N123="nulová",J123,0)</f>
        <v>0</v>
      </c>
      <c r="BJ123" s="24" t="s">
        <v>86</v>
      </c>
      <c r="BK123" s="204">
        <f>ROUND(I123*H123,2)</f>
        <v>0</v>
      </c>
      <c r="BL123" s="24" t="s">
        <v>169</v>
      </c>
      <c r="BM123" s="24" t="s">
        <v>1233</v>
      </c>
    </row>
    <row r="124" spans="2:65" s="11" customFormat="1" ht="27">
      <c r="B124" s="205"/>
      <c r="C124" s="206"/>
      <c r="D124" s="219" t="s">
        <v>171</v>
      </c>
      <c r="E124" s="275" t="s">
        <v>76</v>
      </c>
      <c r="F124" s="242" t="s">
        <v>1234</v>
      </c>
      <c r="G124" s="206"/>
      <c r="H124" s="243">
        <v>57.354999999999997</v>
      </c>
      <c r="I124" s="211"/>
      <c r="J124" s="206"/>
      <c r="K124" s="206"/>
      <c r="L124" s="212"/>
      <c r="M124" s="213"/>
      <c r="N124" s="214"/>
      <c r="O124" s="214"/>
      <c r="P124" s="214"/>
      <c r="Q124" s="214"/>
      <c r="R124" s="214"/>
      <c r="S124" s="214"/>
      <c r="T124" s="215"/>
      <c r="AT124" s="216" t="s">
        <v>171</v>
      </c>
      <c r="AU124" s="216" t="s">
        <v>86</v>
      </c>
      <c r="AV124" s="11" t="s">
        <v>88</v>
      </c>
      <c r="AW124" s="11" t="s">
        <v>40</v>
      </c>
      <c r="AX124" s="11" t="s">
        <v>86</v>
      </c>
      <c r="AY124" s="216" t="s">
        <v>161</v>
      </c>
    </row>
    <row r="125" spans="2:65" s="1" customFormat="1" ht="22.5" customHeight="1">
      <c r="B125" s="41"/>
      <c r="C125" s="193" t="s">
        <v>251</v>
      </c>
      <c r="D125" s="193" t="s">
        <v>164</v>
      </c>
      <c r="E125" s="194" t="s">
        <v>780</v>
      </c>
      <c r="F125" s="195" t="s">
        <v>1235</v>
      </c>
      <c r="G125" s="196" t="s">
        <v>167</v>
      </c>
      <c r="H125" s="197">
        <v>55.688000000000002</v>
      </c>
      <c r="I125" s="198"/>
      <c r="J125" s="199">
        <f>ROUND(I125*H125,2)</f>
        <v>0</v>
      </c>
      <c r="K125" s="195" t="s">
        <v>76</v>
      </c>
      <c r="L125" s="61"/>
      <c r="M125" s="200" t="s">
        <v>76</v>
      </c>
      <c r="N125" s="201" t="s">
        <v>48</v>
      </c>
      <c r="O125" s="42"/>
      <c r="P125" s="202">
        <f>O125*H125</f>
        <v>0</v>
      </c>
      <c r="Q125" s="202">
        <v>0</v>
      </c>
      <c r="R125" s="202">
        <f>Q125*H125</f>
        <v>0</v>
      </c>
      <c r="S125" s="202">
        <v>0</v>
      </c>
      <c r="T125" s="203">
        <f>S125*H125</f>
        <v>0</v>
      </c>
      <c r="AR125" s="24" t="s">
        <v>169</v>
      </c>
      <c r="AT125" s="24" t="s">
        <v>164</v>
      </c>
      <c r="AU125" s="24" t="s">
        <v>86</v>
      </c>
      <c r="AY125" s="24" t="s">
        <v>161</v>
      </c>
      <c r="BE125" s="204">
        <f>IF(N125="základní",J125,0)</f>
        <v>0</v>
      </c>
      <c r="BF125" s="204">
        <f>IF(N125="snížená",J125,0)</f>
        <v>0</v>
      </c>
      <c r="BG125" s="204">
        <f>IF(N125="zákl. přenesená",J125,0)</f>
        <v>0</v>
      </c>
      <c r="BH125" s="204">
        <f>IF(N125="sníž. přenesená",J125,0)</f>
        <v>0</v>
      </c>
      <c r="BI125" s="204">
        <f>IF(N125="nulová",J125,0)</f>
        <v>0</v>
      </c>
      <c r="BJ125" s="24" t="s">
        <v>86</v>
      </c>
      <c r="BK125" s="204">
        <f>ROUND(I125*H125,2)</f>
        <v>0</v>
      </c>
      <c r="BL125" s="24" t="s">
        <v>169</v>
      </c>
      <c r="BM125" s="24" t="s">
        <v>1236</v>
      </c>
    </row>
    <row r="126" spans="2:65" s="11" customFormat="1" ht="13.5">
      <c r="B126" s="205"/>
      <c r="C126" s="206"/>
      <c r="D126" s="207" t="s">
        <v>171</v>
      </c>
      <c r="E126" s="208" t="s">
        <v>76</v>
      </c>
      <c r="F126" s="209" t="s">
        <v>1188</v>
      </c>
      <c r="G126" s="206"/>
      <c r="H126" s="210">
        <v>32.256</v>
      </c>
      <c r="I126" s="211"/>
      <c r="J126" s="206"/>
      <c r="K126" s="206"/>
      <c r="L126" s="212"/>
      <c r="M126" s="213"/>
      <c r="N126" s="214"/>
      <c r="O126" s="214"/>
      <c r="P126" s="214"/>
      <c r="Q126" s="214"/>
      <c r="R126" s="214"/>
      <c r="S126" s="214"/>
      <c r="T126" s="215"/>
      <c r="AT126" s="216" t="s">
        <v>171</v>
      </c>
      <c r="AU126" s="216" t="s">
        <v>86</v>
      </c>
      <c r="AV126" s="11" t="s">
        <v>88</v>
      </c>
      <c r="AW126" s="11" t="s">
        <v>40</v>
      </c>
      <c r="AX126" s="11" t="s">
        <v>78</v>
      </c>
      <c r="AY126" s="216" t="s">
        <v>161</v>
      </c>
    </row>
    <row r="127" spans="2:65" s="11" customFormat="1" ht="13.5">
      <c r="B127" s="205"/>
      <c r="C127" s="206"/>
      <c r="D127" s="207" t="s">
        <v>171</v>
      </c>
      <c r="E127" s="208" t="s">
        <v>76</v>
      </c>
      <c r="F127" s="209" t="s">
        <v>1189</v>
      </c>
      <c r="G127" s="206"/>
      <c r="H127" s="210">
        <v>43.776000000000003</v>
      </c>
      <c r="I127" s="211"/>
      <c r="J127" s="206"/>
      <c r="K127" s="206"/>
      <c r="L127" s="212"/>
      <c r="M127" s="213"/>
      <c r="N127" s="214"/>
      <c r="O127" s="214"/>
      <c r="P127" s="214"/>
      <c r="Q127" s="214"/>
      <c r="R127" s="214"/>
      <c r="S127" s="214"/>
      <c r="T127" s="215"/>
      <c r="AT127" s="216" t="s">
        <v>171</v>
      </c>
      <c r="AU127" s="216" t="s">
        <v>86</v>
      </c>
      <c r="AV127" s="11" t="s">
        <v>88</v>
      </c>
      <c r="AW127" s="11" t="s">
        <v>40</v>
      </c>
      <c r="AX127" s="11" t="s">
        <v>78</v>
      </c>
      <c r="AY127" s="216" t="s">
        <v>161</v>
      </c>
    </row>
    <row r="128" spans="2:65" s="11" customFormat="1" ht="13.5">
      <c r="B128" s="205"/>
      <c r="C128" s="206"/>
      <c r="D128" s="207" t="s">
        <v>171</v>
      </c>
      <c r="E128" s="208" t="s">
        <v>76</v>
      </c>
      <c r="F128" s="209" t="s">
        <v>1237</v>
      </c>
      <c r="G128" s="206"/>
      <c r="H128" s="210">
        <v>11.52</v>
      </c>
      <c r="I128" s="211"/>
      <c r="J128" s="206"/>
      <c r="K128" s="206"/>
      <c r="L128" s="212"/>
      <c r="M128" s="213"/>
      <c r="N128" s="214"/>
      <c r="O128" s="214"/>
      <c r="P128" s="214"/>
      <c r="Q128" s="214"/>
      <c r="R128" s="214"/>
      <c r="S128" s="214"/>
      <c r="T128" s="215"/>
      <c r="AT128" s="216" t="s">
        <v>171</v>
      </c>
      <c r="AU128" s="216" t="s">
        <v>86</v>
      </c>
      <c r="AV128" s="11" t="s">
        <v>88</v>
      </c>
      <c r="AW128" s="11" t="s">
        <v>40</v>
      </c>
      <c r="AX128" s="11" t="s">
        <v>78</v>
      </c>
      <c r="AY128" s="216" t="s">
        <v>161</v>
      </c>
    </row>
    <row r="129" spans="2:65" s="14" customFormat="1" ht="13.5">
      <c r="B129" s="264"/>
      <c r="C129" s="265"/>
      <c r="D129" s="207" t="s">
        <v>171</v>
      </c>
      <c r="E129" s="266" t="s">
        <v>76</v>
      </c>
      <c r="F129" s="267" t="s">
        <v>1192</v>
      </c>
      <c r="G129" s="265"/>
      <c r="H129" s="268">
        <v>87.552000000000007</v>
      </c>
      <c r="I129" s="269"/>
      <c r="J129" s="265"/>
      <c r="K129" s="265"/>
      <c r="L129" s="270"/>
      <c r="M129" s="271"/>
      <c r="N129" s="272"/>
      <c r="O129" s="272"/>
      <c r="P129" s="272"/>
      <c r="Q129" s="272"/>
      <c r="R129" s="272"/>
      <c r="S129" s="272"/>
      <c r="T129" s="273"/>
      <c r="AT129" s="274" t="s">
        <v>171</v>
      </c>
      <c r="AU129" s="274" t="s">
        <v>86</v>
      </c>
      <c r="AV129" s="14" t="s">
        <v>186</v>
      </c>
      <c r="AW129" s="14" t="s">
        <v>40</v>
      </c>
      <c r="AX129" s="14" t="s">
        <v>78</v>
      </c>
      <c r="AY129" s="274" t="s">
        <v>161</v>
      </c>
    </row>
    <row r="130" spans="2:65" s="11" customFormat="1" ht="13.5">
      <c r="B130" s="205"/>
      <c r="C130" s="206"/>
      <c r="D130" s="207" t="s">
        <v>171</v>
      </c>
      <c r="E130" s="208" t="s">
        <v>76</v>
      </c>
      <c r="F130" s="209" t="s">
        <v>1238</v>
      </c>
      <c r="G130" s="206"/>
      <c r="H130" s="210">
        <v>-31.864000000000001</v>
      </c>
      <c r="I130" s="211"/>
      <c r="J130" s="206"/>
      <c r="K130" s="206"/>
      <c r="L130" s="212"/>
      <c r="M130" s="213"/>
      <c r="N130" s="214"/>
      <c r="O130" s="214"/>
      <c r="P130" s="214"/>
      <c r="Q130" s="214"/>
      <c r="R130" s="214"/>
      <c r="S130" s="214"/>
      <c r="T130" s="215"/>
      <c r="AT130" s="216" t="s">
        <v>171</v>
      </c>
      <c r="AU130" s="216" t="s">
        <v>86</v>
      </c>
      <c r="AV130" s="11" t="s">
        <v>88</v>
      </c>
      <c r="AW130" s="11" t="s">
        <v>40</v>
      </c>
      <c r="AX130" s="11" t="s">
        <v>78</v>
      </c>
      <c r="AY130" s="216" t="s">
        <v>161</v>
      </c>
    </row>
    <row r="131" spans="2:65" s="12" customFormat="1" ht="13.5">
      <c r="B131" s="217"/>
      <c r="C131" s="218"/>
      <c r="D131" s="219" t="s">
        <v>171</v>
      </c>
      <c r="E131" s="220" t="s">
        <v>76</v>
      </c>
      <c r="F131" s="221" t="s">
        <v>174</v>
      </c>
      <c r="G131" s="218"/>
      <c r="H131" s="222">
        <v>55.688000000000002</v>
      </c>
      <c r="I131" s="223"/>
      <c r="J131" s="218"/>
      <c r="K131" s="218"/>
      <c r="L131" s="224"/>
      <c r="M131" s="225"/>
      <c r="N131" s="226"/>
      <c r="O131" s="226"/>
      <c r="P131" s="226"/>
      <c r="Q131" s="226"/>
      <c r="R131" s="226"/>
      <c r="S131" s="226"/>
      <c r="T131" s="227"/>
      <c r="AT131" s="228" t="s">
        <v>171</v>
      </c>
      <c r="AU131" s="228" t="s">
        <v>86</v>
      </c>
      <c r="AV131" s="12" t="s">
        <v>169</v>
      </c>
      <c r="AW131" s="12" t="s">
        <v>40</v>
      </c>
      <c r="AX131" s="12" t="s">
        <v>86</v>
      </c>
      <c r="AY131" s="228" t="s">
        <v>161</v>
      </c>
    </row>
    <row r="132" spans="2:65" s="1" customFormat="1" ht="22.5" customHeight="1">
      <c r="B132" s="41"/>
      <c r="C132" s="193" t="s">
        <v>256</v>
      </c>
      <c r="D132" s="193" t="s">
        <v>164</v>
      </c>
      <c r="E132" s="194" t="s">
        <v>1239</v>
      </c>
      <c r="F132" s="195" t="s">
        <v>1240</v>
      </c>
      <c r="G132" s="196" t="s">
        <v>167</v>
      </c>
      <c r="H132" s="197">
        <v>31.864000000000001</v>
      </c>
      <c r="I132" s="198"/>
      <c r="J132" s="199">
        <f>ROUND(I132*H132,2)</f>
        <v>0</v>
      </c>
      <c r="K132" s="195" t="s">
        <v>76</v>
      </c>
      <c r="L132" s="61"/>
      <c r="M132" s="200" t="s">
        <v>76</v>
      </c>
      <c r="N132" s="201" t="s">
        <v>48</v>
      </c>
      <c r="O132" s="42"/>
      <c r="P132" s="202">
        <f>O132*H132</f>
        <v>0</v>
      </c>
      <c r="Q132" s="202">
        <v>0</v>
      </c>
      <c r="R132" s="202">
        <f>Q132*H132</f>
        <v>0</v>
      </c>
      <c r="S132" s="202">
        <v>0</v>
      </c>
      <c r="T132" s="203">
        <f>S132*H132</f>
        <v>0</v>
      </c>
      <c r="AR132" s="24" t="s">
        <v>169</v>
      </c>
      <c r="AT132" s="24" t="s">
        <v>164</v>
      </c>
      <c r="AU132" s="24" t="s">
        <v>86</v>
      </c>
      <c r="AY132" s="24" t="s">
        <v>161</v>
      </c>
      <c r="BE132" s="204">
        <f>IF(N132="základní",J132,0)</f>
        <v>0</v>
      </c>
      <c r="BF132" s="204">
        <f>IF(N132="snížená",J132,0)</f>
        <v>0</v>
      </c>
      <c r="BG132" s="204">
        <f>IF(N132="zákl. přenesená",J132,0)</f>
        <v>0</v>
      </c>
      <c r="BH132" s="204">
        <f>IF(N132="sníž. přenesená",J132,0)</f>
        <v>0</v>
      </c>
      <c r="BI132" s="204">
        <f>IF(N132="nulová",J132,0)</f>
        <v>0</v>
      </c>
      <c r="BJ132" s="24" t="s">
        <v>86</v>
      </c>
      <c r="BK132" s="204">
        <f>ROUND(I132*H132,2)</f>
        <v>0</v>
      </c>
      <c r="BL132" s="24" t="s">
        <v>169</v>
      </c>
      <c r="BM132" s="24" t="s">
        <v>1241</v>
      </c>
    </row>
    <row r="133" spans="2:65" s="13" customFormat="1" ht="13.5">
      <c r="B133" s="253"/>
      <c r="C133" s="254"/>
      <c r="D133" s="207" t="s">
        <v>171</v>
      </c>
      <c r="E133" s="255" t="s">
        <v>76</v>
      </c>
      <c r="F133" s="256" t="s">
        <v>1242</v>
      </c>
      <c r="G133" s="254"/>
      <c r="H133" s="257" t="s">
        <v>76</v>
      </c>
      <c r="I133" s="258"/>
      <c r="J133" s="254"/>
      <c r="K133" s="254"/>
      <c r="L133" s="259"/>
      <c r="M133" s="260"/>
      <c r="N133" s="261"/>
      <c r="O133" s="261"/>
      <c r="P133" s="261"/>
      <c r="Q133" s="261"/>
      <c r="R133" s="261"/>
      <c r="S133" s="261"/>
      <c r="T133" s="262"/>
      <c r="AT133" s="263" t="s">
        <v>171</v>
      </c>
      <c r="AU133" s="263" t="s">
        <v>86</v>
      </c>
      <c r="AV133" s="13" t="s">
        <v>86</v>
      </c>
      <c r="AW133" s="13" t="s">
        <v>40</v>
      </c>
      <c r="AX133" s="13" t="s">
        <v>78</v>
      </c>
      <c r="AY133" s="263" t="s">
        <v>161</v>
      </c>
    </row>
    <row r="134" spans="2:65" s="11" customFormat="1" ht="13.5">
      <c r="B134" s="205"/>
      <c r="C134" s="206"/>
      <c r="D134" s="207" t="s">
        <v>171</v>
      </c>
      <c r="E134" s="208" t="s">
        <v>76</v>
      </c>
      <c r="F134" s="209" t="s">
        <v>1229</v>
      </c>
      <c r="G134" s="206"/>
      <c r="H134" s="210">
        <v>11.423999999999999</v>
      </c>
      <c r="I134" s="211"/>
      <c r="J134" s="206"/>
      <c r="K134" s="206"/>
      <c r="L134" s="212"/>
      <c r="M134" s="213"/>
      <c r="N134" s="214"/>
      <c r="O134" s="214"/>
      <c r="P134" s="214"/>
      <c r="Q134" s="214"/>
      <c r="R134" s="214"/>
      <c r="S134" s="214"/>
      <c r="T134" s="215"/>
      <c r="AT134" s="216" t="s">
        <v>171</v>
      </c>
      <c r="AU134" s="216" t="s">
        <v>86</v>
      </c>
      <c r="AV134" s="11" t="s">
        <v>88</v>
      </c>
      <c r="AW134" s="11" t="s">
        <v>40</v>
      </c>
      <c r="AX134" s="11" t="s">
        <v>78</v>
      </c>
      <c r="AY134" s="216" t="s">
        <v>161</v>
      </c>
    </row>
    <row r="135" spans="2:65" s="11" customFormat="1" ht="13.5">
      <c r="B135" s="205"/>
      <c r="C135" s="206"/>
      <c r="D135" s="207" t="s">
        <v>171</v>
      </c>
      <c r="E135" s="208" t="s">
        <v>76</v>
      </c>
      <c r="F135" s="209" t="s">
        <v>1230</v>
      </c>
      <c r="G135" s="206"/>
      <c r="H135" s="210">
        <v>15.96</v>
      </c>
      <c r="I135" s="211"/>
      <c r="J135" s="206"/>
      <c r="K135" s="206"/>
      <c r="L135" s="212"/>
      <c r="M135" s="213"/>
      <c r="N135" s="214"/>
      <c r="O135" s="214"/>
      <c r="P135" s="214"/>
      <c r="Q135" s="214"/>
      <c r="R135" s="214"/>
      <c r="S135" s="214"/>
      <c r="T135" s="215"/>
      <c r="AT135" s="216" t="s">
        <v>171</v>
      </c>
      <c r="AU135" s="216" t="s">
        <v>86</v>
      </c>
      <c r="AV135" s="11" t="s">
        <v>88</v>
      </c>
      <c r="AW135" s="11" t="s">
        <v>40</v>
      </c>
      <c r="AX135" s="11" t="s">
        <v>78</v>
      </c>
      <c r="AY135" s="216" t="s">
        <v>161</v>
      </c>
    </row>
    <row r="136" spans="2:65" s="11" customFormat="1" ht="13.5">
      <c r="B136" s="205"/>
      <c r="C136" s="206"/>
      <c r="D136" s="207" t="s">
        <v>171</v>
      </c>
      <c r="E136" s="208" t="s">
        <v>76</v>
      </c>
      <c r="F136" s="209" t="s">
        <v>1231</v>
      </c>
      <c r="G136" s="206"/>
      <c r="H136" s="210">
        <v>4.4800000000000004</v>
      </c>
      <c r="I136" s="211"/>
      <c r="J136" s="206"/>
      <c r="K136" s="206"/>
      <c r="L136" s="212"/>
      <c r="M136" s="213"/>
      <c r="N136" s="214"/>
      <c r="O136" s="214"/>
      <c r="P136" s="214"/>
      <c r="Q136" s="214"/>
      <c r="R136" s="214"/>
      <c r="S136" s="214"/>
      <c r="T136" s="215"/>
      <c r="AT136" s="216" t="s">
        <v>171</v>
      </c>
      <c r="AU136" s="216" t="s">
        <v>86</v>
      </c>
      <c r="AV136" s="11" t="s">
        <v>88</v>
      </c>
      <c r="AW136" s="11" t="s">
        <v>40</v>
      </c>
      <c r="AX136" s="11" t="s">
        <v>78</v>
      </c>
      <c r="AY136" s="216" t="s">
        <v>161</v>
      </c>
    </row>
    <row r="137" spans="2:65" s="12" customFormat="1" ht="13.5">
      <c r="B137" s="217"/>
      <c r="C137" s="218"/>
      <c r="D137" s="219" t="s">
        <v>171</v>
      </c>
      <c r="E137" s="220" t="s">
        <v>76</v>
      </c>
      <c r="F137" s="221" t="s">
        <v>174</v>
      </c>
      <c r="G137" s="218"/>
      <c r="H137" s="222">
        <v>31.864000000000001</v>
      </c>
      <c r="I137" s="223"/>
      <c r="J137" s="218"/>
      <c r="K137" s="218"/>
      <c r="L137" s="224"/>
      <c r="M137" s="225"/>
      <c r="N137" s="226"/>
      <c r="O137" s="226"/>
      <c r="P137" s="226"/>
      <c r="Q137" s="226"/>
      <c r="R137" s="226"/>
      <c r="S137" s="226"/>
      <c r="T137" s="227"/>
      <c r="AT137" s="228" t="s">
        <v>171</v>
      </c>
      <c r="AU137" s="228" t="s">
        <v>86</v>
      </c>
      <c r="AV137" s="12" t="s">
        <v>169</v>
      </c>
      <c r="AW137" s="12" t="s">
        <v>40</v>
      </c>
      <c r="AX137" s="12" t="s">
        <v>86</v>
      </c>
      <c r="AY137" s="228" t="s">
        <v>161</v>
      </c>
    </row>
    <row r="138" spans="2:65" s="1" customFormat="1" ht="22.5" customHeight="1">
      <c r="B138" s="41"/>
      <c r="C138" s="232" t="s">
        <v>260</v>
      </c>
      <c r="D138" s="232" t="s">
        <v>246</v>
      </c>
      <c r="E138" s="233" t="s">
        <v>1243</v>
      </c>
      <c r="F138" s="234" t="s">
        <v>1244</v>
      </c>
      <c r="G138" s="235" t="s">
        <v>204</v>
      </c>
      <c r="H138" s="236">
        <v>57.354999999999997</v>
      </c>
      <c r="I138" s="237"/>
      <c r="J138" s="238">
        <f>ROUND(I138*H138,2)</f>
        <v>0</v>
      </c>
      <c r="K138" s="234" t="s">
        <v>76</v>
      </c>
      <c r="L138" s="239"/>
      <c r="M138" s="240" t="s">
        <v>76</v>
      </c>
      <c r="N138" s="241" t="s">
        <v>48</v>
      </c>
      <c r="O138" s="42"/>
      <c r="P138" s="202">
        <f>O138*H138</f>
        <v>0</v>
      </c>
      <c r="Q138" s="202">
        <v>1</v>
      </c>
      <c r="R138" s="202">
        <f>Q138*H138</f>
        <v>57.354999999999997</v>
      </c>
      <c r="S138" s="202">
        <v>0</v>
      </c>
      <c r="T138" s="203">
        <f>S138*H138</f>
        <v>0</v>
      </c>
      <c r="AR138" s="24" t="s">
        <v>288</v>
      </c>
      <c r="AT138" s="24" t="s">
        <v>246</v>
      </c>
      <c r="AU138" s="24" t="s">
        <v>86</v>
      </c>
      <c r="AY138" s="24" t="s">
        <v>161</v>
      </c>
      <c r="BE138" s="204">
        <f>IF(N138="základní",J138,0)</f>
        <v>0</v>
      </c>
      <c r="BF138" s="204">
        <f>IF(N138="snížená",J138,0)</f>
        <v>0</v>
      </c>
      <c r="BG138" s="204">
        <f>IF(N138="zákl. přenesená",J138,0)</f>
        <v>0</v>
      </c>
      <c r="BH138" s="204">
        <f>IF(N138="sníž. přenesená",J138,0)</f>
        <v>0</v>
      </c>
      <c r="BI138" s="204">
        <f>IF(N138="nulová",J138,0)</f>
        <v>0</v>
      </c>
      <c r="BJ138" s="24" t="s">
        <v>86</v>
      </c>
      <c r="BK138" s="204">
        <f>ROUND(I138*H138,2)</f>
        <v>0</v>
      </c>
      <c r="BL138" s="24" t="s">
        <v>169</v>
      </c>
      <c r="BM138" s="24" t="s">
        <v>1245</v>
      </c>
    </row>
    <row r="139" spans="2:65" s="11" customFormat="1" ht="13.5">
      <c r="B139" s="205"/>
      <c r="C139" s="206"/>
      <c r="D139" s="219" t="s">
        <v>171</v>
      </c>
      <c r="E139" s="275" t="s">
        <v>76</v>
      </c>
      <c r="F139" s="242" t="s">
        <v>1246</v>
      </c>
      <c r="G139" s="206"/>
      <c r="H139" s="243">
        <v>57.354999999999997</v>
      </c>
      <c r="I139" s="211"/>
      <c r="J139" s="206"/>
      <c r="K139" s="206"/>
      <c r="L139" s="212"/>
      <c r="M139" s="213"/>
      <c r="N139" s="214"/>
      <c r="O139" s="214"/>
      <c r="P139" s="214"/>
      <c r="Q139" s="214"/>
      <c r="R139" s="214"/>
      <c r="S139" s="214"/>
      <c r="T139" s="215"/>
      <c r="AT139" s="216" t="s">
        <v>171</v>
      </c>
      <c r="AU139" s="216" t="s">
        <v>86</v>
      </c>
      <c r="AV139" s="11" t="s">
        <v>88</v>
      </c>
      <c r="AW139" s="11" t="s">
        <v>40</v>
      </c>
      <c r="AX139" s="11" t="s">
        <v>86</v>
      </c>
      <c r="AY139" s="216" t="s">
        <v>161</v>
      </c>
    </row>
    <row r="140" spans="2:65" s="1" customFormat="1" ht="22.5" customHeight="1">
      <c r="B140" s="41"/>
      <c r="C140" s="193" t="s">
        <v>264</v>
      </c>
      <c r="D140" s="193" t="s">
        <v>164</v>
      </c>
      <c r="E140" s="194" t="s">
        <v>1247</v>
      </c>
      <c r="F140" s="195" t="s">
        <v>1248</v>
      </c>
      <c r="G140" s="196" t="s">
        <v>726</v>
      </c>
      <c r="H140" s="197">
        <v>1</v>
      </c>
      <c r="I140" s="198"/>
      <c r="J140" s="199">
        <f>ROUND(I140*H140,2)</f>
        <v>0</v>
      </c>
      <c r="K140" s="195" t="s">
        <v>76</v>
      </c>
      <c r="L140" s="61"/>
      <c r="M140" s="200" t="s">
        <v>76</v>
      </c>
      <c r="N140" s="201" t="s">
        <v>48</v>
      </c>
      <c r="O140" s="42"/>
      <c r="P140" s="202">
        <f>O140*H140</f>
        <v>0</v>
      </c>
      <c r="Q140" s="202">
        <v>0</v>
      </c>
      <c r="R140" s="202">
        <f>Q140*H140</f>
        <v>0</v>
      </c>
      <c r="S140" s="202">
        <v>0</v>
      </c>
      <c r="T140" s="203">
        <f>S140*H140</f>
        <v>0</v>
      </c>
      <c r="AR140" s="24" t="s">
        <v>169</v>
      </c>
      <c r="AT140" s="24" t="s">
        <v>164</v>
      </c>
      <c r="AU140" s="24" t="s">
        <v>86</v>
      </c>
      <c r="AY140" s="24" t="s">
        <v>161</v>
      </c>
      <c r="BE140" s="204">
        <f>IF(N140="základní",J140,0)</f>
        <v>0</v>
      </c>
      <c r="BF140" s="204">
        <f>IF(N140="snížená",J140,0)</f>
        <v>0</v>
      </c>
      <c r="BG140" s="204">
        <f>IF(N140="zákl. přenesená",J140,0)</f>
        <v>0</v>
      </c>
      <c r="BH140" s="204">
        <f>IF(N140="sníž. přenesená",J140,0)</f>
        <v>0</v>
      </c>
      <c r="BI140" s="204">
        <f>IF(N140="nulová",J140,0)</f>
        <v>0</v>
      </c>
      <c r="BJ140" s="24" t="s">
        <v>86</v>
      </c>
      <c r="BK140" s="204">
        <f>ROUND(I140*H140,2)</f>
        <v>0</v>
      </c>
      <c r="BL140" s="24" t="s">
        <v>169</v>
      </c>
      <c r="BM140" s="24" t="s">
        <v>1249</v>
      </c>
    </row>
    <row r="141" spans="2:65" s="10" customFormat="1" ht="37.35" customHeight="1">
      <c r="B141" s="176"/>
      <c r="C141" s="177"/>
      <c r="D141" s="190" t="s">
        <v>77</v>
      </c>
      <c r="E141" s="251" t="s">
        <v>440</v>
      </c>
      <c r="F141" s="251" t="s">
        <v>1250</v>
      </c>
      <c r="G141" s="177"/>
      <c r="H141" s="177"/>
      <c r="I141" s="180"/>
      <c r="J141" s="252">
        <f>BK141</f>
        <v>0</v>
      </c>
      <c r="K141" s="177"/>
      <c r="L141" s="182"/>
      <c r="M141" s="183"/>
      <c r="N141" s="184"/>
      <c r="O141" s="184"/>
      <c r="P141" s="185">
        <f>SUM(P142:P147)</f>
        <v>0</v>
      </c>
      <c r="Q141" s="184"/>
      <c r="R141" s="185">
        <f>SUM(R142:R147)</f>
        <v>1.9349999999999999E-2</v>
      </c>
      <c r="S141" s="184"/>
      <c r="T141" s="186">
        <f>SUM(T142:T147)</f>
        <v>0</v>
      </c>
      <c r="AR141" s="187" t="s">
        <v>88</v>
      </c>
      <c r="AT141" s="188" t="s">
        <v>77</v>
      </c>
      <c r="AU141" s="188" t="s">
        <v>78</v>
      </c>
      <c r="AY141" s="187" t="s">
        <v>161</v>
      </c>
      <c r="BK141" s="189">
        <f>SUM(BK142:BK147)</f>
        <v>0</v>
      </c>
    </row>
    <row r="142" spans="2:65" s="1" customFormat="1" ht="31.5" customHeight="1">
      <c r="B142" s="41"/>
      <c r="C142" s="193" t="s">
        <v>268</v>
      </c>
      <c r="D142" s="193" t="s">
        <v>164</v>
      </c>
      <c r="E142" s="194" t="s">
        <v>1251</v>
      </c>
      <c r="F142" s="195" t="s">
        <v>1252</v>
      </c>
      <c r="G142" s="196" t="s">
        <v>220</v>
      </c>
      <c r="H142" s="197">
        <v>7</v>
      </c>
      <c r="I142" s="198"/>
      <c r="J142" s="199">
        <f t="shared" ref="J142:J147" si="0">ROUND(I142*H142,2)</f>
        <v>0</v>
      </c>
      <c r="K142" s="195" t="s">
        <v>76</v>
      </c>
      <c r="L142" s="61"/>
      <c r="M142" s="200" t="s">
        <v>76</v>
      </c>
      <c r="N142" s="201" t="s">
        <v>48</v>
      </c>
      <c r="O142" s="42"/>
      <c r="P142" s="202">
        <f t="shared" ref="P142:P147" si="1">O142*H142</f>
        <v>0</v>
      </c>
      <c r="Q142" s="202">
        <v>2.0000000000000001E-4</v>
      </c>
      <c r="R142" s="202">
        <f t="shared" ref="R142:R147" si="2">Q142*H142</f>
        <v>1.4E-3</v>
      </c>
      <c r="S142" s="202">
        <v>0</v>
      </c>
      <c r="T142" s="203">
        <f t="shared" ref="T142:T147" si="3">S142*H142</f>
        <v>0</v>
      </c>
      <c r="AR142" s="24" t="s">
        <v>234</v>
      </c>
      <c r="AT142" s="24" t="s">
        <v>164</v>
      </c>
      <c r="AU142" s="24" t="s">
        <v>86</v>
      </c>
      <c r="AY142" s="24" t="s">
        <v>161</v>
      </c>
      <c r="BE142" s="204">
        <f t="shared" ref="BE142:BE147" si="4">IF(N142="základní",J142,0)</f>
        <v>0</v>
      </c>
      <c r="BF142" s="204">
        <f t="shared" ref="BF142:BF147" si="5">IF(N142="snížená",J142,0)</f>
        <v>0</v>
      </c>
      <c r="BG142" s="204">
        <f t="shared" ref="BG142:BG147" si="6">IF(N142="zákl. přenesená",J142,0)</f>
        <v>0</v>
      </c>
      <c r="BH142" s="204">
        <f t="shared" ref="BH142:BH147" si="7">IF(N142="sníž. přenesená",J142,0)</f>
        <v>0</v>
      </c>
      <c r="BI142" s="204">
        <f t="shared" ref="BI142:BI147" si="8">IF(N142="nulová",J142,0)</f>
        <v>0</v>
      </c>
      <c r="BJ142" s="24" t="s">
        <v>86</v>
      </c>
      <c r="BK142" s="204">
        <f t="shared" ref="BK142:BK147" si="9">ROUND(I142*H142,2)</f>
        <v>0</v>
      </c>
      <c r="BL142" s="24" t="s">
        <v>234</v>
      </c>
      <c r="BM142" s="24" t="s">
        <v>1253</v>
      </c>
    </row>
    <row r="143" spans="2:65" s="1" customFormat="1" ht="22.5" customHeight="1">
      <c r="B143" s="41"/>
      <c r="C143" s="232" t="s">
        <v>10</v>
      </c>
      <c r="D143" s="232" t="s">
        <v>246</v>
      </c>
      <c r="E143" s="233" t="s">
        <v>1254</v>
      </c>
      <c r="F143" s="234" t="s">
        <v>1255</v>
      </c>
      <c r="G143" s="235" t="s">
        <v>220</v>
      </c>
      <c r="H143" s="236">
        <v>2</v>
      </c>
      <c r="I143" s="237"/>
      <c r="J143" s="238">
        <f t="shared" si="0"/>
        <v>0</v>
      </c>
      <c r="K143" s="234" t="s">
        <v>76</v>
      </c>
      <c r="L143" s="239"/>
      <c r="M143" s="240" t="s">
        <v>76</v>
      </c>
      <c r="N143" s="241" t="s">
        <v>48</v>
      </c>
      <c r="O143" s="42"/>
      <c r="P143" s="202">
        <f t="shared" si="1"/>
        <v>0</v>
      </c>
      <c r="Q143" s="202">
        <v>3.4499999999999998E-4</v>
      </c>
      <c r="R143" s="202">
        <f t="shared" si="2"/>
        <v>6.8999999999999997E-4</v>
      </c>
      <c r="S143" s="202">
        <v>0</v>
      </c>
      <c r="T143" s="203">
        <f t="shared" si="3"/>
        <v>0</v>
      </c>
      <c r="AR143" s="24" t="s">
        <v>206</v>
      </c>
      <c r="AT143" s="24" t="s">
        <v>246</v>
      </c>
      <c r="AU143" s="24" t="s">
        <v>86</v>
      </c>
      <c r="AY143" s="24" t="s">
        <v>161</v>
      </c>
      <c r="BE143" s="204">
        <f t="shared" si="4"/>
        <v>0</v>
      </c>
      <c r="BF143" s="204">
        <f t="shared" si="5"/>
        <v>0</v>
      </c>
      <c r="BG143" s="204">
        <f t="shared" si="6"/>
        <v>0</v>
      </c>
      <c r="BH143" s="204">
        <f t="shared" si="7"/>
        <v>0</v>
      </c>
      <c r="BI143" s="204">
        <f t="shared" si="8"/>
        <v>0</v>
      </c>
      <c r="BJ143" s="24" t="s">
        <v>86</v>
      </c>
      <c r="BK143" s="204">
        <f t="shared" si="9"/>
        <v>0</v>
      </c>
      <c r="BL143" s="24" t="s">
        <v>234</v>
      </c>
      <c r="BM143" s="24" t="s">
        <v>1256</v>
      </c>
    </row>
    <row r="144" spans="2:65" s="1" customFormat="1" ht="22.5" customHeight="1">
      <c r="B144" s="41"/>
      <c r="C144" s="232" t="s">
        <v>234</v>
      </c>
      <c r="D144" s="232" t="s">
        <v>246</v>
      </c>
      <c r="E144" s="233" t="s">
        <v>1257</v>
      </c>
      <c r="F144" s="234" t="s">
        <v>1258</v>
      </c>
      <c r="G144" s="235" t="s">
        <v>220</v>
      </c>
      <c r="H144" s="236">
        <v>5</v>
      </c>
      <c r="I144" s="237"/>
      <c r="J144" s="238">
        <f t="shared" si="0"/>
        <v>0</v>
      </c>
      <c r="K144" s="234" t="s">
        <v>76</v>
      </c>
      <c r="L144" s="239"/>
      <c r="M144" s="240" t="s">
        <v>76</v>
      </c>
      <c r="N144" s="241" t="s">
        <v>48</v>
      </c>
      <c r="O144" s="42"/>
      <c r="P144" s="202">
        <f t="shared" si="1"/>
        <v>0</v>
      </c>
      <c r="Q144" s="202">
        <v>4.2000000000000002E-4</v>
      </c>
      <c r="R144" s="202">
        <f t="shared" si="2"/>
        <v>2.1000000000000003E-3</v>
      </c>
      <c r="S144" s="202">
        <v>0</v>
      </c>
      <c r="T144" s="203">
        <f t="shared" si="3"/>
        <v>0</v>
      </c>
      <c r="AR144" s="24" t="s">
        <v>206</v>
      </c>
      <c r="AT144" s="24" t="s">
        <v>246</v>
      </c>
      <c r="AU144" s="24" t="s">
        <v>86</v>
      </c>
      <c r="AY144" s="24" t="s">
        <v>161</v>
      </c>
      <c r="BE144" s="204">
        <f t="shared" si="4"/>
        <v>0</v>
      </c>
      <c r="BF144" s="204">
        <f t="shared" si="5"/>
        <v>0</v>
      </c>
      <c r="BG144" s="204">
        <f t="shared" si="6"/>
        <v>0</v>
      </c>
      <c r="BH144" s="204">
        <f t="shared" si="7"/>
        <v>0</v>
      </c>
      <c r="BI144" s="204">
        <f t="shared" si="8"/>
        <v>0</v>
      </c>
      <c r="BJ144" s="24" t="s">
        <v>86</v>
      </c>
      <c r="BK144" s="204">
        <f t="shared" si="9"/>
        <v>0</v>
      </c>
      <c r="BL144" s="24" t="s">
        <v>234</v>
      </c>
      <c r="BM144" s="24" t="s">
        <v>1259</v>
      </c>
    </row>
    <row r="145" spans="2:65" s="1" customFormat="1" ht="31.5" customHeight="1">
      <c r="B145" s="41"/>
      <c r="C145" s="193" t="s">
        <v>278</v>
      </c>
      <c r="D145" s="193" t="s">
        <v>164</v>
      </c>
      <c r="E145" s="194" t="s">
        <v>1260</v>
      </c>
      <c r="F145" s="195" t="s">
        <v>1261</v>
      </c>
      <c r="G145" s="196" t="s">
        <v>220</v>
      </c>
      <c r="H145" s="197">
        <v>60</v>
      </c>
      <c r="I145" s="198"/>
      <c r="J145" s="199">
        <f t="shared" si="0"/>
        <v>0</v>
      </c>
      <c r="K145" s="195" t="s">
        <v>76</v>
      </c>
      <c r="L145" s="61"/>
      <c r="M145" s="200" t="s">
        <v>76</v>
      </c>
      <c r="N145" s="201" t="s">
        <v>48</v>
      </c>
      <c r="O145" s="42"/>
      <c r="P145" s="202">
        <f t="shared" si="1"/>
        <v>0</v>
      </c>
      <c r="Q145" s="202">
        <v>6.9999999999999994E-5</v>
      </c>
      <c r="R145" s="202">
        <f t="shared" si="2"/>
        <v>4.1999999999999997E-3</v>
      </c>
      <c r="S145" s="202">
        <v>0</v>
      </c>
      <c r="T145" s="203">
        <f t="shared" si="3"/>
        <v>0</v>
      </c>
      <c r="AR145" s="24" t="s">
        <v>234</v>
      </c>
      <c r="AT145" s="24" t="s">
        <v>164</v>
      </c>
      <c r="AU145" s="24" t="s">
        <v>86</v>
      </c>
      <c r="AY145" s="24" t="s">
        <v>161</v>
      </c>
      <c r="BE145" s="204">
        <f t="shared" si="4"/>
        <v>0</v>
      </c>
      <c r="BF145" s="204">
        <f t="shared" si="5"/>
        <v>0</v>
      </c>
      <c r="BG145" s="204">
        <f t="shared" si="6"/>
        <v>0</v>
      </c>
      <c r="BH145" s="204">
        <f t="shared" si="7"/>
        <v>0</v>
      </c>
      <c r="BI145" s="204">
        <f t="shared" si="8"/>
        <v>0</v>
      </c>
      <c r="BJ145" s="24" t="s">
        <v>86</v>
      </c>
      <c r="BK145" s="204">
        <f t="shared" si="9"/>
        <v>0</v>
      </c>
      <c r="BL145" s="24" t="s">
        <v>234</v>
      </c>
      <c r="BM145" s="24" t="s">
        <v>1262</v>
      </c>
    </row>
    <row r="146" spans="2:65" s="1" customFormat="1" ht="31.5" customHeight="1">
      <c r="B146" s="41"/>
      <c r="C146" s="193" t="s">
        <v>323</v>
      </c>
      <c r="D146" s="193" t="s">
        <v>164</v>
      </c>
      <c r="E146" s="194" t="s">
        <v>1263</v>
      </c>
      <c r="F146" s="195" t="s">
        <v>1264</v>
      </c>
      <c r="G146" s="196" t="s">
        <v>220</v>
      </c>
      <c r="H146" s="197">
        <v>68.5</v>
      </c>
      <c r="I146" s="198"/>
      <c r="J146" s="199">
        <f t="shared" si="0"/>
        <v>0</v>
      </c>
      <c r="K146" s="195" t="s">
        <v>76</v>
      </c>
      <c r="L146" s="61"/>
      <c r="M146" s="200" t="s">
        <v>76</v>
      </c>
      <c r="N146" s="201" t="s">
        <v>48</v>
      </c>
      <c r="O146" s="42"/>
      <c r="P146" s="202">
        <f t="shared" si="1"/>
        <v>0</v>
      </c>
      <c r="Q146" s="202">
        <v>1.6000000000000001E-4</v>
      </c>
      <c r="R146" s="202">
        <f t="shared" si="2"/>
        <v>1.0960000000000001E-2</v>
      </c>
      <c r="S146" s="202">
        <v>0</v>
      </c>
      <c r="T146" s="203">
        <f t="shared" si="3"/>
        <v>0</v>
      </c>
      <c r="AR146" s="24" t="s">
        <v>234</v>
      </c>
      <c r="AT146" s="24" t="s">
        <v>164</v>
      </c>
      <c r="AU146" s="24" t="s">
        <v>86</v>
      </c>
      <c r="AY146" s="24" t="s">
        <v>161</v>
      </c>
      <c r="BE146" s="204">
        <f t="shared" si="4"/>
        <v>0</v>
      </c>
      <c r="BF146" s="204">
        <f t="shared" si="5"/>
        <v>0</v>
      </c>
      <c r="BG146" s="204">
        <f t="shared" si="6"/>
        <v>0</v>
      </c>
      <c r="BH146" s="204">
        <f t="shared" si="7"/>
        <v>0</v>
      </c>
      <c r="BI146" s="204">
        <f t="shared" si="8"/>
        <v>0</v>
      </c>
      <c r="BJ146" s="24" t="s">
        <v>86</v>
      </c>
      <c r="BK146" s="204">
        <f t="shared" si="9"/>
        <v>0</v>
      </c>
      <c r="BL146" s="24" t="s">
        <v>234</v>
      </c>
      <c r="BM146" s="24" t="s">
        <v>1265</v>
      </c>
    </row>
    <row r="147" spans="2:65" s="1" customFormat="1" ht="22.5" customHeight="1">
      <c r="B147" s="41"/>
      <c r="C147" s="193" t="s">
        <v>327</v>
      </c>
      <c r="D147" s="193" t="s">
        <v>164</v>
      </c>
      <c r="E147" s="194" t="s">
        <v>1266</v>
      </c>
      <c r="F147" s="195" t="s">
        <v>1267</v>
      </c>
      <c r="G147" s="196" t="s">
        <v>204</v>
      </c>
      <c r="H147" s="197">
        <v>1.9E-2</v>
      </c>
      <c r="I147" s="198"/>
      <c r="J147" s="199">
        <f t="shared" si="0"/>
        <v>0</v>
      </c>
      <c r="K147" s="195" t="s">
        <v>76</v>
      </c>
      <c r="L147" s="61"/>
      <c r="M147" s="200" t="s">
        <v>76</v>
      </c>
      <c r="N147" s="201" t="s">
        <v>48</v>
      </c>
      <c r="O147" s="42"/>
      <c r="P147" s="202">
        <f t="shared" si="1"/>
        <v>0</v>
      </c>
      <c r="Q147" s="202">
        <v>0</v>
      </c>
      <c r="R147" s="202">
        <f t="shared" si="2"/>
        <v>0</v>
      </c>
      <c r="S147" s="202">
        <v>0</v>
      </c>
      <c r="T147" s="203">
        <f t="shared" si="3"/>
        <v>0</v>
      </c>
      <c r="AR147" s="24" t="s">
        <v>234</v>
      </c>
      <c r="AT147" s="24" t="s">
        <v>164</v>
      </c>
      <c r="AU147" s="24" t="s">
        <v>86</v>
      </c>
      <c r="AY147" s="24" t="s">
        <v>161</v>
      </c>
      <c r="BE147" s="204">
        <f t="shared" si="4"/>
        <v>0</v>
      </c>
      <c r="BF147" s="204">
        <f t="shared" si="5"/>
        <v>0</v>
      </c>
      <c r="BG147" s="204">
        <f t="shared" si="6"/>
        <v>0</v>
      </c>
      <c r="BH147" s="204">
        <f t="shared" si="7"/>
        <v>0</v>
      </c>
      <c r="BI147" s="204">
        <f t="shared" si="8"/>
        <v>0</v>
      </c>
      <c r="BJ147" s="24" t="s">
        <v>86</v>
      </c>
      <c r="BK147" s="204">
        <f t="shared" si="9"/>
        <v>0</v>
      </c>
      <c r="BL147" s="24" t="s">
        <v>234</v>
      </c>
      <c r="BM147" s="24" t="s">
        <v>1268</v>
      </c>
    </row>
    <row r="148" spans="2:65" s="10" customFormat="1" ht="37.35" customHeight="1">
      <c r="B148" s="176"/>
      <c r="C148" s="177"/>
      <c r="D148" s="178" t="s">
        <v>77</v>
      </c>
      <c r="E148" s="179" t="s">
        <v>228</v>
      </c>
      <c r="F148" s="179" t="s">
        <v>1269</v>
      </c>
      <c r="G148" s="177"/>
      <c r="H148" s="177"/>
      <c r="I148" s="180"/>
      <c r="J148" s="181">
        <f>BK148</f>
        <v>0</v>
      </c>
      <c r="K148" s="177"/>
      <c r="L148" s="182"/>
      <c r="M148" s="183"/>
      <c r="N148" s="184"/>
      <c r="O148" s="184"/>
      <c r="P148" s="185">
        <f>P149+P173+P205+P242</f>
        <v>0</v>
      </c>
      <c r="Q148" s="184"/>
      <c r="R148" s="185">
        <f>R149+R173+R205+R242</f>
        <v>0.98537975000000011</v>
      </c>
      <c r="S148" s="184"/>
      <c r="T148" s="186">
        <f>T149+T173+T205+T242</f>
        <v>0</v>
      </c>
      <c r="AR148" s="187" t="s">
        <v>88</v>
      </c>
      <c r="AT148" s="188" t="s">
        <v>77</v>
      </c>
      <c r="AU148" s="188" t="s">
        <v>78</v>
      </c>
      <c r="AY148" s="187" t="s">
        <v>161</v>
      </c>
      <c r="BK148" s="189">
        <f>BK149+BK173+BK205+BK242</f>
        <v>0</v>
      </c>
    </row>
    <row r="149" spans="2:65" s="10" customFormat="1" ht="19.899999999999999" customHeight="1">
      <c r="B149" s="176"/>
      <c r="C149" s="177"/>
      <c r="D149" s="190" t="s">
        <v>77</v>
      </c>
      <c r="E149" s="191" t="s">
        <v>1270</v>
      </c>
      <c r="F149" s="191" t="s">
        <v>1271</v>
      </c>
      <c r="G149" s="177"/>
      <c r="H149" s="177"/>
      <c r="I149" s="180"/>
      <c r="J149" s="192">
        <f>BK149</f>
        <v>0</v>
      </c>
      <c r="K149" s="177"/>
      <c r="L149" s="182"/>
      <c r="M149" s="183"/>
      <c r="N149" s="184"/>
      <c r="O149" s="184"/>
      <c r="P149" s="185">
        <f>SUM(P150:P172)</f>
        <v>0</v>
      </c>
      <c r="Q149" s="184"/>
      <c r="R149" s="185">
        <f>SUM(R150:R172)</f>
        <v>0.15678000000000003</v>
      </c>
      <c r="S149" s="184"/>
      <c r="T149" s="186">
        <f>SUM(T150:T172)</f>
        <v>0</v>
      </c>
      <c r="AR149" s="187" t="s">
        <v>88</v>
      </c>
      <c r="AT149" s="188" t="s">
        <v>77</v>
      </c>
      <c r="AU149" s="188" t="s">
        <v>86</v>
      </c>
      <c r="AY149" s="187" t="s">
        <v>161</v>
      </c>
      <c r="BK149" s="189">
        <f>SUM(BK150:BK172)</f>
        <v>0</v>
      </c>
    </row>
    <row r="150" spans="2:65" s="1" customFormat="1" ht="22.5" customHeight="1">
      <c r="B150" s="41"/>
      <c r="C150" s="193" t="s">
        <v>318</v>
      </c>
      <c r="D150" s="193" t="s">
        <v>164</v>
      </c>
      <c r="E150" s="194" t="s">
        <v>1272</v>
      </c>
      <c r="F150" s="195" t="s">
        <v>1273</v>
      </c>
      <c r="G150" s="196" t="s">
        <v>220</v>
      </c>
      <c r="H150" s="197">
        <v>28</v>
      </c>
      <c r="I150" s="198"/>
      <c r="J150" s="199">
        <f t="shared" ref="J150:J167" si="10">ROUND(I150*H150,2)</f>
        <v>0</v>
      </c>
      <c r="K150" s="195" t="s">
        <v>76</v>
      </c>
      <c r="L150" s="61"/>
      <c r="M150" s="200" t="s">
        <v>76</v>
      </c>
      <c r="N150" s="201" t="s">
        <v>48</v>
      </c>
      <c r="O150" s="42"/>
      <c r="P150" s="202">
        <f t="shared" ref="P150:P167" si="11">O150*H150</f>
        <v>0</v>
      </c>
      <c r="Q150" s="202">
        <v>1.2600000000000001E-3</v>
      </c>
      <c r="R150" s="202">
        <f t="shared" ref="R150:R167" si="12">Q150*H150</f>
        <v>3.5279999999999999E-2</v>
      </c>
      <c r="S150" s="202">
        <v>0</v>
      </c>
      <c r="T150" s="203">
        <f t="shared" ref="T150:T167" si="13">S150*H150</f>
        <v>0</v>
      </c>
      <c r="AR150" s="24" t="s">
        <v>234</v>
      </c>
      <c r="AT150" s="24" t="s">
        <v>164</v>
      </c>
      <c r="AU150" s="24" t="s">
        <v>88</v>
      </c>
      <c r="AY150" s="24" t="s">
        <v>161</v>
      </c>
      <c r="BE150" s="204">
        <f t="shared" ref="BE150:BE167" si="14">IF(N150="základní",J150,0)</f>
        <v>0</v>
      </c>
      <c r="BF150" s="204">
        <f t="shared" ref="BF150:BF167" si="15">IF(N150="snížená",J150,0)</f>
        <v>0</v>
      </c>
      <c r="BG150" s="204">
        <f t="shared" ref="BG150:BG167" si="16">IF(N150="zákl. přenesená",J150,0)</f>
        <v>0</v>
      </c>
      <c r="BH150" s="204">
        <f t="shared" ref="BH150:BH167" si="17">IF(N150="sníž. přenesená",J150,0)</f>
        <v>0</v>
      </c>
      <c r="BI150" s="204">
        <f t="shared" ref="BI150:BI167" si="18">IF(N150="nulová",J150,0)</f>
        <v>0</v>
      </c>
      <c r="BJ150" s="24" t="s">
        <v>86</v>
      </c>
      <c r="BK150" s="204">
        <f t="shared" ref="BK150:BK167" si="19">ROUND(I150*H150,2)</f>
        <v>0</v>
      </c>
      <c r="BL150" s="24" t="s">
        <v>234</v>
      </c>
      <c r="BM150" s="24" t="s">
        <v>1274</v>
      </c>
    </row>
    <row r="151" spans="2:65" s="1" customFormat="1" ht="22.5" customHeight="1">
      <c r="B151" s="41"/>
      <c r="C151" s="193" t="s">
        <v>9</v>
      </c>
      <c r="D151" s="193" t="s">
        <v>164</v>
      </c>
      <c r="E151" s="194" t="s">
        <v>1275</v>
      </c>
      <c r="F151" s="195" t="s">
        <v>1276</v>
      </c>
      <c r="G151" s="196" t="s">
        <v>220</v>
      </c>
      <c r="H151" s="197">
        <v>38</v>
      </c>
      <c r="I151" s="198"/>
      <c r="J151" s="199">
        <f t="shared" si="10"/>
        <v>0</v>
      </c>
      <c r="K151" s="195" t="s">
        <v>76</v>
      </c>
      <c r="L151" s="61"/>
      <c r="M151" s="200" t="s">
        <v>76</v>
      </c>
      <c r="N151" s="201" t="s">
        <v>48</v>
      </c>
      <c r="O151" s="42"/>
      <c r="P151" s="202">
        <f t="shared" si="11"/>
        <v>0</v>
      </c>
      <c r="Q151" s="202">
        <v>1.7700000000000001E-3</v>
      </c>
      <c r="R151" s="202">
        <f t="shared" si="12"/>
        <v>6.726E-2</v>
      </c>
      <c r="S151" s="202">
        <v>0</v>
      </c>
      <c r="T151" s="203">
        <f t="shared" si="13"/>
        <v>0</v>
      </c>
      <c r="AR151" s="24" t="s">
        <v>234</v>
      </c>
      <c r="AT151" s="24" t="s">
        <v>164</v>
      </c>
      <c r="AU151" s="24" t="s">
        <v>88</v>
      </c>
      <c r="AY151" s="24" t="s">
        <v>161</v>
      </c>
      <c r="BE151" s="204">
        <f t="shared" si="14"/>
        <v>0</v>
      </c>
      <c r="BF151" s="204">
        <f t="shared" si="15"/>
        <v>0</v>
      </c>
      <c r="BG151" s="204">
        <f t="shared" si="16"/>
        <v>0</v>
      </c>
      <c r="BH151" s="204">
        <f t="shared" si="17"/>
        <v>0</v>
      </c>
      <c r="BI151" s="204">
        <f t="shared" si="18"/>
        <v>0</v>
      </c>
      <c r="BJ151" s="24" t="s">
        <v>86</v>
      </c>
      <c r="BK151" s="204">
        <f t="shared" si="19"/>
        <v>0</v>
      </c>
      <c r="BL151" s="24" t="s">
        <v>234</v>
      </c>
      <c r="BM151" s="24" t="s">
        <v>1277</v>
      </c>
    </row>
    <row r="152" spans="2:65" s="1" customFormat="1" ht="22.5" customHeight="1">
      <c r="B152" s="41"/>
      <c r="C152" s="193" t="s">
        <v>341</v>
      </c>
      <c r="D152" s="193" t="s">
        <v>164</v>
      </c>
      <c r="E152" s="194" t="s">
        <v>1278</v>
      </c>
      <c r="F152" s="195" t="s">
        <v>1279</v>
      </c>
      <c r="G152" s="196" t="s">
        <v>220</v>
      </c>
      <c r="H152" s="197">
        <v>10</v>
      </c>
      <c r="I152" s="198"/>
      <c r="J152" s="199">
        <f t="shared" si="10"/>
        <v>0</v>
      </c>
      <c r="K152" s="195" t="s">
        <v>76</v>
      </c>
      <c r="L152" s="61"/>
      <c r="M152" s="200" t="s">
        <v>76</v>
      </c>
      <c r="N152" s="201" t="s">
        <v>48</v>
      </c>
      <c r="O152" s="42"/>
      <c r="P152" s="202">
        <f t="shared" si="11"/>
        <v>0</v>
      </c>
      <c r="Q152" s="202">
        <v>2.7699999999999999E-3</v>
      </c>
      <c r="R152" s="202">
        <f t="shared" si="12"/>
        <v>2.7699999999999999E-2</v>
      </c>
      <c r="S152" s="202">
        <v>0</v>
      </c>
      <c r="T152" s="203">
        <f t="shared" si="13"/>
        <v>0</v>
      </c>
      <c r="AR152" s="24" t="s">
        <v>234</v>
      </c>
      <c r="AT152" s="24" t="s">
        <v>164</v>
      </c>
      <c r="AU152" s="24" t="s">
        <v>88</v>
      </c>
      <c r="AY152" s="24" t="s">
        <v>161</v>
      </c>
      <c r="BE152" s="204">
        <f t="shared" si="14"/>
        <v>0</v>
      </c>
      <c r="BF152" s="204">
        <f t="shared" si="15"/>
        <v>0</v>
      </c>
      <c r="BG152" s="204">
        <f t="shared" si="16"/>
        <v>0</v>
      </c>
      <c r="BH152" s="204">
        <f t="shared" si="17"/>
        <v>0</v>
      </c>
      <c r="BI152" s="204">
        <f t="shared" si="18"/>
        <v>0</v>
      </c>
      <c r="BJ152" s="24" t="s">
        <v>86</v>
      </c>
      <c r="BK152" s="204">
        <f t="shared" si="19"/>
        <v>0</v>
      </c>
      <c r="BL152" s="24" t="s">
        <v>234</v>
      </c>
      <c r="BM152" s="24" t="s">
        <v>1280</v>
      </c>
    </row>
    <row r="153" spans="2:65" s="1" customFormat="1" ht="22.5" customHeight="1">
      <c r="B153" s="41"/>
      <c r="C153" s="193" t="s">
        <v>337</v>
      </c>
      <c r="D153" s="193" t="s">
        <v>164</v>
      </c>
      <c r="E153" s="194" t="s">
        <v>1281</v>
      </c>
      <c r="F153" s="195" t="s">
        <v>1282</v>
      </c>
      <c r="G153" s="196" t="s">
        <v>220</v>
      </c>
      <c r="H153" s="197">
        <v>7.5</v>
      </c>
      <c r="I153" s="198"/>
      <c r="J153" s="199">
        <f t="shared" si="10"/>
        <v>0</v>
      </c>
      <c r="K153" s="195" t="s">
        <v>76</v>
      </c>
      <c r="L153" s="61"/>
      <c r="M153" s="200" t="s">
        <v>76</v>
      </c>
      <c r="N153" s="201" t="s">
        <v>48</v>
      </c>
      <c r="O153" s="42"/>
      <c r="P153" s="202">
        <f t="shared" si="11"/>
        <v>0</v>
      </c>
      <c r="Q153" s="202">
        <v>5.9000000000000003E-4</v>
      </c>
      <c r="R153" s="202">
        <f t="shared" si="12"/>
        <v>4.4250000000000001E-3</v>
      </c>
      <c r="S153" s="202">
        <v>0</v>
      </c>
      <c r="T153" s="203">
        <f t="shared" si="13"/>
        <v>0</v>
      </c>
      <c r="AR153" s="24" t="s">
        <v>234</v>
      </c>
      <c r="AT153" s="24" t="s">
        <v>164</v>
      </c>
      <c r="AU153" s="24" t="s">
        <v>88</v>
      </c>
      <c r="AY153" s="24" t="s">
        <v>161</v>
      </c>
      <c r="BE153" s="204">
        <f t="shared" si="14"/>
        <v>0</v>
      </c>
      <c r="BF153" s="204">
        <f t="shared" si="15"/>
        <v>0</v>
      </c>
      <c r="BG153" s="204">
        <f t="shared" si="16"/>
        <v>0</v>
      </c>
      <c r="BH153" s="204">
        <f t="shared" si="17"/>
        <v>0</v>
      </c>
      <c r="BI153" s="204">
        <f t="shared" si="18"/>
        <v>0</v>
      </c>
      <c r="BJ153" s="24" t="s">
        <v>86</v>
      </c>
      <c r="BK153" s="204">
        <f t="shared" si="19"/>
        <v>0</v>
      </c>
      <c r="BL153" s="24" t="s">
        <v>234</v>
      </c>
      <c r="BM153" s="24" t="s">
        <v>1283</v>
      </c>
    </row>
    <row r="154" spans="2:65" s="1" customFormat="1" ht="22.5" customHeight="1">
      <c r="B154" s="41"/>
      <c r="C154" s="193" t="s">
        <v>217</v>
      </c>
      <c r="D154" s="193" t="s">
        <v>164</v>
      </c>
      <c r="E154" s="194" t="s">
        <v>1284</v>
      </c>
      <c r="F154" s="195" t="s">
        <v>1285</v>
      </c>
      <c r="G154" s="196" t="s">
        <v>220</v>
      </c>
      <c r="H154" s="197">
        <v>1.5</v>
      </c>
      <c r="I154" s="198"/>
      <c r="J154" s="199">
        <f t="shared" si="10"/>
        <v>0</v>
      </c>
      <c r="K154" s="195" t="s">
        <v>76</v>
      </c>
      <c r="L154" s="61"/>
      <c r="M154" s="200" t="s">
        <v>76</v>
      </c>
      <c r="N154" s="201" t="s">
        <v>48</v>
      </c>
      <c r="O154" s="42"/>
      <c r="P154" s="202">
        <f t="shared" si="11"/>
        <v>0</v>
      </c>
      <c r="Q154" s="202">
        <v>1.1999999999999999E-3</v>
      </c>
      <c r="R154" s="202">
        <f t="shared" si="12"/>
        <v>1.8E-3</v>
      </c>
      <c r="S154" s="202">
        <v>0</v>
      </c>
      <c r="T154" s="203">
        <f t="shared" si="13"/>
        <v>0</v>
      </c>
      <c r="AR154" s="24" t="s">
        <v>234</v>
      </c>
      <c r="AT154" s="24" t="s">
        <v>164</v>
      </c>
      <c r="AU154" s="24" t="s">
        <v>88</v>
      </c>
      <c r="AY154" s="24" t="s">
        <v>161</v>
      </c>
      <c r="BE154" s="204">
        <f t="shared" si="14"/>
        <v>0</v>
      </c>
      <c r="BF154" s="204">
        <f t="shared" si="15"/>
        <v>0</v>
      </c>
      <c r="BG154" s="204">
        <f t="shared" si="16"/>
        <v>0</v>
      </c>
      <c r="BH154" s="204">
        <f t="shared" si="17"/>
        <v>0</v>
      </c>
      <c r="BI154" s="204">
        <f t="shared" si="18"/>
        <v>0</v>
      </c>
      <c r="BJ154" s="24" t="s">
        <v>86</v>
      </c>
      <c r="BK154" s="204">
        <f t="shared" si="19"/>
        <v>0</v>
      </c>
      <c r="BL154" s="24" t="s">
        <v>234</v>
      </c>
      <c r="BM154" s="24" t="s">
        <v>1286</v>
      </c>
    </row>
    <row r="155" spans="2:65" s="1" customFormat="1" ht="22.5" customHeight="1">
      <c r="B155" s="41"/>
      <c r="C155" s="193" t="s">
        <v>163</v>
      </c>
      <c r="D155" s="193" t="s">
        <v>164</v>
      </c>
      <c r="E155" s="194" t="s">
        <v>1287</v>
      </c>
      <c r="F155" s="195" t="s">
        <v>1288</v>
      </c>
      <c r="G155" s="196" t="s">
        <v>220</v>
      </c>
      <c r="H155" s="197">
        <v>4.5</v>
      </c>
      <c r="I155" s="198"/>
      <c r="J155" s="199">
        <f t="shared" si="10"/>
        <v>0</v>
      </c>
      <c r="K155" s="195" t="s">
        <v>76</v>
      </c>
      <c r="L155" s="61"/>
      <c r="M155" s="200" t="s">
        <v>76</v>
      </c>
      <c r="N155" s="201" t="s">
        <v>48</v>
      </c>
      <c r="O155" s="42"/>
      <c r="P155" s="202">
        <f t="shared" si="11"/>
        <v>0</v>
      </c>
      <c r="Q155" s="202">
        <v>2.9E-4</v>
      </c>
      <c r="R155" s="202">
        <f t="shared" si="12"/>
        <v>1.305E-3</v>
      </c>
      <c r="S155" s="202">
        <v>0</v>
      </c>
      <c r="T155" s="203">
        <f t="shared" si="13"/>
        <v>0</v>
      </c>
      <c r="AR155" s="24" t="s">
        <v>234</v>
      </c>
      <c r="AT155" s="24" t="s">
        <v>164</v>
      </c>
      <c r="AU155" s="24" t="s">
        <v>88</v>
      </c>
      <c r="AY155" s="24" t="s">
        <v>161</v>
      </c>
      <c r="BE155" s="204">
        <f t="shared" si="14"/>
        <v>0</v>
      </c>
      <c r="BF155" s="204">
        <f t="shared" si="15"/>
        <v>0</v>
      </c>
      <c r="BG155" s="204">
        <f t="shared" si="16"/>
        <v>0</v>
      </c>
      <c r="BH155" s="204">
        <f t="shared" si="17"/>
        <v>0</v>
      </c>
      <c r="BI155" s="204">
        <f t="shared" si="18"/>
        <v>0</v>
      </c>
      <c r="BJ155" s="24" t="s">
        <v>86</v>
      </c>
      <c r="BK155" s="204">
        <f t="shared" si="19"/>
        <v>0</v>
      </c>
      <c r="BL155" s="24" t="s">
        <v>234</v>
      </c>
      <c r="BM155" s="24" t="s">
        <v>1289</v>
      </c>
    </row>
    <row r="156" spans="2:65" s="1" customFormat="1" ht="22.5" customHeight="1">
      <c r="B156" s="41"/>
      <c r="C156" s="193" t="s">
        <v>175</v>
      </c>
      <c r="D156" s="193" t="s">
        <v>164</v>
      </c>
      <c r="E156" s="194" t="s">
        <v>1290</v>
      </c>
      <c r="F156" s="195" t="s">
        <v>1291</v>
      </c>
      <c r="G156" s="196" t="s">
        <v>220</v>
      </c>
      <c r="H156" s="197">
        <v>3</v>
      </c>
      <c r="I156" s="198"/>
      <c r="J156" s="199">
        <f t="shared" si="10"/>
        <v>0</v>
      </c>
      <c r="K156" s="195" t="s">
        <v>76</v>
      </c>
      <c r="L156" s="61"/>
      <c r="M156" s="200" t="s">
        <v>76</v>
      </c>
      <c r="N156" s="201" t="s">
        <v>48</v>
      </c>
      <c r="O156" s="42"/>
      <c r="P156" s="202">
        <f t="shared" si="11"/>
        <v>0</v>
      </c>
      <c r="Q156" s="202">
        <v>3.5E-4</v>
      </c>
      <c r="R156" s="202">
        <f t="shared" si="12"/>
        <v>1.0499999999999999E-3</v>
      </c>
      <c r="S156" s="202">
        <v>0</v>
      </c>
      <c r="T156" s="203">
        <f t="shared" si="13"/>
        <v>0</v>
      </c>
      <c r="AR156" s="24" t="s">
        <v>234</v>
      </c>
      <c r="AT156" s="24" t="s">
        <v>164</v>
      </c>
      <c r="AU156" s="24" t="s">
        <v>88</v>
      </c>
      <c r="AY156" s="24" t="s">
        <v>161</v>
      </c>
      <c r="BE156" s="204">
        <f t="shared" si="14"/>
        <v>0</v>
      </c>
      <c r="BF156" s="204">
        <f t="shared" si="15"/>
        <v>0</v>
      </c>
      <c r="BG156" s="204">
        <f t="shared" si="16"/>
        <v>0</v>
      </c>
      <c r="BH156" s="204">
        <f t="shared" si="17"/>
        <v>0</v>
      </c>
      <c r="BI156" s="204">
        <f t="shared" si="18"/>
        <v>0</v>
      </c>
      <c r="BJ156" s="24" t="s">
        <v>86</v>
      </c>
      <c r="BK156" s="204">
        <f t="shared" si="19"/>
        <v>0</v>
      </c>
      <c r="BL156" s="24" t="s">
        <v>234</v>
      </c>
      <c r="BM156" s="24" t="s">
        <v>1292</v>
      </c>
    </row>
    <row r="157" spans="2:65" s="1" customFormat="1" ht="22.5" customHeight="1">
      <c r="B157" s="41"/>
      <c r="C157" s="193" t="s">
        <v>180</v>
      </c>
      <c r="D157" s="193" t="s">
        <v>164</v>
      </c>
      <c r="E157" s="194" t="s">
        <v>1293</v>
      </c>
      <c r="F157" s="195" t="s">
        <v>1294</v>
      </c>
      <c r="G157" s="196" t="s">
        <v>220</v>
      </c>
      <c r="H157" s="197">
        <v>1</v>
      </c>
      <c r="I157" s="198"/>
      <c r="J157" s="199">
        <f t="shared" si="10"/>
        <v>0</v>
      </c>
      <c r="K157" s="195" t="s">
        <v>76</v>
      </c>
      <c r="L157" s="61"/>
      <c r="M157" s="200" t="s">
        <v>76</v>
      </c>
      <c r="N157" s="201" t="s">
        <v>48</v>
      </c>
      <c r="O157" s="42"/>
      <c r="P157" s="202">
        <f t="shared" si="11"/>
        <v>0</v>
      </c>
      <c r="Q157" s="202">
        <v>5.6999999999999998E-4</v>
      </c>
      <c r="R157" s="202">
        <f t="shared" si="12"/>
        <v>5.6999999999999998E-4</v>
      </c>
      <c r="S157" s="202">
        <v>0</v>
      </c>
      <c r="T157" s="203">
        <f t="shared" si="13"/>
        <v>0</v>
      </c>
      <c r="AR157" s="24" t="s">
        <v>234</v>
      </c>
      <c r="AT157" s="24" t="s">
        <v>164</v>
      </c>
      <c r="AU157" s="24" t="s">
        <v>88</v>
      </c>
      <c r="AY157" s="24" t="s">
        <v>161</v>
      </c>
      <c r="BE157" s="204">
        <f t="shared" si="14"/>
        <v>0</v>
      </c>
      <c r="BF157" s="204">
        <f t="shared" si="15"/>
        <v>0</v>
      </c>
      <c r="BG157" s="204">
        <f t="shared" si="16"/>
        <v>0</v>
      </c>
      <c r="BH157" s="204">
        <f t="shared" si="17"/>
        <v>0</v>
      </c>
      <c r="BI157" s="204">
        <f t="shared" si="18"/>
        <v>0</v>
      </c>
      <c r="BJ157" s="24" t="s">
        <v>86</v>
      </c>
      <c r="BK157" s="204">
        <f t="shared" si="19"/>
        <v>0</v>
      </c>
      <c r="BL157" s="24" t="s">
        <v>234</v>
      </c>
      <c r="BM157" s="24" t="s">
        <v>1295</v>
      </c>
    </row>
    <row r="158" spans="2:65" s="1" customFormat="1" ht="22.5" customHeight="1">
      <c r="B158" s="41"/>
      <c r="C158" s="193" t="s">
        <v>188</v>
      </c>
      <c r="D158" s="193" t="s">
        <v>164</v>
      </c>
      <c r="E158" s="194" t="s">
        <v>1296</v>
      </c>
      <c r="F158" s="195" t="s">
        <v>1297</v>
      </c>
      <c r="G158" s="196" t="s">
        <v>220</v>
      </c>
      <c r="H158" s="197">
        <v>5</v>
      </c>
      <c r="I158" s="198"/>
      <c r="J158" s="199">
        <f t="shared" si="10"/>
        <v>0</v>
      </c>
      <c r="K158" s="195" t="s">
        <v>76</v>
      </c>
      <c r="L158" s="61"/>
      <c r="M158" s="200" t="s">
        <v>76</v>
      </c>
      <c r="N158" s="201" t="s">
        <v>48</v>
      </c>
      <c r="O158" s="42"/>
      <c r="P158" s="202">
        <f t="shared" si="11"/>
        <v>0</v>
      </c>
      <c r="Q158" s="202">
        <v>1.14E-3</v>
      </c>
      <c r="R158" s="202">
        <f t="shared" si="12"/>
        <v>5.7000000000000002E-3</v>
      </c>
      <c r="S158" s="202">
        <v>0</v>
      </c>
      <c r="T158" s="203">
        <f t="shared" si="13"/>
        <v>0</v>
      </c>
      <c r="AR158" s="24" t="s">
        <v>234</v>
      </c>
      <c r="AT158" s="24" t="s">
        <v>164</v>
      </c>
      <c r="AU158" s="24" t="s">
        <v>88</v>
      </c>
      <c r="AY158" s="24" t="s">
        <v>161</v>
      </c>
      <c r="BE158" s="204">
        <f t="shared" si="14"/>
        <v>0</v>
      </c>
      <c r="BF158" s="204">
        <f t="shared" si="15"/>
        <v>0</v>
      </c>
      <c r="BG158" s="204">
        <f t="shared" si="16"/>
        <v>0</v>
      </c>
      <c r="BH158" s="204">
        <f t="shared" si="17"/>
        <v>0</v>
      </c>
      <c r="BI158" s="204">
        <f t="shared" si="18"/>
        <v>0</v>
      </c>
      <c r="BJ158" s="24" t="s">
        <v>86</v>
      </c>
      <c r="BK158" s="204">
        <f t="shared" si="19"/>
        <v>0</v>
      </c>
      <c r="BL158" s="24" t="s">
        <v>234</v>
      </c>
      <c r="BM158" s="24" t="s">
        <v>1298</v>
      </c>
    </row>
    <row r="159" spans="2:65" s="1" customFormat="1" ht="22.5" customHeight="1">
      <c r="B159" s="41"/>
      <c r="C159" s="193" t="s">
        <v>470</v>
      </c>
      <c r="D159" s="193" t="s">
        <v>164</v>
      </c>
      <c r="E159" s="194" t="s">
        <v>1299</v>
      </c>
      <c r="F159" s="195" t="s">
        <v>1300</v>
      </c>
      <c r="G159" s="196" t="s">
        <v>220</v>
      </c>
      <c r="H159" s="197">
        <v>14</v>
      </c>
      <c r="I159" s="198"/>
      <c r="J159" s="199">
        <f t="shared" si="10"/>
        <v>0</v>
      </c>
      <c r="K159" s="195" t="s">
        <v>76</v>
      </c>
      <c r="L159" s="61"/>
      <c r="M159" s="200" t="s">
        <v>76</v>
      </c>
      <c r="N159" s="201" t="s">
        <v>48</v>
      </c>
      <c r="O159" s="42"/>
      <c r="P159" s="202">
        <f t="shared" si="11"/>
        <v>0</v>
      </c>
      <c r="Q159" s="202">
        <v>5.2999999999999998E-4</v>
      </c>
      <c r="R159" s="202">
        <f t="shared" si="12"/>
        <v>7.4199999999999995E-3</v>
      </c>
      <c r="S159" s="202">
        <v>0</v>
      </c>
      <c r="T159" s="203">
        <f t="shared" si="13"/>
        <v>0</v>
      </c>
      <c r="AR159" s="24" t="s">
        <v>234</v>
      </c>
      <c r="AT159" s="24" t="s">
        <v>164</v>
      </c>
      <c r="AU159" s="24" t="s">
        <v>88</v>
      </c>
      <c r="AY159" s="24" t="s">
        <v>161</v>
      </c>
      <c r="BE159" s="204">
        <f t="shared" si="14"/>
        <v>0</v>
      </c>
      <c r="BF159" s="204">
        <f t="shared" si="15"/>
        <v>0</v>
      </c>
      <c r="BG159" s="204">
        <f t="shared" si="16"/>
        <v>0</v>
      </c>
      <c r="BH159" s="204">
        <f t="shared" si="17"/>
        <v>0</v>
      </c>
      <c r="BI159" s="204">
        <f t="shared" si="18"/>
        <v>0</v>
      </c>
      <c r="BJ159" s="24" t="s">
        <v>86</v>
      </c>
      <c r="BK159" s="204">
        <f t="shared" si="19"/>
        <v>0</v>
      </c>
      <c r="BL159" s="24" t="s">
        <v>234</v>
      </c>
      <c r="BM159" s="24" t="s">
        <v>1301</v>
      </c>
    </row>
    <row r="160" spans="2:65" s="1" customFormat="1" ht="22.5" customHeight="1">
      <c r="B160" s="41"/>
      <c r="C160" s="193" t="s">
        <v>195</v>
      </c>
      <c r="D160" s="193" t="s">
        <v>164</v>
      </c>
      <c r="E160" s="194" t="s">
        <v>1302</v>
      </c>
      <c r="F160" s="195" t="s">
        <v>1303</v>
      </c>
      <c r="G160" s="196" t="s">
        <v>254</v>
      </c>
      <c r="H160" s="197">
        <v>9</v>
      </c>
      <c r="I160" s="198"/>
      <c r="J160" s="199">
        <f t="shared" si="10"/>
        <v>0</v>
      </c>
      <c r="K160" s="195" t="s">
        <v>76</v>
      </c>
      <c r="L160" s="61"/>
      <c r="M160" s="200" t="s">
        <v>76</v>
      </c>
      <c r="N160" s="201" t="s">
        <v>48</v>
      </c>
      <c r="O160" s="42"/>
      <c r="P160" s="202">
        <f t="shared" si="11"/>
        <v>0</v>
      </c>
      <c r="Q160" s="202">
        <v>0</v>
      </c>
      <c r="R160" s="202">
        <f t="shared" si="12"/>
        <v>0</v>
      </c>
      <c r="S160" s="202">
        <v>0</v>
      </c>
      <c r="T160" s="203">
        <f t="shared" si="13"/>
        <v>0</v>
      </c>
      <c r="AR160" s="24" t="s">
        <v>234</v>
      </c>
      <c r="AT160" s="24" t="s">
        <v>164</v>
      </c>
      <c r="AU160" s="24" t="s">
        <v>88</v>
      </c>
      <c r="AY160" s="24" t="s">
        <v>161</v>
      </c>
      <c r="BE160" s="204">
        <f t="shared" si="14"/>
        <v>0</v>
      </c>
      <c r="BF160" s="204">
        <f t="shared" si="15"/>
        <v>0</v>
      </c>
      <c r="BG160" s="204">
        <f t="shared" si="16"/>
        <v>0</v>
      </c>
      <c r="BH160" s="204">
        <f t="shared" si="17"/>
        <v>0</v>
      </c>
      <c r="BI160" s="204">
        <f t="shared" si="18"/>
        <v>0</v>
      </c>
      <c r="BJ160" s="24" t="s">
        <v>86</v>
      </c>
      <c r="BK160" s="204">
        <f t="shared" si="19"/>
        <v>0</v>
      </c>
      <c r="BL160" s="24" t="s">
        <v>234</v>
      </c>
      <c r="BM160" s="24" t="s">
        <v>1304</v>
      </c>
    </row>
    <row r="161" spans="2:65" s="1" customFormat="1" ht="22.5" customHeight="1">
      <c r="B161" s="41"/>
      <c r="C161" s="193" t="s">
        <v>201</v>
      </c>
      <c r="D161" s="193" t="s">
        <v>164</v>
      </c>
      <c r="E161" s="194" t="s">
        <v>1305</v>
      </c>
      <c r="F161" s="195" t="s">
        <v>1306</v>
      </c>
      <c r="G161" s="196" t="s">
        <v>254</v>
      </c>
      <c r="H161" s="197">
        <v>5</v>
      </c>
      <c r="I161" s="198"/>
      <c r="J161" s="199">
        <f t="shared" si="10"/>
        <v>0</v>
      </c>
      <c r="K161" s="195" t="s">
        <v>76</v>
      </c>
      <c r="L161" s="61"/>
      <c r="M161" s="200" t="s">
        <v>76</v>
      </c>
      <c r="N161" s="201" t="s">
        <v>48</v>
      </c>
      <c r="O161" s="42"/>
      <c r="P161" s="202">
        <f t="shared" si="11"/>
        <v>0</v>
      </c>
      <c r="Q161" s="202">
        <v>0</v>
      </c>
      <c r="R161" s="202">
        <f t="shared" si="12"/>
        <v>0</v>
      </c>
      <c r="S161" s="202">
        <v>0</v>
      </c>
      <c r="T161" s="203">
        <f t="shared" si="13"/>
        <v>0</v>
      </c>
      <c r="AR161" s="24" t="s">
        <v>234</v>
      </c>
      <c r="AT161" s="24" t="s">
        <v>164</v>
      </c>
      <c r="AU161" s="24" t="s">
        <v>88</v>
      </c>
      <c r="AY161" s="24" t="s">
        <v>161</v>
      </c>
      <c r="BE161" s="204">
        <f t="shared" si="14"/>
        <v>0</v>
      </c>
      <c r="BF161" s="204">
        <f t="shared" si="15"/>
        <v>0</v>
      </c>
      <c r="BG161" s="204">
        <f t="shared" si="16"/>
        <v>0</v>
      </c>
      <c r="BH161" s="204">
        <f t="shared" si="17"/>
        <v>0</v>
      </c>
      <c r="BI161" s="204">
        <f t="shared" si="18"/>
        <v>0</v>
      </c>
      <c r="BJ161" s="24" t="s">
        <v>86</v>
      </c>
      <c r="BK161" s="204">
        <f t="shared" si="19"/>
        <v>0</v>
      </c>
      <c r="BL161" s="24" t="s">
        <v>234</v>
      </c>
      <c r="BM161" s="24" t="s">
        <v>1307</v>
      </c>
    </row>
    <row r="162" spans="2:65" s="1" customFormat="1" ht="22.5" customHeight="1">
      <c r="B162" s="41"/>
      <c r="C162" s="193" t="s">
        <v>206</v>
      </c>
      <c r="D162" s="193" t="s">
        <v>164</v>
      </c>
      <c r="E162" s="194" t="s">
        <v>1308</v>
      </c>
      <c r="F162" s="195" t="s">
        <v>1309</v>
      </c>
      <c r="G162" s="196" t="s">
        <v>254</v>
      </c>
      <c r="H162" s="197">
        <v>3</v>
      </c>
      <c r="I162" s="198"/>
      <c r="J162" s="199">
        <f t="shared" si="10"/>
        <v>0</v>
      </c>
      <c r="K162" s="195" t="s">
        <v>76</v>
      </c>
      <c r="L162" s="61"/>
      <c r="M162" s="200" t="s">
        <v>76</v>
      </c>
      <c r="N162" s="201" t="s">
        <v>48</v>
      </c>
      <c r="O162" s="42"/>
      <c r="P162" s="202">
        <f t="shared" si="11"/>
        <v>0</v>
      </c>
      <c r="Q162" s="202">
        <v>0</v>
      </c>
      <c r="R162" s="202">
        <f t="shared" si="12"/>
        <v>0</v>
      </c>
      <c r="S162" s="202">
        <v>0</v>
      </c>
      <c r="T162" s="203">
        <f t="shared" si="13"/>
        <v>0</v>
      </c>
      <c r="AR162" s="24" t="s">
        <v>234</v>
      </c>
      <c r="AT162" s="24" t="s">
        <v>164</v>
      </c>
      <c r="AU162" s="24" t="s">
        <v>88</v>
      </c>
      <c r="AY162" s="24" t="s">
        <v>161</v>
      </c>
      <c r="BE162" s="204">
        <f t="shared" si="14"/>
        <v>0</v>
      </c>
      <c r="BF162" s="204">
        <f t="shared" si="15"/>
        <v>0</v>
      </c>
      <c r="BG162" s="204">
        <f t="shared" si="16"/>
        <v>0</v>
      </c>
      <c r="BH162" s="204">
        <f t="shared" si="17"/>
        <v>0</v>
      </c>
      <c r="BI162" s="204">
        <f t="shared" si="18"/>
        <v>0</v>
      </c>
      <c r="BJ162" s="24" t="s">
        <v>86</v>
      </c>
      <c r="BK162" s="204">
        <f t="shared" si="19"/>
        <v>0</v>
      </c>
      <c r="BL162" s="24" t="s">
        <v>234</v>
      </c>
      <c r="BM162" s="24" t="s">
        <v>1310</v>
      </c>
    </row>
    <row r="163" spans="2:65" s="1" customFormat="1" ht="22.5" customHeight="1">
      <c r="B163" s="41"/>
      <c r="C163" s="193" t="s">
        <v>211</v>
      </c>
      <c r="D163" s="193" t="s">
        <v>164</v>
      </c>
      <c r="E163" s="194" t="s">
        <v>1311</v>
      </c>
      <c r="F163" s="195" t="s">
        <v>1312</v>
      </c>
      <c r="G163" s="196" t="s">
        <v>254</v>
      </c>
      <c r="H163" s="197">
        <v>11</v>
      </c>
      <c r="I163" s="198"/>
      <c r="J163" s="199">
        <f t="shared" si="10"/>
        <v>0</v>
      </c>
      <c r="K163" s="195" t="s">
        <v>76</v>
      </c>
      <c r="L163" s="61"/>
      <c r="M163" s="200" t="s">
        <v>76</v>
      </c>
      <c r="N163" s="201" t="s">
        <v>48</v>
      </c>
      <c r="O163" s="42"/>
      <c r="P163" s="202">
        <f t="shared" si="11"/>
        <v>0</v>
      </c>
      <c r="Q163" s="202">
        <v>0</v>
      </c>
      <c r="R163" s="202">
        <f t="shared" si="12"/>
        <v>0</v>
      </c>
      <c r="S163" s="202">
        <v>0</v>
      </c>
      <c r="T163" s="203">
        <f t="shared" si="13"/>
        <v>0</v>
      </c>
      <c r="AR163" s="24" t="s">
        <v>234</v>
      </c>
      <c r="AT163" s="24" t="s">
        <v>164</v>
      </c>
      <c r="AU163" s="24" t="s">
        <v>88</v>
      </c>
      <c r="AY163" s="24" t="s">
        <v>161</v>
      </c>
      <c r="BE163" s="204">
        <f t="shared" si="14"/>
        <v>0</v>
      </c>
      <c r="BF163" s="204">
        <f t="shared" si="15"/>
        <v>0</v>
      </c>
      <c r="BG163" s="204">
        <f t="shared" si="16"/>
        <v>0</v>
      </c>
      <c r="BH163" s="204">
        <f t="shared" si="17"/>
        <v>0</v>
      </c>
      <c r="BI163" s="204">
        <f t="shared" si="18"/>
        <v>0</v>
      </c>
      <c r="BJ163" s="24" t="s">
        <v>86</v>
      </c>
      <c r="BK163" s="204">
        <f t="shared" si="19"/>
        <v>0</v>
      </c>
      <c r="BL163" s="24" t="s">
        <v>234</v>
      </c>
      <c r="BM163" s="24" t="s">
        <v>1313</v>
      </c>
    </row>
    <row r="164" spans="2:65" s="1" customFormat="1" ht="31.5" customHeight="1">
      <c r="B164" s="41"/>
      <c r="C164" s="193" t="s">
        <v>301</v>
      </c>
      <c r="D164" s="193" t="s">
        <v>164</v>
      </c>
      <c r="E164" s="194" t="s">
        <v>1314</v>
      </c>
      <c r="F164" s="195" t="s">
        <v>1315</v>
      </c>
      <c r="G164" s="196" t="s">
        <v>254</v>
      </c>
      <c r="H164" s="197">
        <v>2</v>
      </c>
      <c r="I164" s="198"/>
      <c r="J164" s="199">
        <f t="shared" si="10"/>
        <v>0</v>
      </c>
      <c r="K164" s="195" t="s">
        <v>76</v>
      </c>
      <c r="L164" s="61"/>
      <c r="M164" s="200" t="s">
        <v>76</v>
      </c>
      <c r="N164" s="201" t="s">
        <v>48</v>
      </c>
      <c r="O164" s="42"/>
      <c r="P164" s="202">
        <f t="shared" si="11"/>
        <v>0</v>
      </c>
      <c r="Q164" s="202">
        <v>7.6999999999999996E-4</v>
      </c>
      <c r="R164" s="202">
        <f t="shared" si="12"/>
        <v>1.5399999999999999E-3</v>
      </c>
      <c r="S164" s="202">
        <v>0</v>
      </c>
      <c r="T164" s="203">
        <f t="shared" si="13"/>
        <v>0</v>
      </c>
      <c r="AR164" s="24" t="s">
        <v>234</v>
      </c>
      <c r="AT164" s="24" t="s">
        <v>164</v>
      </c>
      <c r="AU164" s="24" t="s">
        <v>88</v>
      </c>
      <c r="AY164" s="24" t="s">
        <v>161</v>
      </c>
      <c r="BE164" s="204">
        <f t="shared" si="14"/>
        <v>0</v>
      </c>
      <c r="BF164" s="204">
        <f t="shared" si="15"/>
        <v>0</v>
      </c>
      <c r="BG164" s="204">
        <f t="shared" si="16"/>
        <v>0</v>
      </c>
      <c r="BH164" s="204">
        <f t="shared" si="17"/>
        <v>0</v>
      </c>
      <c r="BI164" s="204">
        <f t="shared" si="18"/>
        <v>0</v>
      </c>
      <c r="BJ164" s="24" t="s">
        <v>86</v>
      </c>
      <c r="BK164" s="204">
        <f t="shared" si="19"/>
        <v>0</v>
      </c>
      <c r="BL164" s="24" t="s">
        <v>234</v>
      </c>
      <c r="BM164" s="24" t="s">
        <v>1316</v>
      </c>
    </row>
    <row r="165" spans="2:65" s="1" customFormat="1" ht="31.5" customHeight="1">
      <c r="B165" s="41"/>
      <c r="C165" s="193" t="s">
        <v>307</v>
      </c>
      <c r="D165" s="193" t="s">
        <v>164</v>
      </c>
      <c r="E165" s="194" t="s">
        <v>1317</v>
      </c>
      <c r="F165" s="195" t="s">
        <v>1318</v>
      </c>
      <c r="G165" s="196" t="s">
        <v>254</v>
      </c>
      <c r="H165" s="197">
        <v>1</v>
      </c>
      <c r="I165" s="198"/>
      <c r="J165" s="199">
        <f t="shared" si="10"/>
        <v>0</v>
      </c>
      <c r="K165" s="195" t="s">
        <v>76</v>
      </c>
      <c r="L165" s="61"/>
      <c r="M165" s="200" t="s">
        <v>76</v>
      </c>
      <c r="N165" s="201" t="s">
        <v>48</v>
      </c>
      <c r="O165" s="42"/>
      <c r="P165" s="202">
        <f t="shared" si="11"/>
        <v>0</v>
      </c>
      <c r="Q165" s="202">
        <v>1.01E-3</v>
      </c>
      <c r="R165" s="202">
        <f t="shared" si="12"/>
        <v>1.01E-3</v>
      </c>
      <c r="S165" s="202">
        <v>0</v>
      </c>
      <c r="T165" s="203">
        <f t="shared" si="13"/>
        <v>0</v>
      </c>
      <c r="AR165" s="24" t="s">
        <v>234</v>
      </c>
      <c r="AT165" s="24" t="s">
        <v>164</v>
      </c>
      <c r="AU165" s="24" t="s">
        <v>88</v>
      </c>
      <c r="AY165" s="24" t="s">
        <v>161</v>
      </c>
      <c r="BE165" s="204">
        <f t="shared" si="14"/>
        <v>0</v>
      </c>
      <c r="BF165" s="204">
        <f t="shared" si="15"/>
        <v>0</v>
      </c>
      <c r="BG165" s="204">
        <f t="shared" si="16"/>
        <v>0</v>
      </c>
      <c r="BH165" s="204">
        <f t="shared" si="17"/>
        <v>0</v>
      </c>
      <c r="BI165" s="204">
        <f t="shared" si="18"/>
        <v>0</v>
      </c>
      <c r="BJ165" s="24" t="s">
        <v>86</v>
      </c>
      <c r="BK165" s="204">
        <f t="shared" si="19"/>
        <v>0</v>
      </c>
      <c r="BL165" s="24" t="s">
        <v>234</v>
      </c>
      <c r="BM165" s="24" t="s">
        <v>1319</v>
      </c>
    </row>
    <row r="166" spans="2:65" s="1" customFormat="1" ht="22.5" customHeight="1">
      <c r="B166" s="41"/>
      <c r="C166" s="193" t="s">
        <v>314</v>
      </c>
      <c r="D166" s="193" t="s">
        <v>164</v>
      </c>
      <c r="E166" s="194" t="s">
        <v>1320</v>
      </c>
      <c r="F166" s="195" t="s">
        <v>1321</v>
      </c>
      <c r="G166" s="196" t="s">
        <v>254</v>
      </c>
      <c r="H166" s="197">
        <v>2</v>
      </c>
      <c r="I166" s="198"/>
      <c r="J166" s="199">
        <f t="shared" si="10"/>
        <v>0</v>
      </c>
      <c r="K166" s="195" t="s">
        <v>76</v>
      </c>
      <c r="L166" s="61"/>
      <c r="M166" s="200" t="s">
        <v>76</v>
      </c>
      <c r="N166" s="201" t="s">
        <v>48</v>
      </c>
      <c r="O166" s="42"/>
      <c r="P166" s="202">
        <f t="shared" si="11"/>
        <v>0</v>
      </c>
      <c r="Q166" s="202">
        <v>6.2E-4</v>
      </c>
      <c r="R166" s="202">
        <f t="shared" si="12"/>
        <v>1.24E-3</v>
      </c>
      <c r="S166" s="202">
        <v>0</v>
      </c>
      <c r="T166" s="203">
        <f t="shared" si="13"/>
        <v>0</v>
      </c>
      <c r="AR166" s="24" t="s">
        <v>234</v>
      </c>
      <c r="AT166" s="24" t="s">
        <v>164</v>
      </c>
      <c r="AU166" s="24" t="s">
        <v>88</v>
      </c>
      <c r="AY166" s="24" t="s">
        <v>161</v>
      </c>
      <c r="BE166" s="204">
        <f t="shared" si="14"/>
        <v>0</v>
      </c>
      <c r="BF166" s="204">
        <f t="shared" si="15"/>
        <v>0</v>
      </c>
      <c r="BG166" s="204">
        <f t="shared" si="16"/>
        <v>0</v>
      </c>
      <c r="BH166" s="204">
        <f t="shared" si="17"/>
        <v>0</v>
      </c>
      <c r="BI166" s="204">
        <f t="shared" si="18"/>
        <v>0</v>
      </c>
      <c r="BJ166" s="24" t="s">
        <v>86</v>
      </c>
      <c r="BK166" s="204">
        <f t="shared" si="19"/>
        <v>0</v>
      </c>
      <c r="BL166" s="24" t="s">
        <v>234</v>
      </c>
      <c r="BM166" s="24" t="s">
        <v>1322</v>
      </c>
    </row>
    <row r="167" spans="2:65" s="1" customFormat="1" ht="22.5" customHeight="1">
      <c r="B167" s="41"/>
      <c r="C167" s="232" t="s">
        <v>282</v>
      </c>
      <c r="D167" s="232" t="s">
        <v>246</v>
      </c>
      <c r="E167" s="233" t="s">
        <v>1323</v>
      </c>
      <c r="F167" s="234" t="s">
        <v>1324</v>
      </c>
      <c r="G167" s="235" t="s">
        <v>726</v>
      </c>
      <c r="H167" s="236">
        <v>2</v>
      </c>
      <c r="I167" s="237"/>
      <c r="J167" s="238">
        <f t="shared" si="10"/>
        <v>0</v>
      </c>
      <c r="K167" s="234" t="s">
        <v>76</v>
      </c>
      <c r="L167" s="239"/>
      <c r="M167" s="240" t="s">
        <v>76</v>
      </c>
      <c r="N167" s="241" t="s">
        <v>48</v>
      </c>
      <c r="O167" s="42"/>
      <c r="P167" s="202">
        <f t="shared" si="11"/>
        <v>0</v>
      </c>
      <c r="Q167" s="202">
        <v>0</v>
      </c>
      <c r="R167" s="202">
        <f t="shared" si="12"/>
        <v>0</v>
      </c>
      <c r="S167" s="202">
        <v>0</v>
      </c>
      <c r="T167" s="203">
        <f t="shared" si="13"/>
        <v>0</v>
      </c>
      <c r="AR167" s="24" t="s">
        <v>206</v>
      </c>
      <c r="AT167" s="24" t="s">
        <v>246</v>
      </c>
      <c r="AU167" s="24" t="s">
        <v>88</v>
      </c>
      <c r="AY167" s="24" t="s">
        <v>161</v>
      </c>
      <c r="BE167" s="204">
        <f t="shared" si="14"/>
        <v>0</v>
      </c>
      <c r="BF167" s="204">
        <f t="shared" si="15"/>
        <v>0</v>
      </c>
      <c r="BG167" s="204">
        <f t="shared" si="16"/>
        <v>0</v>
      </c>
      <c r="BH167" s="204">
        <f t="shared" si="17"/>
        <v>0</v>
      </c>
      <c r="BI167" s="204">
        <f t="shared" si="18"/>
        <v>0</v>
      </c>
      <c r="BJ167" s="24" t="s">
        <v>86</v>
      </c>
      <c r="BK167" s="204">
        <f t="shared" si="19"/>
        <v>0</v>
      </c>
      <c r="BL167" s="24" t="s">
        <v>234</v>
      </c>
      <c r="BM167" s="24" t="s">
        <v>1325</v>
      </c>
    </row>
    <row r="168" spans="2:65" s="1" customFormat="1" ht="40.5">
      <c r="B168" s="41"/>
      <c r="C168" s="63"/>
      <c r="D168" s="219" t="s">
        <v>394</v>
      </c>
      <c r="E168" s="63"/>
      <c r="F168" s="250" t="s">
        <v>1326</v>
      </c>
      <c r="G168" s="63"/>
      <c r="H168" s="63"/>
      <c r="I168" s="163"/>
      <c r="J168" s="63"/>
      <c r="K168" s="63"/>
      <c r="L168" s="61"/>
      <c r="M168" s="249"/>
      <c r="N168" s="42"/>
      <c r="O168" s="42"/>
      <c r="P168" s="42"/>
      <c r="Q168" s="42"/>
      <c r="R168" s="42"/>
      <c r="S168" s="42"/>
      <c r="T168" s="78"/>
      <c r="AT168" s="24" t="s">
        <v>394</v>
      </c>
      <c r="AU168" s="24" t="s">
        <v>88</v>
      </c>
    </row>
    <row r="169" spans="2:65" s="1" customFormat="1" ht="22.5" customHeight="1">
      <c r="B169" s="41"/>
      <c r="C169" s="193" t="s">
        <v>295</v>
      </c>
      <c r="D169" s="193" t="s">
        <v>164</v>
      </c>
      <c r="E169" s="194" t="s">
        <v>1327</v>
      </c>
      <c r="F169" s="195" t="s">
        <v>1328</v>
      </c>
      <c r="G169" s="196" t="s">
        <v>254</v>
      </c>
      <c r="H169" s="197">
        <v>3</v>
      </c>
      <c r="I169" s="198"/>
      <c r="J169" s="199">
        <f>ROUND(I169*H169,2)</f>
        <v>0</v>
      </c>
      <c r="K169" s="195" t="s">
        <v>76</v>
      </c>
      <c r="L169" s="61"/>
      <c r="M169" s="200" t="s">
        <v>76</v>
      </c>
      <c r="N169" s="201" t="s">
        <v>48</v>
      </c>
      <c r="O169" s="42"/>
      <c r="P169" s="202">
        <f>O169*H169</f>
        <v>0</v>
      </c>
      <c r="Q169" s="202">
        <v>1.6000000000000001E-4</v>
      </c>
      <c r="R169" s="202">
        <f>Q169*H169</f>
        <v>4.8000000000000007E-4</v>
      </c>
      <c r="S169" s="202">
        <v>0</v>
      </c>
      <c r="T169" s="203">
        <f>S169*H169</f>
        <v>0</v>
      </c>
      <c r="AR169" s="24" t="s">
        <v>234</v>
      </c>
      <c r="AT169" s="24" t="s">
        <v>164</v>
      </c>
      <c r="AU169" s="24" t="s">
        <v>88</v>
      </c>
      <c r="AY169" s="24" t="s">
        <v>161</v>
      </c>
      <c r="BE169" s="204">
        <f>IF(N169="základní",J169,0)</f>
        <v>0</v>
      </c>
      <c r="BF169" s="204">
        <f>IF(N169="snížená",J169,0)</f>
        <v>0</v>
      </c>
      <c r="BG169" s="204">
        <f>IF(N169="zákl. přenesená",J169,0)</f>
        <v>0</v>
      </c>
      <c r="BH169" s="204">
        <f>IF(N169="sníž. přenesená",J169,0)</f>
        <v>0</v>
      </c>
      <c r="BI169" s="204">
        <f>IF(N169="nulová",J169,0)</f>
        <v>0</v>
      </c>
      <c r="BJ169" s="24" t="s">
        <v>86</v>
      </c>
      <c r="BK169" s="204">
        <f>ROUND(I169*H169,2)</f>
        <v>0</v>
      </c>
      <c r="BL169" s="24" t="s">
        <v>234</v>
      </c>
      <c r="BM169" s="24" t="s">
        <v>1329</v>
      </c>
    </row>
    <row r="170" spans="2:65" s="1" customFormat="1" ht="22.5" customHeight="1">
      <c r="B170" s="41"/>
      <c r="C170" s="193" t="s">
        <v>331</v>
      </c>
      <c r="D170" s="193" t="s">
        <v>164</v>
      </c>
      <c r="E170" s="194" t="s">
        <v>1330</v>
      </c>
      <c r="F170" s="195" t="s">
        <v>1331</v>
      </c>
      <c r="G170" s="196" t="s">
        <v>220</v>
      </c>
      <c r="H170" s="197">
        <v>112.5</v>
      </c>
      <c r="I170" s="198"/>
      <c r="J170" s="199">
        <f>ROUND(I170*H170,2)</f>
        <v>0</v>
      </c>
      <c r="K170" s="195" t="s">
        <v>76</v>
      </c>
      <c r="L170" s="61"/>
      <c r="M170" s="200" t="s">
        <v>76</v>
      </c>
      <c r="N170" s="201" t="s">
        <v>48</v>
      </c>
      <c r="O170" s="42"/>
      <c r="P170" s="202">
        <f>O170*H170</f>
        <v>0</v>
      </c>
      <c r="Q170" s="202">
        <v>0</v>
      </c>
      <c r="R170" s="202">
        <f>Q170*H170</f>
        <v>0</v>
      </c>
      <c r="S170" s="202">
        <v>0</v>
      </c>
      <c r="T170" s="203">
        <f>S170*H170</f>
        <v>0</v>
      </c>
      <c r="AR170" s="24" t="s">
        <v>234</v>
      </c>
      <c r="AT170" s="24" t="s">
        <v>164</v>
      </c>
      <c r="AU170" s="24" t="s">
        <v>88</v>
      </c>
      <c r="AY170" s="24" t="s">
        <v>161</v>
      </c>
      <c r="BE170" s="204">
        <f>IF(N170="základní",J170,0)</f>
        <v>0</v>
      </c>
      <c r="BF170" s="204">
        <f>IF(N170="snížená",J170,0)</f>
        <v>0</v>
      </c>
      <c r="BG170" s="204">
        <f>IF(N170="zákl. přenesená",J170,0)</f>
        <v>0</v>
      </c>
      <c r="BH170" s="204">
        <f>IF(N170="sníž. přenesená",J170,0)</f>
        <v>0</v>
      </c>
      <c r="BI170" s="204">
        <f>IF(N170="nulová",J170,0)</f>
        <v>0</v>
      </c>
      <c r="BJ170" s="24" t="s">
        <v>86</v>
      </c>
      <c r="BK170" s="204">
        <f>ROUND(I170*H170,2)</f>
        <v>0</v>
      </c>
      <c r="BL170" s="24" t="s">
        <v>234</v>
      </c>
      <c r="BM170" s="24" t="s">
        <v>1332</v>
      </c>
    </row>
    <row r="171" spans="2:65" s="1" customFormat="1" ht="22.5" customHeight="1">
      <c r="B171" s="41"/>
      <c r="C171" s="193" t="s">
        <v>224</v>
      </c>
      <c r="D171" s="193" t="s">
        <v>164</v>
      </c>
      <c r="E171" s="194" t="s">
        <v>1333</v>
      </c>
      <c r="F171" s="195" t="s">
        <v>1334</v>
      </c>
      <c r="G171" s="196" t="s">
        <v>204</v>
      </c>
      <c r="H171" s="197">
        <v>0.157</v>
      </c>
      <c r="I171" s="198"/>
      <c r="J171" s="199">
        <f>ROUND(I171*H171,2)</f>
        <v>0</v>
      </c>
      <c r="K171" s="195" t="s">
        <v>76</v>
      </c>
      <c r="L171" s="61"/>
      <c r="M171" s="200" t="s">
        <v>76</v>
      </c>
      <c r="N171" s="201" t="s">
        <v>48</v>
      </c>
      <c r="O171" s="42"/>
      <c r="P171" s="202">
        <f>O171*H171</f>
        <v>0</v>
      </c>
      <c r="Q171" s="202">
        <v>0</v>
      </c>
      <c r="R171" s="202">
        <f>Q171*H171</f>
        <v>0</v>
      </c>
      <c r="S171" s="202">
        <v>0</v>
      </c>
      <c r="T171" s="203">
        <f>S171*H171</f>
        <v>0</v>
      </c>
      <c r="AR171" s="24" t="s">
        <v>234</v>
      </c>
      <c r="AT171" s="24" t="s">
        <v>164</v>
      </c>
      <c r="AU171" s="24" t="s">
        <v>88</v>
      </c>
      <c r="AY171" s="24" t="s">
        <v>161</v>
      </c>
      <c r="BE171" s="204">
        <f>IF(N171="základní",J171,0)</f>
        <v>0</v>
      </c>
      <c r="BF171" s="204">
        <f>IF(N171="snížená",J171,0)</f>
        <v>0</v>
      </c>
      <c r="BG171" s="204">
        <f>IF(N171="zákl. přenesená",J171,0)</f>
        <v>0</v>
      </c>
      <c r="BH171" s="204">
        <f>IF(N171="sníž. přenesená",J171,0)</f>
        <v>0</v>
      </c>
      <c r="BI171" s="204">
        <f>IF(N171="nulová",J171,0)</f>
        <v>0</v>
      </c>
      <c r="BJ171" s="24" t="s">
        <v>86</v>
      </c>
      <c r="BK171" s="204">
        <f>ROUND(I171*H171,2)</f>
        <v>0</v>
      </c>
      <c r="BL171" s="24" t="s">
        <v>234</v>
      </c>
      <c r="BM171" s="24" t="s">
        <v>1335</v>
      </c>
    </row>
    <row r="172" spans="2:65" s="1" customFormat="1" ht="22.5" customHeight="1">
      <c r="B172" s="41"/>
      <c r="C172" s="193" t="s">
        <v>346</v>
      </c>
      <c r="D172" s="193" t="s">
        <v>164</v>
      </c>
      <c r="E172" s="194" t="s">
        <v>1336</v>
      </c>
      <c r="F172" s="195" t="s">
        <v>1337</v>
      </c>
      <c r="G172" s="196" t="s">
        <v>254</v>
      </c>
      <c r="H172" s="197">
        <v>3</v>
      </c>
      <c r="I172" s="198"/>
      <c r="J172" s="199">
        <f>ROUND(I172*H172,2)</f>
        <v>0</v>
      </c>
      <c r="K172" s="195" t="s">
        <v>76</v>
      </c>
      <c r="L172" s="61"/>
      <c r="M172" s="200" t="s">
        <v>76</v>
      </c>
      <c r="N172" s="201" t="s">
        <v>48</v>
      </c>
      <c r="O172" s="42"/>
      <c r="P172" s="202">
        <f>O172*H172</f>
        <v>0</v>
      </c>
      <c r="Q172" s="202">
        <v>0</v>
      </c>
      <c r="R172" s="202">
        <f>Q172*H172</f>
        <v>0</v>
      </c>
      <c r="S172" s="202">
        <v>0</v>
      </c>
      <c r="T172" s="203">
        <f>S172*H172</f>
        <v>0</v>
      </c>
      <c r="AR172" s="24" t="s">
        <v>604</v>
      </c>
      <c r="AT172" s="24" t="s">
        <v>164</v>
      </c>
      <c r="AU172" s="24" t="s">
        <v>88</v>
      </c>
      <c r="AY172" s="24" t="s">
        <v>161</v>
      </c>
      <c r="BE172" s="204">
        <f>IF(N172="základní",J172,0)</f>
        <v>0</v>
      </c>
      <c r="BF172" s="204">
        <f>IF(N172="snížená",J172,0)</f>
        <v>0</v>
      </c>
      <c r="BG172" s="204">
        <f>IF(N172="zákl. přenesená",J172,0)</f>
        <v>0</v>
      </c>
      <c r="BH172" s="204">
        <f>IF(N172="sníž. přenesená",J172,0)</f>
        <v>0</v>
      </c>
      <c r="BI172" s="204">
        <f>IF(N172="nulová",J172,0)</f>
        <v>0</v>
      </c>
      <c r="BJ172" s="24" t="s">
        <v>86</v>
      </c>
      <c r="BK172" s="204">
        <f>ROUND(I172*H172,2)</f>
        <v>0</v>
      </c>
      <c r="BL172" s="24" t="s">
        <v>604</v>
      </c>
      <c r="BM172" s="24" t="s">
        <v>1338</v>
      </c>
    </row>
    <row r="173" spans="2:65" s="10" customFormat="1" ht="29.85" customHeight="1">
      <c r="B173" s="176"/>
      <c r="C173" s="177"/>
      <c r="D173" s="190" t="s">
        <v>77</v>
      </c>
      <c r="E173" s="191" t="s">
        <v>1339</v>
      </c>
      <c r="F173" s="191" t="s">
        <v>1271</v>
      </c>
      <c r="G173" s="177"/>
      <c r="H173" s="177"/>
      <c r="I173" s="180"/>
      <c r="J173" s="192">
        <f>BK173</f>
        <v>0</v>
      </c>
      <c r="K173" s="177"/>
      <c r="L173" s="182"/>
      <c r="M173" s="183"/>
      <c r="N173" s="184"/>
      <c r="O173" s="184"/>
      <c r="P173" s="185">
        <f>SUM(P174:P204)</f>
        <v>0</v>
      </c>
      <c r="Q173" s="184"/>
      <c r="R173" s="185">
        <f>SUM(R174:R204)</f>
        <v>0.22131975000000001</v>
      </c>
      <c r="S173" s="184"/>
      <c r="T173" s="186">
        <f>SUM(T174:T204)</f>
        <v>0</v>
      </c>
      <c r="AR173" s="187" t="s">
        <v>88</v>
      </c>
      <c r="AT173" s="188" t="s">
        <v>77</v>
      </c>
      <c r="AU173" s="188" t="s">
        <v>86</v>
      </c>
      <c r="AY173" s="187" t="s">
        <v>161</v>
      </c>
      <c r="BK173" s="189">
        <f>SUM(BK174:BK204)</f>
        <v>0</v>
      </c>
    </row>
    <row r="174" spans="2:65" s="1" customFormat="1" ht="22.5" customHeight="1">
      <c r="B174" s="41"/>
      <c r="C174" s="193" t="s">
        <v>528</v>
      </c>
      <c r="D174" s="193" t="s">
        <v>164</v>
      </c>
      <c r="E174" s="194" t="s">
        <v>1340</v>
      </c>
      <c r="F174" s="195" t="s">
        <v>1341</v>
      </c>
      <c r="G174" s="196" t="s">
        <v>220</v>
      </c>
      <c r="H174" s="197">
        <v>31.5</v>
      </c>
      <c r="I174" s="198"/>
      <c r="J174" s="199">
        <f t="shared" ref="J174:J204" si="20">ROUND(I174*H174,2)</f>
        <v>0</v>
      </c>
      <c r="K174" s="195" t="s">
        <v>76</v>
      </c>
      <c r="L174" s="61"/>
      <c r="M174" s="200" t="s">
        <v>76</v>
      </c>
      <c r="N174" s="201" t="s">
        <v>48</v>
      </c>
      <c r="O174" s="42"/>
      <c r="P174" s="202">
        <f t="shared" ref="P174:P204" si="21">O174*H174</f>
        <v>0</v>
      </c>
      <c r="Q174" s="202">
        <v>6.6E-4</v>
      </c>
      <c r="R174" s="202">
        <f t="shared" ref="R174:R204" si="22">Q174*H174</f>
        <v>2.0789999999999999E-2</v>
      </c>
      <c r="S174" s="202">
        <v>0</v>
      </c>
      <c r="T174" s="203">
        <f t="shared" ref="T174:T204" si="23">S174*H174</f>
        <v>0</v>
      </c>
      <c r="AR174" s="24" t="s">
        <v>234</v>
      </c>
      <c r="AT174" s="24" t="s">
        <v>164</v>
      </c>
      <c r="AU174" s="24" t="s">
        <v>88</v>
      </c>
      <c r="AY174" s="24" t="s">
        <v>161</v>
      </c>
      <c r="BE174" s="204">
        <f t="shared" ref="BE174:BE204" si="24">IF(N174="základní",J174,0)</f>
        <v>0</v>
      </c>
      <c r="BF174" s="204">
        <f t="shared" ref="BF174:BF204" si="25">IF(N174="snížená",J174,0)</f>
        <v>0</v>
      </c>
      <c r="BG174" s="204">
        <f t="shared" ref="BG174:BG204" si="26">IF(N174="zákl. přenesená",J174,0)</f>
        <v>0</v>
      </c>
      <c r="BH174" s="204">
        <f t="shared" ref="BH174:BH204" si="27">IF(N174="sníž. přenesená",J174,0)</f>
        <v>0</v>
      </c>
      <c r="BI174" s="204">
        <f t="shared" ref="BI174:BI204" si="28">IF(N174="nulová",J174,0)</f>
        <v>0</v>
      </c>
      <c r="BJ174" s="24" t="s">
        <v>86</v>
      </c>
      <c r="BK174" s="204">
        <f t="shared" ref="BK174:BK204" si="29">ROUND(I174*H174,2)</f>
        <v>0</v>
      </c>
      <c r="BL174" s="24" t="s">
        <v>234</v>
      </c>
      <c r="BM174" s="24" t="s">
        <v>1342</v>
      </c>
    </row>
    <row r="175" spans="2:65" s="1" customFormat="1" ht="22.5" customHeight="1">
      <c r="B175" s="41"/>
      <c r="C175" s="193" t="s">
        <v>532</v>
      </c>
      <c r="D175" s="193" t="s">
        <v>164</v>
      </c>
      <c r="E175" s="194" t="s">
        <v>1343</v>
      </c>
      <c r="F175" s="195" t="s">
        <v>1344</v>
      </c>
      <c r="G175" s="196" t="s">
        <v>220</v>
      </c>
      <c r="H175" s="197">
        <v>49</v>
      </c>
      <c r="I175" s="198"/>
      <c r="J175" s="199">
        <f t="shared" si="20"/>
        <v>0</v>
      </c>
      <c r="K175" s="195" t="s">
        <v>76</v>
      </c>
      <c r="L175" s="61"/>
      <c r="M175" s="200" t="s">
        <v>76</v>
      </c>
      <c r="N175" s="201" t="s">
        <v>48</v>
      </c>
      <c r="O175" s="42"/>
      <c r="P175" s="202">
        <f t="shared" si="21"/>
        <v>0</v>
      </c>
      <c r="Q175" s="202">
        <v>9.1E-4</v>
      </c>
      <c r="R175" s="202">
        <f t="shared" si="22"/>
        <v>4.4589999999999998E-2</v>
      </c>
      <c r="S175" s="202">
        <v>0</v>
      </c>
      <c r="T175" s="203">
        <f t="shared" si="23"/>
        <v>0</v>
      </c>
      <c r="AR175" s="24" t="s">
        <v>234</v>
      </c>
      <c r="AT175" s="24" t="s">
        <v>164</v>
      </c>
      <c r="AU175" s="24" t="s">
        <v>88</v>
      </c>
      <c r="AY175" s="24" t="s">
        <v>161</v>
      </c>
      <c r="BE175" s="204">
        <f t="shared" si="24"/>
        <v>0</v>
      </c>
      <c r="BF175" s="204">
        <f t="shared" si="25"/>
        <v>0</v>
      </c>
      <c r="BG175" s="204">
        <f t="shared" si="26"/>
        <v>0</v>
      </c>
      <c r="BH175" s="204">
        <f t="shared" si="27"/>
        <v>0</v>
      </c>
      <c r="BI175" s="204">
        <f t="shared" si="28"/>
        <v>0</v>
      </c>
      <c r="BJ175" s="24" t="s">
        <v>86</v>
      </c>
      <c r="BK175" s="204">
        <f t="shared" si="29"/>
        <v>0</v>
      </c>
      <c r="BL175" s="24" t="s">
        <v>234</v>
      </c>
      <c r="BM175" s="24" t="s">
        <v>1345</v>
      </c>
    </row>
    <row r="176" spans="2:65" s="1" customFormat="1" ht="22.5" customHeight="1">
      <c r="B176" s="41"/>
      <c r="C176" s="193" t="s">
        <v>536</v>
      </c>
      <c r="D176" s="193" t="s">
        <v>164</v>
      </c>
      <c r="E176" s="194" t="s">
        <v>1346</v>
      </c>
      <c r="F176" s="195" t="s">
        <v>1347</v>
      </c>
      <c r="G176" s="196" t="s">
        <v>220</v>
      </c>
      <c r="H176" s="197">
        <v>26</v>
      </c>
      <c r="I176" s="198"/>
      <c r="J176" s="199">
        <f t="shared" si="20"/>
        <v>0</v>
      </c>
      <c r="K176" s="195" t="s">
        <v>76</v>
      </c>
      <c r="L176" s="61"/>
      <c r="M176" s="200" t="s">
        <v>76</v>
      </c>
      <c r="N176" s="201" t="s">
        <v>48</v>
      </c>
      <c r="O176" s="42"/>
      <c r="P176" s="202">
        <f t="shared" si="21"/>
        <v>0</v>
      </c>
      <c r="Q176" s="202">
        <v>1.1900000000000001E-3</v>
      </c>
      <c r="R176" s="202">
        <f t="shared" si="22"/>
        <v>3.0940000000000002E-2</v>
      </c>
      <c r="S176" s="202">
        <v>0</v>
      </c>
      <c r="T176" s="203">
        <f t="shared" si="23"/>
        <v>0</v>
      </c>
      <c r="AR176" s="24" t="s">
        <v>234</v>
      </c>
      <c r="AT176" s="24" t="s">
        <v>164</v>
      </c>
      <c r="AU176" s="24" t="s">
        <v>88</v>
      </c>
      <c r="AY176" s="24" t="s">
        <v>161</v>
      </c>
      <c r="BE176" s="204">
        <f t="shared" si="24"/>
        <v>0</v>
      </c>
      <c r="BF176" s="204">
        <f t="shared" si="25"/>
        <v>0</v>
      </c>
      <c r="BG176" s="204">
        <f t="shared" si="26"/>
        <v>0</v>
      </c>
      <c r="BH176" s="204">
        <f t="shared" si="27"/>
        <v>0</v>
      </c>
      <c r="BI176" s="204">
        <f t="shared" si="28"/>
        <v>0</v>
      </c>
      <c r="BJ176" s="24" t="s">
        <v>86</v>
      </c>
      <c r="BK176" s="204">
        <f t="shared" si="29"/>
        <v>0</v>
      </c>
      <c r="BL176" s="24" t="s">
        <v>234</v>
      </c>
      <c r="BM176" s="24" t="s">
        <v>1348</v>
      </c>
    </row>
    <row r="177" spans="2:65" s="1" customFormat="1" ht="22.5" customHeight="1">
      <c r="B177" s="41"/>
      <c r="C177" s="193" t="s">
        <v>541</v>
      </c>
      <c r="D177" s="193" t="s">
        <v>164</v>
      </c>
      <c r="E177" s="194" t="s">
        <v>1349</v>
      </c>
      <c r="F177" s="195" t="s">
        <v>1350</v>
      </c>
      <c r="G177" s="196" t="s">
        <v>220</v>
      </c>
      <c r="H177" s="197">
        <v>31</v>
      </c>
      <c r="I177" s="198"/>
      <c r="J177" s="199">
        <f t="shared" si="20"/>
        <v>0</v>
      </c>
      <c r="K177" s="195" t="s">
        <v>76</v>
      </c>
      <c r="L177" s="61"/>
      <c r="M177" s="200" t="s">
        <v>76</v>
      </c>
      <c r="N177" s="201" t="s">
        <v>48</v>
      </c>
      <c r="O177" s="42"/>
      <c r="P177" s="202">
        <f t="shared" si="21"/>
        <v>0</v>
      </c>
      <c r="Q177" s="202">
        <v>2.5200000000000001E-3</v>
      </c>
      <c r="R177" s="202">
        <f t="shared" si="22"/>
        <v>7.8120000000000009E-2</v>
      </c>
      <c r="S177" s="202">
        <v>0</v>
      </c>
      <c r="T177" s="203">
        <f t="shared" si="23"/>
        <v>0</v>
      </c>
      <c r="AR177" s="24" t="s">
        <v>234</v>
      </c>
      <c r="AT177" s="24" t="s">
        <v>164</v>
      </c>
      <c r="AU177" s="24" t="s">
        <v>88</v>
      </c>
      <c r="AY177" s="24" t="s">
        <v>161</v>
      </c>
      <c r="BE177" s="204">
        <f t="shared" si="24"/>
        <v>0</v>
      </c>
      <c r="BF177" s="204">
        <f t="shared" si="25"/>
        <v>0</v>
      </c>
      <c r="BG177" s="204">
        <f t="shared" si="26"/>
        <v>0</v>
      </c>
      <c r="BH177" s="204">
        <f t="shared" si="27"/>
        <v>0</v>
      </c>
      <c r="BI177" s="204">
        <f t="shared" si="28"/>
        <v>0</v>
      </c>
      <c r="BJ177" s="24" t="s">
        <v>86</v>
      </c>
      <c r="BK177" s="204">
        <f t="shared" si="29"/>
        <v>0</v>
      </c>
      <c r="BL177" s="24" t="s">
        <v>234</v>
      </c>
      <c r="BM177" s="24" t="s">
        <v>1351</v>
      </c>
    </row>
    <row r="178" spans="2:65" s="1" customFormat="1" ht="22.5" customHeight="1">
      <c r="B178" s="41"/>
      <c r="C178" s="193" t="s">
        <v>545</v>
      </c>
      <c r="D178" s="193" t="s">
        <v>164</v>
      </c>
      <c r="E178" s="194" t="s">
        <v>1352</v>
      </c>
      <c r="F178" s="195" t="s">
        <v>1353</v>
      </c>
      <c r="G178" s="196" t="s">
        <v>254</v>
      </c>
      <c r="H178" s="197">
        <v>44</v>
      </c>
      <c r="I178" s="198"/>
      <c r="J178" s="199">
        <f t="shared" si="20"/>
        <v>0</v>
      </c>
      <c r="K178" s="195" t="s">
        <v>76</v>
      </c>
      <c r="L178" s="61"/>
      <c r="M178" s="200" t="s">
        <v>76</v>
      </c>
      <c r="N178" s="201" t="s">
        <v>48</v>
      </c>
      <c r="O178" s="42"/>
      <c r="P178" s="202">
        <f t="shared" si="21"/>
        <v>0</v>
      </c>
      <c r="Q178" s="202">
        <v>0</v>
      </c>
      <c r="R178" s="202">
        <f t="shared" si="22"/>
        <v>0</v>
      </c>
      <c r="S178" s="202">
        <v>0</v>
      </c>
      <c r="T178" s="203">
        <f t="shared" si="23"/>
        <v>0</v>
      </c>
      <c r="AR178" s="24" t="s">
        <v>234</v>
      </c>
      <c r="AT178" s="24" t="s">
        <v>164</v>
      </c>
      <c r="AU178" s="24" t="s">
        <v>88</v>
      </c>
      <c r="AY178" s="24" t="s">
        <v>161</v>
      </c>
      <c r="BE178" s="204">
        <f t="shared" si="24"/>
        <v>0</v>
      </c>
      <c r="BF178" s="204">
        <f t="shared" si="25"/>
        <v>0</v>
      </c>
      <c r="BG178" s="204">
        <f t="shared" si="26"/>
        <v>0</v>
      </c>
      <c r="BH178" s="204">
        <f t="shared" si="27"/>
        <v>0</v>
      </c>
      <c r="BI178" s="204">
        <f t="shared" si="28"/>
        <v>0</v>
      </c>
      <c r="BJ178" s="24" t="s">
        <v>86</v>
      </c>
      <c r="BK178" s="204">
        <f t="shared" si="29"/>
        <v>0</v>
      </c>
      <c r="BL178" s="24" t="s">
        <v>234</v>
      </c>
      <c r="BM178" s="24" t="s">
        <v>1354</v>
      </c>
    </row>
    <row r="179" spans="2:65" s="1" customFormat="1" ht="22.5" customHeight="1">
      <c r="B179" s="41"/>
      <c r="C179" s="193" t="s">
        <v>549</v>
      </c>
      <c r="D179" s="193" t="s">
        <v>164</v>
      </c>
      <c r="E179" s="194" t="s">
        <v>1355</v>
      </c>
      <c r="F179" s="195" t="s">
        <v>1356</v>
      </c>
      <c r="G179" s="196" t="s">
        <v>254</v>
      </c>
      <c r="H179" s="197">
        <v>3</v>
      </c>
      <c r="I179" s="198"/>
      <c r="J179" s="199">
        <f t="shared" si="20"/>
        <v>0</v>
      </c>
      <c r="K179" s="195" t="s">
        <v>76</v>
      </c>
      <c r="L179" s="61"/>
      <c r="M179" s="200" t="s">
        <v>76</v>
      </c>
      <c r="N179" s="201" t="s">
        <v>48</v>
      </c>
      <c r="O179" s="42"/>
      <c r="P179" s="202">
        <f t="shared" si="21"/>
        <v>0</v>
      </c>
      <c r="Q179" s="202">
        <v>2.0000000000000002E-5</v>
      </c>
      <c r="R179" s="202">
        <f t="shared" si="22"/>
        <v>6.0000000000000008E-5</v>
      </c>
      <c r="S179" s="202">
        <v>0</v>
      </c>
      <c r="T179" s="203">
        <f t="shared" si="23"/>
        <v>0</v>
      </c>
      <c r="AR179" s="24" t="s">
        <v>234</v>
      </c>
      <c r="AT179" s="24" t="s">
        <v>164</v>
      </c>
      <c r="AU179" s="24" t="s">
        <v>88</v>
      </c>
      <c r="AY179" s="24" t="s">
        <v>161</v>
      </c>
      <c r="BE179" s="204">
        <f t="shared" si="24"/>
        <v>0</v>
      </c>
      <c r="BF179" s="204">
        <f t="shared" si="25"/>
        <v>0</v>
      </c>
      <c r="BG179" s="204">
        <f t="shared" si="26"/>
        <v>0</v>
      </c>
      <c r="BH179" s="204">
        <f t="shared" si="27"/>
        <v>0</v>
      </c>
      <c r="BI179" s="204">
        <f t="shared" si="28"/>
        <v>0</v>
      </c>
      <c r="BJ179" s="24" t="s">
        <v>86</v>
      </c>
      <c r="BK179" s="204">
        <f t="shared" si="29"/>
        <v>0</v>
      </c>
      <c r="BL179" s="24" t="s">
        <v>234</v>
      </c>
      <c r="BM179" s="24" t="s">
        <v>1357</v>
      </c>
    </row>
    <row r="180" spans="2:65" s="1" customFormat="1" ht="22.5" customHeight="1">
      <c r="B180" s="41"/>
      <c r="C180" s="232" t="s">
        <v>553</v>
      </c>
      <c r="D180" s="232" t="s">
        <v>246</v>
      </c>
      <c r="E180" s="233" t="s">
        <v>1358</v>
      </c>
      <c r="F180" s="234" t="s">
        <v>1359</v>
      </c>
      <c r="G180" s="235" t="s">
        <v>254</v>
      </c>
      <c r="H180" s="236">
        <v>3</v>
      </c>
      <c r="I180" s="237"/>
      <c r="J180" s="238">
        <f t="shared" si="20"/>
        <v>0</v>
      </c>
      <c r="K180" s="234" t="s">
        <v>76</v>
      </c>
      <c r="L180" s="239"/>
      <c r="M180" s="240" t="s">
        <v>76</v>
      </c>
      <c r="N180" s="241" t="s">
        <v>48</v>
      </c>
      <c r="O180" s="42"/>
      <c r="P180" s="202">
        <f t="shared" si="21"/>
        <v>0</v>
      </c>
      <c r="Q180" s="202">
        <v>6.0000000000000002E-5</v>
      </c>
      <c r="R180" s="202">
        <f t="shared" si="22"/>
        <v>1.8000000000000001E-4</v>
      </c>
      <c r="S180" s="202">
        <v>0</v>
      </c>
      <c r="T180" s="203">
        <f t="shared" si="23"/>
        <v>0</v>
      </c>
      <c r="AR180" s="24" t="s">
        <v>206</v>
      </c>
      <c r="AT180" s="24" t="s">
        <v>246</v>
      </c>
      <c r="AU180" s="24" t="s">
        <v>88</v>
      </c>
      <c r="AY180" s="24" t="s">
        <v>161</v>
      </c>
      <c r="BE180" s="204">
        <f t="shared" si="24"/>
        <v>0</v>
      </c>
      <c r="BF180" s="204">
        <f t="shared" si="25"/>
        <v>0</v>
      </c>
      <c r="BG180" s="204">
        <f t="shared" si="26"/>
        <v>0</v>
      </c>
      <c r="BH180" s="204">
        <f t="shared" si="27"/>
        <v>0</v>
      </c>
      <c r="BI180" s="204">
        <f t="shared" si="28"/>
        <v>0</v>
      </c>
      <c r="BJ180" s="24" t="s">
        <v>86</v>
      </c>
      <c r="BK180" s="204">
        <f t="shared" si="29"/>
        <v>0</v>
      </c>
      <c r="BL180" s="24" t="s">
        <v>234</v>
      </c>
      <c r="BM180" s="24" t="s">
        <v>1360</v>
      </c>
    </row>
    <row r="181" spans="2:65" s="1" customFormat="1" ht="22.5" customHeight="1">
      <c r="B181" s="41"/>
      <c r="C181" s="193" t="s">
        <v>557</v>
      </c>
      <c r="D181" s="193" t="s">
        <v>164</v>
      </c>
      <c r="E181" s="194" t="s">
        <v>1361</v>
      </c>
      <c r="F181" s="195" t="s">
        <v>1362</v>
      </c>
      <c r="G181" s="196" t="s">
        <v>254</v>
      </c>
      <c r="H181" s="197">
        <v>10</v>
      </c>
      <c r="I181" s="198"/>
      <c r="J181" s="199">
        <f t="shared" si="20"/>
        <v>0</v>
      </c>
      <c r="K181" s="195" t="s">
        <v>76</v>
      </c>
      <c r="L181" s="61"/>
      <c r="M181" s="200" t="s">
        <v>76</v>
      </c>
      <c r="N181" s="201" t="s">
        <v>48</v>
      </c>
      <c r="O181" s="42"/>
      <c r="P181" s="202">
        <f t="shared" si="21"/>
        <v>0</v>
      </c>
      <c r="Q181" s="202">
        <v>2.0000000000000002E-5</v>
      </c>
      <c r="R181" s="202">
        <f t="shared" si="22"/>
        <v>2.0000000000000001E-4</v>
      </c>
      <c r="S181" s="202">
        <v>0</v>
      </c>
      <c r="T181" s="203">
        <f t="shared" si="23"/>
        <v>0</v>
      </c>
      <c r="AR181" s="24" t="s">
        <v>234</v>
      </c>
      <c r="AT181" s="24" t="s">
        <v>164</v>
      </c>
      <c r="AU181" s="24" t="s">
        <v>88</v>
      </c>
      <c r="AY181" s="24" t="s">
        <v>161</v>
      </c>
      <c r="BE181" s="204">
        <f t="shared" si="24"/>
        <v>0</v>
      </c>
      <c r="BF181" s="204">
        <f t="shared" si="25"/>
        <v>0</v>
      </c>
      <c r="BG181" s="204">
        <f t="shared" si="26"/>
        <v>0</v>
      </c>
      <c r="BH181" s="204">
        <f t="shared" si="27"/>
        <v>0</v>
      </c>
      <c r="BI181" s="204">
        <f t="shared" si="28"/>
        <v>0</v>
      </c>
      <c r="BJ181" s="24" t="s">
        <v>86</v>
      </c>
      <c r="BK181" s="204">
        <f t="shared" si="29"/>
        <v>0</v>
      </c>
      <c r="BL181" s="24" t="s">
        <v>234</v>
      </c>
      <c r="BM181" s="24" t="s">
        <v>1363</v>
      </c>
    </row>
    <row r="182" spans="2:65" s="1" customFormat="1" ht="22.5" customHeight="1">
      <c r="B182" s="41"/>
      <c r="C182" s="232" t="s">
        <v>561</v>
      </c>
      <c r="D182" s="232" t="s">
        <v>246</v>
      </c>
      <c r="E182" s="233" t="s">
        <v>1364</v>
      </c>
      <c r="F182" s="234" t="s">
        <v>1365</v>
      </c>
      <c r="G182" s="235" t="s">
        <v>254</v>
      </c>
      <c r="H182" s="236">
        <v>10</v>
      </c>
      <c r="I182" s="237"/>
      <c r="J182" s="238">
        <f t="shared" si="20"/>
        <v>0</v>
      </c>
      <c r="K182" s="234" t="s">
        <v>76</v>
      </c>
      <c r="L182" s="239"/>
      <c r="M182" s="240" t="s">
        <v>76</v>
      </c>
      <c r="N182" s="241" t="s">
        <v>48</v>
      </c>
      <c r="O182" s="42"/>
      <c r="P182" s="202">
        <f t="shared" si="21"/>
        <v>0</v>
      </c>
      <c r="Q182" s="202">
        <v>1E-4</v>
      </c>
      <c r="R182" s="202">
        <f t="shared" si="22"/>
        <v>1E-3</v>
      </c>
      <c r="S182" s="202">
        <v>0</v>
      </c>
      <c r="T182" s="203">
        <f t="shared" si="23"/>
        <v>0</v>
      </c>
      <c r="AR182" s="24" t="s">
        <v>206</v>
      </c>
      <c r="AT182" s="24" t="s">
        <v>246</v>
      </c>
      <c r="AU182" s="24" t="s">
        <v>88</v>
      </c>
      <c r="AY182" s="24" t="s">
        <v>161</v>
      </c>
      <c r="BE182" s="204">
        <f t="shared" si="24"/>
        <v>0</v>
      </c>
      <c r="BF182" s="204">
        <f t="shared" si="25"/>
        <v>0</v>
      </c>
      <c r="BG182" s="204">
        <f t="shared" si="26"/>
        <v>0</v>
      </c>
      <c r="BH182" s="204">
        <f t="shared" si="27"/>
        <v>0</v>
      </c>
      <c r="BI182" s="204">
        <f t="shared" si="28"/>
        <v>0</v>
      </c>
      <c r="BJ182" s="24" t="s">
        <v>86</v>
      </c>
      <c r="BK182" s="204">
        <f t="shared" si="29"/>
        <v>0</v>
      </c>
      <c r="BL182" s="24" t="s">
        <v>234</v>
      </c>
      <c r="BM182" s="24" t="s">
        <v>1366</v>
      </c>
    </row>
    <row r="183" spans="2:65" s="1" customFormat="1" ht="22.5" customHeight="1">
      <c r="B183" s="41"/>
      <c r="C183" s="193" t="s">
        <v>941</v>
      </c>
      <c r="D183" s="193" t="s">
        <v>164</v>
      </c>
      <c r="E183" s="194" t="s">
        <v>1367</v>
      </c>
      <c r="F183" s="195" t="s">
        <v>1368</v>
      </c>
      <c r="G183" s="196" t="s">
        <v>254</v>
      </c>
      <c r="H183" s="197">
        <v>4</v>
      </c>
      <c r="I183" s="198"/>
      <c r="J183" s="199">
        <f t="shared" si="20"/>
        <v>0</v>
      </c>
      <c r="K183" s="195" t="s">
        <v>76</v>
      </c>
      <c r="L183" s="61"/>
      <c r="M183" s="200" t="s">
        <v>76</v>
      </c>
      <c r="N183" s="201" t="s">
        <v>48</v>
      </c>
      <c r="O183" s="42"/>
      <c r="P183" s="202">
        <f t="shared" si="21"/>
        <v>0</v>
      </c>
      <c r="Q183" s="202">
        <v>2.0000000000000002E-5</v>
      </c>
      <c r="R183" s="202">
        <f t="shared" si="22"/>
        <v>8.0000000000000007E-5</v>
      </c>
      <c r="S183" s="202">
        <v>0</v>
      </c>
      <c r="T183" s="203">
        <f t="shared" si="23"/>
        <v>0</v>
      </c>
      <c r="AR183" s="24" t="s">
        <v>234</v>
      </c>
      <c r="AT183" s="24" t="s">
        <v>164</v>
      </c>
      <c r="AU183" s="24" t="s">
        <v>88</v>
      </c>
      <c r="AY183" s="24" t="s">
        <v>161</v>
      </c>
      <c r="BE183" s="204">
        <f t="shared" si="24"/>
        <v>0</v>
      </c>
      <c r="BF183" s="204">
        <f t="shared" si="25"/>
        <v>0</v>
      </c>
      <c r="BG183" s="204">
        <f t="shared" si="26"/>
        <v>0</v>
      </c>
      <c r="BH183" s="204">
        <f t="shared" si="27"/>
        <v>0</v>
      </c>
      <c r="BI183" s="204">
        <f t="shared" si="28"/>
        <v>0</v>
      </c>
      <c r="BJ183" s="24" t="s">
        <v>86</v>
      </c>
      <c r="BK183" s="204">
        <f t="shared" si="29"/>
        <v>0</v>
      </c>
      <c r="BL183" s="24" t="s">
        <v>234</v>
      </c>
      <c r="BM183" s="24" t="s">
        <v>1369</v>
      </c>
    </row>
    <row r="184" spans="2:65" s="1" customFormat="1" ht="22.5" customHeight="1">
      <c r="B184" s="41"/>
      <c r="C184" s="232" t="s">
        <v>945</v>
      </c>
      <c r="D184" s="232" t="s">
        <v>246</v>
      </c>
      <c r="E184" s="233" t="s">
        <v>1370</v>
      </c>
      <c r="F184" s="234" t="s">
        <v>1371</v>
      </c>
      <c r="G184" s="235" t="s">
        <v>254</v>
      </c>
      <c r="H184" s="236">
        <v>4</v>
      </c>
      <c r="I184" s="237"/>
      <c r="J184" s="238">
        <f t="shared" si="20"/>
        <v>0</v>
      </c>
      <c r="K184" s="234" t="s">
        <v>76</v>
      </c>
      <c r="L184" s="239"/>
      <c r="M184" s="240" t="s">
        <v>76</v>
      </c>
      <c r="N184" s="241" t="s">
        <v>48</v>
      </c>
      <c r="O184" s="42"/>
      <c r="P184" s="202">
        <f t="shared" si="21"/>
        <v>0</v>
      </c>
      <c r="Q184" s="202">
        <v>1.8000000000000001E-4</v>
      </c>
      <c r="R184" s="202">
        <f t="shared" si="22"/>
        <v>7.2000000000000005E-4</v>
      </c>
      <c r="S184" s="202">
        <v>0</v>
      </c>
      <c r="T184" s="203">
        <f t="shared" si="23"/>
        <v>0</v>
      </c>
      <c r="AR184" s="24" t="s">
        <v>206</v>
      </c>
      <c r="AT184" s="24" t="s">
        <v>246</v>
      </c>
      <c r="AU184" s="24" t="s">
        <v>88</v>
      </c>
      <c r="AY184" s="24" t="s">
        <v>161</v>
      </c>
      <c r="BE184" s="204">
        <f t="shared" si="24"/>
        <v>0</v>
      </c>
      <c r="BF184" s="204">
        <f t="shared" si="25"/>
        <v>0</v>
      </c>
      <c r="BG184" s="204">
        <f t="shared" si="26"/>
        <v>0</v>
      </c>
      <c r="BH184" s="204">
        <f t="shared" si="27"/>
        <v>0</v>
      </c>
      <c r="BI184" s="204">
        <f t="shared" si="28"/>
        <v>0</v>
      </c>
      <c r="BJ184" s="24" t="s">
        <v>86</v>
      </c>
      <c r="BK184" s="204">
        <f t="shared" si="29"/>
        <v>0</v>
      </c>
      <c r="BL184" s="24" t="s">
        <v>234</v>
      </c>
      <c r="BM184" s="24" t="s">
        <v>1372</v>
      </c>
    </row>
    <row r="185" spans="2:65" s="1" customFormat="1" ht="22.5" customHeight="1">
      <c r="B185" s="41"/>
      <c r="C185" s="193" t="s">
        <v>949</v>
      </c>
      <c r="D185" s="193" t="s">
        <v>164</v>
      </c>
      <c r="E185" s="194" t="s">
        <v>1373</v>
      </c>
      <c r="F185" s="195" t="s">
        <v>1374</v>
      </c>
      <c r="G185" s="196" t="s">
        <v>254</v>
      </c>
      <c r="H185" s="197">
        <v>1</v>
      </c>
      <c r="I185" s="198"/>
      <c r="J185" s="199">
        <f t="shared" si="20"/>
        <v>0</v>
      </c>
      <c r="K185" s="195" t="s">
        <v>76</v>
      </c>
      <c r="L185" s="61"/>
      <c r="M185" s="200" t="s">
        <v>76</v>
      </c>
      <c r="N185" s="201" t="s">
        <v>48</v>
      </c>
      <c r="O185" s="42"/>
      <c r="P185" s="202">
        <f t="shared" si="21"/>
        <v>0</v>
      </c>
      <c r="Q185" s="202">
        <v>2.0000000000000002E-5</v>
      </c>
      <c r="R185" s="202">
        <f t="shared" si="22"/>
        <v>2.0000000000000002E-5</v>
      </c>
      <c r="S185" s="202">
        <v>0</v>
      </c>
      <c r="T185" s="203">
        <f t="shared" si="23"/>
        <v>0</v>
      </c>
      <c r="AR185" s="24" t="s">
        <v>234</v>
      </c>
      <c r="AT185" s="24" t="s">
        <v>164</v>
      </c>
      <c r="AU185" s="24" t="s">
        <v>88</v>
      </c>
      <c r="AY185" s="24" t="s">
        <v>161</v>
      </c>
      <c r="BE185" s="204">
        <f t="shared" si="24"/>
        <v>0</v>
      </c>
      <c r="BF185" s="204">
        <f t="shared" si="25"/>
        <v>0</v>
      </c>
      <c r="BG185" s="204">
        <f t="shared" si="26"/>
        <v>0</v>
      </c>
      <c r="BH185" s="204">
        <f t="shared" si="27"/>
        <v>0</v>
      </c>
      <c r="BI185" s="204">
        <f t="shared" si="28"/>
        <v>0</v>
      </c>
      <c r="BJ185" s="24" t="s">
        <v>86</v>
      </c>
      <c r="BK185" s="204">
        <f t="shared" si="29"/>
        <v>0</v>
      </c>
      <c r="BL185" s="24" t="s">
        <v>234</v>
      </c>
      <c r="BM185" s="24" t="s">
        <v>1375</v>
      </c>
    </row>
    <row r="186" spans="2:65" s="1" customFormat="1" ht="22.5" customHeight="1">
      <c r="B186" s="41"/>
      <c r="C186" s="232" t="s">
        <v>588</v>
      </c>
      <c r="D186" s="232" t="s">
        <v>246</v>
      </c>
      <c r="E186" s="233" t="s">
        <v>1376</v>
      </c>
      <c r="F186" s="234" t="s">
        <v>1377</v>
      </c>
      <c r="G186" s="235" t="s">
        <v>254</v>
      </c>
      <c r="H186" s="236">
        <v>1</v>
      </c>
      <c r="I186" s="237"/>
      <c r="J186" s="238">
        <f t="shared" si="20"/>
        <v>0</v>
      </c>
      <c r="K186" s="234" t="s">
        <v>76</v>
      </c>
      <c r="L186" s="239"/>
      <c r="M186" s="240" t="s">
        <v>76</v>
      </c>
      <c r="N186" s="241" t="s">
        <v>48</v>
      </c>
      <c r="O186" s="42"/>
      <c r="P186" s="202">
        <f t="shared" si="21"/>
        <v>0</v>
      </c>
      <c r="Q186" s="202">
        <v>2.9999999999999997E-4</v>
      </c>
      <c r="R186" s="202">
        <f t="shared" si="22"/>
        <v>2.9999999999999997E-4</v>
      </c>
      <c r="S186" s="202">
        <v>0</v>
      </c>
      <c r="T186" s="203">
        <f t="shared" si="23"/>
        <v>0</v>
      </c>
      <c r="AR186" s="24" t="s">
        <v>206</v>
      </c>
      <c r="AT186" s="24" t="s">
        <v>246</v>
      </c>
      <c r="AU186" s="24" t="s">
        <v>88</v>
      </c>
      <c r="AY186" s="24" t="s">
        <v>161</v>
      </c>
      <c r="BE186" s="204">
        <f t="shared" si="24"/>
        <v>0</v>
      </c>
      <c r="BF186" s="204">
        <f t="shared" si="25"/>
        <v>0</v>
      </c>
      <c r="BG186" s="204">
        <f t="shared" si="26"/>
        <v>0</v>
      </c>
      <c r="BH186" s="204">
        <f t="shared" si="27"/>
        <v>0</v>
      </c>
      <c r="BI186" s="204">
        <f t="shared" si="28"/>
        <v>0</v>
      </c>
      <c r="BJ186" s="24" t="s">
        <v>86</v>
      </c>
      <c r="BK186" s="204">
        <f t="shared" si="29"/>
        <v>0</v>
      </c>
      <c r="BL186" s="24" t="s">
        <v>234</v>
      </c>
      <c r="BM186" s="24" t="s">
        <v>1378</v>
      </c>
    </row>
    <row r="187" spans="2:65" s="1" customFormat="1" ht="22.5" customHeight="1">
      <c r="B187" s="41"/>
      <c r="C187" s="193" t="s">
        <v>592</v>
      </c>
      <c r="D187" s="193" t="s">
        <v>164</v>
      </c>
      <c r="E187" s="194" t="s">
        <v>1379</v>
      </c>
      <c r="F187" s="195" t="s">
        <v>1380</v>
      </c>
      <c r="G187" s="196" t="s">
        <v>254</v>
      </c>
      <c r="H187" s="197">
        <v>1</v>
      </c>
      <c r="I187" s="198"/>
      <c r="J187" s="199">
        <f t="shared" si="20"/>
        <v>0</v>
      </c>
      <c r="K187" s="195" t="s">
        <v>76</v>
      </c>
      <c r="L187" s="61"/>
      <c r="M187" s="200" t="s">
        <v>76</v>
      </c>
      <c r="N187" s="201" t="s">
        <v>48</v>
      </c>
      <c r="O187" s="42"/>
      <c r="P187" s="202">
        <f t="shared" si="21"/>
        <v>0</v>
      </c>
      <c r="Q187" s="202">
        <v>1.2E-4</v>
      </c>
      <c r="R187" s="202">
        <f t="shared" si="22"/>
        <v>1.2E-4</v>
      </c>
      <c r="S187" s="202">
        <v>0</v>
      </c>
      <c r="T187" s="203">
        <f t="shared" si="23"/>
        <v>0</v>
      </c>
      <c r="AR187" s="24" t="s">
        <v>234</v>
      </c>
      <c r="AT187" s="24" t="s">
        <v>164</v>
      </c>
      <c r="AU187" s="24" t="s">
        <v>88</v>
      </c>
      <c r="AY187" s="24" t="s">
        <v>161</v>
      </c>
      <c r="BE187" s="204">
        <f t="shared" si="24"/>
        <v>0</v>
      </c>
      <c r="BF187" s="204">
        <f t="shared" si="25"/>
        <v>0</v>
      </c>
      <c r="BG187" s="204">
        <f t="shared" si="26"/>
        <v>0</v>
      </c>
      <c r="BH187" s="204">
        <f t="shared" si="27"/>
        <v>0</v>
      </c>
      <c r="BI187" s="204">
        <f t="shared" si="28"/>
        <v>0</v>
      </c>
      <c r="BJ187" s="24" t="s">
        <v>86</v>
      </c>
      <c r="BK187" s="204">
        <f t="shared" si="29"/>
        <v>0</v>
      </c>
      <c r="BL187" s="24" t="s">
        <v>234</v>
      </c>
      <c r="BM187" s="24" t="s">
        <v>1381</v>
      </c>
    </row>
    <row r="188" spans="2:65" s="1" customFormat="1" ht="22.5" customHeight="1">
      <c r="B188" s="41"/>
      <c r="C188" s="193" t="s">
        <v>596</v>
      </c>
      <c r="D188" s="193" t="s">
        <v>164</v>
      </c>
      <c r="E188" s="194" t="s">
        <v>1382</v>
      </c>
      <c r="F188" s="195" t="s">
        <v>1383</v>
      </c>
      <c r="G188" s="196" t="s">
        <v>254</v>
      </c>
      <c r="H188" s="197">
        <v>2</v>
      </c>
      <c r="I188" s="198"/>
      <c r="J188" s="199">
        <f t="shared" si="20"/>
        <v>0</v>
      </c>
      <c r="K188" s="195" t="s">
        <v>76</v>
      </c>
      <c r="L188" s="61"/>
      <c r="M188" s="200" t="s">
        <v>76</v>
      </c>
      <c r="N188" s="201" t="s">
        <v>48</v>
      </c>
      <c r="O188" s="42"/>
      <c r="P188" s="202">
        <f t="shared" si="21"/>
        <v>0</v>
      </c>
      <c r="Q188" s="202">
        <v>1.7000000000000001E-4</v>
      </c>
      <c r="R188" s="202">
        <f t="shared" si="22"/>
        <v>3.4000000000000002E-4</v>
      </c>
      <c r="S188" s="202">
        <v>0</v>
      </c>
      <c r="T188" s="203">
        <f t="shared" si="23"/>
        <v>0</v>
      </c>
      <c r="AR188" s="24" t="s">
        <v>234</v>
      </c>
      <c r="AT188" s="24" t="s">
        <v>164</v>
      </c>
      <c r="AU188" s="24" t="s">
        <v>88</v>
      </c>
      <c r="AY188" s="24" t="s">
        <v>161</v>
      </c>
      <c r="BE188" s="204">
        <f t="shared" si="24"/>
        <v>0</v>
      </c>
      <c r="BF188" s="204">
        <f t="shared" si="25"/>
        <v>0</v>
      </c>
      <c r="BG188" s="204">
        <f t="shared" si="26"/>
        <v>0</v>
      </c>
      <c r="BH188" s="204">
        <f t="shared" si="27"/>
        <v>0</v>
      </c>
      <c r="BI188" s="204">
        <f t="shared" si="28"/>
        <v>0</v>
      </c>
      <c r="BJ188" s="24" t="s">
        <v>86</v>
      </c>
      <c r="BK188" s="204">
        <f t="shared" si="29"/>
        <v>0</v>
      </c>
      <c r="BL188" s="24" t="s">
        <v>234</v>
      </c>
      <c r="BM188" s="24" t="s">
        <v>1384</v>
      </c>
    </row>
    <row r="189" spans="2:65" s="1" customFormat="1" ht="22.5" customHeight="1">
      <c r="B189" s="41"/>
      <c r="C189" s="193" t="s">
        <v>600</v>
      </c>
      <c r="D189" s="193" t="s">
        <v>164</v>
      </c>
      <c r="E189" s="194" t="s">
        <v>1385</v>
      </c>
      <c r="F189" s="195" t="s">
        <v>1386</v>
      </c>
      <c r="G189" s="196" t="s">
        <v>254</v>
      </c>
      <c r="H189" s="197">
        <v>2</v>
      </c>
      <c r="I189" s="198"/>
      <c r="J189" s="199">
        <f t="shared" si="20"/>
        <v>0</v>
      </c>
      <c r="K189" s="195" t="s">
        <v>76</v>
      </c>
      <c r="L189" s="61"/>
      <c r="M189" s="200" t="s">
        <v>76</v>
      </c>
      <c r="N189" s="201" t="s">
        <v>48</v>
      </c>
      <c r="O189" s="42"/>
      <c r="P189" s="202">
        <f t="shared" si="21"/>
        <v>0</v>
      </c>
      <c r="Q189" s="202">
        <v>2.4000000000000001E-4</v>
      </c>
      <c r="R189" s="202">
        <f t="shared" si="22"/>
        <v>4.8000000000000001E-4</v>
      </c>
      <c r="S189" s="202">
        <v>0</v>
      </c>
      <c r="T189" s="203">
        <f t="shared" si="23"/>
        <v>0</v>
      </c>
      <c r="AR189" s="24" t="s">
        <v>234</v>
      </c>
      <c r="AT189" s="24" t="s">
        <v>164</v>
      </c>
      <c r="AU189" s="24" t="s">
        <v>88</v>
      </c>
      <c r="AY189" s="24" t="s">
        <v>161</v>
      </c>
      <c r="BE189" s="204">
        <f t="shared" si="24"/>
        <v>0</v>
      </c>
      <c r="BF189" s="204">
        <f t="shared" si="25"/>
        <v>0</v>
      </c>
      <c r="BG189" s="204">
        <f t="shared" si="26"/>
        <v>0</v>
      </c>
      <c r="BH189" s="204">
        <f t="shared" si="27"/>
        <v>0</v>
      </c>
      <c r="BI189" s="204">
        <f t="shared" si="28"/>
        <v>0</v>
      </c>
      <c r="BJ189" s="24" t="s">
        <v>86</v>
      </c>
      <c r="BK189" s="204">
        <f t="shared" si="29"/>
        <v>0</v>
      </c>
      <c r="BL189" s="24" t="s">
        <v>234</v>
      </c>
      <c r="BM189" s="24" t="s">
        <v>1387</v>
      </c>
    </row>
    <row r="190" spans="2:65" s="1" customFormat="1" ht="22.5" customHeight="1">
      <c r="B190" s="41"/>
      <c r="C190" s="193" t="s">
        <v>913</v>
      </c>
      <c r="D190" s="193" t="s">
        <v>164</v>
      </c>
      <c r="E190" s="194" t="s">
        <v>1388</v>
      </c>
      <c r="F190" s="195" t="s">
        <v>1389</v>
      </c>
      <c r="G190" s="196" t="s">
        <v>254</v>
      </c>
      <c r="H190" s="197">
        <v>1</v>
      </c>
      <c r="I190" s="198"/>
      <c r="J190" s="199">
        <f t="shared" si="20"/>
        <v>0</v>
      </c>
      <c r="K190" s="195" t="s">
        <v>76</v>
      </c>
      <c r="L190" s="61"/>
      <c r="M190" s="200" t="s">
        <v>76</v>
      </c>
      <c r="N190" s="201" t="s">
        <v>48</v>
      </c>
      <c r="O190" s="42"/>
      <c r="P190" s="202">
        <f t="shared" si="21"/>
        <v>0</v>
      </c>
      <c r="Q190" s="202">
        <v>4.0999999999999999E-4</v>
      </c>
      <c r="R190" s="202">
        <f t="shared" si="22"/>
        <v>4.0999999999999999E-4</v>
      </c>
      <c r="S190" s="202">
        <v>0</v>
      </c>
      <c r="T190" s="203">
        <f t="shared" si="23"/>
        <v>0</v>
      </c>
      <c r="AR190" s="24" t="s">
        <v>234</v>
      </c>
      <c r="AT190" s="24" t="s">
        <v>164</v>
      </c>
      <c r="AU190" s="24" t="s">
        <v>88</v>
      </c>
      <c r="AY190" s="24" t="s">
        <v>161</v>
      </c>
      <c r="BE190" s="204">
        <f t="shared" si="24"/>
        <v>0</v>
      </c>
      <c r="BF190" s="204">
        <f t="shared" si="25"/>
        <v>0</v>
      </c>
      <c r="BG190" s="204">
        <f t="shared" si="26"/>
        <v>0</v>
      </c>
      <c r="BH190" s="204">
        <f t="shared" si="27"/>
        <v>0</v>
      </c>
      <c r="BI190" s="204">
        <f t="shared" si="28"/>
        <v>0</v>
      </c>
      <c r="BJ190" s="24" t="s">
        <v>86</v>
      </c>
      <c r="BK190" s="204">
        <f t="shared" si="29"/>
        <v>0</v>
      </c>
      <c r="BL190" s="24" t="s">
        <v>234</v>
      </c>
      <c r="BM190" s="24" t="s">
        <v>1390</v>
      </c>
    </row>
    <row r="191" spans="2:65" s="1" customFormat="1" ht="22.5" customHeight="1">
      <c r="B191" s="41"/>
      <c r="C191" s="193" t="s">
        <v>965</v>
      </c>
      <c r="D191" s="193" t="s">
        <v>164</v>
      </c>
      <c r="E191" s="194" t="s">
        <v>1391</v>
      </c>
      <c r="F191" s="195" t="s">
        <v>1392</v>
      </c>
      <c r="G191" s="196" t="s">
        <v>254</v>
      </c>
      <c r="H191" s="197">
        <v>1</v>
      </c>
      <c r="I191" s="198"/>
      <c r="J191" s="199">
        <f t="shared" si="20"/>
        <v>0</v>
      </c>
      <c r="K191" s="195" t="s">
        <v>76</v>
      </c>
      <c r="L191" s="61"/>
      <c r="M191" s="200" t="s">
        <v>76</v>
      </c>
      <c r="N191" s="201" t="s">
        <v>48</v>
      </c>
      <c r="O191" s="42"/>
      <c r="P191" s="202">
        <f t="shared" si="21"/>
        <v>0</v>
      </c>
      <c r="Q191" s="202">
        <v>4.0999999999999999E-4</v>
      </c>
      <c r="R191" s="202">
        <f t="shared" si="22"/>
        <v>4.0999999999999999E-4</v>
      </c>
      <c r="S191" s="202">
        <v>0</v>
      </c>
      <c r="T191" s="203">
        <f t="shared" si="23"/>
        <v>0</v>
      </c>
      <c r="AR191" s="24" t="s">
        <v>234</v>
      </c>
      <c r="AT191" s="24" t="s">
        <v>164</v>
      </c>
      <c r="AU191" s="24" t="s">
        <v>88</v>
      </c>
      <c r="AY191" s="24" t="s">
        <v>161</v>
      </c>
      <c r="BE191" s="204">
        <f t="shared" si="24"/>
        <v>0</v>
      </c>
      <c r="BF191" s="204">
        <f t="shared" si="25"/>
        <v>0</v>
      </c>
      <c r="BG191" s="204">
        <f t="shared" si="26"/>
        <v>0</v>
      </c>
      <c r="BH191" s="204">
        <f t="shared" si="27"/>
        <v>0</v>
      </c>
      <c r="BI191" s="204">
        <f t="shared" si="28"/>
        <v>0</v>
      </c>
      <c r="BJ191" s="24" t="s">
        <v>86</v>
      </c>
      <c r="BK191" s="204">
        <f t="shared" si="29"/>
        <v>0</v>
      </c>
      <c r="BL191" s="24" t="s">
        <v>234</v>
      </c>
      <c r="BM191" s="24" t="s">
        <v>1393</v>
      </c>
    </row>
    <row r="192" spans="2:65" s="1" customFormat="1" ht="22.5" customHeight="1">
      <c r="B192" s="41"/>
      <c r="C192" s="193" t="s">
        <v>977</v>
      </c>
      <c r="D192" s="193" t="s">
        <v>164</v>
      </c>
      <c r="E192" s="194" t="s">
        <v>1394</v>
      </c>
      <c r="F192" s="195" t="s">
        <v>1395</v>
      </c>
      <c r="G192" s="196" t="s">
        <v>254</v>
      </c>
      <c r="H192" s="197">
        <v>1</v>
      </c>
      <c r="I192" s="198"/>
      <c r="J192" s="199">
        <f t="shared" si="20"/>
        <v>0</v>
      </c>
      <c r="K192" s="195" t="s">
        <v>76</v>
      </c>
      <c r="L192" s="61"/>
      <c r="M192" s="200" t="s">
        <v>76</v>
      </c>
      <c r="N192" s="201" t="s">
        <v>48</v>
      </c>
      <c r="O192" s="42"/>
      <c r="P192" s="202">
        <f t="shared" si="21"/>
        <v>0</v>
      </c>
      <c r="Q192" s="202">
        <v>1.4999999999999999E-4</v>
      </c>
      <c r="R192" s="202">
        <f t="shared" si="22"/>
        <v>1.4999999999999999E-4</v>
      </c>
      <c r="S192" s="202">
        <v>0</v>
      </c>
      <c r="T192" s="203">
        <f t="shared" si="23"/>
        <v>0</v>
      </c>
      <c r="AR192" s="24" t="s">
        <v>234</v>
      </c>
      <c r="AT192" s="24" t="s">
        <v>164</v>
      </c>
      <c r="AU192" s="24" t="s">
        <v>88</v>
      </c>
      <c r="AY192" s="24" t="s">
        <v>161</v>
      </c>
      <c r="BE192" s="204">
        <f t="shared" si="24"/>
        <v>0</v>
      </c>
      <c r="BF192" s="204">
        <f t="shared" si="25"/>
        <v>0</v>
      </c>
      <c r="BG192" s="204">
        <f t="shared" si="26"/>
        <v>0</v>
      </c>
      <c r="BH192" s="204">
        <f t="shared" si="27"/>
        <v>0</v>
      </c>
      <c r="BI192" s="204">
        <f t="shared" si="28"/>
        <v>0</v>
      </c>
      <c r="BJ192" s="24" t="s">
        <v>86</v>
      </c>
      <c r="BK192" s="204">
        <f t="shared" si="29"/>
        <v>0</v>
      </c>
      <c r="BL192" s="24" t="s">
        <v>234</v>
      </c>
      <c r="BM192" s="24" t="s">
        <v>1396</v>
      </c>
    </row>
    <row r="193" spans="2:65" s="1" customFormat="1" ht="22.5" customHeight="1">
      <c r="B193" s="41"/>
      <c r="C193" s="193" t="s">
        <v>981</v>
      </c>
      <c r="D193" s="193" t="s">
        <v>164</v>
      </c>
      <c r="E193" s="194" t="s">
        <v>1397</v>
      </c>
      <c r="F193" s="195" t="s">
        <v>1398</v>
      </c>
      <c r="G193" s="196" t="s">
        <v>254</v>
      </c>
      <c r="H193" s="197">
        <v>2</v>
      </c>
      <c r="I193" s="198"/>
      <c r="J193" s="199">
        <f t="shared" si="20"/>
        <v>0</v>
      </c>
      <c r="K193" s="195" t="s">
        <v>76</v>
      </c>
      <c r="L193" s="61"/>
      <c r="M193" s="200" t="s">
        <v>76</v>
      </c>
      <c r="N193" s="201" t="s">
        <v>48</v>
      </c>
      <c r="O193" s="42"/>
      <c r="P193" s="202">
        <f t="shared" si="21"/>
        <v>0</v>
      </c>
      <c r="Q193" s="202">
        <v>2.0000000000000002E-5</v>
      </c>
      <c r="R193" s="202">
        <f t="shared" si="22"/>
        <v>4.0000000000000003E-5</v>
      </c>
      <c r="S193" s="202">
        <v>0</v>
      </c>
      <c r="T193" s="203">
        <f t="shared" si="23"/>
        <v>0</v>
      </c>
      <c r="AR193" s="24" t="s">
        <v>234</v>
      </c>
      <c r="AT193" s="24" t="s">
        <v>164</v>
      </c>
      <c r="AU193" s="24" t="s">
        <v>88</v>
      </c>
      <c r="AY193" s="24" t="s">
        <v>161</v>
      </c>
      <c r="BE193" s="204">
        <f t="shared" si="24"/>
        <v>0</v>
      </c>
      <c r="BF193" s="204">
        <f t="shared" si="25"/>
        <v>0</v>
      </c>
      <c r="BG193" s="204">
        <f t="shared" si="26"/>
        <v>0</v>
      </c>
      <c r="BH193" s="204">
        <f t="shared" si="27"/>
        <v>0</v>
      </c>
      <c r="BI193" s="204">
        <f t="shared" si="28"/>
        <v>0</v>
      </c>
      <c r="BJ193" s="24" t="s">
        <v>86</v>
      </c>
      <c r="BK193" s="204">
        <f t="shared" si="29"/>
        <v>0</v>
      </c>
      <c r="BL193" s="24" t="s">
        <v>234</v>
      </c>
      <c r="BM193" s="24" t="s">
        <v>1399</v>
      </c>
    </row>
    <row r="194" spans="2:65" s="1" customFormat="1" ht="31.5" customHeight="1">
      <c r="B194" s="41"/>
      <c r="C194" s="232" t="s">
        <v>985</v>
      </c>
      <c r="D194" s="232" t="s">
        <v>246</v>
      </c>
      <c r="E194" s="233" t="s">
        <v>1400</v>
      </c>
      <c r="F194" s="234" t="s">
        <v>1401</v>
      </c>
      <c r="G194" s="235" t="s">
        <v>254</v>
      </c>
      <c r="H194" s="236">
        <v>2</v>
      </c>
      <c r="I194" s="237"/>
      <c r="J194" s="238">
        <f t="shared" si="20"/>
        <v>0</v>
      </c>
      <c r="K194" s="234" t="s">
        <v>76</v>
      </c>
      <c r="L194" s="239"/>
      <c r="M194" s="240" t="s">
        <v>76</v>
      </c>
      <c r="N194" s="241" t="s">
        <v>48</v>
      </c>
      <c r="O194" s="42"/>
      <c r="P194" s="202">
        <f t="shared" si="21"/>
        <v>0</v>
      </c>
      <c r="Q194" s="202">
        <v>0</v>
      </c>
      <c r="R194" s="202">
        <f t="shared" si="22"/>
        <v>0</v>
      </c>
      <c r="S194" s="202">
        <v>0</v>
      </c>
      <c r="T194" s="203">
        <f t="shared" si="23"/>
        <v>0</v>
      </c>
      <c r="AR194" s="24" t="s">
        <v>206</v>
      </c>
      <c r="AT194" s="24" t="s">
        <v>246</v>
      </c>
      <c r="AU194" s="24" t="s">
        <v>88</v>
      </c>
      <c r="AY194" s="24" t="s">
        <v>161</v>
      </c>
      <c r="BE194" s="204">
        <f t="shared" si="24"/>
        <v>0</v>
      </c>
      <c r="BF194" s="204">
        <f t="shared" si="25"/>
        <v>0</v>
      </c>
      <c r="BG194" s="204">
        <f t="shared" si="26"/>
        <v>0</v>
      </c>
      <c r="BH194" s="204">
        <f t="shared" si="27"/>
        <v>0</v>
      </c>
      <c r="BI194" s="204">
        <f t="shared" si="28"/>
        <v>0</v>
      </c>
      <c r="BJ194" s="24" t="s">
        <v>86</v>
      </c>
      <c r="BK194" s="204">
        <f t="shared" si="29"/>
        <v>0</v>
      </c>
      <c r="BL194" s="24" t="s">
        <v>234</v>
      </c>
      <c r="BM194" s="24" t="s">
        <v>1402</v>
      </c>
    </row>
    <row r="195" spans="2:65" s="1" customFormat="1" ht="22.5" customHeight="1">
      <c r="B195" s="41"/>
      <c r="C195" s="193" t="s">
        <v>989</v>
      </c>
      <c r="D195" s="193" t="s">
        <v>164</v>
      </c>
      <c r="E195" s="194" t="s">
        <v>1403</v>
      </c>
      <c r="F195" s="195" t="s">
        <v>1404</v>
      </c>
      <c r="G195" s="196" t="s">
        <v>254</v>
      </c>
      <c r="H195" s="197">
        <v>2</v>
      </c>
      <c r="I195" s="198"/>
      <c r="J195" s="199">
        <f t="shared" si="20"/>
        <v>0</v>
      </c>
      <c r="K195" s="195" t="s">
        <v>76</v>
      </c>
      <c r="L195" s="61"/>
      <c r="M195" s="200" t="s">
        <v>76</v>
      </c>
      <c r="N195" s="201" t="s">
        <v>48</v>
      </c>
      <c r="O195" s="42"/>
      <c r="P195" s="202">
        <f t="shared" si="21"/>
        <v>0</v>
      </c>
      <c r="Q195" s="202">
        <v>5.9999999999999995E-4</v>
      </c>
      <c r="R195" s="202">
        <f t="shared" si="22"/>
        <v>1.1999999999999999E-3</v>
      </c>
      <c r="S195" s="202">
        <v>0</v>
      </c>
      <c r="T195" s="203">
        <f t="shared" si="23"/>
        <v>0</v>
      </c>
      <c r="AR195" s="24" t="s">
        <v>234</v>
      </c>
      <c r="AT195" s="24" t="s">
        <v>164</v>
      </c>
      <c r="AU195" s="24" t="s">
        <v>88</v>
      </c>
      <c r="AY195" s="24" t="s">
        <v>161</v>
      </c>
      <c r="BE195" s="204">
        <f t="shared" si="24"/>
        <v>0</v>
      </c>
      <c r="BF195" s="204">
        <f t="shared" si="25"/>
        <v>0</v>
      </c>
      <c r="BG195" s="204">
        <f t="shared" si="26"/>
        <v>0</v>
      </c>
      <c r="BH195" s="204">
        <f t="shared" si="27"/>
        <v>0</v>
      </c>
      <c r="BI195" s="204">
        <f t="shared" si="28"/>
        <v>0</v>
      </c>
      <c r="BJ195" s="24" t="s">
        <v>86</v>
      </c>
      <c r="BK195" s="204">
        <f t="shared" si="29"/>
        <v>0</v>
      </c>
      <c r="BL195" s="24" t="s">
        <v>234</v>
      </c>
      <c r="BM195" s="24" t="s">
        <v>1405</v>
      </c>
    </row>
    <row r="196" spans="2:65" s="1" customFormat="1" ht="22.5" customHeight="1">
      <c r="B196" s="41"/>
      <c r="C196" s="193" t="s">
        <v>604</v>
      </c>
      <c r="D196" s="193" t="s">
        <v>164</v>
      </c>
      <c r="E196" s="194" t="s">
        <v>1406</v>
      </c>
      <c r="F196" s="195" t="s">
        <v>1407</v>
      </c>
      <c r="G196" s="196" t="s">
        <v>254</v>
      </c>
      <c r="H196" s="197">
        <v>3</v>
      </c>
      <c r="I196" s="198"/>
      <c r="J196" s="199">
        <f t="shared" si="20"/>
        <v>0</v>
      </c>
      <c r="K196" s="195" t="s">
        <v>76</v>
      </c>
      <c r="L196" s="61"/>
      <c r="M196" s="200" t="s">
        <v>76</v>
      </c>
      <c r="N196" s="201" t="s">
        <v>48</v>
      </c>
      <c r="O196" s="42"/>
      <c r="P196" s="202">
        <f t="shared" si="21"/>
        <v>0</v>
      </c>
      <c r="Q196" s="202">
        <v>7.5000000000000002E-4</v>
      </c>
      <c r="R196" s="202">
        <f t="shared" si="22"/>
        <v>2.2500000000000003E-3</v>
      </c>
      <c r="S196" s="202">
        <v>0</v>
      </c>
      <c r="T196" s="203">
        <f t="shared" si="23"/>
        <v>0</v>
      </c>
      <c r="AR196" s="24" t="s">
        <v>234</v>
      </c>
      <c r="AT196" s="24" t="s">
        <v>164</v>
      </c>
      <c r="AU196" s="24" t="s">
        <v>88</v>
      </c>
      <c r="AY196" s="24" t="s">
        <v>161</v>
      </c>
      <c r="BE196" s="204">
        <f t="shared" si="24"/>
        <v>0</v>
      </c>
      <c r="BF196" s="204">
        <f t="shared" si="25"/>
        <v>0</v>
      </c>
      <c r="BG196" s="204">
        <f t="shared" si="26"/>
        <v>0</v>
      </c>
      <c r="BH196" s="204">
        <f t="shared" si="27"/>
        <v>0</v>
      </c>
      <c r="BI196" s="204">
        <f t="shared" si="28"/>
        <v>0</v>
      </c>
      <c r="BJ196" s="24" t="s">
        <v>86</v>
      </c>
      <c r="BK196" s="204">
        <f t="shared" si="29"/>
        <v>0</v>
      </c>
      <c r="BL196" s="24" t="s">
        <v>234</v>
      </c>
      <c r="BM196" s="24" t="s">
        <v>1408</v>
      </c>
    </row>
    <row r="197" spans="2:65" s="1" customFormat="1" ht="22.5" customHeight="1">
      <c r="B197" s="41"/>
      <c r="C197" s="193" t="s">
        <v>608</v>
      </c>
      <c r="D197" s="193" t="s">
        <v>164</v>
      </c>
      <c r="E197" s="194" t="s">
        <v>1409</v>
      </c>
      <c r="F197" s="195" t="s">
        <v>1410</v>
      </c>
      <c r="G197" s="196" t="s">
        <v>254</v>
      </c>
      <c r="H197" s="197">
        <v>4</v>
      </c>
      <c r="I197" s="198"/>
      <c r="J197" s="199">
        <f t="shared" si="20"/>
        <v>0</v>
      </c>
      <c r="K197" s="195" t="s">
        <v>76</v>
      </c>
      <c r="L197" s="61"/>
      <c r="M197" s="200" t="s">
        <v>76</v>
      </c>
      <c r="N197" s="201" t="s">
        <v>48</v>
      </c>
      <c r="O197" s="42"/>
      <c r="P197" s="202">
        <f t="shared" si="21"/>
        <v>0</v>
      </c>
      <c r="Q197" s="202">
        <v>9.7000000000000005E-4</v>
      </c>
      <c r="R197" s="202">
        <f t="shared" si="22"/>
        <v>3.8800000000000002E-3</v>
      </c>
      <c r="S197" s="202">
        <v>0</v>
      </c>
      <c r="T197" s="203">
        <f t="shared" si="23"/>
        <v>0</v>
      </c>
      <c r="AR197" s="24" t="s">
        <v>234</v>
      </c>
      <c r="AT197" s="24" t="s">
        <v>164</v>
      </c>
      <c r="AU197" s="24" t="s">
        <v>88</v>
      </c>
      <c r="AY197" s="24" t="s">
        <v>161</v>
      </c>
      <c r="BE197" s="204">
        <f t="shared" si="24"/>
        <v>0</v>
      </c>
      <c r="BF197" s="204">
        <f t="shared" si="25"/>
        <v>0</v>
      </c>
      <c r="BG197" s="204">
        <f t="shared" si="26"/>
        <v>0</v>
      </c>
      <c r="BH197" s="204">
        <f t="shared" si="27"/>
        <v>0</v>
      </c>
      <c r="BI197" s="204">
        <f t="shared" si="28"/>
        <v>0</v>
      </c>
      <c r="BJ197" s="24" t="s">
        <v>86</v>
      </c>
      <c r="BK197" s="204">
        <f t="shared" si="29"/>
        <v>0</v>
      </c>
      <c r="BL197" s="24" t="s">
        <v>234</v>
      </c>
      <c r="BM197" s="24" t="s">
        <v>1411</v>
      </c>
    </row>
    <row r="198" spans="2:65" s="1" customFormat="1" ht="22.5" customHeight="1">
      <c r="B198" s="41"/>
      <c r="C198" s="193" t="s">
        <v>620</v>
      </c>
      <c r="D198" s="193" t="s">
        <v>164</v>
      </c>
      <c r="E198" s="194" t="s">
        <v>1412</v>
      </c>
      <c r="F198" s="195" t="s">
        <v>1413</v>
      </c>
      <c r="G198" s="196" t="s">
        <v>254</v>
      </c>
      <c r="H198" s="197">
        <v>2</v>
      </c>
      <c r="I198" s="198"/>
      <c r="J198" s="199">
        <f t="shared" si="20"/>
        <v>0</v>
      </c>
      <c r="K198" s="195" t="s">
        <v>76</v>
      </c>
      <c r="L198" s="61"/>
      <c r="M198" s="200" t="s">
        <v>76</v>
      </c>
      <c r="N198" s="201" t="s">
        <v>48</v>
      </c>
      <c r="O198" s="42"/>
      <c r="P198" s="202">
        <f t="shared" si="21"/>
        <v>0</v>
      </c>
      <c r="Q198" s="202">
        <v>8.1999999999999998E-4</v>
      </c>
      <c r="R198" s="202">
        <f t="shared" si="22"/>
        <v>1.64E-3</v>
      </c>
      <c r="S198" s="202">
        <v>0</v>
      </c>
      <c r="T198" s="203">
        <f t="shared" si="23"/>
        <v>0</v>
      </c>
      <c r="AR198" s="24" t="s">
        <v>234</v>
      </c>
      <c r="AT198" s="24" t="s">
        <v>164</v>
      </c>
      <c r="AU198" s="24" t="s">
        <v>88</v>
      </c>
      <c r="AY198" s="24" t="s">
        <v>161</v>
      </c>
      <c r="BE198" s="204">
        <f t="shared" si="24"/>
        <v>0</v>
      </c>
      <c r="BF198" s="204">
        <f t="shared" si="25"/>
        <v>0</v>
      </c>
      <c r="BG198" s="204">
        <f t="shared" si="26"/>
        <v>0</v>
      </c>
      <c r="BH198" s="204">
        <f t="shared" si="27"/>
        <v>0</v>
      </c>
      <c r="BI198" s="204">
        <f t="shared" si="28"/>
        <v>0</v>
      </c>
      <c r="BJ198" s="24" t="s">
        <v>86</v>
      </c>
      <c r="BK198" s="204">
        <f t="shared" si="29"/>
        <v>0</v>
      </c>
      <c r="BL198" s="24" t="s">
        <v>234</v>
      </c>
      <c r="BM198" s="24" t="s">
        <v>1414</v>
      </c>
    </row>
    <row r="199" spans="2:65" s="1" customFormat="1" ht="22.5" customHeight="1">
      <c r="B199" s="41"/>
      <c r="C199" s="193" t="s">
        <v>624</v>
      </c>
      <c r="D199" s="193" t="s">
        <v>164</v>
      </c>
      <c r="E199" s="194" t="s">
        <v>1415</v>
      </c>
      <c r="F199" s="195" t="s">
        <v>1416</v>
      </c>
      <c r="G199" s="196" t="s">
        <v>254</v>
      </c>
      <c r="H199" s="197">
        <v>1</v>
      </c>
      <c r="I199" s="198"/>
      <c r="J199" s="199">
        <f t="shared" si="20"/>
        <v>0</v>
      </c>
      <c r="K199" s="195" t="s">
        <v>76</v>
      </c>
      <c r="L199" s="61"/>
      <c r="M199" s="200" t="s">
        <v>76</v>
      </c>
      <c r="N199" s="201" t="s">
        <v>48</v>
      </c>
      <c r="O199" s="42"/>
      <c r="P199" s="202">
        <f t="shared" si="21"/>
        <v>0</v>
      </c>
      <c r="Q199" s="202">
        <v>8.1999999999999998E-4</v>
      </c>
      <c r="R199" s="202">
        <f t="shared" si="22"/>
        <v>8.1999999999999998E-4</v>
      </c>
      <c r="S199" s="202">
        <v>0</v>
      </c>
      <c r="T199" s="203">
        <f t="shared" si="23"/>
        <v>0</v>
      </c>
      <c r="AR199" s="24" t="s">
        <v>234</v>
      </c>
      <c r="AT199" s="24" t="s">
        <v>164</v>
      </c>
      <c r="AU199" s="24" t="s">
        <v>88</v>
      </c>
      <c r="AY199" s="24" t="s">
        <v>161</v>
      </c>
      <c r="BE199" s="204">
        <f t="shared" si="24"/>
        <v>0</v>
      </c>
      <c r="BF199" s="204">
        <f t="shared" si="25"/>
        <v>0</v>
      </c>
      <c r="BG199" s="204">
        <f t="shared" si="26"/>
        <v>0</v>
      </c>
      <c r="BH199" s="204">
        <f t="shared" si="27"/>
        <v>0</v>
      </c>
      <c r="BI199" s="204">
        <f t="shared" si="28"/>
        <v>0</v>
      </c>
      <c r="BJ199" s="24" t="s">
        <v>86</v>
      </c>
      <c r="BK199" s="204">
        <f t="shared" si="29"/>
        <v>0</v>
      </c>
      <c r="BL199" s="24" t="s">
        <v>234</v>
      </c>
      <c r="BM199" s="24" t="s">
        <v>1417</v>
      </c>
    </row>
    <row r="200" spans="2:65" s="1" customFormat="1" ht="22.5" customHeight="1">
      <c r="B200" s="41"/>
      <c r="C200" s="193" t="s">
        <v>663</v>
      </c>
      <c r="D200" s="193" t="s">
        <v>164</v>
      </c>
      <c r="E200" s="194" t="s">
        <v>1418</v>
      </c>
      <c r="F200" s="195" t="s">
        <v>1419</v>
      </c>
      <c r="G200" s="196" t="s">
        <v>254</v>
      </c>
      <c r="H200" s="197">
        <v>2</v>
      </c>
      <c r="I200" s="198"/>
      <c r="J200" s="199">
        <f t="shared" si="20"/>
        <v>0</v>
      </c>
      <c r="K200" s="195" t="s">
        <v>76</v>
      </c>
      <c r="L200" s="61"/>
      <c r="M200" s="200" t="s">
        <v>76</v>
      </c>
      <c r="N200" s="201" t="s">
        <v>48</v>
      </c>
      <c r="O200" s="42"/>
      <c r="P200" s="202">
        <f t="shared" si="21"/>
        <v>0</v>
      </c>
      <c r="Q200" s="202">
        <v>1.2700000000000001E-3</v>
      </c>
      <c r="R200" s="202">
        <f t="shared" si="22"/>
        <v>2.5400000000000002E-3</v>
      </c>
      <c r="S200" s="202">
        <v>0</v>
      </c>
      <c r="T200" s="203">
        <f t="shared" si="23"/>
        <v>0</v>
      </c>
      <c r="AR200" s="24" t="s">
        <v>234</v>
      </c>
      <c r="AT200" s="24" t="s">
        <v>164</v>
      </c>
      <c r="AU200" s="24" t="s">
        <v>88</v>
      </c>
      <c r="AY200" s="24" t="s">
        <v>161</v>
      </c>
      <c r="BE200" s="204">
        <f t="shared" si="24"/>
        <v>0</v>
      </c>
      <c r="BF200" s="204">
        <f t="shared" si="25"/>
        <v>0</v>
      </c>
      <c r="BG200" s="204">
        <f t="shared" si="26"/>
        <v>0</v>
      </c>
      <c r="BH200" s="204">
        <f t="shared" si="27"/>
        <v>0</v>
      </c>
      <c r="BI200" s="204">
        <f t="shared" si="28"/>
        <v>0</v>
      </c>
      <c r="BJ200" s="24" t="s">
        <v>86</v>
      </c>
      <c r="BK200" s="204">
        <f t="shared" si="29"/>
        <v>0</v>
      </c>
      <c r="BL200" s="24" t="s">
        <v>234</v>
      </c>
      <c r="BM200" s="24" t="s">
        <v>1420</v>
      </c>
    </row>
    <row r="201" spans="2:65" s="1" customFormat="1" ht="22.5" customHeight="1">
      <c r="B201" s="41"/>
      <c r="C201" s="193" t="s">
        <v>667</v>
      </c>
      <c r="D201" s="193" t="s">
        <v>164</v>
      </c>
      <c r="E201" s="194" t="s">
        <v>1421</v>
      </c>
      <c r="F201" s="195" t="s">
        <v>1422</v>
      </c>
      <c r="G201" s="196" t="s">
        <v>254</v>
      </c>
      <c r="H201" s="197">
        <v>2</v>
      </c>
      <c r="I201" s="198"/>
      <c r="J201" s="199">
        <f t="shared" si="20"/>
        <v>0</v>
      </c>
      <c r="K201" s="195" t="s">
        <v>76</v>
      </c>
      <c r="L201" s="61"/>
      <c r="M201" s="200" t="s">
        <v>76</v>
      </c>
      <c r="N201" s="201" t="s">
        <v>48</v>
      </c>
      <c r="O201" s="42"/>
      <c r="P201" s="202">
        <f t="shared" si="21"/>
        <v>0</v>
      </c>
      <c r="Q201" s="202">
        <v>1.269875E-3</v>
      </c>
      <c r="R201" s="202">
        <f t="shared" si="22"/>
        <v>2.5397499999999999E-3</v>
      </c>
      <c r="S201" s="202">
        <v>0</v>
      </c>
      <c r="T201" s="203">
        <f t="shared" si="23"/>
        <v>0</v>
      </c>
      <c r="AR201" s="24" t="s">
        <v>234</v>
      </c>
      <c r="AT201" s="24" t="s">
        <v>164</v>
      </c>
      <c r="AU201" s="24" t="s">
        <v>88</v>
      </c>
      <c r="AY201" s="24" t="s">
        <v>161</v>
      </c>
      <c r="BE201" s="204">
        <f t="shared" si="24"/>
        <v>0</v>
      </c>
      <c r="BF201" s="204">
        <f t="shared" si="25"/>
        <v>0</v>
      </c>
      <c r="BG201" s="204">
        <f t="shared" si="26"/>
        <v>0</v>
      </c>
      <c r="BH201" s="204">
        <f t="shared" si="27"/>
        <v>0</v>
      </c>
      <c r="BI201" s="204">
        <f t="shared" si="28"/>
        <v>0</v>
      </c>
      <c r="BJ201" s="24" t="s">
        <v>86</v>
      </c>
      <c r="BK201" s="204">
        <f t="shared" si="29"/>
        <v>0</v>
      </c>
      <c r="BL201" s="24" t="s">
        <v>234</v>
      </c>
      <c r="BM201" s="24" t="s">
        <v>1423</v>
      </c>
    </row>
    <row r="202" spans="2:65" s="1" customFormat="1" ht="22.5" customHeight="1">
      <c r="B202" s="41"/>
      <c r="C202" s="193" t="s">
        <v>639</v>
      </c>
      <c r="D202" s="193" t="s">
        <v>164</v>
      </c>
      <c r="E202" s="194" t="s">
        <v>1424</v>
      </c>
      <c r="F202" s="195" t="s">
        <v>1425</v>
      </c>
      <c r="G202" s="196" t="s">
        <v>220</v>
      </c>
      <c r="H202" s="197">
        <v>137.5</v>
      </c>
      <c r="I202" s="198"/>
      <c r="J202" s="199">
        <f t="shared" si="20"/>
        <v>0</v>
      </c>
      <c r="K202" s="195" t="s">
        <v>76</v>
      </c>
      <c r="L202" s="61"/>
      <c r="M202" s="200" t="s">
        <v>76</v>
      </c>
      <c r="N202" s="201" t="s">
        <v>48</v>
      </c>
      <c r="O202" s="42"/>
      <c r="P202" s="202">
        <f t="shared" si="21"/>
        <v>0</v>
      </c>
      <c r="Q202" s="202">
        <v>1.9000000000000001E-4</v>
      </c>
      <c r="R202" s="202">
        <f t="shared" si="22"/>
        <v>2.6125000000000002E-2</v>
      </c>
      <c r="S202" s="202">
        <v>0</v>
      </c>
      <c r="T202" s="203">
        <f t="shared" si="23"/>
        <v>0</v>
      </c>
      <c r="AR202" s="24" t="s">
        <v>234</v>
      </c>
      <c r="AT202" s="24" t="s">
        <v>164</v>
      </c>
      <c r="AU202" s="24" t="s">
        <v>88</v>
      </c>
      <c r="AY202" s="24" t="s">
        <v>161</v>
      </c>
      <c r="BE202" s="204">
        <f t="shared" si="24"/>
        <v>0</v>
      </c>
      <c r="BF202" s="204">
        <f t="shared" si="25"/>
        <v>0</v>
      </c>
      <c r="BG202" s="204">
        <f t="shared" si="26"/>
        <v>0</v>
      </c>
      <c r="BH202" s="204">
        <f t="shared" si="27"/>
        <v>0</v>
      </c>
      <c r="BI202" s="204">
        <f t="shared" si="28"/>
        <v>0</v>
      </c>
      <c r="BJ202" s="24" t="s">
        <v>86</v>
      </c>
      <c r="BK202" s="204">
        <f t="shared" si="29"/>
        <v>0</v>
      </c>
      <c r="BL202" s="24" t="s">
        <v>234</v>
      </c>
      <c r="BM202" s="24" t="s">
        <v>1426</v>
      </c>
    </row>
    <row r="203" spans="2:65" s="1" customFormat="1" ht="22.5" customHeight="1">
      <c r="B203" s="41"/>
      <c r="C203" s="193" t="s">
        <v>643</v>
      </c>
      <c r="D203" s="193" t="s">
        <v>164</v>
      </c>
      <c r="E203" s="194" t="s">
        <v>1427</v>
      </c>
      <c r="F203" s="195" t="s">
        <v>1428</v>
      </c>
      <c r="G203" s="196" t="s">
        <v>220</v>
      </c>
      <c r="H203" s="197">
        <v>137.5</v>
      </c>
      <c r="I203" s="198"/>
      <c r="J203" s="199">
        <f t="shared" si="20"/>
        <v>0</v>
      </c>
      <c r="K203" s="195" t="s">
        <v>76</v>
      </c>
      <c r="L203" s="61"/>
      <c r="M203" s="200" t="s">
        <v>76</v>
      </c>
      <c r="N203" s="201" t="s">
        <v>48</v>
      </c>
      <c r="O203" s="42"/>
      <c r="P203" s="202">
        <f t="shared" si="21"/>
        <v>0</v>
      </c>
      <c r="Q203" s="202">
        <v>1.0000000000000001E-5</v>
      </c>
      <c r="R203" s="202">
        <f t="shared" si="22"/>
        <v>1.3750000000000001E-3</v>
      </c>
      <c r="S203" s="202">
        <v>0</v>
      </c>
      <c r="T203" s="203">
        <f t="shared" si="23"/>
        <v>0</v>
      </c>
      <c r="AR203" s="24" t="s">
        <v>234</v>
      </c>
      <c r="AT203" s="24" t="s">
        <v>164</v>
      </c>
      <c r="AU203" s="24" t="s">
        <v>88</v>
      </c>
      <c r="AY203" s="24" t="s">
        <v>161</v>
      </c>
      <c r="BE203" s="204">
        <f t="shared" si="24"/>
        <v>0</v>
      </c>
      <c r="BF203" s="204">
        <f t="shared" si="25"/>
        <v>0</v>
      </c>
      <c r="BG203" s="204">
        <f t="shared" si="26"/>
        <v>0</v>
      </c>
      <c r="BH203" s="204">
        <f t="shared" si="27"/>
        <v>0</v>
      </c>
      <c r="BI203" s="204">
        <f t="shared" si="28"/>
        <v>0</v>
      </c>
      <c r="BJ203" s="24" t="s">
        <v>86</v>
      </c>
      <c r="BK203" s="204">
        <f t="shared" si="29"/>
        <v>0</v>
      </c>
      <c r="BL203" s="24" t="s">
        <v>234</v>
      </c>
      <c r="BM203" s="24" t="s">
        <v>1429</v>
      </c>
    </row>
    <row r="204" spans="2:65" s="1" customFormat="1" ht="22.5" customHeight="1">
      <c r="B204" s="41"/>
      <c r="C204" s="193" t="s">
        <v>648</v>
      </c>
      <c r="D204" s="193" t="s">
        <v>164</v>
      </c>
      <c r="E204" s="194" t="s">
        <v>1430</v>
      </c>
      <c r="F204" s="195" t="s">
        <v>1431</v>
      </c>
      <c r="G204" s="196" t="s">
        <v>204</v>
      </c>
      <c r="H204" s="197">
        <v>0.221</v>
      </c>
      <c r="I204" s="198"/>
      <c r="J204" s="199">
        <f t="shared" si="20"/>
        <v>0</v>
      </c>
      <c r="K204" s="195" t="s">
        <v>76</v>
      </c>
      <c r="L204" s="61"/>
      <c r="M204" s="200" t="s">
        <v>76</v>
      </c>
      <c r="N204" s="201" t="s">
        <v>48</v>
      </c>
      <c r="O204" s="42"/>
      <c r="P204" s="202">
        <f t="shared" si="21"/>
        <v>0</v>
      </c>
      <c r="Q204" s="202">
        <v>0</v>
      </c>
      <c r="R204" s="202">
        <f t="shared" si="22"/>
        <v>0</v>
      </c>
      <c r="S204" s="202">
        <v>0</v>
      </c>
      <c r="T204" s="203">
        <f t="shared" si="23"/>
        <v>0</v>
      </c>
      <c r="AR204" s="24" t="s">
        <v>234</v>
      </c>
      <c r="AT204" s="24" t="s">
        <v>164</v>
      </c>
      <c r="AU204" s="24" t="s">
        <v>88</v>
      </c>
      <c r="AY204" s="24" t="s">
        <v>161</v>
      </c>
      <c r="BE204" s="204">
        <f t="shared" si="24"/>
        <v>0</v>
      </c>
      <c r="BF204" s="204">
        <f t="shared" si="25"/>
        <v>0</v>
      </c>
      <c r="BG204" s="204">
        <f t="shared" si="26"/>
        <v>0</v>
      </c>
      <c r="BH204" s="204">
        <f t="shared" si="27"/>
        <v>0</v>
      </c>
      <c r="BI204" s="204">
        <f t="shared" si="28"/>
        <v>0</v>
      </c>
      <c r="BJ204" s="24" t="s">
        <v>86</v>
      </c>
      <c r="BK204" s="204">
        <f t="shared" si="29"/>
        <v>0</v>
      </c>
      <c r="BL204" s="24" t="s">
        <v>234</v>
      </c>
      <c r="BM204" s="24" t="s">
        <v>1432</v>
      </c>
    </row>
    <row r="205" spans="2:65" s="10" customFormat="1" ht="29.85" customHeight="1">
      <c r="B205" s="176"/>
      <c r="C205" s="177"/>
      <c r="D205" s="190" t="s">
        <v>77</v>
      </c>
      <c r="E205" s="191" t="s">
        <v>722</v>
      </c>
      <c r="F205" s="191" t="s">
        <v>1271</v>
      </c>
      <c r="G205" s="177"/>
      <c r="H205" s="177"/>
      <c r="I205" s="180"/>
      <c r="J205" s="192">
        <f>BK205</f>
        <v>0</v>
      </c>
      <c r="K205" s="177"/>
      <c r="L205" s="182"/>
      <c r="M205" s="183"/>
      <c r="N205" s="184"/>
      <c r="O205" s="184"/>
      <c r="P205" s="185">
        <f>SUM(P206:P241)</f>
        <v>0</v>
      </c>
      <c r="Q205" s="184"/>
      <c r="R205" s="185">
        <f>SUM(R206:R241)</f>
        <v>0.60728000000000004</v>
      </c>
      <c r="S205" s="184"/>
      <c r="T205" s="186">
        <f>SUM(T206:T241)</f>
        <v>0</v>
      </c>
      <c r="AR205" s="187" t="s">
        <v>88</v>
      </c>
      <c r="AT205" s="188" t="s">
        <v>77</v>
      </c>
      <c r="AU205" s="188" t="s">
        <v>86</v>
      </c>
      <c r="AY205" s="187" t="s">
        <v>161</v>
      </c>
      <c r="BK205" s="189">
        <f>SUM(BK206:BK241)</f>
        <v>0</v>
      </c>
    </row>
    <row r="206" spans="2:65" s="1" customFormat="1" ht="22.5" customHeight="1">
      <c r="B206" s="41"/>
      <c r="C206" s="193" t="s">
        <v>652</v>
      </c>
      <c r="D206" s="193" t="s">
        <v>164</v>
      </c>
      <c r="E206" s="194" t="s">
        <v>1433</v>
      </c>
      <c r="F206" s="195" t="s">
        <v>1434</v>
      </c>
      <c r="G206" s="196" t="s">
        <v>254</v>
      </c>
      <c r="H206" s="197">
        <v>10</v>
      </c>
      <c r="I206" s="198"/>
      <c r="J206" s="199">
        <f>ROUND(I206*H206,2)</f>
        <v>0</v>
      </c>
      <c r="K206" s="195" t="s">
        <v>76</v>
      </c>
      <c r="L206" s="61"/>
      <c r="M206" s="200" t="s">
        <v>76</v>
      </c>
      <c r="N206" s="201" t="s">
        <v>48</v>
      </c>
      <c r="O206" s="42"/>
      <c r="P206" s="202">
        <f>O206*H206</f>
        <v>0</v>
      </c>
      <c r="Q206" s="202">
        <v>2.4199999999999998E-3</v>
      </c>
      <c r="R206" s="202">
        <f>Q206*H206</f>
        <v>2.4199999999999999E-2</v>
      </c>
      <c r="S206" s="202">
        <v>0</v>
      </c>
      <c r="T206" s="203">
        <f>S206*H206</f>
        <v>0</v>
      </c>
      <c r="AR206" s="24" t="s">
        <v>234</v>
      </c>
      <c r="AT206" s="24" t="s">
        <v>164</v>
      </c>
      <c r="AU206" s="24" t="s">
        <v>88</v>
      </c>
      <c r="AY206" s="24" t="s">
        <v>161</v>
      </c>
      <c r="BE206" s="204">
        <f>IF(N206="základní",J206,0)</f>
        <v>0</v>
      </c>
      <c r="BF206" s="204">
        <f>IF(N206="snížená",J206,0)</f>
        <v>0</v>
      </c>
      <c r="BG206" s="204">
        <f>IF(N206="zákl. přenesená",J206,0)</f>
        <v>0</v>
      </c>
      <c r="BH206" s="204">
        <f>IF(N206="sníž. přenesená",J206,0)</f>
        <v>0</v>
      </c>
      <c r="BI206" s="204">
        <f>IF(N206="nulová",J206,0)</f>
        <v>0</v>
      </c>
      <c r="BJ206" s="24" t="s">
        <v>86</v>
      </c>
      <c r="BK206" s="204">
        <f>ROUND(I206*H206,2)</f>
        <v>0</v>
      </c>
      <c r="BL206" s="24" t="s">
        <v>234</v>
      </c>
      <c r="BM206" s="24" t="s">
        <v>1435</v>
      </c>
    </row>
    <row r="207" spans="2:65" s="1" customFormat="1" ht="27">
      <c r="B207" s="41"/>
      <c r="C207" s="63"/>
      <c r="D207" s="219" t="s">
        <v>394</v>
      </c>
      <c r="E207" s="63"/>
      <c r="F207" s="250" t="s">
        <v>1436</v>
      </c>
      <c r="G207" s="63"/>
      <c r="H207" s="63"/>
      <c r="I207" s="163"/>
      <c r="J207" s="63"/>
      <c r="K207" s="63"/>
      <c r="L207" s="61"/>
      <c r="M207" s="249"/>
      <c r="N207" s="42"/>
      <c r="O207" s="42"/>
      <c r="P207" s="42"/>
      <c r="Q207" s="42"/>
      <c r="R207" s="42"/>
      <c r="S207" s="42"/>
      <c r="T207" s="78"/>
      <c r="AT207" s="24" t="s">
        <v>394</v>
      </c>
      <c r="AU207" s="24" t="s">
        <v>88</v>
      </c>
    </row>
    <row r="208" spans="2:65" s="1" customFormat="1" ht="22.5" customHeight="1">
      <c r="B208" s="41"/>
      <c r="C208" s="232" t="s">
        <v>1437</v>
      </c>
      <c r="D208" s="232" t="s">
        <v>246</v>
      </c>
      <c r="E208" s="233" t="s">
        <v>1438</v>
      </c>
      <c r="F208" s="234" t="s">
        <v>1439</v>
      </c>
      <c r="G208" s="235" t="s">
        <v>254</v>
      </c>
      <c r="H208" s="236">
        <v>9</v>
      </c>
      <c r="I208" s="237"/>
      <c r="J208" s="238">
        <f>ROUND(I208*H208,2)</f>
        <v>0</v>
      </c>
      <c r="K208" s="234" t="s">
        <v>168</v>
      </c>
      <c r="L208" s="239"/>
      <c r="M208" s="240" t="s">
        <v>76</v>
      </c>
      <c r="N208" s="241" t="s">
        <v>48</v>
      </c>
      <c r="O208" s="42"/>
      <c r="P208" s="202">
        <f>O208*H208</f>
        <v>0</v>
      </c>
      <c r="Q208" s="202">
        <v>1.4E-2</v>
      </c>
      <c r="R208" s="202">
        <f>Q208*H208</f>
        <v>0.126</v>
      </c>
      <c r="S208" s="202">
        <v>0</v>
      </c>
      <c r="T208" s="203">
        <f>S208*H208</f>
        <v>0</v>
      </c>
      <c r="AR208" s="24" t="s">
        <v>206</v>
      </c>
      <c r="AT208" s="24" t="s">
        <v>246</v>
      </c>
      <c r="AU208" s="24" t="s">
        <v>88</v>
      </c>
      <c r="AY208" s="24" t="s">
        <v>161</v>
      </c>
      <c r="BE208" s="204">
        <f>IF(N208="základní",J208,0)</f>
        <v>0</v>
      </c>
      <c r="BF208" s="204">
        <f>IF(N208="snížená",J208,0)</f>
        <v>0</v>
      </c>
      <c r="BG208" s="204">
        <f>IF(N208="zákl. přenesená",J208,0)</f>
        <v>0</v>
      </c>
      <c r="BH208" s="204">
        <f>IF(N208="sníž. přenesená",J208,0)</f>
        <v>0</v>
      </c>
      <c r="BI208" s="204">
        <f>IF(N208="nulová",J208,0)</f>
        <v>0</v>
      </c>
      <c r="BJ208" s="24" t="s">
        <v>86</v>
      </c>
      <c r="BK208" s="204">
        <f>ROUND(I208*H208,2)</f>
        <v>0</v>
      </c>
      <c r="BL208" s="24" t="s">
        <v>234</v>
      </c>
      <c r="BM208" s="24" t="s">
        <v>1440</v>
      </c>
    </row>
    <row r="209" spans="2:65" s="1" customFormat="1" ht="22.5" customHeight="1">
      <c r="B209" s="41"/>
      <c r="C209" s="232" t="s">
        <v>1441</v>
      </c>
      <c r="D209" s="232" t="s">
        <v>246</v>
      </c>
      <c r="E209" s="233" t="s">
        <v>1442</v>
      </c>
      <c r="F209" s="234" t="s">
        <v>1443</v>
      </c>
      <c r="G209" s="235" t="s">
        <v>254</v>
      </c>
      <c r="H209" s="236">
        <v>1</v>
      </c>
      <c r="I209" s="237"/>
      <c r="J209" s="238">
        <f>ROUND(I209*H209,2)</f>
        <v>0</v>
      </c>
      <c r="K209" s="234" t="s">
        <v>168</v>
      </c>
      <c r="L209" s="239"/>
      <c r="M209" s="240" t="s">
        <v>76</v>
      </c>
      <c r="N209" s="241" t="s">
        <v>48</v>
      </c>
      <c r="O209" s="42"/>
      <c r="P209" s="202">
        <f>O209*H209</f>
        <v>0</v>
      </c>
      <c r="Q209" s="202">
        <v>1.6E-2</v>
      </c>
      <c r="R209" s="202">
        <f>Q209*H209</f>
        <v>1.6E-2</v>
      </c>
      <c r="S209" s="202">
        <v>0</v>
      </c>
      <c r="T209" s="203">
        <f>S209*H209</f>
        <v>0</v>
      </c>
      <c r="AR209" s="24" t="s">
        <v>206</v>
      </c>
      <c r="AT209" s="24" t="s">
        <v>246</v>
      </c>
      <c r="AU209" s="24" t="s">
        <v>88</v>
      </c>
      <c r="AY209" s="24" t="s">
        <v>161</v>
      </c>
      <c r="BE209" s="204">
        <f>IF(N209="základní",J209,0)</f>
        <v>0</v>
      </c>
      <c r="BF209" s="204">
        <f>IF(N209="snížená",J209,0)</f>
        <v>0</v>
      </c>
      <c r="BG209" s="204">
        <f>IF(N209="zákl. přenesená",J209,0)</f>
        <v>0</v>
      </c>
      <c r="BH209" s="204">
        <f>IF(N209="sníž. přenesená",J209,0)</f>
        <v>0</v>
      </c>
      <c r="BI209" s="204">
        <f>IF(N209="nulová",J209,0)</f>
        <v>0</v>
      </c>
      <c r="BJ209" s="24" t="s">
        <v>86</v>
      </c>
      <c r="BK209" s="204">
        <f>ROUND(I209*H209,2)</f>
        <v>0</v>
      </c>
      <c r="BL209" s="24" t="s">
        <v>234</v>
      </c>
      <c r="BM209" s="24" t="s">
        <v>1444</v>
      </c>
    </row>
    <row r="210" spans="2:65" s="1" customFormat="1" ht="22.5" customHeight="1">
      <c r="B210" s="41"/>
      <c r="C210" s="193" t="s">
        <v>1018</v>
      </c>
      <c r="D210" s="193" t="s">
        <v>164</v>
      </c>
      <c r="E210" s="194" t="s">
        <v>1445</v>
      </c>
      <c r="F210" s="195" t="s">
        <v>1446</v>
      </c>
      <c r="G210" s="196" t="s">
        <v>254</v>
      </c>
      <c r="H210" s="197">
        <v>4</v>
      </c>
      <c r="I210" s="198"/>
      <c r="J210" s="199">
        <f>ROUND(I210*H210,2)</f>
        <v>0</v>
      </c>
      <c r="K210" s="195" t="s">
        <v>76</v>
      </c>
      <c r="L210" s="61"/>
      <c r="M210" s="200" t="s">
        <v>76</v>
      </c>
      <c r="N210" s="201" t="s">
        <v>48</v>
      </c>
      <c r="O210" s="42"/>
      <c r="P210" s="202">
        <f>O210*H210</f>
        <v>0</v>
      </c>
      <c r="Q210" s="202">
        <v>8.0000000000000007E-5</v>
      </c>
      <c r="R210" s="202">
        <f>Q210*H210</f>
        <v>3.2000000000000003E-4</v>
      </c>
      <c r="S210" s="202">
        <v>0</v>
      </c>
      <c r="T210" s="203">
        <f>S210*H210</f>
        <v>0</v>
      </c>
      <c r="AR210" s="24" t="s">
        <v>234</v>
      </c>
      <c r="AT210" s="24" t="s">
        <v>164</v>
      </c>
      <c r="AU210" s="24" t="s">
        <v>88</v>
      </c>
      <c r="AY210" s="24" t="s">
        <v>161</v>
      </c>
      <c r="BE210" s="204">
        <f>IF(N210="základní",J210,0)</f>
        <v>0</v>
      </c>
      <c r="BF210" s="204">
        <f>IF(N210="snížená",J210,0)</f>
        <v>0</v>
      </c>
      <c r="BG210" s="204">
        <f>IF(N210="zákl. přenesená",J210,0)</f>
        <v>0</v>
      </c>
      <c r="BH210" s="204">
        <f>IF(N210="sníž. přenesená",J210,0)</f>
        <v>0</v>
      </c>
      <c r="BI210" s="204">
        <f>IF(N210="nulová",J210,0)</f>
        <v>0</v>
      </c>
      <c r="BJ210" s="24" t="s">
        <v>86</v>
      </c>
      <c r="BK210" s="204">
        <f>ROUND(I210*H210,2)</f>
        <v>0</v>
      </c>
      <c r="BL210" s="24" t="s">
        <v>234</v>
      </c>
      <c r="BM210" s="24" t="s">
        <v>1447</v>
      </c>
    </row>
    <row r="211" spans="2:65" s="1" customFormat="1" ht="27">
      <c r="B211" s="41"/>
      <c r="C211" s="63"/>
      <c r="D211" s="219" t="s">
        <v>394</v>
      </c>
      <c r="E211" s="63"/>
      <c r="F211" s="250" t="s">
        <v>1448</v>
      </c>
      <c r="G211" s="63"/>
      <c r="H211" s="63"/>
      <c r="I211" s="163"/>
      <c r="J211" s="63"/>
      <c r="K211" s="63"/>
      <c r="L211" s="61"/>
      <c r="M211" s="249"/>
      <c r="N211" s="42"/>
      <c r="O211" s="42"/>
      <c r="P211" s="42"/>
      <c r="Q211" s="42"/>
      <c r="R211" s="42"/>
      <c r="S211" s="42"/>
      <c r="T211" s="78"/>
      <c r="AT211" s="24" t="s">
        <v>394</v>
      </c>
      <c r="AU211" s="24" t="s">
        <v>88</v>
      </c>
    </row>
    <row r="212" spans="2:65" s="1" customFormat="1" ht="22.5" customHeight="1">
      <c r="B212" s="41"/>
      <c r="C212" s="232" t="s">
        <v>1449</v>
      </c>
      <c r="D212" s="232" t="s">
        <v>246</v>
      </c>
      <c r="E212" s="233" t="s">
        <v>1450</v>
      </c>
      <c r="F212" s="234" t="s">
        <v>1451</v>
      </c>
      <c r="G212" s="235" t="s">
        <v>254</v>
      </c>
      <c r="H212" s="236">
        <v>4</v>
      </c>
      <c r="I212" s="237"/>
      <c r="J212" s="238">
        <f>ROUND(I212*H212,2)</f>
        <v>0</v>
      </c>
      <c r="K212" s="234" t="s">
        <v>168</v>
      </c>
      <c r="L212" s="239"/>
      <c r="M212" s="240" t="s">
        <v>76</v>
      </c>
      <c r="N212" s="241" t="s">
        <v>48</v>
      </c>
      <c r="O212" s="42"/>
      <c r="P212" s="202">
        <f>O212*H212</f>
        <v>0</v>
      </c>
      <c r="Q212" s="202">
        <v>1.6E-2</v>
      </c>
      <c r="R212" s="202">
        <f>Q212*H212</f>
        <v>6.4000000000000001E-2</v>
      </c>
      <c r="S212" s="202">
        <v>0</v>
      </c>
      <c r="T212" s="203">
        <f>S212*H212</f>
        <v>0</v>
      </c>
      <c r="AR212" s="24" t="s">
        <v>206</v>
      </c>
      <c r="AT212" s="24" t="s">
        <v>246</v>
      </c>
      <c r="AU212" s="24" t="s">
        <v>88</v>
      </c>
      <c r="AY212" s="24" t="s">
        <v>161</v>
      </c>
      <c r="BE212" s="204">
        <f>IF(N212="základní",J212,0)</f>
        <v>0</v>
      </c>
      <c r="BF212" s="204">
        <f>IF(N212="snížená",J212,0)</f>
        <v>0</v>
      </c>
      <c r="BG212" s="204">
        <f>IF(N212="zákl. přenesená",J212,0)</f>
        <v>0</v>
      </c>
      <c r="BH212" s="204">
        <f>IF(N212="sníž. přenesená",J212,0)</f>
        <v>0</v>
      </c>
      <c r="BI212" s="204">
        <f>IF(N212="nulová",J212,0)</f>
        <v>0</v>
      </c>
      <c r="BJ212" s="24" t="s">
        <v>86</v>
      </c>
      <c r="BK212" s="204">
        <f>ROUND(I212*H212,2)</f>
        <v>0</v>
      </c>
      <c r="BL212" s="24" t="s">
        <v>234</v>
      </c>
      <c r="BM212" s="24" t="s">
        <v>1452</v>
      </c>
    </row>
    <row r="213" spans="2:65" s="1" customFormat="1" ht="22.5" customHeight="1">
      <c r="B213" s="41"/>
      <c r="C213" s="193" t="s">
        <v>1022</v>
      </c>
      <c r="D213" s="193" t="s">
        <v>164</v>
      </c>
      <c r="E213" s="194" t="s">
        <v>1453</v>
      </c>
      <c r="F213" s="195" t="s">
        <v>1454</v>
      </c>
      <c r="G213" s="196" t="s">
        <v>726</v>
      </c>
      <c r="H213" s="197">
        <v>9</v>
      </c>
      <c r="I213" s="198"/>
      <c r="J213" s="199">
        <f>ROUND(I213*H213,2)</f>
        <v>0</v>
      </c>
      <c r="K213" s="195" t="s">
        <v>76</v>
      </c>
      <c r="L213" s="61"/>
      <c r="M213" s="200" t="s">
        <v>76</v>
      </c>
      <c r="N213" s="201" t="s">
        <v>48</v>
      </c>
      <c r="O213" s="42"/>
      <c r="P213" s="202">
        <f>O213*H213</f>
        <v>0</v>
      </c>
      <c r="Q213" s="202">
        <v>1.8600000000000001E-3</v>
      </c>
      <c r="R213" s="202">
        <f>Q213*H213</f>
        <v>1.6740000000000001E-2</v>
      </c>
      <c r="S213" s="202">
        <v>0</v>
      </c>
      <c r="T213" s="203">
        <f>S213*H213</f>
        <v>0</v>
      </c>
      <c r="AR213" s="24" t="s">
        <v>234</v>
      </c>
      <c r="AT213" s="24" t="s">
        <v>164</v>
      </c>
      <c r="AU213" s="24" t="s">
        <v>88</v>
      </c>
      <c r="AY213" s="24" t="s">
        <v>161</v>
      </c>
      <c r="BE213" s="204">
        <f>IF(N213="základní",J213,0)</f>
        <v>0</v>
      </c>
      <c r="BF213" s="204">
        <f>IF(N213="snížená",J213,0)</f>
        <v>0</v>
      </c>
      <c r="BG213" s="204">
        <f>IF(N213="zákl. přenesená",J213,0)</f>
        <v>0</v>
      </c>
      <c r="BH213" s="204">
        <f>IF(N213="sníž. přenesená",J213,0)</f>
        <v>0</v>
      </c>
      <c r="BI213" s="204">
        <f>IF(N213="nulová",J213,0)</f>
        <v>0</v>
      </c>
      <c r="BJ213" s="24" t="s">
        <v>86</v>
      </c>
      <c r="BK213" s="204">
        <f>ROUND(I213*H213,2)</f>
        <v>0</v>
      </c>
      <c r="BL213" s="24" t="s">
        <v>234</v>
      </c>
      <c r="BM213" s="24" t="s">
        <v>1455</v>
      </c>
    </row>
    <row r="214" spans="2:65" s="1" customFormat="1" ht="27">
      <c r="B214" s="41"/>
      <c r="C214" s="63"/>
      <c r="D214" s="219" t="s">
        <v>394</v>
      </c>
      <c r="E214" s="63"/>
      <c r="F214" s="250" t="s">
        <v>1456</v>
      </c>
      <c r="G214" s="63"/>
      <c r="H214" s="63"/>
      <c r="I214" s="163"/>
      <c r="J214" s="63"/>
      <c r="K214" s="63"/>
      <c r="L214" s="61"/>
      <c r="M214" s="249"/>
      <c r="N214" s="42"/>
      <c r="O214" s="42"/>
      <c r="P214" s="42"/>
      <c r="Q214" s="42"/>
      <c r="R214" s="42"/>
      <c r="S214" s="42"/>
      <c r="T214" s="78"/>
      <c r="AT214" s="24" t="s">
        <v>394</v>
      </c>
      <c r="AU214" s="24" t="s">
        <v>88</v>
      </c>
    </row>
    <row r="215" spans="2:65" s="1" customFormat="1" ht="22.5" customHeight="1">
      <c r="B215" s="41"/>
      <c r="C215" s="232" t="s">
        <v>1457</v>
      </c>
      <c r="D215" s="232" t="s">
        <v>246</v>
      </c>
      <c r="E215" s="233" t="s">
        <v>1458</v>
      </c>
      <c r="F215" s="234" t="s">
        <v>1459</v>
      </c>
      <c r="G215" s="235" t="s">
        <v>254</v>
      </c>
      <c r="H215" s="236">
        <v>8</v>
      </c>
      <c r="I215" s="237"/>
      <c r="J215" s="238">
        <f>ROUND(I215*H215,2)</f>
        <v>0</v>
      </c>
      <c r="K215" s="234" t="s">
        <v>168</v>
      </c>
      <c r="L215" s="239"/>
      <c r="M215" s="240" t="s">
        <v>76</v>
      </c>
      <c r="N215" s="241" t="s">
        <v>48</v>
      </c>
      <c r="O215" s="42"/>
      <c r="P215" s="202">
        <f>O215*H215</f>
        <v>0</v>
      </c>
      <c r="Q215" s="202">
        <v>8.9999999999999993E-3</v>
      </c>
      <c r="R215" s="202">
        <f>Q215*H215</f>
        <v>7.1999999999999995E-2</v>
      </c>
      <c r="S215" s="202">
        <v>0</v>
      </c>
      <c r="T215" s="203">
        <f>S215*H215</f>
        <v>0</v>
      </c>
      <c r="AR215" s="24" t="s">
        <v>206</v>
      </c>
      <c r="AT215" s="24" t="s">
        <v>246</v>
      </c>
      <c r="AU215" s="24" t="s">
        <v>88</v>
      </c>
      <c r="AY215" s="24" t="s">
        <v>161</v>
      </c>
      <c r="BE215" s="204">
        <f>IF(N215="základní",J215,0)</f>
        <v>0</v>
      </c>
      <c r="BF215" s="204">
        <f>IF(N215="snížená",J215,0)</f>
        <v>0</v>
      </c>
      <c r="BG215" s="204">
        <f>IF(N215="zákl. přenesená",J215,0)</f>
        <v>0</v>
      </c>
      <c r="BH215" s="204">
        <f>IF(N215="sníž. přenesená",J215,0)</f>
        <v>0</v>
      </c>
      <c r="BI215" s="204">
        <f>IF(N215="nulová",J215,0)</f>
        <v>0</v>
      </c>
      <c r="BJ215" s="24" t="s">
        <v>86</v>
      </c>
      <c r="BK215" s="204">
        <f>ROUND(I215*H215,2)</f>
        <v>0</v>
      </c>
      <c r="BL215" s="24" t="s">
        <v>234</v>
      </c>
      <c r="BM215" s="24" t="s">
        <v>1460</v>
      </c>
    </row>
    <row r="216" spans="2:65" s="1" customFormat="1" ht="22.5" customHeight="1">
      <c r="B216" s="41"/>
      <c r="C216" s="232" t="s">
        <v>1461</v>
      </c>
      <c r="D216" s="232" t="s">
        <v>246</v>
      </c>
      <c r="E216" s="233" t="s">
        <v>1462</v>
      </c>
      <c r="F216" s="234" t="s">
        <v>1463</v>
      </c>
      <c r="G216" s="235" t="s">
        <v>254</v>
      </c>
      <c r="H216" s="236">
        <v>1</v>
      </c>
      <c r="I216" s="237"/>
      <c r="J216" s="238">
        <f>ROUND(I216*H216,2)</f>
        <v>0</v>
      </c>
      <c r="K216" s="234" t="s">
        <v>168</v>
      </c>
      <c r="L216" s="239"/>
      <c r="M216" s="240" t="s">
        <v>76</v>
      </c>
      <c r="N216" s="241" t="s">
        <v>48</v>
      </c>
      <c r="O216" s="42"/>
      <c r="P216" s="202">
        <f>O216*H216</f>
        <v>0</v>
      </c>
      <c r="Q216" s="202">
        <v>1.2999999999999999E-2</v>
      </c>
      <c r="R216" s="202">
        <f>Q216*H216</f>
        <v>1.2999999999999999E-2</v>
      </c>
      <c r="S216" s="202">
        <v>0</v>
      </c>
      <c r="T216" s="203">
        <f>S216*H216</f>
        <v>0</v>
      </c>
      <c r="AR216" s="24" t="s">
        <v>206</v>
      </c>
      <c r="AT216" s="24" t="s">
        <v>246</v>
      </c>
      <c r="AU216" s="24" t="s">
        <v>88</v>
      </c>
      <c r="AY216" s="24" t="s">
        <v>161</v>
      </c>
      <c r="BE216" s="204">
        <f>IF(N216="základní",J216,0)</f>
        <v>0</v>
      </c>
      <c r="BF216" s="204">
        <f>IF(N216="snížená",J216,0)</f>
        <v>0</v>
      </c>
      <c r="BG216" s="204">
        <f>IF(N216="zákl. přenesená",J216,0)</f>
        <v>0</v>
      </c>
      <c r="BH216" s="204">
        <f>IF(N216="sníž. přenesená",J216,0)</f>
        <v>0</v>
      </c>
      <c r="BI216" s="204">
        <f>IF(N216="nulová",J216,0)</f>
        <v>0</v>
      </c>
      <c r="BJ216" s="24" t="s">
        <v>86</v>
      </c>
      <c r="BK216" s="204">
        <f>ROUND(I216*H216,2)</f>
        <v>0</v>
      </c>
      <c r="BL216" s="24" t="s">
        <v>234</v>
      </c>
      <c r="BM216" s="24" t="s">
        <v>1464</v>
      </c>
    </row>
    <row r="217" spans="2:65" s="1" customFormat="1" ht="22.5" customHeight="1">
      <c r="B217" s="41"/>
      <c r="C217" s="193" t="s">
        <v>579</v>
      </c>
      <c r="D217" s="193" t="s">
        <v>164</v>
      </c>
      <c r="E217" s="194" t="s">
        <v>1465</v>
      </c>
      <c r="F217" s="195" t="s">
        <v>1466</v>
      </c>
      <c r="G217" s="196" t="s">
        <v>726</v>
      </c>
      <c r="H217" s="197">
        <v>1</v>
      </c>
      <c r="I217" s="198"/>
      <c r="J217" s="199">
        <f>ROUND(I217*H217,2)</f>
        <v>0</v>
      </c>
      <c r="K217" s="195" t="s">
        <v>76</v>
      </c>
      <c r="L217" s="61"/>
      <c r="M217" s="200" t="s">
        <v>76</v>
      </c>
      <c r="N217" s="201" t="s">
        <v>48</v>
      </c>
      <c r="O217" s="42"/>
      <c r="P217" s="202">
        <f>O217*H217</f>
        <v>0</v>
      </c>
      <c r="Q217" s="202">
        <v>1.7000000000000001E-4</v>
      </c>
      <c r="R217" s="202">
        <f>Q217*H217</f>
        <v>1.7000000000000001E-4</v>
      </c>
      <c r="S217" s="202">
        <v>0</v>
      </c>
      <c r="T217" s="203">
        <f>S217*H217</f>
        <v>0</v>
      </c>
      <c r="AR217" s="24" t="s">
        <v>234</v>
      </c>
      <c r="AT217" s="24" t="s">
        <v>164</v>
      </c>
      <c r="AU217" s="24" t="s">
        <v>88</v>
      </c>
      <c r="AY217" s="24" t="s">
        <v>161</v>
      </c>
      <c r="BE217" s="204">
        <f>IF(N217="základní",J217,0)</f>
        <v>0</v>
      </c>
      <c r="BF217" s="204">
        <f>IF(N217="snížená",J217,0)</f>
        <v>0</v>
      </c>
      <c r="BG217" s="204">
        <f>IF(N217="zákl. přenesená",J217,0)</f>
        <v>0</v>
      </c>
      <c r="BH217" s="204">
        <f>IF(N217="sníž. přenesená",J217,0)</f>
        <v>0</v>
      </c>
      <c r="BI217" s="204">
        <f>IF(N217="nulová",J217,0)</f>
        <v>0</v>
      </c>
      <c r="BJ217" s="24" t="s">
        <v>86</v>
      </c>
      <c r="BK217" s="204">
        <f>ROUND(I217*H217,2)</f>
        <v>0</v>
      </c>
      <c r="BL217" s="24" t="s">
        <v>234</v>
      </c>
      <c r="BM217" s="24" t="s">
        <v>1467</v>
      </c>
    </row>
    <row r="218" spans="2:65" s="1" customFormat="1" ht="27">
      <c r="B218" s="41"/>
      <c r="C218" s="63"/>
      <c r="D218" s="219" t="s">
        <v>394</v>
      </c>
      <c r="E218" s="63"/>
      <c r="F218" s="250" t="s">
        <v>1468</v>
      </c>
      <c r="G218" s="63"/>
      <c r="H218" s="63"/>
      <c r="I218" s="163"/>
      <c r="J218" s="63"/>
      <c r="K218" s="63"/>
      <c r="L218" s="61"/>
      <c r="M218" s="249"/>
      <c r="N218" s="42"/>
      <c r="O218" s="42"/>
      <c r="P218" s="42"/>
      <c r="Q218" s="42"/>
      <c r="R218" s="42"/>
      <c r="S218" s="42"/>
      <c r="T218" s="78"/>
      <c r="AT218" s="24" t="s">
        <v>394</v>
      </c>
      <c r="AU218" s="24" t="s">
        <v>88</v>
      </c>
    </row>
    <row r="219" spans="2:65" s="1" customFormat="1" ht="22.5" customHeight="1">
      <c r="B219" s="41"/>
      <c r="C219" s="232" t="s">
        <v>1469</v>
      </c>
      <c r="D219" s="232" t="s">
        <v>246</v>
      </c>
      <c r="E219" s="233" t="s">
        <v>1470</v>
      </c>
      <c r="F219" s="234" t="s">
        <v>1471</v>
      </c>
      <c r="G219" s="235" t="s">
        <v>254</v>
      </c>
      <c r="H219" s="236">
        <v>2</v>
      </c>
      <c r="I219" s="237"/>
      <c r="J219" s="238">
        <f>ROUND(I219*H219,2)</f>
        <v>0</v>
      </c>
      <c r="K219" s="234" t="s">
        <v>168</v>
      </c>
      <c r="L219" s="239"/>
      <c r="M219" s="240" t="s">
        <v>76</v>
      </c>
      <c r="N219" s="241" t="s">
        <v>48</v>
      </c>
      <c r="O219" s="42"/>
      <c r="P219" s="202">
        <f>O219*H219</f>
        <v>0</v>
      </c>
      <c r="Q219" s="202">
        <v>8.4999999999999995E-4</v>
      </c>
      <c r="R219" s="202">
        <f>Q219*H219</f>
        <v>1.6999999999999999E-3</v>
      </c>
      <c r="S219" s="202">
        <v>0</v>
      </c>
      <c r="T219" s="203">
        <f>S219*H219</f>
        <v>0</v>
      </c>
      <c r="AR219" s="24" t="s">
        <v>206</v>
      </c>
      <c r="AT219" s="24" t="s">
        <v>246</v>
      </c>
      <c r="AU219" s="24" t="s">
        <v>88</v>
      </c>
      <c r="AY219" s="24" t="s">
        <v>161</v>
      </c>
      <c r="BE219" s="204">
        <f>IF(N219="základní",J219,0)</f>
        <v>0</v>
      </c>
      <c r="BF219" s="204">
        <f>IF(N219="snížená",J219,0)</f>
        <v>0</v>
      </c>
      <c r="BG219" s="204">
        <f>IF(N219="zákl. přenesená",J219,0)</f>
        <v>0</v>
      </c>
      <c r="BH219" s="204">
        <f>IF(N219="sníž. přenesená",J219,0)</f>
        <v>0</v>
      </c>
      <c r="BI219" s="204">
        <f>IF(N219="nulová",J219,0)</f>
        <v>0</v>
      </c>
      <c r="BJ219" s="24" t="s">
        <v>86</v>
      </c>
      <c r="BK219" s="204">
        <f>ROUND(I219*H219,2)</f>
        <v>0</v>
      </c>
      <c r="BL219" s="24" t="s">
        <v>234</v>
      </c>
      <c r="BM219" s="24" t="s">
        <v>1472</v>
      </c>
    </row>
    <row r="220" spans="2:65" s="1" customFormat="1" ht="22.5" customHeight="1">
      <c r="B220" s="41"/>
      <c r="C220" s="232" t="s">
        <v>1473</v>
      </c>
      <c r="D220" s="232" t="s">
        <v>246</v>
      </c>
      <c r="E220" s="233" t="s">
        <v>1474</v>
      </c>
      <c r="F220" s="234" t="s">
        <v>1475</v>
      </c>
      <c r="G220" s="235" t="s">
        <v>254</v>
      </c>
      <c r="H220" s="236">
        <v>1</v>
      </c>
      <c r="I220" s="237"/>
      <c r="J220" s="238">
        <f>ROUND(I220*H220,2)</f>
        <v>0</v>
      </c>
      <c r="K220" s="234" t="s">
        <v>168</v>
      </c>
      <c r="L220" s="239"/>
      <c r="M220" s="240" t="s">
        <v>76</v>
      </c>
      <c r="N220" s="241" t="s">
        <v>48</v>
      </c>
      <c r="O220" s="42"/>
      <c r="P220" s="202">
        <f>O220*H220</f>
        <v>0</v>
      </c>
      <c r="Q220" s="202">
        <v>3.0000000000000001E-3</v>
      </c>
      <c r="R220" s="202">
        <f>Q220*H220</f>
        <v>3.0000000000000001E-3</v>
      </c>
      <c r="S220" s="202">
        <v>0</v>
      </c>
      <c r="T220" s="203">
        <f>S220*H220</f>
        <v>0</v>
      </c>
      <c r="AR220" s="24" t="s">
        <v>206</v>
      </c>
      <c r="AT220" s="24" t="s">
        <v>246</v>
      </c>
      <c r="AU220" s="24" t="s">
        <v>88</v>
      </c>
      <c r="AY220" s="24" t="s">
        <v>161</v>
      </c>
      <c r="BE220" s="204">
        <f>IF(N220="základní",J220,0)</f>
        <v>0</v>
      </c>
      <c r="BF220" s="204">
        <f>IF(N220="snížená",J220,0)</f>
        <v>0</v>
      </c>
      <c r="BG220" s="204">
        <f>IF(N220="zákl. přenesená",J220,0)</f>
        <v>0</v>
      </c>
      <c r="BH220" s="204">
        <f>IF(N220="sníž. přenesená",J220,0)</f>
        <v>0</v>
      </c>
      <c r="BI220" s="204">
        <f>IF(N220="nulová",J220,0)</f>
        <v>0</v>
      </c>
      <c r="BJ220" s="24" t="s">
        <v>86</v>
      </c>
      <c r="BK220" s="204">
        <f>ROUND(I220*H220,2)</f>
        <v>0</v>
      </c>
      <c r="BL220" s="24" t="s">
        <v>234</v>
      </c>
      <c r="BM220" s="24" t="s">
        <v>1476</v>
      </c>
    </row>
    <row r="221" spans="2:65" s="1" customFormat="1" ht="22.5" customHeight="1">
      <c r="B221" s="41"/>
      <c r="C221" s="232" t="s">
        <v>1477</v>
      </c>
      <c r="D221" s="232" t="s">
        <v>246</v>
      </c>
      <c r="E221" s="233" t="s">
        <v>1478</v>
      </c>
      <c r="F221" s="234" t="s">
        <v>1479</v>
      </c>
      <c r="G221" s="235" t="s">
        <v>254</v>
      </c>
      <c r="H221" s="236">
        <v>1</v>
      </c>
      <c r="I221" s="237"/>
      <c r="J221" s="238">
        <f>ROUND(I221*H221,2)</f>
        <v>0</v>
      </c>
      <c r="K221" s="234" t="s">
        <v>168</v>
      </c>
      <c r="L221" s="239"/>
      <c r="M221" s="240" t="s">
        <v>76</v>
      </c>
      <c r="N221" s="241" t="s">
        <v>48</v>
      </c>
      <c r="O221" s="42"/>
      <c r="P221" s="202">
        <f>O221*H221</f>
        <v>0</v>
      </c>
      <c r="Q221" s="202">
        <v>1.1000000000000001E-3</v>
      </c>
      <c r="R221" s="202">
        <f>Q221*H221</f>
        <v>1.1000000000000001E-3</v>
      </c>
      <c r="S221" s="202">
        <v>0</v>
      </c>
      <c r="T221" s="203">
        <f>S221*H221</f>
        <v>0</v>
      </c>
      <c r="AR221" s="24" t="s">
        <v>206</v>
      </c>
      <c r="AT221" s="24" t="s">
        <v>246</v>
      </c>
      <c r="AU221" s="24" t="s">
        <v>88</v>
      </c>
      <c r="AY221" s="24" t="s">
        <v>161</v>
      </c>
      <c r="BE221" s="204">
        <f>IF(N221="základní",J221,0)</f>
        <v>0</v>
      </c>
      <c r="BF221" s="204">
        <f>IF(N221="snížená",J221,0)</f>
        <v>0</v>
      </c>
      <c r="BG221" s="204">
        <f>IF(N221="zákl. přenesená",J221,0)</f>
        <v>0</v>
      </c>
      <c r="BH221" s="204">
        <f>IF(N221="sníž. přenesená",J221,0)</f>
        <v>0</v>
      </c>
      <c r="BI221" s="204">
        <f>IF(N221="nulová",J221,0)</f>
        <v>0</v>
      </c>
      <c r="BJ221" s="24" t="s">
        <v>86</v>
      </c>
      <c r="BK221" s="204">
        <f>ROUND(I221*H221,2)</f>
        <v>0</v>
      </c>
      <c r="BL221" s="24" t="s">
        <v>234</v>
      </c>
      <c r="BM221" s="24" t="s">
        <v>1480</v>
      </c>
    </row>
    <row r="222" spans="2:65" s="1" customFormat="1" ht="31.5" customHeight="1">
      <c r="B222" s="41"/>
      <c r="C222" s="193" t="s">
        <v>1481</v>
      </c>
      <c r="D222" s="193" t="s">
        <v>164</v>
      </c>
      <c r="E222" s="194" t="s">
        <v>1482</v>
      </c>
      <c r="F222" s="195" t="s">
        <v>1483</v>
      </c>
      <c r="G222" s="196" t="s">
        <v>726</v>
      </c>
      <c r="H222" s="197">
        <v>1</v>
      </c>
      <c r="I222" s="198"/>
      <c r="J222" s="199">
        <f>ROUND(I222*H222,2)</f>
        <v>0</v>
      </c>
      <c r="K222" s="195" t="s">
        <v>168</v>
      </c>
      <c r="L222" s="61"/>
      <c r="M222" s="200" t="s">
        <v>76</v>
      </c>
      <c r="N222" s="201" t="s">
        <v>48</v>
      </c>
      <c r="O222" s="42"/>
      <c r="P222" s="202">
        <f>O222*H222</f>
        <v>0</v>
      </c>
      <c r="Q222" s="202">
        <v>1.034E-2</v>
      </c>
      <c r="R222" s="202">
        <f>Q222*H222</f>
        <v>1.034E-2</v>
      </c>
      <c r="S222" s="202">
        <v>0</v>
      </c>
      <c r="T222" s="203">
        <f>S222*H222</f>
        <v>0</v>
      </c>
      <c r="AR222" s="24" t="s">
        <v>234</v>
      </c>
      <c r="AT222" s="24" t="s">
        <v>164</v>
      </c>
      <c r="AU222" s="24" t="s">
        <v>88</v>
      </c>
      <c r="AY222" s="24" t="s">
        <v>161</v>
      </c>
      <c r="BE222" s="204">
        <f>IF(N222="základní",J222,0)</f>
        <v>0</v>
      </c>
      <c r="BF222" s="204">
        <f>IF(N222="snížená",J222,0)</f>
        <v>0</v>
      </c>
      <c r="BG222" s="204">
        <f>IF(N222="zákl. přenesená",J222,0)</f>
        <v>0</v>
      </c>
      <c r="BH222" s="204">
        <f>IF(N222="sníž. přenesená",J222,0)</f>
        <v>0</v>
      </c>
      <c r="BI222" s="204">
        <f>IF(N222="nulová",J222,0)</f>
        <v>0</v>
      </c>
      <c r="BJ222" s="24" t="s">
        <v>86</v>
      </c>
      <c r="BK222" s="204">
        <f>ROUND(I222*H222,2)</f>
        <v>0</v>
      </c>
      <c r="BL222" s="24" t="s">
        <v>234</v>
      </c>
      <c r="BM222" s="24" t="s">
        <v>1484</v>
      </c>
    </row>
    <row r="223" spans="2:65" s="1" customFormat="1" ht="22.5" customHeight="1">
      <c r="B223" s="41"/>
      <c r="C223" s="193" t="s">
        <v>583</v>
      </c>
      <c r="D223" s="193" t="s">
        <v>164</v>
      </c>
      <c r="E223" s="194" t="s">
        <v>1485</v>
      </c>
      <c r="F223" s="195" t="s">
        <v>1486</v>
      </c>
      <c r="G223" s="196" t="s">
        <v>726</v>
      </c>
      <c r="H223" s="197">
        <v>1</v>
      </c>
      <c r="I223" s="198"/>
      <c r="J223" s="199">
        <f>ROUND(I223*H223,2)</f>
        <v>0</v>
      </c>
      <c r="K223" s="195" t="s">
        <v>76</v>
      </c>
      <c r="L223" s="61"/>
      <c r="M223" s="200" t="s">
        <v>76</v>
      </c>
      <c r="N223" s="201" t="s">
        <v>48</v>
      </c>
      <c r="O223" s="42"/>
      <c r="P223" s="202">
        <f>O223*H223</f>
        <v>0</v>
      </c>
      <c r="Q223" s="202">
        <v>5.9000000000000003E-4</v>
      </c>
      <c r="R223" s="202">
        <f>Q223*H223</f>
        <v>5.9000000000000003E-4</v>
      </c>
      <c r="S223" s="202">
        <v>0</v>
      </c>
      <c r="T223" s="203">
        <f>S223*H223</f>
        <v>0</v>
      </c>
      <c r="AR223" s="24" t="s">
        <v>234</v>
      </c>
      <c r="AT223" s="24" t="s">
        <v>164</v>
      </c>
      <c r="AU223" s="24" t="s">
        <v>88</v>
      </c>
      <c r="AY223" s="24" t="s">
        <v>161</v>
      </c>
      <c r="BE223" s="204">
        <f>IF(N223="základní",J223,0)</f>
        <v>0</v>
      </c>
      <c r="BF223" s="204">
        <f>IF(N223="snížená",J223,0)</f>
        <v>0</v>
      </c>
      <c r="BG223" s="204">
        <f>IF(N223="zákl. přenesená",J223,0)</f>
        <v>0</v>
      </c>
      <c r="BH223" s="204">
        <f>IF(N223="sníž. přenesená",J223,0)</f>
        <v>0</v>
      </c>
      <c r="BI223" s="204">
        <f>IF(N223="nulová",J223,0)</f>
        <v>0</v>
      </c>
      <c r="BJ223" s="24" t="s">
        <v>86</v>
      </c>
      <c r="BK223" s="204">
        <f>ROUND(I223*H223,2)</f>
        <v>0</v>
      </c>
      <c r="BL223" s="24" t="s">
        <v>234</v>
      </c>
      <c r="BM223" s="24" t="s">
        <v>1487</v>
      </c>
    </row>
    <row r="224" spans="2:65" s="1" customFormat="1" ht="27">
      <c r="B224" s="41"/>
      <c r="C224" s="63"/>
      <c r="D224" s="219" t="s">
        <v>394</v>
      </c>
      <c r="E224" s="63"/>
      <c r="F224" s="250" t="s">
        <v>1488</v>
      </c>
      <c r="G224" s="63"/>
      <c r="H224" s="63"/>
      <c r="I224" s="163"/>
      <c r="J224" s="63"/>
      <c r="K224" s="63"/>
      <c r="L224" s="61"/>
      <c r="M224" s="249"/>
      <c r="N224" s="42"/>
      <c r="O224" s="42"/>
      <c r="P224" s="42"/>
      <c r="Q224" s="42"/>
      <c r="R224" s="42"/>
      <c r="S224" s="42"/>
      <c r="T224" s="78"/>
      <c r="AT224" s="24" t="s">
        <v>394</v>
      </c>
      <c r="AU224" s="24" t="s">
        <v>88</v>
      </c>
    </row>
    <row r="225" spans="2:65" s="1" customFormat="1" ht="22.5" customHeight="1">
      <c r="B225" s="41"/>
      <c r="C225" s="232" t="s">
        <v>1489</v>
      </c>
      <c r="D225" s="232" t="s">
        <v>246</v>
      </c>
      <c r="E225" s="233" t="s">
        <v>1490</v>
      </c>
      <c r="F225" s="234" t="s">
        <v>1491</v>
      </c>
      <c r="G225" s="235" t="s">
        <v>254</v>
      </c>
      <c r="H225" s="236">
        <v>1</v>
      </c>
      <c r="I225" s="237"/>
      <c r="J225" s="238">
        <f t="shared" ref="J225:J241" si="30">ROUND(I225*H225,2)</f>
        <v>0</v>
      </c>
      <c r="K225" s="234" t="s">
        <v>168</v>
      </c>
      <c r="L225" s="239"/>
      <c r="M225" s="240" t="s">
        <v>76</v>
      </c>
      <c r="N225" s="241" t="s">
        <v>48</v>
      </c>
      <c r="O225" s="42"/>
      <c r="P225" s="202">
        <f t="shared" ref="P225:P241" si="31">O225*H225</f>
        <v>0</v>
      </c>
      <c r="Q225" s="202">
        <v>1.4E-2</v>
      </c>
      <c r="R225" s="202">
        <f t="shared" ref="R225:R241" si="32">Q225*H225</f>
        <v>1.4E-2</v>
      </c>
      <c r="S225" s="202">
        <v>0</v>
      </c>
      <c r="T225" s="203">
        <f t="shared" ref="T225:T241" si="33">S225*H225</f>
        <v>0</v>
      </c>
      <c r="AR225" s="24" t="s">
        <v>206</v>
      </c>
      <c r="AT225" s="24" t="s">
        <v>246</v>
      </c>
      <c r="AU225" s="24" t="s">
        <v>88</v>
      </c>
      <c r="AY225" s="24" t="s">
        <v>161</v>
      </c>
      <c r="BE225" s="204">
        <f t="shared" ref="BE225:BE241" si="34">IF(N225="základní",J225,0)</f>
        <v>0</v>
      </c>
      <c r="BF225" s="204">
        <f t="shared" ref="BF225:BF241" si="35">IF(N225="snížená",J225,0)</f>
        <v>0</v>
      </c>
      <c r="BG225" s="204">
        <f t="shared" ref="BG225:BG241" si="36">IF(N225="zákl. přenesená",J225,0)</f>
        <v>0</v>
      </c>
      <c r="BH225" s="204">
        <f t="shared" ref="BH225:BH241" si="37">IF(N225="sníž. přenesená",J225,0)</f>
        <v>0</v>
      </c>
      <c r="BI225" s="204">
        <f t="shared" ref="BI225:BI241" si="38">IF(N225="nulová",J225,0)</f>
        <v>0</v>
      </c>
      <c r="BJ225" s="24" t="s">
        <v>86</v>
      </c>
      <c r="BK225" s="204">
        <f t="shared" ref="BK225:BK241" si="39">ROUND(I225*H225,2)</f>
        <v>0</v>
      </c>
      <c r="BL225" s="24" t="s">
        <v>234</v>
      </c>
      <c r="BM225" s="24" t="s">
        <v>1492</v>
      </c>
    </row>
    <row r="226" spans="2:65" s="1" customFormat="1" ht="31.5" customHeight="1">
      <c r="B226" s="41"/>
      <c r="C226" s="193" t="s">
        <v>565</v>
      </c>
      <c r="D226" s="193" t="s">
        <v>164</v>
      </c>
      <c r="E226" s="194" t="s">
        <v>1493</v>
      </c>
      <c r="F226" s="195" t="s">
        <v>1494</v>
      </c>
      <c r="G226" s="196" t="s">
        <v>726</v>
      </c>
      <c r="H226" s="197">
        <v>1</v>
      </c>
      <c r="I226" s="198"/>
      <c r="J226" s="199">
        <f t="shared" si="30"/>
        <v>0</v>
      </c>
      <c r="K226" s="195" t="s">
        <v>76</v>
      </c>
      <c r="L226" s="61"/>
      <c r="M226" s="200" t="s">
        <v>76</v>
      </c>
      <c r="N226" s="201" t="s">
        <v>48</v>
      </c>
      <c r="O226" s="42"/>
      <c r="P226" s="202">
        <f t="shared" si="31"/>
        <v>0</v>
      </c>
      <c r="Q226" s="202">
        <v>2.4250000000000001E-2</v>
      </c>
      <c r="R226" s="202">
        <f t="shared" si="32"/>
        <v>2.4250000000000001E-2</v>
      </c>
      <c r="S226" s="202">
        <v>0</v>
      </c>
      <c r="T226" s="203">
        <f t="shared" si="33"/>
        <v>0</v>
      </c>
      <c r="AR226" s="24" t="s">
        <v>234</v>
      </c>
      <c r="AT226" s="24" t="s">
        <v>164</v>
      </c>
      <c r="AU226" s="24" t="s">
        <v>88</v>
      </c>
      <c r="AY226" s="24" t="s">
        <v>161</v>
      </c>
      <c r="BE226" s="204">
        <f t="shared" si="34"/>
        <v>0</v>
      </c>
      <c r="BF226" s="204">
        <f t="shared" si="35"/>
        <v>0</v>
      </c>
      <c r="BG226" s="204">
        <f t="shared" si="36"/>
        <v>0</v>
      </c>
      <c r="BH226" s="204">
        <f t="shared" si="37"/>
        <v>0</v>
      </c>
      <c r="BI226" s="204">
        <f t="shared" si="38"/>
        <v>0</v>
      </c>
      <c r="BJ226" s="24" t="s">
        <v>86</v>
      </c>
      <c r="BK226" s="204">
        <f t="shared" si="39"/>
        <v>0</v>
      </c>
      <c r="BL226" s="24" t="s">
        <v>234</v>
      </c>
      <c r="BM226" s="24" t="s">
        <v>1495</v>
      </c>
    </row>
    <row r="227" spans="2:65" s="1" customFormat="1" ht="31.5" customHeight="1">
      <c r="B227" s="41"/>
      <c r="C227" s="193" t="s">
        <v>569</v>
      </c>
      <c r="D227" s="193" t="s">
        <v>164</v>
      </c>
      <c r="E227" s="194" t="s">
        <v>1496</v>
      </c>
      <c r="F227" s="195" t="s">
        <v>1497</v>
      </c>
      <c r="G227" s="196" t="s">
        <v>726</v>
      </c>
      <c r="H227" s="197">
        <v>1</v>
      </c>
      <c r="I227" s="198"/>
      <c r="J227" s="199">
        <f t="shared" si="30"/>
        <v>0</v>
      </c>
      <c r="K227" s="195" t="s">
        <v>76</v>
      </c>
      <c r="L227" s="61"/>
      <c r="M227" s="200" t="s">
        <v>76</v>
      </c>
      <c r="N227" s="201" t="s">
        <v>48</v>
      </c>
      <c r="O227" s="42"/>
      <c r="P227" s="202">
        <f t="shared" si="31"/>
        <v>0</v>
      </c>
      <c r="Q227" s="202">
        <v>0.15828</v>
      </c>
      <c r="R227" s="202">
        <f t="shared" si="32"/>
        <v>0.15828</v>
      </c>
      <c r="S227" s="202">
        <v>0</v>
      </c>
      <c r="T227" s="203">
        <f t="shared" si="33"/>
        <v>0</v>
      </c>
      <c r="AR227" s="24" t="s">
        <v>234</v>
      </c>
      <c r="AT227" s="24" t="s">
        <v>164</v>
      </c>
      <c r="AU227" s="24" t="s">
        <v>88</v>
      </c>
      <c r="AY227" s="24" t="s">
        <v>161</v>
      </c>
      <c r="BE227" s="204">
        <f t="shared" si="34"/>
        <v>0</v>
      </c>
      <c r="BF227" s="204">
        <f t="shared" si="35"/>
        <v>0</v>
      </c>
      <c r="BG227" s="204">
        <f t="shared" si="36"/>
        <v>0</v>
      </c>
      <c r="BH227" s="204">
        <f t="shared" si="37"/>
        <v>0</v>
      </c>
      <c r="BI227" s="204">
        <f t="shared" si="38"/>
        <v>0</v>
      </c>
      <c r="BJ227" s="24" t="s">
        <v>86</v>
      </c>
      <c r="BK227" s="204">
        <f t="shared" si="39"/>
        <v>0</v>
      </c>
      <c r="BL227" s="24" t="s">
        <v>234</v>
      </c>
      <c r="BM227" s="24" t="s">
        <v>1498</v>
      </c>
    </row>
    <row r="228" spans="2:65" s="1" customFormat="1" ht="22.5" customHeight="1">
      <c r="B228" s="41"/>
      <c r="C228" s="193" t="s">
        <v>1043</v>
      </c>
      <c r="D228" s="193" t="s">
        <v>164</v>
      </c>
      <c r="E228" s="194" t="s">
        <v>1499</v>
      </c>
      <c r="F228" s="195" t="s">
        <v>1500</v>
      </c>
      <c r="G228" s="196" t="s">
        <v>726</v>
      </c>
      <c r="H228" s="197">
        <v>27</v>
      </c>
      <c r="I228" s="198"/>
      <c r="J228" s="199">
        <f t="shared" si="30"/>
        <v>0</v>
      </c>
      <c r="K228" s="195" t="s">
        <v>76</v>
      </c>
      <c r="L228" s="61"/>
      <c r="M228" s="200" t="s">
        <v>76</v>
      </c>
      <c r="N228" s="201" t="s">
        <v>48</v>
      </c>
      <c r="O228" s="42"/>
      <c r="P228" s="202">
        <f t="shared" si="31"/>
        <v>0</v>
      </c>
      <c r="Q228" s="202">
        <v>9.0000000000000006E-5</v>
      </c>
      <c r="R228" s="202">
        <f t="shared" si="32"/>
        <v>2.4300000000000003E-3</v>
      </c>
      <c r="S228" s="202">
        <v>0</v>
      </c>
      <c r="T228" s="203">
        <f t="shared" si="33"/>
        <v>0</v>
      </c>
      <c r="AR228" s="24" t="s">
        <v>234</v>
      </c>
      <c r="AT228" s="24" t="s">
        <v>164</v>
      </c>
      <c r="AU228" s="24" t="s">
        <v>88</v>
      </c>
      <c r="AY228" s="24" t="s">
        <v>161</v>
      </c>
      <c r="BE228" s="204">
        <f t="shared" si="34"/>
        <v>0</v>
      </c>
      <c r="BF228" s="204">
        <f t="shared" si="35"/>
        <v>0</v>
      </c>
      <c r="BG228" s="204">
        <f t="shared" si="36"/>
        <v>0</v>
      </c>
      <c r="BH228" s="204">
        <f t="shared" si="37"/>
        <v>0</v>
      </c>
      <c r="BI228" s="204">
        <f t="shared" si="38"/>
        <v>0</v>
      </c>
      <c r="BJ228" s="24" t="s">
        <v>86</v>
      </c>
      <c r="BK228" s="204">
        <f t="shared" si="39"/>
        <v>0</v>
      </c>
      <c r="BL228" s="24" t="s">
        <v>234</v>
      </c>
      <c r="BM228" s="24" t="s">
        <v>1501</v>
      </c>
    </row>
    <row r="229" spans="2:65" s="1" customFormat="1" ht="22.5" customHeight="1">
      <c r="B229" s="41"/>
      <c r="C229" s="232" t="s">
        <v>1047</v>
      </c>
      <c r="D229" s="232" t="s">
        <v>246</v>
      </c>
      <c r="E229" s="233" t="s">
        <v>1502</v>
      </c>
      <c r="F229" s="234" t="s">
        <v>1503</v>
      </c>
      <c r="G229" s="235" t="s">
        <v>254</v>
      </c>
      <c r="H229" s="236">
        <v>27</v>
      </c>
      <c r="I229" s="237"/>
      <c r="J229" s="238">
        <f t="shared" si="30"/>
        <v>0</v>
      </c>
      <c r="K229" s="234" t="s">
        <v>76</v>
      </c>
      <c r="L229" s="239"/>
      <c r="M229" s="240" t="s">
        <v>76</v>
      </c>
      <c r="N229" s="241" t="s">
        <v>48</v>
      </c>
      <c r="O229" s="42"/>
      <c r="P229" s="202">
        <f t="shared" si="31"/>
        <v>0</v>
      </c>
      <c r="Q229" s="202">
        <v>2.1000000000000001E-4</v>
      </c>
      <c r="R229" s="202">
        <f t="shared" si="32"/>
        <v>5.6700000000000006E-3</v>
      </c>
      <c r="S229" s="202">
        <v>0</v>
      </c>
      <c r="T229" s="203">
        <f t="shared" si="33"/>
        <v>0</v>
      </c>
      <c r="AR229" s="24" t="s">
        <v>206</v>
      </c>
      <c r="AT229" s="24" t="s">
        <v>246</v>
      </c>
      <c r="AU229" s="24" t="s">
        <v>88</v>
      </c>
      <c r="AY229" s="24" t="s">
        <v>161</v>
      </c>
      <c r="BE229" s="204">
        <f t="shared" si="34"/>
        <v>0</v>
      </c>
      <c r="BF229" s="204">
        <f t="shared" si="35"/>
        <v>0</v>
      </c>
      <c r="BG229" s="204">
        <f t="shared" si="36"/>
        <v>0</v>
      </c>
      <c r="BH229" s="204">
        <f t="shared" si="37"/>
        <v>0</v>
      </c>
      <c r="BI229" s="204">
        <f t="shared" si="38"/>
        <v>0</v>
      </c>
      <c r="BJ229" s="24" t="s">
        <v>86</v>
      </c>
      <c r="BK229" s="204">
        <f t="shared" si="39"/>
        <v>0</v>
      </c>
      <c r="BL229" s="24" t="s">
        <v>234</v>
      </c>
      <c r="BM229" s="24" t="s">
        <v>1504</v>
      </c>
    </row>
    <row r="230" spans="2:65" s="1" customFormat="1" ht="22.5" customHeight="1">
      <c r="B230" s="41"/>
      <c r="C230" s="193" t="s">
        <v>612</v>
      </c>
      <c r="D230" s="193" t="s">
        <v>164</v>
      </c>
      <c r="E230" s="194" t="s">
        <v>1505</v>
      </c>
      <c r="F230" s="195" t="s">
        <v>1506</v>
      </c>
      <c r="G230" s="196" t="s">
        <v>254</v>
      </c>
      <c r="H230" s="197">
        <v>9</v>
      </c>
      <c r="I230" s="198"/>
      <c r="J230" s="199">
        <f t="shared" si="30"/>
        <v>0</v>
      </c>
      <c r="K230" s="195" t="s">
        <v>76</v>
      </c>
      <c r="L230" s="61"/>
      <c r="M230" s="200" t="s">
        <v>76</v>
      </c>
      <c r="N230" s="201" t="s">
        <v>48</v>
      </c>
      <c r="O230" s="42"/>
      <c r="P230" s="202">
        <f t="shared" si="31"/>
        <v>0</v>
      </c>
      <c r="Q230" s="202">
        <v>4.0000000000000003E-5</v>
      </c>
      <c r="R230" s="202">
        <f t="shared" si="32"/>
        <v>3.6000000000000002E-4</v>
      </c>
      <c r="S230" s="202">
        <v>0</v>
      </c>
      <c r="T230" s="203">
        <f t="shared" si="33"/>
        <v>0</v>
      </c>
      <c r="AR230" s="24" t="s">
        <v>234</v>
      </c>
      <c r="AT230" s="24" t="s">
        <v>164</v>
      </c>
      <c r="AU230" s="24" t="s">
        <v>88</v>
      </c>
      <c r="AY230" s="24" t="s">
        <v>161</v>
      </c>
      <c r="BE230" s="204">
        <f t="shared" si="34"/>
        <v>0</v>
      </c>
      <c r="BF230" s="204">
        <f t="shared" si="35"/>
        <v>0</v>
      </c>
      <c r="BG230" s="204">
        <f t="shared" si="36"/>
        <v>0</v>
      </c>
      <c r="BH230" s="204">
        <f t="shared" si="37"/>
        <v>0</v>
      </c>
      <c r="BI230" s="204">
        <f t="shared" si="38"/>
        <v>0</v>
      </c>
      <c r="BJ230" s="24" t="s">
        <v>86</v>
      </c>
      <c r="BK230" s="204">
        <f t="shared" si="39"/>
        <v>0</v>
      </c>
      <c r="BL230" s="24" t="s">
        <v>234</v>
      </c>
      <c r="BM230" s="24" t="s">
        <v>1507</v>
      </c>
    </row>
    <row r="231" spans="2:65" s="1" customFormat="1" ht="31.5" customHeight="1">
      <c r="B231" s="41"/>
      <c r="C231" s="232" t="s">
        <v>1054</v>
      </c>
      <c r="D231" s="232" t="s">
        <v>246</v>
      </c>
      <c r="E231" s="233" t="s">
        <v>1508</v>
      </c>
      <c r="F231" s="234" t="s">
        <v>1509</v>
      </c>
      <c r="G231" s="235" t="s">
        <v>254</v>
      </c>
      <c r="H231" s="236">
        <v>8</v>
      </c>
      <c r="I231" s="237"/>
      <c r="J231" s="238">
        <f t="shared" si="30"/>
        <v>0</v>
      </c>
      <c r="K231" s="234" t="s">
        <v>76</v>
      </c>
      <c r="L231" s="239"/>
      <c r="M231" s="240" t="s">
        <v>76</v>
      </c>
      <c r="N231" s="241" t="s">
        <v>48</v>
      </c>
      <c r="O231" s="42"/>
      <c r="P231" s="202">
        <f t="shared" si="31"/>
        <v>0</v>
      </c>
      <c r="Q231" s="202">
        <v>1.83E-3</v>
      </c>
      <c r="R231" s="202">
        <f t="shared" si="32"/>
        <v>1.464E-2</v>
      </c>
      <c r="S231" s="202">
        <v>0</v>
      </c>
      <c r="T231" s="203">
        <f t="shared" si="33"/>
        <v>0</v>
      </c>
      <c r="AR231" s="24" t="s">
        <v>206</v>
      </c>
      <c r="AT231" s="24" t="s">
        <v>246</v>
      </c>
      <c r="AU231" s="24" t="s">
        <v>88</v>
      </c>
      <c r="AY231" s="24" t="s">
        <v>161</v>
      </c>
      <c r="BE231" s="204">
        <f t="shared" si="34"/>
        <v>0</v>
      </c>
      <c r="BF231" s="204">
        <f t="shared" si="35"/>
        <v>0</v>
      </c>
      <c r="BG231" s="204">
        <f t="shared" si="36"/>
        <v>0</v>
      </c>
      <c r="BH231" s="204">
        <f t="shared" si="37"/>
        <v>0</v>
      </c>
      <c r="BI231" s="204">
        <f t="shared" si="38"/>
        <v>0</v>
      </c>
      <c r="BJ231" s="24" t="s">
        <v>86</v>
      </c>
      <c r="BK231" s="204">
        <f t="shared" si="39"/>
        <v>0</v>
      </c>
      <c r="BL231" s="24" t="s">
        <v>234</v>
      </c>
      <c r="BM231" s="24" t="s">
        <v>1510</v>
      </c>
    </row>
    <row r="232" spans="2:65" s="1" customFormat="1" ht="22.5" customHeight="1">
      <c r="B232" s="41"/>
      <c r="C232" s="232" t="s">
        <v>616</v>
      </c>
      <c r="D232" s="232" t="s">
        <v>246</v>
      </c>
      <c r="E232" s="233" t="s">
        <v>1511</v>
      </c>
      <c r="F232" s="234" t="s">
        <v>1512</v>
      </c>
      <c r="G232" s="235" t="s">
        <v>254</v>
      </c>
      <c r="H232" s="236">
        <v>1</v>
      </c>
      <c r="I232" s="237"/>
      <c r="J232" s="238">
        <f t="shared" si="30"/>
        <v>0</v>
      </c>
      <c r="K232" s="234" t="s">
        <v>76</v>
      </c>
      <c r="L232" s="239"/>
      <c r="M232" s="240" t="s">
        <v>76</v>
      </c>
      <c r="N232" s="241" t="s">
        <v>48</v>
      </c>
      <c r="O232" s="42"/>
      <c r="P232" s="202">
        <f t="shared" si="31"/>
        <v>0</v>
      </c>
      <c r="Q232" s="202">
        <v>1.5200000000000001E-3</v>
      </c>
      <c r="R232" s="202">
        <f t="shared" si="32"/>
        <v>1.5200000000000001E-3</v>
      </c>
      <c r="S232" s="202">
        <v>0</v>
      </c>
      <c r="T232" s="203">
        <f t="shared" si="33"/>
        <v>0</v>
      </c>
      <c r="AR232" s="24" t="s">
        <v>206</v>
      </c>
      <c r="AT232" s="24" t="s">
        <v>246</v>
      </c>
      <c r="AU232" s="24" t="s">
        <v>88</v>
      </c>
      <c r="AY232" s="24" t="s">
        <v>161</v>
      </c>
      <c r="BE232" s="204">
        <f t="shared" si="34"/>
        <v>0</v>
      </c>
      <c r="BF232" s="204">
        <f t="shared" si="35"/>
        <v>0</v>
      </c>
      <c r="BG232" s="204">
        <f t="shared" si="36"/>
        <v>0</v>
      </c>
      <c r="BH232" s="204">
        <f t="shared" si="37"/>
        <v>0</v>
      </c>
      <c r="BI232" s="204">
        <f t="shared" si="38"/>
        <v>0</v>
      </c>
      <c r="BJ232" s="24" t="s">
        <v>86</v>
      </c>
      <c r="BK232" s="204">
        <f t="shared" si="39"/>
        <v>0</v>
      </c>
      <c r="BL232" s="24" t="s">
        <v>234</v>
      </c>
      <c r="BM232" s="24" t="s">
        <v>1513</v>
      </c>
    </row>
    <row r="233" spans="2:65" s="1" customFormat="1" ht="22.5" customHeight="1">
      <c r="B233" s="41"/>
      <c r="C233" s="232" t="s">
        <v>487</v>
      </c>
      <c r="D233" s="232" t="s">
        <v>246</v>
      </c>
      <c r="E233" s="233" t="s">
        <v>1514</v>
      </c>
      <c r="F233" s="234" t="s">
        <v>1515</v>
      </c>
      <c r="G233" s="235" t="s">
        <v>254</v>
      </c>
      <c r="H233" s="236">
        <v>1</v>
      </c>
      <c r="I233" s="237"/>
      <c r="J233" s="238">
        <f t="shared" si="30"/>
        <v>0</v>
      </c>
      <c r="K233" s="234" t="s">
        <v>76</v>
      </c>
      <c r="L233" s="239"/>
      <c r="M233" s="240" t="s">
        <v>76</v>
      </c>
      <c r="N233" s="241" t="s">
        <v>48</v>
      </c>
      <c r="O233" s="42"/>
      <c r="P233" s="202">
        <f t="shared" si="31"/>
        <v>0</v>
      </c>
      <c r="Q233" s="202">
        <v>1.5200000000000001E-3</v>
      </c>
      <c r="R233" s="202">
        <f t="shared" si="32"/>
        <v>1.5200000000000001E-3</v>
      </c>
      <c r="S233" s="202">
        <v>0</v>
      </c>
      <c r="T233" s="203">
        <f t="shared" si="33"/>
        <v>0</v>
      </c>
      <c r="AR233" s="24" t="s">
        <v>206</v>
      </c>
      <c r="AT233" s="24" t="s">
        <v>246</v>
      </c>
      <c r="AU233" s="24" t="s">
        <v>88</v>
      </c>
      <c r="AY233" s="24" t="s">
        <v>161</v>
      </c>
      <c r="BE233" s="204">
        <f t="shared" si="34"/>
        <v>0</v>
      </c>
      <c r="BF233" s="204">
        <f t="shared" si="35"/>
        <v>0</v>
      </c>
      <c r="BG233" s="204">
        <f t="shared" si="36"/>
        <v>0</v>
      </c>
      <c r="BH233" s="204">
        <f t="shared" si="37"/>
        <v>0</v>
      </c>
      <c r="BI233" s="204">
        <f t="shared" si="38"/>
        <v>0</v>
      </c>
      <c r="BJ233" s="24" t="s">
        <v>86</v>
      </c>
      <c r="BK233" s="204">
        <f t="shared" si="39"/>
        <v>0</v>
      </c>
      <c r="BL233" s="24" t="s">
        <v>234</v>
      </c>
      <c r="BM233" s="24" t="s">
        <v>1516</v>
      </c>
    </row>
    <row r="234" spans="2:65" s="1" customFormat="1" ht="22.5" customHeight="1">
      <c r="B234" s="41"/>
      <c r="C234" s="193" t="s">
        <v>1040</v>
      </c>
      <c r="D234" s="193" t="s">
        <v>164</v>
      </c>
      <c r="E234" s="194" t="s">
        <v>1517</v>
      </c>
      <c r="F234" s="195" t="s">
        <v>1518</v>
      </c>
      <c r="G234" s="196" t="s">
        <v>726</v>
      </c>
      <c r="H234" s="197">
        <v>8</v>
      </c>
      <c r="I234" s="198"/>
      <c r="J234" s="199">
        <f t="shared" si="30"/>
        <v>0</v>
      </c>
      <c r="K234" s="195" t="s">
        <v>76</v>
      </c>
      <c r="L234" s="61"/>
      <c r="M234" s="200" t="s">
        <v>76</v>
      </c>
      <c r="N234" s="201" t="s">
        <v>48</v>
      </c>
      <c r="O234" s="42"/>
      <c r="P234" s="202">
        <f t="shared" si="31"/>
        <v>0</v>
      </c>
      <c r="Q234" s="202">
        <v>1.8500000000000001E-3</v>
      </c>
      <c r="R234" s="202">
        <f t="shared" si="32"/>
        <v>1.4800000000000001E-2</v>
      </c>
      <c r="S234" s="202">
        <v>0</v>
      </c>
      <c r="T234" s="203">
        <f t="shared" si="33"/>
        <v>0</v>
      </c>
      <c r="AR234" s="24" t="s">
        <v>234</v>
      </c>
      <c r="AT234" s="24" t="s">
        <v>164</v>
      </c>
      <c r="AU234" s="24" t="s">
        <v>88</v>
      </c>
      <c r="AY234" s="24" t="s">
        <v>161</v>
      </c>
      <c r="BE234" s="204">
        <f t="shared" si="34"/>
        <v>0</v>
      </c>
      <c r="BF234" s="204">
        <f t="shared" si="35"/>
        <v>0</v>
      </c>
      <c r="BG234" s="204">
        <f t="shared" si="36"/>
        <v>0</v>
      </c>
      <c r="BH234" s="204">
        <f t="shared" si="37"/>
        <v>0</v>
      </c>
      <c r="BI234" s="204">
        <f t="shared" si="38"/>
        <v>0</v>
      </c>
      <c r="BJ234" s="24" t="s">
        <v>86</v>
      </c>
      <c r="BK234" s="204">
        <f t="shared" si="39"/>
        <v>0</v>
      </c>
      <c r="BL234" s="24" t="s">
        <v>234</v>
      </c>
      <c r="BM234" s="24" t="s">
        <v>1519</v>
      </c>
    </row>
    <row r="235" spans="2:65" s="1" customFormat="1" ht="31.5" customHeight="1">
      <c r="B235" s="41"/>
      <c r="C235" s="232" t="s">
        <v>1520</v>
      </c>
      <c r="D235" s="232" t="s">
        <v>246</v>
      </c>
      <c r="E235" s="233" t="s">
        <v>1521</v>
      </c>
      <c r="F235" s="234" t="s">
        <v>1522</v>
      </c>
      <c r="G235" s="235" t="s">
        <v>254</v>
      </c>
      <c r="H235" s="236">
        <v>8</v>
      </c>
      <c r="I235" s="237"/>
      <c r="J235" s="238">
        <f t="shared" si="30"/>
        <v>0</v>
      </c>
      <c r="K235" s="234" t="s">
        <v>76</v>
      </c>
      <c r="L235" s="239"/>
      <c r="M235" s="240" t="s">
        <v>76</v>
      </c>
      <c r="N235" s="241" t="s">
        <v>48</v>
      </c>
      <c r="O235" s="42"/>
      <c r="P235" s="202">
        <f t="shared" si="31"/>
        <v>0</v>
      </c>
      <c r="Q235" s="202">
        <v>1.8E-3</v>
      </c>
      <c r="R235" s="202">
        <f t="shared" si="32"/>
        <v>1.44E-2</v>
      </c>
      <c r="S235" s="202">
        <v>0</v>
      </c>
      <c r="T235" s="203">
        <f t="shared" si="33"/>
        <v>0</v>
      </c>
      <c r="AR235" s="24" t="s">
        <v>206</v>
      </c>
      <c r="AT235" s="24" t="s">
        <v>246</v>
      </c>
      <c r="AU235" s="24" t="s">
        <v>88</v>
      </c>
      <c r="AY235" s="24" t="s">
        <v>161</v>
      </c>
      <c r="BE235" s="204">
        <f t="shared" si="34"/>
        <v>0</v>
      </c>
      <c r="BF235" s="204">
        <f t="shared" si="35"/>
        <v>0</v>
      </c>
      <c r="BG235" s="204">
        <f t="shared" si="36"/>
        <v>0</v>
      </c>
      <c r="BH235" s="204">
        <f t="shared" si="37"/>
        <v>0</v>
      </c>
      <c r="BI235" s="204">
        <f t="shared" si="38"/>
        <v>0</v>
      </c>
      <c r="BJ235" s="24" t="s">
        <v>86</v>
      </c>
      <c r="BK235" s="204">
        <f t="shared" si="39"/>
        <v>0</v>
      </c>
      <c r="BL235" s="24" t="s">
        <v>234</v>
      </c>
      <c r="BM235" s="24" t="s">
        <v>1523</v>
      </c>
    </row>
    <row r="236" spans="2:65" s="1" customFormat="1" ht="22.5" customHeight="1">
      <c r="B236" s="41"/>
      <c r="C236" s="193" t="s">
        <v>628</v>
      </c>
      <c r="D236" s="193" t="s">
        <v>164</v>
      </c>
      <c r="E236" s="194" t="s">
        <v>1524</v>
      </c>
      <c r="F236" s="195" t="s">
        <v>1525</v>
      </c>
      <c r="G236" s="196" t="s">
        <v>726</v>
      </c>
      <c r="H236" s="197">
        <v>1</v>
      </c>
      <c r="I236" s="198"/>
      <c r="J236" s="199">
        <f t="shared" si="30"/>
        <v>0</v>
      </c>
      <c r="K236" s="195" t="s">
        <v>76</v>
      </c>
      <c r="L236" s="61"/>
      <c r="M236" s="200" t="s">
        <v>76</v>
      </c>
      <c r="N236" s="201" t="s">
        <v>48</v>
      </c>
      <c r="O236" s="42"/>
      <c r="P236" s="202">
        <f t="shared" si="31"/>
        <v>0</v>
      </c>
      <c r="Q236" s="202">
        <v>1.8500000000000001E-3</v>
      </c>
      <c r="R236" s="202">
        <f t="shared" si="32"/>
        <v>1.8500000000000001E-3</v>
      </c>
      <c r="S236" s="202">
        <v>0</v>
      </c>
      <c r="T236" s="203">
        <f t="shared" si="33"/>
        <v>0</v>
      </c>
      <c r="AR236" s="24" t="s">
        <v>234</v>
      </c>
      <c r="AT236" s="24" t="s">
        <v>164</v>
      </c>
      <c r="AU236" s="24" t="s">
        <v>88</v>
      </c>
      <c r="AY236" s="24" t="s">
        <v>161</v>
      </c>
      <c r="BE236" s="204">
        <f t="shared" si="34"/>
        <v>0</v>
      </c>
      <c r="BF236" s="204">
        <f t="shared" si="35"/>
        <v>0</v>
      </c>
      <c r="BG236" s="204">
        <f t="shared" si="36"/>
        <v>0</v>
      </c>
      <c r="BH236" s="204">
        <f t="shared" si="37"/>
        <v>0</v>
      </c>
      <c r="BI236" s="204">
        <f t="shared" si="38"/>
        <v>0</v>
      </c>
      <c r="BJ236" s="24" t="s">
        <v>86</v>
      </c>
      <c r="BK236" s="204">
        <f t="shared" si="39"/>
        <v>0</v>
      </c>
      <c r="BL236" s="24" t="s">
        <v>234</v>
      </c>
      <c r="BM236" s="24" t="s">
        <v>1526</v>
      </c>
    </row>
    <row r="237" spans="2:65" s="1" customFormat="1" ht="22.5" customHeight="1">
      <c r="B237" s="41"/>
      <c r="C237" s="193" t="s">
        <v>632</v>
      </c>
      <c r="D237" s="193" t="s">
        <v>164</v>
      </c>
      <c r="E237" s="194" t="s">
        <v>1527</v>
      </c>
      <c r="F237" s="195" t="s">
        <v>1528</v>
      </c>
      <c r="G237" s="196" t="s">
        <v>254</v>
      </c>
      <c r="H237" s="197">
        <v>4</v>
      </c>
      <c r="I237" s="198"/>
      <c r="J237" s="199">
        <f t="shared" si="30"/>
        <v>0</v>
      </c>
      <c r="K237" s="195" t="s">
        <v>76</v>
      </c>
      <c r="L237" s="61"/>
      <c r="M237" s="200" t="s">
        <v>76</v>
      </c>
      <c r="N237" s="201" t="s">
        <v>48</v>
      </c>
      <c r="O237" s="42"/>
      <c r="P237" s="202">
        <f t="shared" si="31"/>
        <v>0</v>
      </c>
      <c r="Q237" s="202">
        <v>2.7999999999999998E-4</v>
      </c>
      <c r="R237" s="202">
        <f t="shared" si="32"/>
        <v>1.1199999999999999E-3</v>
      </c>
      <c r="S237" s="202">
        <v>0</v>
      </c>
      <c r="T237" s="203">
        <f t="shared" si="33"/>
        <v>0</v>
      </c>
      <c r="AR237" s="24" t="s">
        <v>234</v>
      </c>
      <c r="AT237" s="24" t="s">
        <v>164</v>
      </c>
      <c r="AU237" s="24" t="s">
        <v>88</v>
      </c>
      <c r="AY237" s="24" t="s">
        <v>161</v>
      </c>
      <c r="BE237" s="204">
        <f t="shared" si="34"/>
        <v>0</v>
      </c>
      <c r="BF237" s="204">
        <f t="shared" si="35"/>
        <v>0</v>
      </c>
      <c r="BG237" s="204">
        <f t="shared" si="36"/>
        <v>0</v>
      </c>
      <c r="BH237" s="204">
        <f t="shared" si="37"/>
        <v>0</v>
      </c>
      <c r="BI237" s="204">
        <f t="shared" si="38"/>
        <v>0</v>
      </c>
      <c r="BJ237" s="24" t="s">
        <v>86</v>
      </c>
      <c r="BK237" s="204">
        <f t="shared" si="39"/>
        <v>0</v>
      </c>
      <c r="BL237" s="24" t="s">
        <v>234</v>
      </c>
      <c r="BM237" s="24" t="s">
        <v>1529</v>
      </c>
    </row>
    <row r="238" spans="2:65" s="1" customFormat="1" ht="22.5" customHeight="1">
      <c r="B238" s="41"/>
      <c r="C238" s="193" t="s">
        <v>507</v>
      </c>
      <c r="D238" s="193" t="s">
        <v>164</v>
      </c>
      <c r="E238" s="194" t="s">
        <v>1530</v>
      </c>
      <c r="F238" s="195" t="s">
        <v>1531</v>
      </c>
      <c r="G238" s="196" t="s">
        <v>254</v>
      </c>
      <c r="H238" s="197">
        <v>9</v>
      </c>
      <c r="I238" s="198"/>
      <c r="J238" s="199">
        <f t="shared" si="30"/>
        <v>0</v>
      </c>
      <c r="K238" s="195" t="s">
        <v>76</v>
      </c>
      <c r="L238" s="61"/>
      <c r="M238" s="200" t="s">
        <v>76</v>
      </c>
      <c r="N238" s="201" t="s">
        <v>48</v>
      </c>
      <c r="O238" s="42"/>
      <c r="P238" s="202">
        <f t="shared" si="31"/>
        <v>0</v>
      </c>
      <c r="Q238" s="202">
        <v>1.3999999999999999E-4</v>
      </c>
      <c r="R238" s="202">
        <f t="shared" si="32"/>
        <v>1.2599999999999998E-3</v>
      </c>
      <c r="S238" s="202">
        <v>0</v>
      </c>
      <c r="T238" s="203">
        <f t="shared" si="33"/>
        <v>0</v>
      </c>
      <c r="AR238" s="24" t="s">
        <v>234</v>
      </c>
      <c r="AT238" s="24" t="s">
        <v>164</v>
      </c>
      <c r="AU238" s="24" t="s">
        <v>88</v>
      </c>
      <c r="AY238" s="24" t="s">
        <v>161</v>
      </c>
      <c r="BE238" s="204">
        <f t="shared" si="34"/>
        <v>0</v>
      </c>
      <c r="BF238" s="204">
        <f t="shared" si="35"/>
        <v>0</v>
      </c>
      <c r="BG238" s="204">
        <f t="shared" si="36"/>
        <v>0</v>
      </c>
      <c r="BH238" s="204">
        <f t="shared" si="37"/>
        <v>0</v>
      </c>
      <c r="BI238" s="204">
        <f t="shared" si="38"/>
        <v>0</v>
      </c>
      <c r="BJ238" s="24" t="s">
        <v>86</v>
      </c>
      <c r="BK238" s="204">
        <f t="shared" si="39"/>
        <v>0</v>
      </c>
      <c r="BL238" s="24" t="s">
        <v>234</v>
      </c>
      <c r="BM238" s="24" t="s">
        <v>1532</v>
      </c>
    </row>
    <row r="239" spans="2:65" s="1" customFormat="1" ht="22.5" customHeight="1">
      <c r="B239" s="41"/>
      <c r="C239" s="232" t="s">
        <v>481</v>
      </c>
      <c r="D239" s="232" t="s">
        <v>246</v>
      </c>
      <c r="E239" s="233" t="s">
        <v>1533</v>
      </c>
      <c r="F239" s="234" t="s">
        <v>1534</v>
      </c>
      <c r="G239" s="235" t="s">
        <v>254</v>
      </c>
      <c r="H239" s="236">
        <v>9</v>
      </c>
      <c r="I239" s="237"/>
      <c r="J239" s="238">
        <f t="shared" si="30"/>
        <v>0</v>
      </c>
      <c r="K239" s="234" t="s">
        <v>76</v>
      </c>
      <c r="L239" s="239"/>
      <c r="M239" s="240" t="s">
        <v>76</v>
      </c>
      <c r="N239" s="241" t="s">
        <v>48</v>
      </c>
      <c r="O239" s="42"/>
      <c r="P239" s="202">
        <f t="shared" si="31"/>
        <v>0</v>
      </c>
      <c r="Q239" s="202">
        <v>1.9000000000000001E-4</v>
      </c>
      <c r="R239" s="202">
        <f t="shared" si="32"/>
        <v>1.7100000000000001E-3</v>
      </c>
      <c r="S239" s="202">
        <v>0</v>
      </c>
      <c r="T239" s="203">
        <f t="shared" si="33"/>
        <v>0</v>
      </c>
      <c r="AR239" s="24" t="s">
        <v>206</v>
      </c>
      <c r="AT239" s="24" t="s">
        <v>246</v>
      </c>
      <c r="AU239" s="24" t="s">
        <v>88</v>
      </c>
      <c r="AY239" s="24" t="s">
        <v>161</v>
      </c>
      <c r="BE239" s="204">
        <f t="shared" si="34"/>
        <v>0</v>
      </c>
      <c r="BF239" s="204">
        <f t="shared" si="35"/>
        <v>0</v>
      </c>
      <c r="BG239" s="204">
        <f t="shared" si="36"/>
        <v>0</v>
      </c>
      <c r="BH239" s="204">
        <f t="shared" si="37"/>
        <v>0</v>
      </c>
      <c r="BI239" s="204">
        <f t="shared" si="38"/>
        <v>0</v>
      </c>
      <c r="BJ239" s="24" t="s">
        <v>86</v>
      </c>
      <c r="BK239" s="204">
        <f t="shared" si="39"/>
        <v>0</v>
      </c>
      <c r="BL239" s="24" t="s">
        <v>234</v>
      </c>
      <c r="BM239" s="24" t="s">
        <v>1535</v>
      </c>
    </row>
    <row r="240" spans="2:65" s="1" customFormat="1" ht="22.5" customHeight="1">
      <c r="B240" s="41"/>
      <c r="C240" s="193" t="s">
        <v>573</v>
      </c>
      <c r="D240" s="193" t="s">
        <v>164</v>
      </c>
      <c r="E240" s="194" t="s">
        <v>1536</v>
      </c>
      <c r="F240" s="195" t="s">
        <v>1537</v>
      </c>
      <c r="G240" s="196" t="s">
        <v>254</v>
      </c>
      <c r="H240" s="197">
        <v>1</v>
      </c>
      <c r="I240" s="198"/>
      <c r="J240" s="199">
        <f t="shared" si="30"/>
        <v>0</v>
      </c>
      <c r="K240" s="195" t="s">
        <v>76</v>
      </c>
      <c r="L240" s="61"/>
      <c r="M240" s="200" t="s">
        <v>76</v>
      </c>
      <c r="N240" s="201" t="s">
        <v>48</v>
      </c>
      <c r="O240" s="42"/>
      <c r="P240" s="202">
        <f t="shared" si="31"/>
        <v>0</v>
      </c>
      <c r="Q240" s="202">
        <v>3.1E-4</v>
      </c>
      <c r="R240" s="202">
        <f t="shared" si="32"/>
        <v>3.1E-4</v>
      </c>
      <c r="S240" s="202">
        <v>0</v>
      </c>
      <c r="T240" s="203">
        <f t="shared" si="33"/>
        <v>0</v>
      </c>
      <c r="AR240" s="24" t="s">
        <v>234</v>
      </c>
      <c r="AT240" s="24" t="s">
        <v>164</v>
      </c>
      <c r="AU240" s="24" t="s">
        <v>88</v>
      </c>
      <c r="AY240" s="24" t="s">
        <v>161</v>
      </c>
      <c r="BE240" s="204">
        <f t="shared" si="34"/>
        <v>0</v>
      </c>
      <c r="BF240" s="204">
        <f t="shared" si="35"/>
        <v>0</v>
      </c>
      <c r="BG240" s="204">
        <f t="shared" si="36"/>
        <v>0</v>
      </c>
      <c r="BH240" s="204">
        <f t="shared" si="37"/>
        <v>0</v>
      </c>
      <c r="BI240" s="204">
        <f t="shared" si="38"/>
        <v>0</v>
      </c>
      <c r="BJ240" s="24" t="s">
        <v>86</v>
      </c>
      <c r="BK240" s="204">
        <f t="shared" si="39"/>
        <v>0</v>
      </c>
      <c r="BL240" s="24" t="s">
        <v>234</v>
      </c>
      <c r="BM240" s="24" t="s">
        <v>1538</v>
      </c>
    </row>
    <row r="241" spans="2:65" s="1" customFormat="1" ht="22.5" customHeight="1">
      <c r="B241" s="41"/>
      <c r="C241" s="193" t="s">
        <v>657</v>
      </c>
      <c r="D241" s="193" t="s">
        <v>164</v>
      </c>
      <c r="E241" s="194" t="s">
        <v>1539</v>
      </c>
      <c r="F241" s="195" t="s">
        <v>1540</v>
      </c>
      <c r="G241" s="196" t="s">
        <v>204</v>
      </c>
      <c r="H241" s="197">
        <v>0.59099999999999997</v>
      </c>
      <c r="I241" s="198"/>
      <c r="J241" s="199">
        <f t="shared" si="30"/>
        <v>0</v>
      </c>
      <c r="K241" s="195" t="s">
        <v>76</v>
      </c>
      <c r="L241" s="61"/>
      <c r="M241" s="200" t="s">
        <v>76</v>
      </c>
      <c r="N241" s="201" t="s">
        <v>48</v>
      </c>
      <c r="O241" s="42"/>
      <c r="P241" s="202">
        <f t="shared" si="31"/>
        <v>0</v>
      </c>
      <c r="Q241" s="202">
        <v>0</v>
      </c>
      <c r="R241" s="202">
        <f t="shared" si="32"/>
        <v>0</v>
      </c>
      <c r="S241" s="202">
        <v>0</v>
      </c>
      <c r="T241" s="203">
        <f t="shared" si="33"/>
        <v>0</v>
      </c>
      <c r="AR241" s="24" t="s">
        <v>234</v>
      </c>
      <c r="AT241" s="24" t="s">
        <v>164</v>
      </c>
      <c r="AU241" s="24" t="s">
        <v>88</v>
      </c>
      <c r="AY241" s="24" t="s">
        <v>161</v>
      </c>
      <c r="BE241" s="204">
        <f t="shared" si="34"/>
        <v>0</v>
      </c>
      <c r="BF241" s="204">
        <f t="shared" si="35"/>
        <v>0</v>
      </c>
      <c r="BG241" s="204">
        <f t="shared" si="36"/>
        <v>0</v>
      </c>
      <c r="BH241" s="204">
        <f t="shared" si="37"/>
        <v>0</v>
      </c>
      <c r="BI241" s="204">
        <f t="shared" si="38"/>
        <v>0</v>
      </c>
      <c r="BJ241" s="24" t="s">
        <v>86</v>
      </c>
      <c r="BK241" s="204">
        <f t="shared" si="39"/>
        <v>0</v>
      </c>
      <c r="BL241" s="24" t="s">
        <v>234</v>
      </c>
      <c r="BM241" s="24" t="s">
        <v>1541</v>
      </c>
    </row>
    <row r="242" spans="2:65" s="10" customFormat="1" ht="29.85" customHeight="1">
      <c r="B242" s="176"/>
      <c r="C242" s="177"/>
      <c r="D242" s="190" t="s">
        <v>77</v>
      </c>
      <c r="E242" s="191" t="s">
        <v>1542</v>
      </c>
      <c r="F242" s="191" t="s">
        <v>1271</v>
      </c>
      <c r="G242" s="177"/>
      <c r="H242" s="177"/>
      <c r="I242" s="180"/>
      <c r="J242" s="192">
        <f>BK242</f>
        <v>0</v>
      </c>
      <c r="K242" s="177"/>
      <c r="L242" s="182"/>
      <c r="M242" s="183"/>
      <c r="N242" s="184"/>
      <c r="O242" s="184"/>
      <c r="P242" s="185">
        <f>SUM(P243:P248)</f>
        <v>0</v>
      </c>
      <c r="Q242" s="184"/>
      <c r="R242" s="185">
        <f>SUM(R243:R248)</f>
        <v>0</v>
      </c>
      <c r="S242" s="184"/>
      <c r="T242" s="186">
        <f>SUM(T243:T248)</f>
        <v>0</v>
      </c>
      <c r="AR242" s="187" t="s">
        <v>88</v>
      </c>
      <c r="AT242" s="188" t="s">
        <v>77</v>
      </c>
      <c r="AU242" s="188" t="s">
        <v>86</v>
      </c>
      <c r="AY242" s="187" t="s">
        <v>161</v>
      </c>
      <c r="BK242" s="189">
        <f>SUM(BK243:BK248)</f>
        <v>0</v>
      </c>
    </row>
    <row r="243" spans="2:65" s="1" customFormat="1" ht="22.5" customHeight="1">
      <c r="B243" s="41"/>
      <c r="C243" s="193" t="s">
        <v>672</v>
      </c>
      <c r="D243" s="193" t="s">
        <v>164</v>
      </c>
      <c r="E243" s="194" t="s">
        <v>1543</v>
      </c>
      <c r="F243" s="195" t="s">
        <v>1544</v>
      </c>
      <c r="G243" s="196" t="s">
        <v>726</v>
      </c>
      <c r="H243" s="197">
        <v>9</v>
      </c>
      <c r="I243" s="198"/>
      <c r="J243" s="199">
        <f>ROUND(I243*H243,2)</f>
        <v>0</v>
      </c>
      <c r="K243" s="195" t="s">
        <v>76</v>
      </c>
      <c r="L243" s="61"/>
      <c r="M243" s="200" t="s">
        <v>76</v>
      </c>
      <c r="N243" s="201" t="s">
        <v>48</v>
      </c>
      <c r="O243" s="42"/>
      <c r="P243" s="202">
        <f>O243*H243</f>
        <v>0</v>
      </c>
      <c r="Q243" s="202">
        <v>0</v>
      </c>
      <c r="R243" s="202">
        <f>Q243*H243</f>
        <v>0</v>
      </c>
      <c r="S243" s="202">
        <v>0</v>
      </c>
      <c r="T243" s="203">
        <f>S243*H243</f>
        <v>0</v>
      </c>
      <c r="AR243" s="24" t="s">
        <v>234</v>
      </c>
      <c r="AT243" s="24" t="s">
        <v>164</v>
      </c>
      <c r="AU243" s="24" t="s">
        <v>88</v>
      </c>
      <c r="AY243" s="24" t="s">
        <v>161</v>
      </c>
      <c r="BE243" s="204">
        <f>IF(N243="základní",J243,0)</f>
        <v>0</v>
      </c>
      <c r="BF243" s="204">
        <f>IF(N243="snížená",J243,0)</f>
        <v>0</v>
      </c>
      <c r="BG243" s="204">
        <f>IF(N243="zákl. přenesená",J243,0)</f>
        <v>0</v>
      </c>
      <c r="BH243" s="204">
        <f>IF(N243="sníž. přenesená",J243,0)</f>
        <v>0</v>
      </c>
      <c r="BI243" s="204">
        <f>IF(N243="nulová",J243,0)</f>
        <v>0</v>
      </c>
      <c r="BJ243" s="24" t="s">
        <v>86</v>
      </c>
      <c r="BK243" s="204">
        <f>ROUND(I243*H243,2)</f>
        <v>0</v>
      </c>
      <c r="BL243" s="24" t="s">
        <v>234</v>
      </c>
      <c r="BM243" s="24" t="s">
        <v>1545</v>
      </c>
    </row>
    <row r="244" spans="2:65" s="1" customFormat="1" ht="27">
      <c r="B244" s="41"/>
      <c r="C244" s="63"/>
      <c r="D244" s="219" t="s">
        <v>394</v>
      </c>
      <c r="E244" s="63"/>
      <c r="F244" s="250" t="s">
        <v>1546</v>
      </c>
      <c r="G244" s="63"/>
      <c r="H244" s="63"/>
      <c r="I244" s="163"/>
      <c r="J244" s="63"/>
      <c r="K244" s="63"/>
      <c r="L244" s="61"/>
      <c r="M244" s="249"/>
      <c r="N244" s="42"/>
      <c r="O244" s="42"/>
      <c r="P244" s="42"/>
      <c r="Q244" s="42"/>
      <c r="R244" s="42"/>
      <c r="S244" s="42"/>
      <c r="T244" s="78"/>
      <c r="AT244" s="24" t="s">
        <v>394</v>
      </c>
      <c r="AU244" s="24" t="s">
        <v>88</v>
      </c>
    </row>
    <row r="245" spans="2:65" s="1" customFormat="1" ht="22.5" customHeight="1">
      <c r="B245" s="41"/>
      <c r="C245" s="193" t="s">
        <v>521</v>
      </c>
      <c r="D245" s="193" t="s">
        <v>164</v>
      </c>
      <c r="E245" s="194" t="s">
        <v>1547</v>
      </c>
      <c r="F245" s="195" t="s">
        <v>1548</v>
      </c>
      <c r="G245" s="196" t="s">
        <v>726</v>
      </c>
      <c r="H245" s="197">
        <v>4</v>
      </c>
      <c r="I245" s="198"/>
      <c r="J245" s="199">
        <f>ROUND(I245*H245,2)</f>
        <v>0</v>
      </c>
      <c r="K245" s="195" t="s">
        <v>76</v>
      </c>
      <c r="L245" s="61"/>
      <c r="M245" s="200" t="s">
        <v>76</v>
      </c>
      <c r="N245" s="201" t="s">
        <v>48</v>
      </c>
      <c r="O245" s="42"/>
      <c r="P245" s="202">
        <f>O245*H245</f>
        <v>0</v>
      </c>
      <c r="Q245" s="202">
        <v>0</v>
      </c>
      <c r="R245" s="202">
        <f>Q245*H245</f>
        <v>0</v>
      </c>
      <c r="S245" s="202">
        <v>0</v>
      </c>
      <c r="T245" s="203">
        <f>S245*H245</f>
        <v>0</v>
      </c>
      <c r="AR245" s="24" t="s">
        <v>234</v>
      </c>
      <c r="AT245" s="24" t="s">
        <v>164</v>
      </c>
      <c r="AU245" s="24" t="s">
        <v>88</v>
      </c>
      <c r="AY245" s="24" t="s">
        <v>161</v>
      </c>
      <c r="BE245" s="204">
        <f>IF(N245="základní",J245,0)</f>
        <v>0</v>
      </c>
      <c r="BF245" s="204">
        <f>IF(N245="snížená",J245,0)</f>
        <v>0</v>
      </c>
      <c r="BG245" s="204">
        <f>IF(N245="zákl. přenesená",J245,0)</f>
        <v>0</v>
      </c>
      <c r="BH245" s="204">
        <f>IF(N245="sníž. přenesená",J245,0)</f>
        <v>0</v>
      </c>
      <c r="BI245" s="204">
        <f>IF(N245="nulová",J245,0)</f>
        <v>0</v>
      </c>
      <c r="BJ245" s="24" t="s">
        <v>86</v>
      </c>
      <c r="BK245" s="204">
        <f>ROUND(I245*H245,2)</f>
        <v>0</v>
      </c>
      <c r="BL245" s="24" t="s">
        <v>234</v>
      </c>
      <c r="BM245" s="24" t="s">
        <v>1549</v>
      </c>
    </row>
    <row r="246" spans="2:65" s="1" customFormat="1" ht="27">
      <c r="B246" s="41"/>
      <c r="C246" s="63"/>
      <c r="D246" s="219" t="s">
        <v>394</v>
      </c>
      <c r="E246" s="63"/>
      <c r="F246" s="250" t="s">
        <v>1550</v>
      </c>
      <c r="G246" s="63"/>
      <c r="H246" s="63"/>
      <c r="I246" s="163"/>
      <c r="J246" s="63"/>
      <c r="K246" s="63"/>
      <c r="L246" s="61"/>
      <c r="M246" s="249"/>
      <c r="N246" s="42"/>
      <c r="O246" s="42"/>
      <c r="P246" s="42"/>
      <c r="Q246" s="42"/>
      <c r="R246" s="42"/>
      <c r="S246" s="42"/>
      <c r="T246" s="78"/>
      <c r="AT246" s="24" t="s">
        <v>394</v>
      </c>
      <c r="AU246" s="24" t="s">
        <v>88</v>
      </c>
    </row>
    <row r="247" spans="2:65" s="1" customFormat="1" ht="22.5" customHeight="1">
      <c r="B247" s="41"/>
      <c r="C247" s="193" t="s">
        <v>1551</v>
      </c>
      <c r="D247" s="193" t="s">
        <v>164</v>
      </c>
      <c r="E247" s="194" t="s">
        <v>1552</v>
      </c>
      <c r="F247" s="195" t="s">
        <v>1553</v>
      </c>
      <c r="G247" s="196" t="s">
        <v>726</v>
      </c>
      <c r="H247" s="197">
        <v>10</v>
      </c>
      <c r="I247" s="198"/>
      <c r="J247" s="199">
        <f>ROUND(I247*H247,2)</f>
        <v>0</v>
      </c>
      <c r="K247" s="195" t="s">
        <v>76</v>
      </c>
      <c r="L247" s="61"/>
      <c r="M247" s="200" t="s">
        <v>76</v>
      </c>
      <c r="N247" s="201" t="s">
        <v>48</v>
      </c>
      <c r="O247" s="42"/>
      <c r="P247" s="202">
        <f>O247*H247</f>
        <v>0</v>
      </c>
      <c r="Q247" s="202">
        <v>0</v>
      </c>
      <c r="R247" s="202">
        <f>Q247*H247</f>
        <v>0</v>
      </c>
      <c r="S247" s="202">
        <v>0</v>
      </c>
      <c r="T247" s="203">
        <f>S247*H247</f>
        <v>0</v>
      </c>
      <c r="AR247" s="24" t="s">
        <v>234</v>
      </c>
      <c r="AT247" s="24" t="s">
        <v>164</v>
      </c>
      <c r="AU247" s="24" t="s">
        <v>88</v>
      </c>
      <c r="AY247" s="24" t="s">
        <v>161</v>
      </c>
      <c r="BE247" s="204">
        <f>IF(N247="základní",J247,0)</f>
        <v>0</v>
      </c>
      <c r="BF247" s="204">
        <f>IF(N247="snížená",J247,0)</f>
        <v>0</v>
      </c>
      <c r="BG247" s="204">
        <f>IF(N247="zákl. přenesená",J247,0)</f>
        <v>0</v>
      </c>
      <c r="BH247" s="204">
        <f>IF(N247="sníž. přenesená",J247,0)</f>
        <v>0</v>
      </c>
      <c r="BI247" s="204">
        <f>IF(N247="nulová",J247,0)</f>
        <v>0</v>
      </c>
      <c r="BJ247" s="24" t="s">
        <v>86</v>
      </c>
      <c r="BK247" s="204">
        <f>ROUND(I247*H247,2)</f>
        <v>0</v>
      </c>
      <c r="BL247" s="24" t="s">
        <v>234</v>
      </c>
      <c r="BM247" s="24" t="s">
        <v>1554</v>
      </c>
    </row>
    <row r="248" spans="2:65" s="1" customFormat="1" ht="27">
      <c r="B248" s="41"/>
      <c r="C248" s="63"/>
      <c r="D248" s="207" t="s">
        <v>394</v>
      </c>
      <c r="E248" s="63"/>
      <c r="F248" s="248" t="s">
        <v>1555</v>
      </c>
      <c r="G248" s="63"/>
      <c r="H248" s="63"/>
      <c r="I248" s="163"/>
      <c r="J248" s="63"/>
      <c r="K248" s="63"/>
      <c r="L248" s="61"/>
      <c r="M248" s="249"/>
      <c r="N248" s="42"/>
      <c r="O248" s="42"/>
      <c r="P248" s="42"/>
      <c r="Q248" s="42"/>
      <c r="R248" s="42"/>
      <c r="S248" s="42"/>
      <c r="T248" s="78"/>
      <c r="AT248" s="24" t="s">
        <v>394</v>
      </c>
      <c r="AU248" s="24" t="s">
        <v>88</v>
      </c>
    </row>
    <row r="249" spans="2:65" s="10" customFormat="1" ht="37.35" customHeight="1">
      <c r="B249" s="176"/>
      <c r="C249" s="177"/>
      <c r="D249" s="190" t="s">
        <v>77</v>
      </c>
      <c r="E249" s="251" t="s">
        <v>1556</v>
      </c>
      <c r="F249" s="251" t="s">
        <v>1557</v>
      </c>
      <c r="G249" s="177"/>
      <c r="H249" s="177"/>
      <c r="I249" s="180"/>
      <c r="J249" s="252">
        <f>BK249</f>
        <v>0</v>
      </c>
      <c r="K249" s="177"/>
      <c r="L249" s="182"/>
      <c r="M249" s="183"/>
      <c r="N249" s="184"/>
      <c r="O249" s="184"/>
      <c r="P249" s="185">
        <f>SUM(P250:P252)</f>
        <v>0</v>
      </c>
      <c r="Q249" s="184"/>
      <c r="R249" s="185">
        <f>SUM(R250:R252)</f>
        <v>0</v>
      </c>
      <c r="S249" s="184"/>
      <c r="T249" s="186">
        <f>SUM(T250:T252)</f>
        <v>0</v>
      </c>
      <c r="AR249" s="187" t="s">
        <v>169</v>
      </c>
      <c r="AT249" s="188" t="s">
        <v>77</v>
      </c>
      <c r="AU249" s="188" t="s">
        <v>78</v>
      </c>
      <c r="AY249" s="187" t="s">
        <v>161</v>
      </c>
      <c r="BK249" s="189">
        <f>SUM(BK250:BK252)</f>
        <v>0</v>
      </c>
    </row>
    <row r="250" spans="2:65" s="1" customFormat="1" ht="22.5" customHeight="1">
      <c r="B250" s="41"/>
      <c r="C250" s="193" t="s">
        <v>1558</v>
      </c>
      <c r="D250" s="193" t="s">
        <v>164</v>
      </c>
      <c r="E250" s="194" t="s">
        <v>1559</v>
      </c>
      <c r="F250" s="195" t="s">
        <v>1560</v>
      </c>
      <c r="G250" s="196" t="s">
        <v>1561</v>
      </c>
      <c r="H250" s="197">
        <v>1</v>
      </c>
      <c r="I250" s="198"/>
      <c r="J250" s="199">
        <f>ROUND(I250*H250,2)</f>
        <v>0</v>
      </c>
      <c r="K250" s="195" t="s">
        <v>76</v>
      </c>
      <c r="L250" s="61"/>
      <c r="M250" s="200" t="s">
        <v>76</v>
      </c>
      <c r="N250" s="201" t="s">
        <v>48</v>
      </c>
      <c r="O250" s="42"/>
      <c r="P250" s="202">
        <f>O250*H250</f>
        <v>0</v>
      </c>
      <c r="Q250" s="202">
        <v>0</v>
      </c>
      <c r="R250" s="202">
        <f>Q250*H250</f>
        <v>0</v>
      </c>
      <c r="S250" s="202">
        <v>0</v>
      </c>
      <c r="T250" s="203">
        <f>S250*H250</f>
        <v>0</v>
      </c>
      <c r="AR250" s="24" t="s">
        <v>234</v>
      </c>
      <c r="AT250" s="24" t="s">
        <v>164</v>
      </c>
      <c r="AU250" s="24" t="s">
        <v>86</v>
      </c>
      <c r="AY250" s="24" t="s">
        <v>161</v>
      </c>
      <c r="BE250" s="204">
        <f>IF(N250="základní",J250,0)</f>
        <v>0</v>
      </c>
      <c r="BF250" s="204">
        <f>IF(N250="snížená",J250,0)</f>
        <v>0</v>
      </c>
      <c r="BG250" s="204">
        <f>IF(N250="zákl. přenesená",J250,0)</f>
        <v>0</v>
      </c>
      <c r="BH250" s="204">
        <f>IF(N250="sníž. přenesená",J250,0)</f>
        <v>0</v>
      </c>
      <c r="BI250" s="204">
        <f>IF(N250="nulová",J250,0)</f>
        <v>0</v>
      </c>
      <c r="BJ250" s="24" t="s">
        <v>86</v>
      </c>
      <c r="BK250" s="204">
        <f>ROUND(I250*H250,2)</f>
        <v>0</v>
      </c>
      <c r="BL250" s="24" t="s">
        <v>234</v>
      </c>
      <c r="BM250" s="24" t="s">
        <v>1562</v>
      </c>
    </row>
    <row r="251" spans="2:65" s="1" customFormat="1" ht="40.5">
      <c r="B251" s="41"/>
      <c r="C251" s="63"/>
      <c r="D251" s="219" t="s">
        <v>394</v>
      </c>
      <c r="E251" s="63"/>
      <c r="F251" s="250" t="s">
        <v>1563</v>
      </c>
      <c r="G251" s="63"/>
      <c r="H251" s="63"/>
      <c r="I251" s="163"/>
      <c r="J251" s="63"/>
      <c r="K251" s="63"/>
      <c r="L251" s="61"/>
      <c r="M251" s="249"/>
      <c r="N251" s="42"/>
      <c r="O251" s="42"/>
      <c r="P251" s="42"/>
      <c r="Q251" s="42"/>
      <c r="R251" s="42"/>
      <c r="S251" s="42"/>
      <c r="T251" s="78"/>
      <c r="AT251" s="24" t="s">
        <v>394</v>
      </c>
      <c r="AU251" s="24" t="s">
        <v>86</v>
      </c>
    </row>
    <row r="252" spans="2:65" s="1" customFormat="1" ht="22.5" customHeight="1">
      <c r="B252" s="41"/>
      <c r="C252" s="193" t="s">
        <v>1564</v>
      </c>
      <c r="D252" s="193" t="s">
        <v>164</v>
      </c>
      <c r="E252" s="194" t="s">
        <v>1565</v>
      </c>
      <c r="F252" s="195" t="s">
        <v>1566</v>
      </c>
      <c r="G252" s="196" t="s">
        <v>726</v>
      </c>
      <c r="H252" s="197">
        <v>1</v>
      </c>
      <c r="I252" s="198"/>
      <c r="J252" s="199">
        <f>ROUND(I252*H252,2)</f>
        <v>0</v>
      </c>
      <c r="K252" s="195" t="s">
        <v>76</v>
      </c>
      <c r="L252" s="61"/>
      <c r="M252" s="200" t="s">
        <v>76</v>
      </c>
      <c r="N252" s="244" t="s">
        <v>48</v>
      </c>
      <c r="O252" s="245"/>
      <c r="P252" s="246">
        <f>O252*H252</f>
        <v>0</v>
      </c>
      <c r="Q252" s="246">
        <v>0</v>
      </c>
      <c r="R252" s="246">
        <f>Q252*H252</f>
        <v>0</v>
      </c>
      <c r="S252" s="246">
        <v>0</v>
      </c>
      <c r="T252" s="247">
        <f>S252*H252</f>
        <v>0</v>
      </c>
      <c r="AR252" s="24" t="s">
        <v>234</v>
      </c>
      <c r="AT252" s="24" t="s">
        <v>164</v>
      </c>
      <c r="AU252" s="24" t="s">
        <v>86</v>
      </c>
      <c r="AY252" s="24" t="s">
        <v>161</v>
      </c>
      <c r="BE252" s="204">
        <f>IF(N252="základní",J252,0)</f>
        <v>0</v>
      </c>
      <c r="BF252" s="204">
        <f>IF(N252="snížená",J252,0)</f>
        <v>0</v>
      </c>
      <c r="BG252" s="204">
        <f>IF(N252="zákl. přenesená",J252,0)</f>
        <v>0</v>
      </c>
      <c r="BH252" s="204">
        <f>IF(N252="sníž. přenesená",J252,0)</f>
        <v>0</v>
      </c>
      <c r="BI252" s="204">
        <f>IF(N252="nulová",J252,0)</f>
        <v>0</v>
      </c>
      <c r="BJ252" s="24" t="s">
        <v>86</v>
      </c>
      <c r="BK252" s="204">
        <f>ROUND(I252*H252,2)</f>
        <v>0</v>
      </c>
      <c r="BL252" s="24" t="s">
        <v>234</v>
      </c>
      <c r="BM252" s="24" t="s">
        <v>1567</v>
      </c>
    </row>
    <row r="253" spans="2:65" s="1" customFormat="1" ht="6.95" customHeight="1">
      <c r="B253" s="56"/>
      <c r="C253" s="57"/>
      <c r="D253" s="57"/>
      <c r="E253" s="57"/>
      <c r="F253" s="57"/>
      <c r="G253" s="57"/>
      <c r="H253" s="57"/>
      <c r="I253" s="139"/>
      <c r="J253" s="57"/>
      <c r="K253" s="57"/>
      <c r="L253" s="61"/>
    </row>
  </sheetData>
  <sheetProtection algorithmName="SHA-512" hashValue="Ci0KP8tmEKFV/OOOOOPXbE11FBNt8q6KwrAibX7vBuZksd4t0eBmAqMf8Ah23I4dOlFOHtoOZClKE01RQgq6zg==" saltValue="+8kuy0NNcL4JRT/NqkJSNg==" spinCount="100000" sheet="1" objects="1" scenarios="1" formatCells="0" formatColumns="0" formatRows="0" sort="0" autoFilter="0"/>
  <autoFilter ref="C83:K252"/>
  <mergeCells count="9">
    <mergeCell ref="E74:H74"/>
    <mergeCell ref="E76:H76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83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64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11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21"/>
      <c r="B1" s="112"/>
      <c r="C1" s="112"/>
      <c r="D1" s="113" t="s">
        <v>1</v>
      </c>
      <c r="E1" s="112"/>
      <c r="F1" s="114" t="s">
        <v>119</v>
      </c>
      <c r="G1" s="399" t="s">
        <v>120</v>
      </c>
      <c r="H1" s="399"/>
      <c r="I1" s="115"/>
      <c r="J1" s="114" t="s">
        <v>121</v>
      </c>
      <c r="K1" s="113" t="s">
        <v>122</v>
      </c>
      <c r="L1" s="114" t="s">
        <v>123</v>
      </c>
      <c r="M1" s="114"/>
      <c r="N1" s="114"/>
      <c r="O1" s="114"/>
      <c r="P1" s="114"/>
      <c r="Q1" s="114"/>
      <c r="R1" s="114"/>
      <c r="S1" s="114"/>
      <c r="T1" s="114"/>
      <c r="U1" s="20"/>
      <c r="V1" s="20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</row>
    <row r="2" spans="1:70" ht="36.950000000000003" customHeight="1">
      <c r="L2" s="391"/>
      <c r="M2" s="391"/>
      <c r="N2" s="391"/>
      <c r="O2" s="391"/>
      <c r="P2" s="391"/>
      <c r="Q2" s="391"/>
      <c r="R2" s="391"/>
      <c r="S2" s="391"/>
      <c r="T2" s="391"/>
      <c r="U2" s="391"/>
      <c r="V2" s="391"/>
      <c r="AT2" s="24" t="s">
        <v>106</v>
      </c>
    </row>
    <row r="3" spans="1:70" ht="6.95" customHeight="1">
      <c r="B3" s="25"/>
      <c r="C3" s="26"/>
      <c r="D3" s="26"/>
      <c r="E3" s="26"/>
      <c r="F3" s="26"/>
      <c r="G3" s="26"/>
      <c r="H3" s="26"/>
      <c r="I3" s="116"/>
      <c r="J3" s="26"/>
      <c r="K3" s="27"/>
      <c r="AT3" s="24" t="s">
        <v>88</v>
      </c>
    </row>
    <row r="4" spans="1:70" ht="36.950000000000003" customHeight="1">
      <c r="B4" s="28"/>
      <c r="C4" s="29"/>
      <c r="D4" s="30" t="s">
        <v>124</v>
      </c>
      <c r="E4" s="29"/>
      <c r="F4" s="29"/>
      <c r="G4" s="29"/>
      <c r="H4" s="29"/>
      <c r="I4" s="117"/>
      <c r="J4" s="29"/>
      <c r="K4" s="31"/>
      <c r="M4" s="32" t="s">
        <v>12</v>
      </c>
      <c r="AT4" s="24" t="s">
        <v>6</v>
      </c>
    </row>
    <row r="5" spans="1:70" ht="6.95" customHeight="1">
      <c r="B5" s="28"/>
      <c r="C5" s="29"/>
      <c r="D5" s="29"/>
      <c r="E5" s="29"/>
      <c r="F5" s="29"/>
      <c r="G5" s="29"/>
      <c r="H5" s="29"/>
      <c r="I5" s="117"/>
      <c r="J5" s="29"/>
      <c r="K5" s="31"/>
    </row>
    <row r="6" spans="1:70">
      <c r="B6" s="28"/>
      <c r="C6" s="29"/>
      <c r="D6" s="37" t="s">
        <v>18</v>
      </c>
      <c r="E6" s="29"/>
      <c r="F6" s="29"/>
      <c r="G6" s="29"/>
      <c r="H6" s="29"/>
      <c r="I6" s="117"/>
      <c r="J6" s="29"/>
      <c r="K6" s="31"/>
    </row>
    <row r="7" spans="1:70" ht="22.5" customHeight="1">
      <c r="B7" s="28"/>
      <c r="C7" s="29"/>
      <c r="D7" s="29"/>
      <c r="E7" s="392" t="str">
        <f>'Rekapitulace stavby'!K6</f>
        <v>Stavební úpravy a Zateplení objektu na st.p.543_Lázně Bělohrad_171018</v>
      </c>
      <c r="F7" s="393"/>
      <c r="G7" s="393"/>
      <c r="H7" s="393"/>
      <c r="I7" s="117"/>
      <c r="J7" s="29"/>
      <c r="K7" s="31"/>
    </row>
    <row r="8" spans="1:70" s="1" customFormat="1">
      <c r="B8" s="41"/>
      <c r="C8" s="42"/>
      <c r="D8" s="37" t="s">
        <v>125</v>
      </c>
      <c r="E8" s="42"/>
      <c r="F8" s="42"/>
      <c r="G8" s="42"/>
      <c r="H8" s="42"/>
      <c r="I8" s="118"/>
      <c r="J8" s="42"/>
      <c r="K8" s="45"/>
    </row>
    <row r="9" spans="1:70" s="1" customFormat="1" ht="36.950000000000003" customHeight="1">
      <c r="B9" s="41"/>
      <c r="C9" s="42"/>
      <c r="D9" s="42"/>
      <c r="E9" s="394" t="s">
        <v>1568</v>
      </c>
      <c r="F9" s="395"/>
      <c r="G9" s="395"/>
      <c r="H9" s="395"/>
      <c r="I9" s="118"/>
      <c r="J9" s="42"/>
      <c r="K9" s="45"/>
    </row>
    <row r="10" spans="1:70" s="1" customFormat="1" ht="13.5">
      <c r="B10" s="41"/>
      <c r="C10" s="42"/>
      <c r="D10" s="42"/>
      <c r="E10" s="42"/>
      <c r="F10" s="42"/>
      <c r="G10" s="42"/>
      <c r="H10" s="42"/>
      <c r="I10" s="118"/>
      <c r="J10" s="42"/>
      <c r="K10" s="45"/>
    </row>
    <row r="11" spans="1:70" s="1" customFormat="1" ht="14.45" customHeight="1">
      <c r="B11" s="41"/>
      <c r="C11" s="42"/>
      <c r="D11" s="37" t="s">
        <v>20</v>
      </c>
      <c r="E11" s="42"/>
      <c r="F11" s="35" t="s">
        <v>76</v>
      </c>
      <c r="G11" s="42"/>
      <c r="H11" s="42"/>
      <c r="I11" s="119" t="s">
        <v>22</v>
      </c>
      <c r="J11" s="35" t="s">
        <v>76</v>
      </c>
      <c r="K11" s="45"/>
    </row>
    <row r="12" spans="1:70" s="1" customFormat="1" ht="14.45" customHeight="1">
      <c r="B12" s="41"/>
      <c r="C12" s="42"/>
      <c r="D12" s="37" t="s">
        <v>24</v>
      </c>
      <c r="E12" s="42"/>
      <c r="F12" s="35" t="s">
        <v>25</v>
      </c>
      <c r="G12" s="42"/>
      <c r="H12" s="42"/>
      <c r="I12" s="119" t="s">
        <v>26</v>
      </c>
      <c r="J12" s="120" t="str">
        <f>'Rekapitulace stavby'!AN8</f>
        <v>16. 8. 2017</v>
      </c>
      <c r="K12" s="45"/>
    </row>
    <row r="13" spans="1:70" s="1" customFormat="1" ht="10.9" customHeight="1">
      <c r="B13" s="41"/>
      <c r="C13" s="42"/>
      <c r="D13" s="42"/>
      <c r="E13" s="42"/>
      <c r="F13" s="42"/>
      <c r="G13" s="42"/>
      <c r="H13" s="42"/>
      <c r="I13" s="118"/>
      <c r="J13" s="42"/>
      <c r="K13" s="45"/>
    </row>
    <row r="14" spans="1:70" s="1" customFormat="1" ht="14.45" customHeight="1">
      <c r="B14" s="41"/>
      <c r="C14" s="42"/>
      <c r="D14" s="37" t="s">
        <v>28</v>
      </c>
      <c r="E14" s="42"/>
      <c r="F14" s="42"/>
      <c r="G14" s="42"/>
      <c r="H14" s="42"/>
      <c r="I14" s="119" t="s">
        <v>29</v>
      </c>
      <c r="J14" s="35" t="s">
        <v>30</v>
      </c>
      <c r="K14" s="45"/>
    </row>
    <row r="15" spans="1:70" s="1" customFormat="1" ht="18" customHeight="1">
      <c r="B15" s="41"/>
      <c r="C15" s="42"/>
      <c r="D15" s="42"/>
      <c r="E15" s="35" t="s">
        <v>31</v>
      </c>
      <c r="F15" s="42"/>
      <c r="G15" s="42"/>
      <c r="H15" s="42"/>
      <c r="I15" s="119" t="s">
        <v>32</v>
      </c>
      <c r="J15" s="35" t="s">
        <v>33</v>
      </c>
      <c r="K15" s="45"/>
    </row>
    <row r="16" spans="1:70" s="1" customFormat="1" ht="6.95" customHeight="1">
      <c r="B16" s="41"/>
      <c r="C16" s="42"/>
      <c r="D16" s="42"/>
      <c r="E16" s="42"/>
      <c r="F16" s="42"/>
      <c r="G16" s="42"/>
      <c r="H16" s="42"/>
      <c r="I16" s="118"/>
      <c r="J16" s="42"/>
      <c r="K16" s="45"/>
    </row>
    <row r="17" spans="2:11" s="1" customFormat="1" ht="14.45" customHeight="1">
      <c r="B17" s="41"/>
      <c r="C17" s="42"/>
      <c r="D17" s="37" t="s">
        <v>34</v>
      </c>
      <c r="E17" s="42"/>
      <c r="F17" s="42"/>
      <c r="G17" s="42"/>
      <c r="H17" s="42"/>
      <c r="I17" s="119" t="s">
        <v>29</v>
      </c>
      <c r="J17" s="35" t="str">
        <f>IF('Rekapitulace stavby'!AN13="Vyplň údaj","",IF('Rekapitulace stavby'!AN13="","",'Rekapitulace stavby'!AN13))</f>
        <v/>
      </c>
      <c r="K17" s="45"/>
    </row>
    <row r="18" spans="2:11" s="1" customFormat="1" ht="18" customHeight="1">
      <c r="B18" s="41"/>
      <c r="C18" s="42"/>
      <c r="D18" s="42"/>
      <c r="E18" s="35" t="str">
        <f>IF('Rekapitulace stavby'!E14="Vyplň údaj","",IF('Rekapitulace stavby'!E14="","",'Rekapitulace stavby'!E14))</f>
        <v/>
      </c>
      <c r="F18" s="42"/>
      <c r="G18" s="42"/>
      <c r="H18" s="42"/>
      <c r="I18" s="119" t="s">
        <v>32</v>
      </c>
      <c r="J18" s="35" t="str">
        <f>IF('Rekapitulace stavby'!AN14="Vyplň údaj","",IF('Rekapitulace stavby'!AN14="","",'Rekapitulace stavby'!AN14))</f>
        <v/>
      </c>
      <c r="K18" s="45"/>
    </row>
    <row r="19" spans="2:11" s="1" customFormat="1" ht="6.95" customHeight="1">
      <c r="B19" s="41"/>
      <c r="C19" s="42"/>
      <c r="D19" s="42"/>
      <c r="E19" s="42"/>
      <c r="F19" s="42"/>
      <c r="G19" s="42"/>
      <c r="H19" s="42"/>
      <c r="I19" s="118"/>
      <c r="J19" s="42"/>
      <c r="K19" s="45"/>
    </row>
    <row r="20" spans="2:11" s="1" customFormat="1" ht="14.45" customHeight="1">
      <c r="B20" s="41"/>
      <c r="C20" s="42"/>
      <c r="D20" s="37" t="s">
        <v>36</v>
      </c>
      <c r="E20" s="42"/>
      <c r="F20" s="42"/>
      <c r="G20" s="42"/>
      <c r="H20" s="42"/>
      <c r="I20" s="119" t="s">
        <v>29</v>
      </c>
      <c r="J20" s="35" t="s">
        <v>37</v>
      </c>
      <c r="K20" s="45"/>
    </row>
    <row r="21" spans="2:11" s="1" customFormat="1" ht="18" customHeight="1">
      <c r="B21" s="41"/>
      <c r="C21" s="42"/>
      <c r="D21" s="42"/>
      <c r="E21" s="35" t="s">
        <v>38</v>
      </c>
      <c r="F21" s="42"/>
      <c r="G21" s="42"/>
      <c r="H21" s="42"/>
      <c r="I21" s="119" t="s">
        <v>32</v>
      </c>
      <c r="J21" s="35" t="s">
        <v>39</v>
      </c>
      <c r="K21" s="45"/>
    </row>
    <row r="22" spans="2:11" s="1" customFormat="1" ht="6.95" customHeight="1">
      <c r="B22" s="41"/>
      <c r="C22" s="42"/>
      <c r="D22" s="42"/>
      <c r="E22" s="42"/>
      <c r="F22" s="42"/>
      <c r="G22" s="42"/>
      <c r="H22" s="42"/>
      <c r="I22" s="118"/>
      <c r="J22" s="42"/>
      <c r="K22" s="45"/>
    </row>
    <row r="23" spans="2:11" s="1" customFormat="1" ht="14.45" customHeight="1">
      <c r="B23" s="41"/>
      <c r="C23" s="42"/>
      <c r="D23" s="37" t="s">
        <v>41</v>
      </c>
      <c r="E23" s="42"/>
      <c r="F23" s="42"/>
      <c r="G23" s="42"/>
      <c r="H23" s="42"/>
      <c r="I23" s="118"/>
      <c r="J23" s="42"/>
      <c r="K23" s="45"/>
    </row>
    <row r="24" spans="2:11" s="6" customFormat="1" ht="22.5" customHeight="1">
      <c r="B24" s="121"/>
      <c r="C24" s="122"/>
      <c r="D24" s="122"/>
      <c r="E24" s="361" t="s">
        <v>76</v>
      </c>
      <c r="F24" s="361"/>
      <c r="G24" s="361"/>
      <c r="H24" s="361"/>
      <c r="I24" s="123"/>
      <c r="J24" s="122"/>
      <c r="K24" s="124"/>
    </row>
    <row r="25" spans="2:11" s="1" customFormat="1" ht="6.95" customHeight="1">
      <c r="B25" s="41"/>
      <c r="C25" s="42"/>
      <c r="D25" s="42"/>
      <c r="E25" s="42"/>
      <c r="F25" s="42"/>
      <c r="G25" s="42"/>
      <c r="H25" s="42"/>
      <c r="I25" s="118"/>
      <c r="J25" s="42"/>
      <c r="K25" s="45"/>
    </row>
    <row r="26" spans="2:11" s="1" customFormat="1" ht="6.95" customHeight="1">
      <c r="B26" s="41"/>
      <c r="C26" s="42"/>
      <c r="D26" s="85"/>
      <c r="E26" s="85"/>
      <c r="F26" s="85"/>
      <c r="G26" s="85"/>
      <c r="H26" s="85"/>
      <c r="I26" s="125"/>
      <c r="J26" s="85"/>
      <c r="K26" s="126"/>
    </row>
    <row r="27" spans="2:11" s="1" customFormat="1" ht="25.35" customHeight="1">
      <c r="B27" s="41"/>
      <c r="C27" s="42"/>
      <c r="D27" s="127" t="s">
        <v>43</v>
      </c>
      <c r="E27" s="42"/>
      <c r="F27" s="42"/>
      <c r="G27" s="42"/>
      <c r="H27" s="42"/>
      <c r="I27" s="118"/>
      <c r="J27" s="128">
        <f>ROUND(J84,2)</f>
        <v>0</v>
      </c>
      <c r="K27" s="45"/>
    </row>
    <row r="28" spans="2:11" s="1" customFormat="1" ht="6.95" customHeight="1">
      <c r="B28" s="41"/>
      <c r="C28" s="42"/>
      <c r="D28" s="85"/>
      <c r="E28" s="85"/>
      <c r="F28" s="85"/>
      <c r="G28" s="85"/>
      <c r="H28" s="85"/>
      <c r="I28" s="125"/>
      <c r="J28" s="85"/>
      <c r="K28" s="126"/>
    </row>
    <row r="29" spans="2:11" s="1" customFormat="1" ht="14.45" customHeight="1">
      <c r="B29" s="41"/>
      <c r="C29" s="42"/>
      <c r="D29" s="42"/>
      <c r="E29" s="42"/>
      <c r="F29" s="46" t="s">
        <v>45</v>
      </c>
      <c r="G29" s="42"/>
      <c r="H29" s="42"/>
      <c r="I29" s="129" t="s">
        <v>44</v>
      </c>
      <c r="J29" s="46" t="s">
        <v>46</v>
      </c>
      <c r="K29" s="45"/>
    </row>
    <row r="30" spans="2:11" s="1" customFormat="1" ht="14.45" customHeight="1">
      <c r="B30" s="41"/>
      <c r="C30" s="42"/>
      <c r="D30" s="49" t="s">
        <v>47</v>
      </c>
      <c r="E30" s="49" t="s">
        <v>48</v>
      </c>
      <c r="F30" s="130">
        <f>ROUND(SUM(BE84:BE163), 2)</f>
        <v>0</v>
      </c>
      <c r="G30" s="42"/>
      <c r="H30" s="42"/>
      <c r="I30" s="131">
        <v>0.21</v>
      </c>
      <c r="J30" s="130">
        <f>ROUND(ROUND((SUM(BE84:BE163)), 2)*I30, 2)</f>
        <v>0</v>
      </c>
      <c r="K30" s="45"/>
    </row>
    <row r="31" spans="2:11" s="1" customFormat="1" ht="14.45" customHeight="1">
      <c r="B31" s="41"/>
      <c r="C31" s="42"/>
      <c r="D31" s="42"/>
      <c r="E31" s="49" t="s">
        <v>49</v>
      </c>
      <c r="F31" s="130">
        <f>ROUND(SUM(BF84:BF163), 2)</f>
        <v>0</v>
      </c>
      <c r="G31" s="42"/>
      <c r="H31" s="42"/>
      <c r="I31" s="131">
        <v>0.15</v>
      </c>
      <c r="J31" s="130">
        <f>ROUND(ROUND((SUM(BF84:BF163)), 2)*I31, 2)</f>
        <v>0</v>
      </c>
      <c r="K31" s="45"/>
    </row>
    <row r="32" spans="2:11" s="1" customFormat="1" ht="14.45" hidden="1" customHeight="1">
      <c r="B32" s="41"/>
      <c r="C32" s="42"/>
      <c r="D32" s="42"/>
      <c r="E32" s="49" t="s">
        <v>50</v>
      </c>
      <c r="F32" s="130">
        <f>ROUND(SUM(BG84:BG163), 2)</f>
        <v>0</v>
      </c>
      <c r="G32" s="42"/>
      <c r="H32" s="42"/>
      <c r="I32" s="131">
        <v>0.21</v>
      </c>
      <c r="J32" s="130">
        <v>0</v>
      </c>
      <c r="K32" s="45"/>
    </row>
    <row r="33" spans="2:11" s="1" customFormat="1" ht="14.45" hidden="1" customHeight="1">
      <c r="B33" s="41"/>
      <c r="C33" s="42"/>
      <c r="D33" s="42"/>
      <c r="E33" s="49" t="s">
        <v>51</v>
      </c>
      <c r="F33" s="130">
        <f>ROUND(SUM(BH84:BH163), 2)</f>
        <v>0</v>
      </c>
      <c r="G33" s="42"/>
      <c r="H33" s="42"/>
      <c r="I33" s="131">
        <v>0.15</v>
      </c>
      <c r="J33" s="130">
        <v>0</v>
      </c>
      <c r="K33" s="45"/>
    </row>
    <row r="34" spans="2:11" s="1" customFormat="1" ht="14.45" hidden="1" customHeight="1">
      <c r="B34" s="41"/>
      <c r="C34" s="42"/>
      <c r="D34" s="42"/>
      <c r="E34" s="49" t="s">
        <v>52</v>
      </c>
      <c r="F34" s="130">
        <f>ROUND(SUM(BI84:BI163), 2)</f>
        <v>0</v>
      </c>
      <c r="G34" s="42"/>
      <c r="H34" s="42"/>
      <c r="I34" s="131">
        <v>0</v>
      </c>
      <c r="J34" s="130">
        <v>0</v>
      </c>
      <c r="K34" s="45"/>
    </row>
    <row r="35" spans="2:11" s="1" customFormat="1" ht="6.95" customHeight="1">
      <c r="B35" s="41"/>
      <c r="C35" s="42"/>
      <c r="D35" s="42"/>
      <c r="E35" s="42"/>
      <c r="F35" s="42"/>
      <c r="G35" s="42"/>
      <c r="H35" s="42"/>
      <c r="I35" s="118"/>
      <c r="J35" s="42"/>
      <c r="K35" s="45"/>
    </row>
    <row r="36" spans="2:11" s="1" customFormat="1" ht="25.35" customHeight="1">
      <c r="B36" s="41"/>
      <c r="C36" s="132"/>
      <c r="D36" s="133" t="s">
        <v>53</v>
      </c>
      <c r="E36" s="79"/>
      <c r="F36" s="79"/>
      <c r="G36" s="134" t="s">
        <v>54</v>
      </c>
      <c r="H36" s="135" t="s">
        <v>55</v>
      </c>
      <c r="I36" s="136"/>
      <c r="J36" s="137">
        <f>SUM(J27:J34)</f>
        <v>0</v>
      </c>
      <c r="K36" s="138"/>
    </row>
    <row r="37" spans="2:11" s="1" customFormat="1" ht="14.45" customHeight="1">
      <c r="B37" s="56"/>
      <c r="C37" s="57"/>
      <c r="D37" s="57"/>
      <c r="E37" s="57"/>
      <c r="F37" s="57"/>
      <c r="G37" s="57"/>
      <c r="H37" s="57"/>
      <c r="I37" s="139"/>
      <c r="J37" s="57"/>
      <c r="K37" s="58"/>
    </row>
    <row r="41" spans="2:11" s="1" customFormat="1" ht="6.95" customHeight="1">
      <c r="B41" s="140"/>
      <c r="C41" s="141"/>
      <c r="D41" s="141"/>
      <c r="E41" s="141"/>
      <c r="F41" s="141"/>
      <c r="G41" s="141"/>
      <c r="H41" s="141"/>
      <c r="I41" s="142"/>
      <c r="J41" s="141"/>
      <c r="K41" s="143"/>
    </row>
    <row r="42" spans="2:11" s="1" customFormat="1" ht="36.950000000000003" customHeight="1">
      <c r="B42" s="41"/>
      <c r="C42" s="30" t="s">
        <v>127</v>
      </c>
      <c r="D42" s="42"/>
      <c r="E42" s="42"/>
      <c r="F42" s="42"/>
      <c r="G42" s="42"/>
      <c r="H42" s="42"/>
      <c r="I42" s="118"/>
      <c r="J42" s="42"/>
      <c r="K42" s="45"/>
    </row>
    <row r="43" spans="2:11" s="1" customFormat="1" ht="6.95" customHeight="1">
      <c r="B43" s="41"/>
      <c r="C43" s="42"/>
      <c r="D43" s="42"/>
      <c r="E43" s="42"/>
      <c r="F43" s="42"/>
      <c r="G43" s="42"/>
      <c r="H43" s="42"/>
      <c r="I43" s="118"/>
      <c r="J43" s="42"/>
      <c r="K43" s="45"/>
    </row>
    <row r="44" spans="2:11" s="1" customFormat="1" ht="14.45" customHeight="1">
      <c r="B44" s="41"/>
      <c r="C44" s="37" t="s">
        <v>18</v>
      </c>
      <c r="D44" s="42"/>
      <c r="E44" s="42"/>
      <c r="F44" s="42"/>
      <c r="G44" s="42"/>
      <c r="H44" s="42"/>
      <c r="I44" s="118"/>
      <c r="J44" s="42"/>
      <c r="K44" s="45"/>
    </row>
    <row r="45" spans="2:11" s="1" customFormat="1" ht="22.5" customHeight="1">
      <c r="B45" s="41"/>
      <c r="C45" s="42"/>
      <c r="D45" s="42"/>
      <c r="E45" s="392" t="str">
        <f>E7</f>
        <v>Stavební úpravy a Zateplení objektu na st.p.543_Lázně Bělohrad_171018</v>
      </c>
      <c r="F45" s="393"/>
      <c r="G45" s="393"/>
      <c r="H45" s="393"/>
      <c r="I45" s="118"/>
      <c r="J45" s="42"/>
      <c r="K45" s="45"/>
    </row>
    <row r="46" spans="2:11" s="1" customFormat="1" ht="14.45" customHeight="1">
      <c r="B46" s="41"/>
      <c r="C46" s="37" t="s">
        <v>125</v>
      </c>
      <c r="D46" s="42"/>
      <c r="E46" s="42"/>
      <c r="F46" s="42"/>
      <c r="G46" s="42"/>
      <c r="H46" s="42"/>
      <c r="I46" s="118"/>
      <c r="J46" s="42"/>
      <c r="K46" s="45"/>
    </row>
    <row r="47" spans="2:11" s="1" customFormat="1" ht="23.25" customHeight="1">
      <c r="B47" s="41"/>
      <c r="C47" s="42"/>
      <c r="D47" s="42"/>
      <c r="E47" s="394" t="str">
        <f>E9</f>
        <v>SO.05 - ÚSTŘEDNÍ VYTÁPĚNÍ</v>
      </c>
      <c r="F47" s="395"/>
      <c r="G47" s="395"/>
      <c r="H47" s="395"/>
      <c r="I47" s="118"/>
      <c r="J47" s="42"/>
      <c r="K47" s="45"/>
    </row>
    <row r="48" spans="2:11" s="1" customFormat="1" ht="6.95" customHeight="1">
      <c r="B48" s="41"/>
      <c r="C48" s="42"/>
      <c r="D48" s="42"/>
      <c r="E48" s="42"/>
      <c r="F48" s="42"/>
      <c r="G48" s="42"/>
      <c r="H48" s="42"/>
      <c r="I48" s="118"/>
      <c r="J48" s="42"/>
      <c r="K48" s="45"/>
    </row>
    <row r="49" spans="2:47" s="1" customFormat="1" ht="18" customHeight="1">
      <c r="B49" s="41"/>
      <c r="C49" s="37" t="s">
        <v>24</v>
      </c>
      <c r="D49" s="42"/>
      <c r="E49" s="42"/>
      <c r="F49" s="35" t="str">
        <f>F12</f>
        <v>ZŠ K.V. Raise, Lázně Bělohrad</v>
      </c>
      <c r="G49" s="42"/>
      <c r="H49" s="42"/>
      <c r="I49" s="119" t="s">
        <v>26</v>
      </c>
      <c r="J49" s="120" t="str">
        <f>IF(J12="","",J12)</f>
        <v>16. 8. 2017</v>
      </c>
      <c r="K49" s="45"/>
    </row>
    <row r="50" spans="2:47" s="1" customFormat="1" ht="6.95" customHeight="1">
      <c r="B50" s="41"/>
      <c r="C50" s="42"/>
      <c r="D50" s="42"/>
      <c r="E50" s="42"/>
      <c r="F50" s="42"/>
      <c r="G50" s="42"/>
      <c r="H50" s="42"/>
      <c r="I50" s="118"/>
      <c r="J50" s="42"/>
      <c r="K50" s="45"/>
    </row>
    <row r="51" spans="2:47" s="1" customFormat="1">
      <c r="B51" s="41"/>
      <c r="C51" s="37" t="s">
        <v>28</v>
      </c>
      <c r="D51" s="42"/>
      <c r="E51" s="42"/>
      <c r="F51" s="35" t="str">
        <f>E15</f>
        <v>Město Lázně Bělohrad</v>
      </c>
      <c r="G51" s="42"/>
      <c r="H51" s="42"/>
      <c r="I51" s="119" t="s">
        <v>36</v>
      </c>
      <c r="J51" s="35" t="str">
        <f>E21</f>
        <v>SOLICITE s.r.o.</v>
      </c>
      <c r="K51" s="45"/>
    </row>
    <row r="52" spans="2:47" s="1" customFormat="1" ht="14.45" customHeight="1">
      <c r="B52" s="41"/>
      <c r="C52" s="37" t="s">
        <v>34</v>
      </c>
      <c r="D52" s="42"/>
      <c r="E52" s="42"/>
      <c r="F52" s="35" t="str">
        <f>IF(E18="","",E18)</f>
        <v/>
      </c>
      <c r="G52" s="42"/>
      <c r="H52" s="42"/>
      <c r="I52" s="118"/>
      <c r="J52" s="42"/>
      <c r="K52" s="45"/>
    </row>
    <row r="53" spans="2:47" s="1" customFormat="1" ht="10.35" customHeight="1">
      <c r="B53" s="41"/>
      <c r="C53" s="42"/>
      <c r="D53" s="42"/>
      <c r="E53" s="42"/>
      <c r="F53" s="42"/>
      <c r="G53" s="42"/>
      <c r="H53" s="42"/>
      <c r="I53" s="118"/>
      <c r="J53" s="42"/>
      <c r="K53" s="45"/>
    </row>
    <row r="54" spans="2:47" s="1" customFormat="1" ht="29.25" customHeight="1">
      <c r="B54" s="41"/>
      <c r="C54" s="144" t="s">
        <v>128</v>
      </c>
      <c r="D54" s="132"/>
      <c r="E54" s="132"/>
      <c r="F54" s="132"/>
      <c r="G54" s="132"/>
      <c r="H54" s="132"/>
      <c r="I54" s="145"/>
      <c r="J54" s="146" t="s">
        <v>129</v>
      </c>
      <c r="K54" s="147"/>
    </row>
    <row r="55" spans="2:47" s="1" customFormat="1" ht="10.35" customHeight="1">
      <c r="B55" s="41"/>
      <c r="C55" s="42"/>
      <c r="D55" s="42"/>
      <c r="E55" s="42"/>
      <c r="F55" s="42"/>
      <c r="G55" s="42"/>
      <c r="H55" s="42"/>
      <c r="I55" s="118"/>
      <c r="J55" s="42"/>
      <c r="K55" s="45"/>
    </row>
    <row r="56" spans="2:47" s="1" customFormat="1" ht="29.25" customHeight="1">
      <c r="B56" s="41"/>
      <c r="C56" s="148" t="s">
        <v>130</v>
      </c>
      <c r="D56" s="42"/>
      <c r="E56" s="42"/>
      <c r="F56" s="42"/>
      <c r="G56" s="42"/>
      <c r="H56" s="42"/>
      <c r="I56" s="118"/>
      <c r="J56" s="128">
        <f>J84</f>
        <v>0</v>
      </c>
      <c r="K56" s="45"/>
      <c r="AU56" s="24" t="s">
        <v>131</v>
      </c>
    </row>
    <row r="57" spans="2:47" s="7" customFormat="1" ht="24.95" customHeight="1">
      <c r="B57" s="149"/>
      <c r="C57" s="150"/>
      <c r="D57" s="151" t="s">
        <v>1177</v>
      </c>
      <c r="E57" s="152"/>
      <c r="F57" s="152"/>
      <c r="G57" s="152"/>
      <c r="H57" s="152"/>
      <c r="I57" s="153"/>
      <c r="J57" s="154">
        <f>J85</f>
        <v>0</v>
      </c>
      <c r="K57" s="155"/>
    </row>
    <row r="58" spans="2:47" s="8" customFormat="1" ht="19.899999999999999" customHeight="1">
      <c r="B58" s="156"/>
      <c r="C58" s="157"/>
      <c r="D58" s="158" t="s">
        <v>1569</v>
      </c>
      <c r="E58" s="159"/>
      <c r="F58" s="159"/>
      <c r="G58" s="159"/>
      <c r="H58" s="159"/>
      <c r="I58" s="160"/>
      <c r="J58" s="161">
        <f>J86</f>
        <v>0</v>
      </c>
      <c r="K58" s="162"/>
    </row>
    <row r="59" spans="2:47" s="8" customFormat="1" ht="19.899999999999999" customHeight="1">
      <c r="B59" s="156"/>
      <c r="C59" s="157"/>
      <c r="D59" s="158" t="s">
        <v>1570</v>
      </c>
      <c r="E59" s="159"/>
      <c r="F59" s="159"/>
      <c r="G59" s="159"/>
      <c r="H59" s="159"/>
      <c r="I59" s="160"/>
      <c r="J59" s="161">
        <f>J94</f>
        <v>0</v>
      </c>
      <c r="K59" s="162"/>
    </row>
    <row r="60" spans="2:47" s="8" customFormat="1" ht="19.899999999999999" customHeight="1">
      <c r="B60" s="156"/>
      <c r="C60" s="157"/>
      <c r="D60" s="158" t="s">
        <v>1571</v>
      </c>
      <c r="E60" s="159"/>
      <c r="F60" s="159"/>
      <c r="G60" s="159"/>
      <c r="H60" s="159"/>
      <c r="I60" s="160"/>
      <c r="J60" s="161">
        <f>J103</f>
        <v>0</v>
      </c>
      <c r="K60" s="162"/>
    </row>
    <row r="61" spans="2:47" s="8" customFormat="1" ht="19.899999999999999" customHeight="1">
      <c r="B61" s="156"/>
      <c r="C61" s="157"/>
      <c r="D61" s="158" t="s">
        <v>1572</v>
      </c>
      <c r="E61" s="159"/>
      <c r="F61" s="159"/>
      <c r="G61" s="159"/>
      <c r="H61" s="159"/>
      <c r="I61" s="160"/>
      <c r="J61" s="161">
        <f>J116</f>
        <v>0</v>
      </c>
      <c r="K61" s="162"/>
    </row>
    <row r="62" spans="2:47" s="8" customFormat="1" ht="19.899999999999999" customHeight="1">
      <c r="B62" s="156"/>
      <c r="C62" s="157"/>
      <c r="D62" s="158" t="s">
        <v>1573</v>
      </c>
      <c r="E62" s="159"/>
      <c r="F62" s="159"/>
      <c r="G62" s="159"/>
      <c r="H62" s="159"/>
      <c r="I62" s="160"/>
      <c r="J62" s="161">
        <f>J122</f>
        <v>0</v>
      </c>
      <c r="K62" s="162"/>
    </row>
    <row r="63" spans="2:47" s="8" customFormat="1" ht="19.899999999999999" customHeight="1">
      <c r="B63" s="156"/>
      <c r="C63" s="157"/>
      <c r="D63" s="158" t="s">
        <v>1574</v>
      </c>
      <c r="E63" s="159"/>
      <c r="F63" s="159"/>
      <c r="G63" s="159"/>
      <c r="H63" s="159"/>
      <c r="I63" s="160"/>
      <c r="J63" s="161">
        <f>J143</f>
        <v>0</v>
      </c>
      <c r="K63" s="162"/>
    </row>
    <row r="64" spans="2:47" s="7" customFormat="1" ht="24.95" customHeight="1">
      <c r="B64" s="149"/>
      <c r="C64" s="150"/>
      <c r="D64" s="151" t="s">
        <v>1182</v>
      </c>
      <c r="E64" s="152"/>
      <c r="F64" s="152"/>
      <c r="G64" s="152"/>
      <c r="H64" s="152"/>
      <c r="I64" s="153"/>
      <c r="J64" s="154">
        <f>J160</f>
        <v>0</v>
      </c>
      <c r="K64" s="155"/>
    </row>
    <row r="65" spans="2:12" s="1" customFormat="1" ht="21.75" customHeight="1">
      <c r="B65" s="41"/>
      <c r="C65" s="42"/>
      <c r="D65" s="42"/>
      <c r="E65" s="42"/>
      <c r="F65" s="42"/>
      <c r="G65" s="42"/>
      <c r="H65" s="42"/>
      <c r="I65" s="118"/>
      <c r="J65" s="42"/>
      <c r="K65" s="45"/>
    </row>
    <row r="66" spans="2:12" s="1" customFormat="1" ht="6.95" customHeight="1">
      <c r="B66" s="56"/>
      <c r="C66" s="57"/>
      <c r="D66" s="57"/>
      <c r="E66" s="57"/>
      <c r="F66" s="57"/>
      <c r="G66" s="57"/>
      <c r="H66" s="57"/>
      <c r="I66" s="139"/>
      <c r="J66" s="57"/>
      <c r="K66" s="58"/>
    </row>
    <row r="70" spans="2:12" s="1" customFormat="1" ht="6.95" customHeight="1">
      <c r="B70" s="59"/>
      <c r="C70" s="60"/>
      <c r="D70" s="60"/>
      <c r="E70" s="60"/>
      <c r="F70" s="60"/>
      <c r="G70" s="60"/>
      <c r="H70" s="60"/>
      <c r="I70" s="142"/>
      <c r="J70" s="60"/>
      <c r="K70" s="60"/>
      <c r="L70" s="61"/>
    </row>
    <row r="71" spans="2:12" s="1" customFormat="1" ht="36.950000000000003" customHeight="1">
      <c r="B71" s="41"/>
      <c r="C71" s="62" t="s">
        <v>145</v>
      </c>
      <c r="D71" s="63"/>
      <c r="E71" s="63"/>
      <c r="F71" s="63"/>
      <c r="G71" s="63"/>
      <c r="H71" s="63"/>
      <c r="I71" s="163"/>
      <c r="J71" s="63"/>
      <c r="K71" s="63"/>
      <c r="L71" s="61"/>
    </row>
    <row r="72" spans="2:12" s="1" customFormat="1" ht="6.95" customHeight="1">
      <c r="B72" s="41"/>
      <c r="C72" s="63"/>
      <c r="D72" s="63"/>
      <c r="E72" s="63"/>
      <c r="F72" s="63"/>
      <c r="G72" s="63"/>
      <c r="H72" s="63"/>
      <c r="I72" s="163"/>
      <c r="J72" s="63"/>
      <c r="K72" s="63"/>
      <c r="L72" s="61"/>
    </row>
    <row r="73" spans="2:12" s="1" customFormat="1" ht="14.45" customHeight="1">
      <c r="B73" s="41"/>
      <c r="C73" s="65" t="s">
        <v>18</v>
      </c>
      <c r="D73" s="63"/>
      <c r="E73" s="63"/>
      <c r="F73" s="63"/>
      <c r="G73" s="63"/>
      <c r="H73" s="63"/>
      <c r="I73" s="163"/>
      <c r="J73" s="63"/>
      <c r="K73" s="63"/>
      <c r="L73" s="61"/>
    </row>
    <row r="74" spans="2:12" s="1" customFormat="1" ht="22.5" customHeight="1">
      <c r="B74" s="41"/>
      <c r="C74" s="63"/>
      <c r="D74" s="63"/>
      <c r="E74" s="396" t="str">
        <f>E7</f>
        <v>Stavební úpravy a Zateplení objektu na st.p.543_Lázně Bělohrad_171018</v>
      </c>
      <c r="F74" s="397"/>
      <c r="G74" s="397"/>
      <c r="H74" s="397"/>
      <c r="I74" s="163"/>
      <c r="J74" s="63"/>
      <c r="K74" s="63"/>
      <c r="L74" s="61"/>
    </row>
    <row r="75" spans="2:12" s="1" customFormat="1" ht="14.45" customHeight="1">
      <c r="B75" s="41"/>
      <c r="C75" s="65" t="s">
        <v>125</v>
      </c>
      <c r="D75" s="63"/>
      <c r="E75" s="63"/>
      <c r="F75" s="63"/>
      <c r="G75" s="63"/>
      <c r="H75" s="63"/>
      <c r="I75" s="163"/>
      <c r="J75" s="63"/>
      <c r="K75" s="63"/>
      <c r="L75" s="61"/>
    </row>
    <row r="76" spans="2:12" s="1" customFormat="1" ht="23.25" customHeight="1">
      <c r="B76" s="41"/>
      <c r="C76" s="63"/>
      <c r="D76" s="63"/>
      <c r="E76" s="372" t="str">
        <f>E9</f>
        <v>SO.05 - ÚSTŘEDNÍ VYTÁPĚNÍ</v>
      </c>
      <c r="F76" s="398"/>
      <c r="G76" s="398"/>
      <c r="H76" s="398"/>
      <c r="I76" s="163"/>
      <c r="J76" s="63"/>
      <c r="K76" s="63"/>
      <c r="L76" s="61"/>
    </row>
    <row r="77" spans="2:12" s="1" customFormat="1" ht="6.95" customHeight="1">
      <c r="B77" s="41"/>
      <c r="C77" s="63"/>
      <c r="D77" s="63"/>
      <c r="E77" s="63"/>
      <c r="F77" s="63"/>
      <c r="G77" s="63"/>
      <c r="H77" s="63"/>
      <c r="I77" s="163"/>
      <c r="J77" s="63"/>
      <c r="K77" s="63"/>
      <c r="L77" s="61"/>
    </row>
    <row r="78" spans="2:12" s="1" customFormat="1" ht="18" customHeight="1">
      <c r="B78" s="41"/>
      <c r="C78" s="65" t="s">
        <v>24</v>
      </c>
      <c r="D78" s="63"/>
      <c r="E78" s="63"/>
      <c r="F78" s="164" t="str">
        <f>F12</f>
        <v>ZŠ K.V. Raise, Lázně Bělohrad</v>
      </c>
      <c r="G78" s="63"/>
      <c r="H78" s="63"/>
      <c r="I78" s="165" t="s">
        <v>26</v>
      </c>
      <c r="J78" s="73" t="str">
        <f>IF(J12="","",J12)</f>
        <v>16. 8. 2017</v>
      </c>
      <c r="K78" s="63"/>
      <c r="L78" s="61"/>
    </row>
    <row r="79" spans="2:12" s="1" customFormat="1" ht="6.95" customHeight="1">
      <c r="B79" s="41"/>
      <c r="C79" s="63"/>
      <c r="D79" s="63"/>
      <c r="E79" s="63"/>
      <c r="F79" s="63"/>
      <c r="G79" s="63"/>
      <c r="H79" s="63"/>
      <c r="I79" s="163"/>
      <c r="J79" s="63"/>
      <c r="K79" s="63"/>
      <c r="L79" s="61"/>
    </row>
    <row r="80" spans="2:12" s="1" customFormat="1">
      <c r="B80" s="41"/>
      <c r="C80" s="65" t="s">
        <v>28</v>
      </c>
      <c r="D80" s="63"/>
      <c r="E80" s="63"/>
      <c r="F80" s="164" t="str">
        <f>E15</f>
        <v>Město Lázně Bělohrad</v>
      </c>
      <c r="G80" s="63"/>
      <c r="H80" s="63"/>
      <c r="I80" s="165" t="s">
        <v>36</v>
      </c>
      <c r="J80" s="164" t="str">
        <f>E21</f>
        <v>SOLICITE s.r.o.</v>
      </c>
      <c r="K80" s="63"/>
      <c r="L80" s="61"/>
    </row>
    <row r="81" spans="2:65" s="1" customFormat="1" ht="14.45" customHeight="1">
      <c r="B81" s="41"/>
      <c r="C81" s="65" t="s">
        <v>34</v>
      </c>
      <c r="D81" s="63"/>
      <c r="E81" s="63"/>
      <c r="F81" s="164" t="str">
        <f>IF(E18="","",E18)</f>
        <v/>
      </c>
      <c r="G81" s="63"/>
      <c r="H81" s="63"/>
      <c r="I81" s="163"/>
      <c r="J81" s="63"/>
      <c r="K81" s="63"/>
      <c r="L81" s="61"/>
    </row>
    <row r="82" spans="2:65" s="1" customFormat="1" ht="10.35" customHeight="1">
      <c r="B82" s="41"/>
      <c r="C82" s="63"/>
      <c r="D82" s="63"/>
      <c r="E82" s="63"/>
      <c r="F82" s="63"/>
      <c r="G82" s="63"/>
      <c r="H82" s="63"/>
      <c r="I82" s="163"/>
      <c r="J82" s="63"/>
      <c r="K82" s="63"/>
      <c r="L82" s="61"/>
    </row>
    <row r="83" spans="2:65" s="9" customFormat="1" ht="29.25" customHeight="1">
      <c r="B83" s="166"/>
      <c r="C83" s="167" t="s">
        <v>146</v>
      </c>
      <c r="D83" s="168" t="s">
        <v>62</v>
      </c>
      <c r="E83" s="168" t="s">
        <v>58</v>
      </c>
      <c r="F83" s="168" t="s">
        <v>147</v>
      </c>
      <c r="G83" s="168" t="s">
        <v>148</v>
      </c>
      <c r="H83" s="168" t="s">
        <v>149</v>
      </c>
      <c r="I83" s="169" t="s">
        <v>150</v>
      </c>
      <c r="J83" s="168" t="s">
        <v>129</v>
      </c>
      <c r="K83" s="170" t="s">
        <v>151</v>
      </c>
      <c r="L83" s="171"/>
      <c r="M83" s="81" t="s">
        <v>152</v>
      </c>
      <c r="N83" s="82" t="s">
        <v>47</v>
      </c>
      <c r="O83" s="82" t="s">
        <v>153</v>
      </c>
      <c r="P83" s="82" t="s">
        <v>154</v>
      </c>
      <c r="Q83" s="82" t="s">
        <v>155</v>
      </c>
      <c r="R83" s="82" t="s">
        <v>156</v>
      </c>
      <c r="S83" s="82" t="s">
        <v>157</v>
      </c>
      <c r="T83" s="83" t="s">
        <v>158</v>
      </c>
    </row>
    <row r="84" spans="2:65" s="1" customFormat="1" ht="29.25" customHeight="1">
      <c r="B84" s="41"/>
      <c r="C84" s="87" t="s">
        <v>130</v>
      </c>
      <c r="D84" s="63"/>
      <c r="E84" s="63"/>
      <c r="F84" s="63"/>
      <c r="G84" s="63"/>
      <c r="H84" s="63"/>
      <c r="I84" s="163"/>
      <c r="J84" s="172">
        <f>BK84</f>
        <v>0</v>
      </c>
      <c r="K84" s="63"/>
      <c r="L84" s="61"/>
      <c r="M84" s="84"/>
      <c r="N84" s="85"/>
      <c r="O84" s="85"/>
      <c r="P84" s="173">
        <f>P85+P160</f>
        <v>0</v>
      </c>
      <c r="Q84" s="85"/>
      <c r="R84" s="173">
        <f>R85+R160</f>
        <v>1.094535</v>
      </c>
      <c r="S84" s="85"/>
      <c r="T84" s="174">
        <f>T85+T160</f>
        <v>0</v>
      </c>
      <c r="AT84" s="24" t="s">
        <v>77</v>
      </c>
      <c r="AU84" s="24" t="s">
        <v>131</v>
      </c>
      <c r="BK84" s="175">
        <f>BK85+BK160</f>
        <v>0</v>
      </c>
    </row>
    <row r="85" spans="2:65" s="10" customFormat="1" ht="37.35" customHeight="1">
      <c r="B85" s="176"/>
      <c r="C85" s="177"/>
      <c r="D85" s="178" t="s">
        <v>77</v>
      </c>
      <c r="E85" s="179" t="s">
        <v>228</v>
      </c>
      <c r="F85" s="179" t="s">
        <v>1269</v>
      </c>
      <c r="G85" s="177"/>
      <c r="H85" s="177"/>
      <c r="I85" s="180"/>
      <c r="J85" s="181">
        <f>BK85</f>
        <v>0</v>
      </c>
      <c r="K85" s="177"/>
      <c r="L85" s="182"/>
      <c r="M85" s="183"/>
      <c r="N85" s="184"/>
      <c r="O85" s="184"/>
      <c r="P85" s="185">
        <f>P86+P94+P103+P116+P122+P143</f>
        <v>0</v>
      </c>
      <c r="Q85" s="184"/>
      <c r="R85" s="185">
        <f>R86+R94+R103+R116+R122+R143</f>
        <v>1.094535</v>
      </c>
      <c r="S85" s="184"/>
      <c r="T85" s="186">
        <f>T86+T94+T103+T116+T122+T143</f>
        <v>0</v>
      </c>
      <c r="AR85" s="187" t="s">
        <v>88</v>
      </c>
      <c r="AT85" s="188" t="s">
        <v>77</v>
      </c>
      <c r="AU85" s="188" t="s">
        <v>78</v>
      </c>
      <c r="AY85" s="187" t="s">
        <v>161</v>
      </c>
      <c r="BK85" s="189">
        <f>BK86+BK94+BK103+BK116+BK122+BK143</f>
        <v>0</v>
      </c>
    </row>
    <row r="86" spans="2:65" s="10" customFormat="1" ht="19.899999999999999" customHeight="1">
      <c r="B86" s="176"/>
      <c r="C86" s="177"/>
      <c r="D86" s="190" t="s">
        <v>77</v>
      </c>
      <c r="E86" s="191" t="s">
        <v>440</v>
      </c>
      <c r="F86" s="191" t="s">
        <v>1250</v>
      </c>
      <c r="G86" s="177"/>
      <c r="H86" s="177"/>
      <c r="I86" s="180"/>
      <c r="J86" s="192">
        <f>BK86</f>
        <v>0</v>
      </c>
      <c r="K86" s="177"/>
      <c r="L86" s="182"/>
      <c r="M86" s="183"/>
      <c r="N86" s="184"/>
      <c r="O86" s="184"/>
      <c r="P86" s="185">
        <f>SUM(P87:P93)</f>
        <v>0</v>
      </c>
      <c r="Q86" s="184"/>
      <c r="R86" s="185">
        <f>SUM(R87:R93)</f>
        <v>4.6545000000000003E-2</v>
      </c>
      <c r="S86" s="184"/>
      <c r="T86" s="186">
        <f>SUM(T87:T93)</f>
        <v>0</v>
      </c>
      <c r="AR86" s="187" t="s">
        <v>88</v>
      </c>
      <c r="AT86" s="188" t="s">
        <v>77</v>
      </c>
      <c r="AU86" s="188" t="s">
        <v>86</v>
      </c>
      <c r="AY86" s="187" t="s">
        <v>161</v>
      </c>
      <c r="BK86" s="189">
        <f>SUM(BK87:BK93)</f>
        <v>0</v>
      </c>
    </row>
    <row r="87" spans="2:65" s="1" customFormat="1" ht="31.5" customHeight="1">
      <c r="B87" s="41"/>
      <c r="C87" s="193" t="s">
        <v>86</v>
      </c>
      <c r="D87" s="193" t="s">
        <v>164</v>
      </c>
      <c r="E87" s="194" t="s">
        <v>1575</v>
      </c>
      <c r="F87" s="195" t="s">
        <v>1576</v>
      </c>
      <c r="G87" s="196" t="s">
        <v>220</v>
      </c>
      <c r="H87" s="197">
        <v>258.5</v>
      </c>
      <c r="I87" s="198"/>
      <c r="J87" s="199">
        <f t="shared" ref="J87:J93" si="0">ROUND(I87*H87,2)</f>
        <v>0</v>
      </c>
      <c r="K87" s="195" t="s">
        <v>76</v>
      </c>
      <c r="L87" s="61"/>
      <c r="M87" s="200" t="s">
        <v>76</v>
      </c>
      <c r="N87" s="201" t="s">
        <v>48</v>
      </c>
      <c r="O87" s="42"/>
      <c r="P87" s="202">
        <f t="shared" ref="P87:P93" si="1">O87*H87</f>
        <v>0</v>
      </c>
      <c r="Q87" s="202">
        <v>6.0000000000000002E-5</v>
      </c>
      <c r="R87" s="202">
        <f t="shared" ref="R87:R93" si="2">Q87*H87</f>
        <v>1.5510000000000001E-2</v>
      </c>
      <c r="S87" s="202">
        <v>0</v>
      </c>
      <c r="T87" s="203">
        <f t="shared" ref="T87:T93" si="3">S87*H87</f>
        <v>0</v>
      </c>
      <c r="AR87" s="24" t="s">
        <v>234</v>
      </c>
      <c r="AT87" s="24" t="s">
        <v>164</v>
      </c>
      <c r="AU87" s="24" t="s">
        <v>88</v>
      </c>
      <c r="AY87" s="24" t="s">
        <v>161</v>
      </c>
      <c r="BE87" s="204">
        <f t="shared" ref="BE87:BE93" si="4">IF(N87="základní",J87,0)</f>
        <v>0</v>
      </c>
      <c r="BF87" s="204">
        <f t="shared" ref="BF87:BF93" si="5">IF(N87="snížená",J87,0)</f>
        <v>0</v>
      </c>
      <c r="BG87" s="204">
        <f t="shared" ref="BG87:BG93" si="6">IF(N87="zákl. přenesená",J87,0)</f>
        <v>0</v>
      </c>
      <c r="BH87" s="204">
        <f t="shared" ref="BH87:BH93" si="7">IF(N87="sníž. přenesená",J87,0)</f>
        <v>0</v>
      </c>
      <c r="BI87" s="204">
        <f t="shared" ref="BI87:BI93" si="8">IF(N87="nulová",J87,0)</f>
        <v>0</v>
      </c>
      <c r="BJ87" s="24" t="s">
        <v>86</v>
      </c>
      <c r="BK87" s="204">
        <f t="shared" ref="BK87:BK93" si="9">ROUND(I87*H87,2)</f>
        <v>0</v>
      </c>
      <c r="BL87" s="24" t="s">
        <v>234</v>
      </c>
      <c r="BM87" s="24" t="s">
        <v>1577</v>
      </c>
    </row>
    <row r="88" spans="2:65" s="1" customFormat="1" ht="22.5" customHeight="1">
      <c r="B88" s="41"/>
      <c r="C88" s="232" t="s">
        <v>88</v>
      </c>
      <c r="D88" s="232" t="s">
        <v>246</v>
      </c>
      <c r="E88" s="233" t="s">
        <v>1578</v>
      </c>
      <c r="F88" s="234" t="s">
        <v>1579</v>
      </c>
      <c r="G88" s="235" t="s">
        <v>220</v>
      </c>
      <c r="H88" s="236">
        <v>207</v>
      </c>
      <c r="I88" s="237"/>
      <c r="J88" s="238">
        <f t="shared" si="0"/>
        <v>0</v>
      </c>
      <c r="K88" s="234" t="s">
        <v>76</v>
      </c>
      <c r="L88" s="239"/>
      <c r="M88" s="240" t="s">
        <v>76</v>
      </c>
      <c r="N88" s="241" t="s">
        <v>48</v>
      </c>
      <c r="O88" s="42"/>
      <c r="P88" s="202">
        <f t="shared" si="1"/>
        <v>0</v>
      </c>
      <c r="Q88" s="202">
        <v>6.9999999999999994E-5</v>
      </c>
      <c r="R88" s="202">
        <f t="shared" si="2"/>
        <v>1.4489999999999999E-2</v>
      </c>
      <c r="S88" s="202">
        <v>0</v>
      </c>
      <c r="T88" s="203">
        <f t="shared" si="3"/>
        <v>0</v>
      </c>
      <c r="AR88" s="24" t="s">
        <v>206</v>
      </c>
      <c r="AT88" s="24" t="s">
        <v>246</v>
      </c>
      <c r="AU88" s="24" t="s">
        <v>88</v>
      </c>
      <c r="AY88" s="24" t="s">
        <v>161</v>
      </c>
      <c r="BE88" s="204">
        <f t="shared" si="4"/>
        <v>0</v>
      </c>
      <c r="BF88" s="204">
        <f t="shared" si="5"/>
        <v>0</v>
      </c>
      <c r="BG88" s="204">
        <f t="shared" si="6"/>
        <v>0</v>
      </c>
      <c r="BH88" s="204">
        <f t="shared" si="7"/>
        <v>0</v>
      </c>
      <c r="BI88" s="204">
        <f t="shared" si="8"/>
        <v>0</v>
      </c>
      <c r="BJ88" s="24" t="s">
        <v>86</v>
      </c>
      <c r="BK88" s="204">
        <f t="shared" si="9"/>
        <v>0</v>
      </c>
      <c r="BL88" s="24" t="s">
        <v>234</v>
      </c>
      <c r="BM88" s="24" t="s">
        <v>1580</v>
      </c>
    </row>
    <row r="89" spans="2:65" s="1" customFormat="1" ht="22.5" customHeight="1">
      <c r="B89" s="41"/>
      <c r="C89" s="232" t="s">
        <v>186</v>
      </c>
      <c r="D89" s="232" t="s">
        <v>246</v>
      </c>
      <c r="E89" s="233" t="s">
        <v>1581</v>
      </c>
      <c r="F89" s="234" t="s">
        <v>1582</v>
      </c>
      <c r="G89" s="235" t="s">
        <v>220</v>
      </c>
      <c r="H89" s="236">
        <v>51.5</v>
      </c>
      <c r="I89" s="237"/>
      <c r="J89" s="238">
        <f t="shared" si="0"/>
        <v>0</v>
      </c>
      <c r="K89" s="234" t="s">
        <v>76</v>
      </c>
      <c r="L89" s="239"/>
      <c r="M89" s="240" t="s">
        <v>76</v>
      </c>
      <c r="N89" s="241" t="s">
        <v>48</v>
      </c>
      <c r="O89" s="42"/>
      <c r="P89" s="202">
        <f t="shared" si="1"/>
        <v>0</v>
      </c>
      <c r="Q89" s="202">
        <v>6.9999999999999994E-5</v>
      </c>
      <c r="R89" s="202">
        <f t="shared" si="2"/>
        <v>3.6049999999999997E-3</v>
      </c>
      <c r="S89" s="202">
        <v>0</v>
      </c>
      <c r="T89" s="203">
        <f t="shared" si="3"/>
        <v>0</v>
      </c>
      <c r="AR89" s="24" t="s">
        <v>206</v>
      </c>
      <c r="AT89" s="24" t="s">
        <v>246</v>
      </c>
      <c r="AU89" s="24" t="s">
        <v>88</v>
      </c>
      <c r="AY89" s="24" t="s">
        <v>161</v>
      </c>
      <c r="BE89" s="204">
        <f t="shared" si="4"/>
        <v>0</v>
      </c>
      <c r="BF89" s="204">
        <f t="shared" si="5"/>
        <v>0</v>
      </c>
      <c r="BG89" s="204">
        <f t="shared" si="6"/>
        <v>0</v>
      </c>
      <c r="BH89" s="204">
        <f t="shared" si="7"/>
        <v>0</v>
      </c>
      <c r="BI89" s="204">
        <f t="shared" si="8"/>
        <v>0</v>
      </c>
      <c r="BJ89" s="24" t="s">
        <v>86</v>
      </c>
      <c r="BK89" s="204">
        <f t="shared" si="9"/>
        <v>0</v>
      </c>
      <c r="BL89" s="24" t="s">
        <v>234</v>
      </c>
      <c r="BM89" s="24" t="s">
        <v>1583</v>
      </c>
    </row>
    <row r="90" spans="2:65" s="1" customFormat="1" ht="31.5" customHeight="1">
      <c r="B90" s="41"/>
      <c r="C90" s="193" t="s">
        <v>169</v>
      </c>
      <c r="D90" s="193" t="s">
        <v>164</v>
      </c>
      <c r="E90" s="194" t="s">
        <v>1251</v>
      </c>
      <c r="F90" s="195" t="s">
        <v>1252</v>
      </c>
      <c r="G90" s="196" t="s">
        <v>220</v>
      </c>
      <c r="H90" s="197">
        <v>26</v>
      </c>
      <c r="I90" s="198"/>
      <c r="J90" s="199">
        <f t="shared" si="0"/>
        <v>0</v>
      </c>
      <c r="K90" s="195" t="s">
        <v>76</v>
      </c>
      <c r="L90" s="61"/>
      <c r="M90" s="200" t="s">
        <v>76</v>
      </c>
      <c r="N90" s="201" t="s">
        <v>48</v>
      </c>
      <c r="O90" s="42"/>
      <c r="P90" s="202">
        <f t="shared" si="1"/>
        <v>0</v>
      </c>
      <c r="Q90" s="202">
        <v>2.0000000000000001E-4</v>
      </c>
      <c r="R90" s="202">
        <f t="shared" si="2"/>
        <v>5.2000000000000006E-3</v>
      </c>
      <c r="S90" s="202">
        <v>0</v>
      </c>
      <c r="T90" s="203">
        <f t="shared" si="3"/>
        <v>0</v>
      </c>
      <c r="AR90" s="24" t="s">
        <v>234</v>
      </c>
      <c r="AT90" s="24" t="s">
        <v>164</v>
      </c>
      <c r="AU90" s="24" t="s">
        <v>88</v>
      </c>
      <c r="AY90" s="24" t="s">
        <v>161</v>
      </c>
      <c r="BE90" s="204">
        <f t="shared" si="4"/>
        <v>0</v>
      </c>
      <c r="BF90" s="204">
        <f t="shared" si="5"/>
        <v>0</v>
      </c>
      <c r="BG90" s="204">
        <f t="shared" si="6"/>
        <v>0</v>
      </c>
      <c r="BH90" s="204">
        <f t="shared" si="7"/>
        <v>0</v>
      </c>
      <c r="BI90" s="204">
        <f t="shared" si="8"/>
        <v>0</v>
      </c>
      <c r="BJ90" s="24" t="s">
        <v>86</v>
      </c>
      <c r="BK90" s="204">
        <f t="shared" si="9"/>
        <v>0</v>
      </c>
      <c r="BL90" s="24" t="s">
        <v>234</v>
      </c>
      <c r="BM90" s="24" t="s">
        <v>1584</v>
      </c>
    </row>
    <row r="91" spans="2:65" s="1" customFormat="1" ht="22.5" customHeight="1">
      <c r="B91" s="41"/>
      <c r="C91" s="232" t="s">
        <v>245</v>
      </c>
      <c r="D91" s="232" t="s">
        <v>246</v>
      </c>
      <c r="E91" s="233" t="s">
        <v>1585</v>
      </c>
      <c r="F91" s="234" t="s">
        <v>1586</v>
      </c>
      <c r="G91" s="235" t="s">
        <v>220</v>
      </c>
      <c r="H91" s="236">
        <v>22</v>
      </c>
      <c r="I91" s="237"/>
      <c r="J91" s="238">
        <f t="shared" si="0"/>
        <v>0</v>
      </c>
      <c r="K91" s="234" t="s">
        <v>76</v>
      </c>
      <c r="L91" s="239"/>
      <c r="M91" s="240" t="s">
        <v>76</v>
      </c>
      <c r="N91" s="241" t="s">
        <v>48</v>
      </c>
      <c r="O91" s="42"/>
      <c r="P91" s="202">
        <f t="shared" si="1"/>
        <v>0</v>
      </c>
      <c r="Q91" s="202">
        <v>2.9E-4</v>
      </c>
      <c r="R91" s="202">
        <f t="shared" si="2"/>
        <v>6.3800000000000003E-3</v>
      </c>
      <c r="S91" s="202">
        <v>0</v>
      </c>
      <c r="T91" s="203">
        <f t="shared" si="3"/>
        <v>0</v>
      </c>
      <c r="AR91" s="24" t="s">
        <v>206</v>
      </c>
      <c r="AT91" s="24" t="s">
        <v>246</v>
      </c>
      <c r="AU91" s="24" t="s">
        <v>88</v>
      </c>
      <c r="AY91" s="24" t="s">
        <v>161</v>
      </c>
      <c r="BE91" s="204">
        <f t="shared" si="4"/>
        <v>0</v>
      </c>
      <c r="BF91" s="204">
        <f t="shared" si="5"/>
        <v>0</v>
      </c>
      <c r="BG91" s="204">
        <f t="shared" si="6"/>
        <v>0</v>
      </c>
      <c r="BH91" s="204">
        <f t="shared" si="7"/>
        <v>0</v>
      </c>
      <c r="BI91" s="204">
        <f t="shared" si="8"/>
        <v>0</v>
      </c>
      <c r="BJ91" s="24" t="s">
        <v>86</v>
      </c>
      <c r="BK91" s="204">
        <f t="shared" si="9"/>
        <v>0</v>
      </c>
      <c r="BL91" s="24" t="s">
        <v>234</v>
      </c>
      <c r="BM91" s="24" t="s">
        <v>1587</v>
      </c>
    </row>
    <row r="92" spans="2:65" s="1" customFormat="1" ht="22.5" customHeight="1">
      <c r="B92" s="41"/>
      <c r="C92" s="232" t="s">
        <v>352</v>
      </c>
      <c r="D92" s="232" t="s">
        <v>246</v>
      </c>
      <c r="E92" s="233" t="s">
        <v>1254</v>
      </c>
      <c r="F92" s="234" t="s">
        <v>1588</v>
      </c>
      <c r="G92" s="235" t="s">
        <v>220</v>
      </c>
      <c r="H92" s="236">
        <v>4</v>
      </c>
      <c r="I92" s="237"/>
      <c r="J92" s="238">
        <f t="shared" si="0"/>
        <v>0</v>
      </c>
      <c r="K92" s="234" t="s">
        <v>76</v>
      </c>
      <c r="L92" s="239"/>
      <c r="M92" s="240" t="s">
        <v>76</v>
      </c>
      <c r="N92" s="241" t="s">
        <v>48</v>
      </c>
      <c r="O92" s="42"/>
      <c r="P92" s="202">
        <f t="shared" si="1"/>
        <v>0</v>
      </c>
      <c r="Q92" s="202">
        <v>3.4000000000000002E-4</v>
      </c>
      <c r="R92" s="202">
        <f t="shared" si="2"/>
        <v>1.3600000000000001E-3</v>
      </c>
      <c r="S92" s="202">
        <v>0</v>
      </c>
      <c r="T92" s="203">
        <f t="shared" si="3"/>
        <v>0</v>
      </c>
      <c r="AR92" s="24" t="s">
        <v>206</v>
      </c>
      <c r="AT92" s="24" t="s">
        <v>246</v>
      </c>
      <c r="AU92" s="24" t="s">
        <v>88</v>
      </c>
      <c r="AY92" s="24" t="s">
        <v>161</v>
      </c>
      <c r="BE92" s="204">
        <f t="shared" si="4"/>
        <v>0</v>
      </c>
      <c r="BF92" s="204">
        <f t="shared" si="5"/>
        <v>0</v>
      </c>
      <c r="BG92" s="204">
        <f t="shared" si="6"/>
        <v>0</v>
      </c>
      <c r="BH92" s="204">
        <f t="shared" si="7"/>
        <v>0</v>
      </c>
      <c r="BI92" s="204">
        <f t="shared" si="8"/>
        <v>0</v>
      </c>
      <c r="BJ92" s="24" t="s">
        <v>86</v>
      </c>
      <c r="BK92" s="204">
        <f t="shared" si="9"/>
        <v>0</v>
      </c>
      <c r="BL92" s="24" t="s">
        <v>234</v>
      </c>
      <c r="BM92" s="24" t="s">
        <v>1589</v>
      </c>
    </row>
    <row r="93" spans="2:65" s="1" customFormat="1" ht="22.5" customHeight="1">
      <c r="B93" s="41"/>
      <c r="C93" s="193" t="s">
        <v>356</v>
      </c>
      <c r="D93" s="193" t="s">
        <v>164</v>
      </c>
      <c r="E93" s="194" t="s">
        <v>482</v>
      </c>
      <c r="F93" s="195" t="s">
        <v>1590</v>
      </c>
      <c r="G93" s="196" t="s">
        <v>204</v>
      </c>
      <c r="H93" s="197">
        <v>4.7E-2</v>
      </c>
      <c r="I93" s="198"/>
      <c r="J93" s="199">
        <f t="shared" si="0"/>
        <v>0</v>
      </c>
      <c r="K93" s="195" t="s">
        <v>76</v>
      </c>
      <c r="L93" s="61"/>
      <c r="M93" s="200" t="s">
        <v>76</v>
      </c>
      <c r="N93" s="201" t="s">
        <v>48</v>
      </c>
      <c r="O93" s="42"/>
      <c r="P93" s="202">
        <f t="shared" si="1"/>
        <v>0</v>
      </c>
      <c r="Q93" s="202">
        <v>0</v>
      </c>
      <c r="R93" s="202">
        <f t="shared" si="2"/>
        <v>0</v>
      </c>
      <c r="S93" s="202">
        <v>0</v>
      </c>
      <c r="T93" s="203">
        <f t="shared" si="3"/>
        <v>0</v>
      </c>
      <c r="AR93" s="24" t="s">
        <v>234</v>
      </c>
      <c r="AT93" s="24" t="s">
        <v>164</v>
      </c>
      <c r="AU93" s="24" t="s">
        <v>88</v>
      </c>
      <c r="AY93" s="24" t="s">
        <v>161</v>
      </c>
      <c r="BE93" s="204">
        <f t="shared" si="4"/>
        <v>0</v>
      </c>
      <c r="BF93" s="204">
        <f t="shared" si="5"/>
        <v>0</v>
      </c>
      <c r="BG93" s="204">
        <f t="shared" si="6"/>
        <v>0</v>
      </c>
      <c r="BH93" s="204">
        <f t="shared" si="7"/>
        <v>0</v>
      </c>
      <c r="BI93" s="204">
        <f t="shared" si="8"/>
        <v>0</v>
      </c>
      <c r="BJ93" s="24" t="s">
        <v>86</v>
      </c>
      <c r="BK93" s="204">
        <f t="shared" si="9"/>
        <v>0</v>
      </c>
      <c r="BL93" s="24" t="s">
        <v>234</v>
      </c>
      <c r="BM93" s="24" t="s">
        <v>1591</v>
      </c>
    </row>
    <row r="94" spans="2:65" s="10" customFormat="1" ht="29.85" customHeight="1">
      <c r="B94" s="176"/>
      <c r="C94" s="177"/>
      <c r="D94" s="190" t="s">
        <v>77</v>
      </c>
      <c r="E94" s="191" t="s">
        <v>1592</v>
      </c>
      <c r="F94" s="191" t="s">
        <v>1593</v>
      </c>
      <c r="G94" s="177"/>
      <c r="H94" s="177"/>
      <c r="I94" s="180"/>
      <c r="J94" s="192">
        <f>BK94</f>
        <v>0</v>
      </c>
      <c r="K94" s="177"/>
      <c r="L94" s="182"/>
      <c r="M94" s="183"/>
      <c r="N94" s="184"/>
      <c r="O94" s="184"/>
      <c r="P94" s="185">
        <f>SUM(P95:P102)</f>
        <v>0</v>
      </c>
      <c r="Q94" s="184"/>
      <c r="R94" s="185">
        <f>SUM(R95:R102)</f>
        <v>0</v>
      </c>
      <c r="S94" s="184"/>
      <c r="T94" s="186">
        <f>SUM(T95:T102)</f>
        <v>0</v>
      </c>
      <c r="AR94" s="187" t="s">
        <v>88</v>
      </c>
      <c r="AT94" s="188" t="s">
        <v>77</v>
      </c>
      <c r="AU94" s="188" t="s">
        <v>86</v>
      </c>
      <c r="AY94" s="187" t="s">
        <v>161</v>
      </c>
      <c r="BK94" s="189">
        <f>SUM(BK95:BK102)</f>
        <v>0</v>
      </c>
    </row>
    <row r="95" spans="2:65" s="1" customFormat="1" ht="22.5" customHeight="1">
      <c r="B95" s="41"/>
      <c r="C95" s="193" t="s">
        <v>264</v>
      </c>
      <c r="D95" s="193" t="s">
        <v>164</v>
      </c>
      <c r="E95" s="194" t="s">
        <v>1594</v>
      </c>
      <c r="F95" s="195" t="s">
        <v>1595</v>
      </c>
      <c r="G95" s="196" t="s">
        <v>204</v>
      </c>
      <c r="H95" s="197">
        <v>0.2</v>
      </c>
      <c r="I95" s="198"/>
      <c r="J95" s="199">
        <f>ROUND(I95*H95,2)</f>
        <v>0</v>
      </c>
      <c r="K95" s="195" t="s">
        <v>76</v>
      </c>
      <c r="L95" s="61"/>
      <c r="M95" s="200" t="s">
        <v>76</v>
      </c>
      <c r="N95" s="201" t="s">
        <v>48</v>
      </c>
      <c r="O95" s="42"/>
      <c r="P95" s="202">
        <f>O95*H95</f>
        <v>0</v>
      </c>
      <c r="Q95" s="202">
        <v>0</v>
      </c>
      <c r="R95" s="202">
        <f>Q95*H95</f>
        <v>0</v>
      </c>
      <c r="S95" s="202">
        <v>0</v>
      </c>
      <c r="T95" s="203">
        <f>S95*H95</f>
        <v>0</v>
      </c>
      <c r="AR95" s="24" t="s">
        <v>234</v>
      </c>
      <c r="AT95" s="24" t="s">
        <v>164</v>
      </c>
      <c r="AU95" s="24" t="s">
        <v>88</v>
      </c>
      <c r="AY95" s="24" t="s">
        <v>161</v>
      </c>
      <c r="BE95" s="204">
        <f>IF(N95="základní",J95,0)</f>
        <v>0</v>
      </c>
      <c r="BF95" s="204">
        <f>IF(N95="snížená",J95,0)</f>
        <v>0</v>
      </c>
      <c r="BG95" s="204">
        <f>IF(N95="zákl. přenesená",J95,0)</f>
        <v>0</v>
      </c>
      <c r="BH95" s="204">
        <f>IF(N95="sníž. přenesená",J95,0)</f>
        <v>0</v>
      </c>
      <c r="BI95" s="204">
        <f>IF(N95="nulová",J95,0)</f>
        <v>0</v>
      </c>
      <c r="BJ95" s="24" t="s">
        <v>86</v>
      </c>
      <c r="BK95" s="204">
        <f>ROUND(I95*H95,2)</f>
        <v>0</v>
      </c>
      <c r="BL95" s="24" t="s">
        <v>234</v>
      </c>
      <c r="BM95" s="24" t="s">
        <v>1596</v>
      </c>
    </row>
    <row r="96" spans="2:65" s="1" customFormat="1" ht="22.5" customHeight="1">
      <c r="B96" s="41"/>
      <c r="C96" s="193" t="s">
        <v>288</v>
      </c>
      <c r="D96" s="193" t="s">
        <v>164</v>
      </c>
      <c r="E96" s="194" t="s">
        <v>1597</v>
      </c>
      <c r="F96" s="195" t="s">
        <v>1598</v>
      </c>
      <c r="G96" s="196" t="s">
        <v>1599</v>
      </c>
      <c r="H96" s="197">
        <v>1</v>
      </c>
      <c r="I96" s="198"/>
      <c r="J96" s="199">
        <f>ROUND(I96*H96,2)</f>
        <v>0</v>
      </c>
      <c r="K96" s="195" t="s">
        <v>76</v>
      </c>
      <c r="L96" s="61"/>
      <c r="M96" s="200" t="s">
        <v>76</v>
      </c>
      <c r="N96" s="201" t="s">
        <v>48</v>
      </c>
      <c r="O96" s="42"/>
      <c r="P96" s="202">
        <f>O96*H96</f>
        <v>0</v>
      </c>
      <c r="Q96" s="202">
        <v>0</v>
      </c>
      <c r="R96" s="202">
        <f>Q96*H96</f>
        <v>0</v>
      </c>
      <c r="S96" s="202">
        <v>0</v>
      </c>
      <c r="T96" s="203">
        <f>S96*H96</f>
        <v>0</v>
      </c>
      <c r="AR96" s="24" t="s">
        <v>234</v>
      </c>
      <c r="AT96" s="24" t="s">
        <v>164</v>
      </c>
      <c r="AU96" s="24" t="s">
        <v>88</v>
      </c>
      <c r="AY96" s="24" t="s">
        <v>161</v>
      </c>
      <c r="BE96" s="204">
        <f>IF(N96="základní",J96,0)</f>
        <v>0</v>
      </c>
      <c r="BF96" s="204">
        <f>IF(N96="snížená",J96,0)</f>
        <v>0</v>
      </c>
      <c r="BG96" s="204">
        <f>IF(N96="zákl. přenesená",J96,0)</f>
        <v>0</v>
      </c>
      <c r="BH96" s="204">
        <f>IF(N96="sníž. přenesená",J96,0)</f>
        <v>0</v>
      </c>
      <c r="BI96" s="204">
        <f>IF(N96="nulová",J96,0)</f>
        <v>0</v>
      </c>
      <c r="BJ96" s="24" t="s">
        <v>86</v>
      </c>
      <c r="BK96" s="204">
        <f>ROUND(I96*H96,2)</f>
        <v>0</v>
      </c>
      <c r="BL96" s="24" t="s">
        <v>234</v>
      </c>
      <c r="BM96" s="24" t="s">
        <v>1600</v>
      </c>
    </row>
    <row r="97" spans="2:65" s="1" customFormat="1" ht="22.5" customHeight="1">
      <c r="B97" s="41"/>
      <c r="C97" s="193" t="s">
        <v>215</v>
      </c>
      <c r="D97" s="193" t="s">
        <v>164</v>
      </c>
      <c r="E97" s="194" t="s">
        <v>1601</v>
      </c>
      <c r="F97" s="195" t="s">
        <v>1602</v>
      </c>
      <c r="G97" s="196" t="s">
        <v>254</v>
      </c>
      <c r="H97" s="197">
        <v>1</v>
      </c>
      <c r="I97" s="198"/>
      <c r="J97" s="199">
        <f>ROUND(I97*H97,2)</f>
        <v>0</v>
      </c>
      <c r="K97" s="195" t="s">
        <v>76</v>
      </c>
      <c r="L97" s="61"/>
      <c r="M97" s="200" t="s">
        <v>76</v>
      </c>
      <c r="N97" s="201" t="s">
        <v>48</v>
      </c>
      <c r="O97" s="42"/>
      <c r="P97" s="202">
        <f>O97*H97</f>
        <v>0</v>
      </c>
      <c r="Q97" s="202">
        <v>0</v>
      </c>
      <c r="R97" s="202">
        <f>Q97*H97</f>
        <v>0</v>
      </c>
      <c r="S97" s="202">
        <v>0</v>
      </c>
      <c r="T97" s="203">
        <f>S97*H97</f>
        <v>0</v>
      </c>
      <c r="AR97" s="24" t="s">
        <v>234</v>
      </c>
      <c r="AT97" s="24" t="s">
        <v>164</v>
      </c>
      <c r="AU97" s="24" t="s">
        <v>88</v>
      </c>
      <c r="AY97" s="24" t="s">
        <v>161</v>
      </c>
      <c r="BE97" s="204">
        <f>IF(N97="základní",J97,0)</f>
        <v>0</v>
      </c>
      <c r="BF97" s="204">
        <f>IF(N97="snížená",J97,0)</f>
        <v>0</v>
      </c>
      <c r="BG97" s="204">
        <f>IF(N97="zákl. přenesená",J97,0)</f>
        <v>0</v>
      </c>
      <c r="BH97" s="204">
        <f>IF(N97="sníž. přenesená",J97,0)</f>
        <v>0</v>
      </c>
      <c r="BI97" s="204">
        <f>IF(N97="nulová",J97,0)</f>
        <v>0</v>
      </c>
      <c r="BJ97" s="24" t="s">
        <v>86</v>
      </c>
      <c r="BK97" s="204">
        <f>ROUND(I97*H97,2)</f>
        <v>0</v>
      </c>
      <c r="BL97" s="24" t="s">
        <v>234</v>
      </c>
      <c r="BM97" s="24" t="s">
        <v>1603</v>
      </c>
    </row>
    <row r="98" spans="2:65" s="1" customFormat="1" ht="54">
      <c r="B98" s="41"/>
      <c r="C98" s="63"/>
      <c r="D98" s="219" t="s">
        <v>394</v>
      </c>
      <c r="E98" s="63"/>
      <c r="F98" s="250" t="s">
        <v>1604</v>
      </c>
      <c r="G98" s="63"/>
      <c r="H98" s="63"/>
      <c r="I98" s="163"/>
      <c r="J98" s="63"/>
      <c r="K98" s="63"/>
      <c r="L98" s="61"/>
      <c r="M98" s="249"/>
      <c r="N98" s="42"/>
      <c r="O98" s="42"/>
      <c r="P98" s="42"/>
      <c r="Q98" s="42"/>
      <c r="R98" s="42"/>
      <c r="S98" s="42"/>
      <c r="T98" s="78"/>
      <c r="AT98" s="24" t="s">
        <v>394</v>
      </c>
      <c r="AU98" s="24" t="s">
        <v>88</v>
      </c>
    </row>
    <row r="99" spans="2:65" s="1" customFormat="1" ht="22.5" customHeight="1">
      <c r="B99" s="41"/>
      <c r="C99" s="193" t="s">
        <v>251</v>
      </c>
      <c r="D99" s="193" t="s">
        <v>164</v>
      </c>
      <c r="E99" s="194" t="s">
        <v>1605</v>
      </c>
      <c r="F99" s="195" t="s">
        <v>1606</v>
      </c>
      <c r="G99" s="196" t="s">
        <v>254</v>
      </c>
      <c r="H99" s="197">
        <v>1</v>
      </c>
      <c r="I99" s="198"/>
      <c r="J99" s="199">
        <f>ROUND(I99*H99,2)</f>
        <v>0</v>
      </c>
      <c r="K99" s="195" t="s">
        <v>76</v>
      </c>
      <c r="L99" s="61"/>
      <c r="M99" s="200" t="s">
        <v>76</v>
      </c>
      <c r="N99" s="201" t="s">
        <v>48</v>
      </c>
      <c r="O99" s="42"/>
      <c r="P99" s="202">
        <f>O99*H99</f>
        <v>0</v>
      </c>
      <c r="Q99" s="202">
        <v>0</v>
      </c>
      <c r="R99" s="202">
        <f>Q99*H99</f>
        <v>0</v>
      </c>
      <c r="S99" s="202">
        <v>0</v>
      </c>
      <c r="T99" s="203">
        <f>S99*H99</f>
        <v>0</v>
      </c>
      <c r="AR99" s="24" t="s">
        <v>234</v>
      </c>
      <c r="AT99" s="24" t="s">
        <v>164</v>
      </c>
      <c r="AU99" s="24" t="s">
        <v>88</v>
      </c>
      <c r="AY99" s="24" t="s">
        <v>161</v>
      </c>
      <c r="BE99" s="204">
        <f>IF(N99="základní",J99,0)</f>
        <v>0</v>
      </c>
      <c r="BF99" s="204">
        <f>IF(N99="snížená",J99,0)</f>
        <v>0</v>
      </c>
      <c r="BG99" s="204">
        <f>IF(N99="zákl. přenesená",J99,0)</f>
        <v>0</v>
      </c>
      <c r="BH99" s="204">
        <f>IF(N99="sníž. přenesená",J99,0)</f>
        <v>0</v>
      </c>
      <c r="BI99" s="204">
        <f>IF(N99="nulová",J99,0)</f>
        <v>0</v>
      </c>
      <c r="BJ99" s="24" t="s">
        <v>86</v>
      </c>
      <c r="BK99" s="204">
        <f>ROUND(I99*H99,2)</f>
        <v>0</v>
      </c>
      <c r="BL99" s="24" t="s">
        <v>234</v>
      </c>
      <c r="BM99" s="24" t="s">
        <v>1607</v>
      </c>
    </row>
    <row r="100" spans="2:65" s="1" customFormat="1" ht="22.5" customHeight="1">
      <c r="B100" s="41"/>
      <c r="C100" s="193" t="s">
        <v>256</v>
      </c>
      <c r="D100" s="193" t="s">
        <v>164</v>
      </c>
      <c r="E100" s="194" t="s">
        <v>1608</v>
      </c>
      <c r="F100" s="195" t="s">
        <v>1609</v>
      </c>
      <c r="G100" s="196" t="s">
        <v>1610</v>
      </c>
      <c r="H100" s="197">
        <v>24</v>
      </c>
      <c r="I100" s="198"/>
      <c r="J100" s="199">
        <f>ROUND(I100*H100,2)</f>
        <v>0</v>
      </c>
      <c r="K100" s="195" t="s">
        <v>76</v>
      </c>
      <c r="L100" s="61"/>
      <c r="M100" s="200" t="s">
        <v>76</v>
      </c>
      <c r="N100" s="201" t="s">
        <v>48</v>
      </c>
      <c r="O100" s="42"/>
      <c r="P100" s="202">
        <f>O100*H100</f>
        <v>0</v>
      </c>
      <c r="Q100" s="202">
        <v>0</v>
      </c>
      <c r="R100" s="202">
        <f>Q100*H100</f>
        <v>0</v>
      </c>
      <c r="S100" s="202">
        <v>0</v>
      </c>
      <c r="T100" s="203">
        <f>S100*H100</f>
        <v>0</v>
      </c>
      <c r="AR100" s="24" t="s">
        <v>234</v>
      </c>
      <c r="AT100" s="24" t="s">
        <v>164</v>
      </c>
      <c r="AU100" s="24" t="s">
        <v>88</v>
      </c>
      <c r="AY100" s="24" t="s">
        <v>161</v>
      </c>
      <c r="BE100" s="204">
        <f>IF(N100="základní",J100,0)</f>
        <v>0</v>
      </c>
      <c r="BF100" s="204">
        <f>IF(N100="snížená",J100,0)</f>
        <v>0</v>
      </c>
      <c r="BG100" s="204">
        <f>IF(N100="zákl. přenesená",J100,0)</f>
        <v>0</v>
      </c>
      <c r="BH100" s="204">
        <f>IF(N100="sníž. přenesená",J100,0)</f>
        <v>0</v>
      </c>
      <c r="BI100" s="204">
        <f>IF(N100="nulová",J100,0)</f>
        <v>0</v>
      </c>
      <c r="BJ100" s="24" t="s">
        <v>86</v>
      </c>
      <c r="BK100" s="204">
        <f>ROUND(I100*H100,2)</f>
        <v>0</v>
      </c>
      <c r="BL100" s="24" t="s">
        <v>234</v>
      </c>
      <c r="BM100" s="24" t="s">
        <v>1611</v>
      </c>
    </row>
    <row r="101" spans="2:65" s="1" customFormat="1" ht="22.5" customHeight="1">
      <c r="B101" s="41"/>
      <c r="C101" s="193" t="s">
        <v>260</v>
      </c>
      <c r="D101" s="193" t="s">
        <v>164</v>
      </c>
      <c r="E101" s="194" t="s">
        <v>1612</v>
      </c>
      <c r="F101" s="195" t="s">
        <v>1613</v>
      </c>
      <c r="G101" s="196" t="s">
        <v>726</v>
      </c>
      <c r="H101" s="197">
        <v>1</v>
      </c>
      <c r="I101" s="198"/>
      <c r="J101" s="199">
        <f>ROUND(I101*H101,2)</f>
        <v>0</v>
      </c>
      <c r="K101" s="195" t="s">
        <v>76</v>
      </c>
      <c r="L101" s="61"/>
      <c r="M101" s="200" t="s">
        <v>76</v>
      </c>
      <c r="N101" s="201" t="s">
        <v>48</v>
      </c>
      <c r="O101" s="42"/>
      <c r="P101" s="202">
        <f>O101*H101</f>
        <v>0</v>
      </c>
      <c r="Q101" s="202">
        <v>0</v>
      </c>
      <c r="R101" s="202">
        <f>Q101*H101</f>
        <v>0</v>
      </c>
      <c r="S101" s="202">
        <v>0</v>
      </c>
      <c r="T101" s="203">
        <f>S101*H101</f>
        <v>0</v>
      </c>
      <c r="AR101" s="24" t="s">
        <v>1614</v>
      </c>
      <c r="AT101" s="24" t="s">
        <v>164</v>
      </c>
      <c r="AU101" s="24" t="s">
        <v>88</v>
      </c>
      <c r="AY101" s="24" t="s">
        <v>161</v>
      </c>
      <c r="BE101" s="204">
        <f>IF(N101="základní",J101,0)</f>
        <v>0</v>
      </c>
      <c r="BF101" s="204">
        <f>IF(N101="snížená",J101,0)</f>
        <v>0</v>
      </c>
      <c r="BG101" s="204">
        <f>IF(N101="zákl. přenesená",J101,0)</f>
        <v>0</v>
      </c>
      <c r="BH101" s="204">
        <f>IF(N101="sníž. přenesená",J101,0)</f>
        <v>0</v>
      </c>
      <c r="BI101" s="204">
        <f>IF(N101="nulová",J101,0)</f>
        <v>0</v>
      </c>
      <c r="BJ101" s="24" t="s">
        <v>86</v>
      </c>
      <c r="BK101" s="204">
        <f>ROUND(I101*H101,2)</f>
        <v>0</v>
      </c>
      <c r="BL101" s="24" t="s">
        <v>1614</v>
      </c>
      <c r="BM101" s="24" t="s">
        <v>1615</v>
      </c>
    </row>
    <row r="102" spans="2:65" s="1" customFormat="1" ht="108">
      <c r="B102" s="41"/>
      <c r="C102" s="63"/>
      <c r="D102" s="207" t="s">
        <v>394</v>
      </c>
      <c r="E102" s="63"/>
      <c r="F102" s="248" t="s">
        <v>1616</v>
      </c>
      <c r="G102" s="63"/>
      <c r="H102" s="63"/>
      <c r="I102" s="163"/>
      <c r="J102" s="63"/>
      <c r="K102" s="63"/>
      <c r="L102" s="61"/>
      <c r="M102" s="249"/>
      <c r="N102" s="42"/>
      <c r="O102" s="42"/>
      <c r="P102" s="42"/>
      <c r="Q102" s="42"/>
      <c r="R102" s="42"/>
      <c r="S102" s="42"/>
      <c r="T102" s="78"/>
      <c r="AT102" s="24" t="s">
        <v>394</v>
      </c>
      <c r="AU102" s="24" t="s">
        <v>88</v>
      </c>
    </row>
    <row r="103" spans="2:65" s="10" customFormat="1" ht="29.85" customHeight="1">
      <c r="B103" s="176"/>
      <c r="C103" s="177"/>
      <c r="D103" s="190" t="s">
        <v>77</v>
      </c>
      <c r="E103" s="191" t="s">
        <v>1617</v>
      </c>
      <c r="F103" s="191" t="s">
        <v>1618</v>
      </c>
      <c r="G103" s="177"/>
      <c r="H103" s="177"/>
      <c r="I103" s="180"/>
      <c r="J103" s="192">
        <f>BK103</f>
        <v>0</v>
      </c>
      <c r="K103" s="177"/>
      <c r="L103" s="182"/>
      <c r="M103" s="183"/>
      <c r="N103" s="184"/>
      <c r="O103" s="184"/>
      <c r="P103" s="185">
        <f>SUM(P104:P115)</f>
        <v>0</v>
      </c>
      <c r="Q103" s="184"/>
      <c r="R103" s="185">
        <f>SUM(R104:R115)</f>
        <v>0.10480000000000002</v>
      </c>
      <c r="S103" s="184"/>
      <c r="T103" s="186">
        <f>SUM(T104:T115)</f>
        <v>0</v>
      </c>
      <c r="AR103" s="187" t="s">
        <v>88</v>
      </c>
      <c r="AT103" s="188" t="s">
        <v>77</v>
      </c>
      <c r="AU103" s="188" t="s">
        <v>86</v>
      </c>
      <c r="AY103" s="187" t="s">
        <v>161</v>
      </c>
      <c r="BK103" s="189">
        <f>SUM(BK104:BK115)</f>
        <v>0</v>
      </c>
    </row>
    <row r="104" spans="2:65" s="1" customFormat="1" ht="22.5" customHeight="1">
      <c r="B104" s="41"/>
      <c r="C104" s="193" t="s">
        <v>268</v>
      </c>
      <c r="D104" s="193" t="s">
        <v>164</v>
      </c>
      <c r="E104" s="194" t="s">
        <v>1619</v>
      </c>
      <c r="F104" s="195" t="s">
        <v>1620</v>
      </c>
      <c r="G104" s="196" t="s">
        <v>254</v>
      </c>
      <c r="H104" s="197">
        <v>2</v>
      </c>
      <c r="I104" s="198"/>
      <c r="J104" s="199">
        <f t="shared" ref="J104:J115" si="10">ROUND(I104*H104,2)</f>
        <v>0</v>
      </c>
      <c r="K104" s="195" t="s">
        <v>76</v>
      </c>
      <c r="L104" s="61"/>
      <c r="M104" s="200" t="s">
        <v>76</v>
      </c>
      <c r="N104" s="201" t="s">
        <v>48</v>
      </c>
      <c r="O104" s="42"/>
      <c r="P104" s="202">
        <f t="shared" ref="P104:P115" si="11">O104*H104</f>
        <v>0</v>
      </c>
      <c r="Q104" s="202">
        <v>2.7650000000000001E-2</v>
      </c>
      <c r="R104" s="202">
        <f t="shared" ref="R104:R115" si="12">Q104*H104</f>
        <v>5.5300000000000002E-2</v>
      </c>
      <c r="S104" s="202">
        <v>0</v>
      </c>
      <c r="T104" s="203">
        <f t="shared" ref="T104:T115" si="13">S104*H104</f>
        <v>0</v>
      </c>
      <c r="AR104" s="24" t="s">
        <v>234</v>
      </c>
      <c r="AT104" s="24" t="s">
        <v>164</v>
      </c>
      <c r="AU104" s="24" t="s">
        <v>88</v>
      </c>
      <c r="AY104" s="24" t="s">
        <v>161</v>
      </c>
      <c r="BE104" s="204">
        <f t="shared" ref="BE104:BE115" si="14">IF(N104="základní",J104,0)</f>
        <v>0</v>
      </c>
      <c r="BF104" s="204">
        <f t="shared" ref="BF104:BF115" si="15">IF(N104="snížená",J104,0)</f>
        <v>0</v>
      </c>
      <c r="BG104" s="204">
        <f t="shared" ref="BG104:BG115" si="16">IF(N104="zákl. přenesená",J104,0)</f>
        <v>0</v>
      </c>
      <c r="BH104" s="204">
        <f t="shared" ref="BH104:BH115" si="17">IF(N104="sníž. přenesená",J104,0)</f>
        <v>0</v>
      </c>
      <c r="BI104" s="204">
        <f t="shared" ref="BI104:BI115" si="18">IF(N104="nulová",J104,0)</f>
        <v>0</v>
      </c>
      <c r="BJ104" s="24" t="s">
        <v>86</v>
      </c>
      <c r="BK104" s="204">
        <f t="shared" ref="BK104:BK115" si="19">ROUND(I104*H104,2)</f>
        <v>0</v>
      </c>
      <c r="BL104" s="24" t="s">
        <v>234</v>
      </c>
      <c r="BM104" s="24" t="s">
        <v>1621</v>
      </c>
    </row>
    <row r="105" spans="2:65" s="1" customFormat="1" ht="22.5" customHeight="1">
      <c r="B105" s="41"/>
      <c r="C105" s="193" t="s">
        <v>10</v>
      </c>
      <c r="D105" s="193" t="s">
        <v>164</v>
      </c>
      <c r="E105" s="194" t="s">
        <v>1622</v>
      </c>
      <c r="F105" s="195" t="s">
        <v>1623</v>
      </c>
      <c r="G105" s="196" t="s">
        <v>254</v>
      </c>
      <c r="H105" s="197">
        <v>2</v>
      </c>
      <c r="I105" s="198"/>
      <c r="J105" s="199">
        <f t="shared" si="10"/>
        <v>0</v>
      </c>
      <c r="K105" s="195" t="s">
        <v>76</v>
      </c>
      <c r="L105" s="61"/>
      <c r="M105" s="200" t="s">
        <v>76</v>
      </c>
      <c r="N105" s="201" t="s">
        <v>48</v>
      </c>
      <c r="O105" s="42"/>
      <c r="P105" s="202">
        <f t="shared" si="11"/>
        <v>0</v>
      </c>
      <c r="Q105" s="202">
        <v>5.9000000000000003E-4</v>
      </c>
      <c r="R105" s="202">
        <f t="shared" si="12"/>
        <v>1.1800000000000001E-3</v>
      </c>
      <c r="S105" s="202">
        <v>0</v>
      </c>
      <c r="T105" s="203">
        <f t="shared" si="13"/>
        <v>0</v>
      </c>
      <c r="AR105" s="24" t="s">
        <v>234</v>
      </c>
      <c r="AT105" s="24" t="s">
        <v>164</v>
      </c>
      <c r="AU105" s="24" t="s">
        <v>88</v>
      </c>
      <c r="AY105" s="24" t="s">
        <v>161</v>
      </c>
      <c r="BE105" s="204">
        <f t="shared" si="14"/>
        <v>0</v>
      </c>
      <c r="BF105" s="204">
        <f t="shared" si="15"/>
        <v>0</v>
      </c>
      <c r="BG105" s="204">
        <f t="shared" si="16"/>
        <v>0</v>
      </c>
      <c r="BH105" s="204">
        <f t="shared" si="17"/>
        <v>0</v>
      </c>
      <c r="BI105" s="204">
        <f t="shared" si="18"/>
        <v>0</v>
      </c>
      <c r="BJ105" s="24" t="s">
        <v>86</v>
      </c>
      <c r="BK105" s="204">
        <f t="shared" si="19"/>
        <v>0</v>
      </c>
      <c r="BL105" s="24" t="s">
        <v>234</v>
      </c>
      <c r="BM105" s="24" t="s">
        <v>1624</v>
      </c>
    </row>
    <row r="106" spans="2:65" s="1" customFormat="1" ht="22.5" customHeight="1">
      <c r="B106" s="41"/>
      <c r="C106" s="193" t="s">
        <v>234</v>
      </c>
      <c r="D106" s="193" t="s">
        <v>164</v>
      </c>
      <c r="E106" s="194" t="s">
        <v>1625</v>
      </c>
      <c r="F106" s="195" t="s">
        <v>1626</v>
      </c>
      <c r="G106" s="196" t="s">
        <v>254</v>
      </c>
      <c r="H106" s="197">
        <v>4</v>
      </c>
      <c r="I106" s="198"/>
      <c r="J106" s="199">
        <f t="shared" si="10"/>
        <v>0</v>
      </c>
      <c r="K106" s="195" t="s">
        <v>76</v>
      </c>
      <c r="L106" s="61"/>
      <c r="M106" s="200" t="s">
        <v>76</v>
      </c>
      <c r="N106" s="201" t="s">
        <v>48</v>
      </c>
      <c r="O106" s="42"/>
      <c r="P106" s="202">
        <f t="shared" si="11"/>
        <v>0</v>
      </c>
      <c r="Q106" s="202">
        <v>5.9000000000000003E-4</v>
      </c>
      <c r="R106" s="202">
        <f t="shared" si="12"/>
        <v>2.3600000000000001E-3</v>
      </c>
      <c r="S106" s="202">
        <v>0</v>
      </c>
      <c r="T106" s="203">
        <f t="shared" si="13"/>
        <v>0</v>
      </c>
      <c r="AR106" s="24" t="s">
        <v>234</v>
      </c>
      <c r="AT106" s="24" t="s">
        <v>164</v>
      </c>
      <c r="AU106" s="24" t="s">
        <v>88</v>
      </c>
      <c r="AY106" s="24" t="s">
        <v>161</v>
      </c>
      <c r="BE106" s="204">
        <f t="shared" si="14"/>
        <v>0</v>
      </c>
      <c r="BF106" s="204">
        <f t="shared" si="15"/>
        <v>0</v>
      </c>
      <c r="BG106" s="204">
        <f t="shared" si="16"/>
        <v>0</v>
      </c>
      <c r="BH106" s="204">
        <f t="shared" si="17"/>
        <v>0</v>
      </c>
      <c r="BI106" s="204">
        <f t="shared" si="18"/>
        <v>0</v>
      </c>
      <c r="BJ106" s="24" t="s">
        <v>86</v>
      </c>
      <c r="BK106" s="204">
        <f t="shared" si="19"/>
        <v>0</v>
      </c>
      <c r="BL106" s="24" t="s">
        <v>234</v>
      </c>
      <c r="BM106" s="24" t="s">
        <v>1627</v>
      </c>
    </row>
    <row r="107" spans="2:65" s="1" customFormat="1" ht="31.5" customHeight="1">
      <c r="B107" s="41"/>
      <c r="C107" s="193" t="s">
        <v>278</v>
      </c>
      <c r="D107" s="193" t="s">
        <v>164</v>
      </c>
      <c r="E107" s="194" t="s">
        <v>1628</v>
      </c>
      <c r="F107" s="195" t="s">
        <v>1629</v>
      </c>
      <c r="G107" s="196" t="s">
        <v>254</v>
      </c>
      <c r="H107" s="197">
        <v>1</v>
      </c>
      <c r="I107" s="198"/>
      <c r="J107" s="199">
        <f t="shared" si="10"/>
        <v>0</v>
      </c>
      <c r="K107" s="195" t="s">
        <v>76</v>
      </c>
      <c r="L107" s="61"/>
      <c r="M107" s="200" t="s">
        <v>76</v>
      </c>
      <c r="N107" s="201" t="s">
        <v>48</v>
      </c>
      <c r="O107" s="42"/>
      <c r="P107" s="202">
        <f t="shared" si="11"/>
        <v>0</v>
      </c>
      <c r="Q107" s="202">
        <v>7.0099999999999997E-3</v>
      </c>
      <c r="R107" s="202">
        <f t="shared" si="12"/>
        <v>7.0099999999999997E-3</v>
      </c>
      <c r="S107" s="202">
        <v>0</v>
      </c>
      <c r="T107" s="203">
        <f t="shared" si="13"/>
        <v>0</v>
      </c>
      <c r="AR107" s="24" t="s">
        <v>234</v>
      </c>
      <c r="AT107" s="24" t="s">
        <v>164</v>
      </c>
      <c r="AU107" s="24" t="s">
        <v>88</v>
      </c>
      <c r="AY107" s="24" t="s">
        <v>161</v>
      </c>
      <c r="BE107" s="204">
        <f t="shared" si="14"/>
        <v>0</v>
      </c>
      <c r="BF107" s="204">
        <f t="shared" si="15"/>
        <v>0</v>
      </c>
      <c r="BG107" s="204">
        <f t="shared" si="16"/>
        <v>0</v>
      </c>
      <c r="BH107" s="204">
        <f t="shared" si="17"/>
        <v>0</v>
      </c>
      <c r="BI107" s="204">
        <f t="shared" si="18"/>
        <v>0</v>
      </c>
      <c r="BJ107" s="24" t="s">
        <v>86</v>
      </c>
      <c r="BK107" s="204">
        <f t="shared" si="19"/>
        <v>0</v>
      </c>
      <c r="BL107" s="24" t="s">
        <v>234</v>
      </c>
      <c r="BM107" s="24" t="s">
        <v>1630</v>
      </c>
    </row>
    <row r="108" spans="2:65" s="1" customFormat="1" ht="22.5" customHeight="1">
      <c r="B108" s="41"/>
      <c r="C108" s="193" t="s">
        <v>323</v>
      </c>
      <c r="D108" s="193" t="s">
        <v>164</v>
      </c>
      <c r="E108" s="194" t="s">
        <v>1631</v>
      </c>
      <c r="F108" s="195" t="s">
        <v>1632</v>
      </c>
      <c r="G108" s="196" t="s">
        <v>726</v>
      </c>
      <c r="H108" s="197">
        <v>11</v>
      </c>
      <c r="I108" s="198"/>
      <c r="J108" s="199">
        <f t="shared" si="10"/>
        <v>0</v>
      </c>
      <c r="K108" s="195" t="s">
        <v>76</v>
      </c>
      <c r="L108" s="61"/>
      <c r="M108" s="200" t="s">
        <v>76</v>
      </c>
      <c r="N108" s="201" t="s">
        <v>48</v>
      </c>
      <c r="O108" s="42"/>
      <c r="P108" s="202">
        <f t="shared" si="11"/>
        <v>0</v>
      </c>
      <c r="Q108" s="202">
        <v>1.1299999999999999E-3</v>
      </c>
      <c r="R108" s="202">
        <f t="shared" si="12"/>
        <v>1.243E-2</v>
      </c>
      <c r="S108" s="202">
        <v>0</v>
      </c>
      <c r="T108" s="203">
        <f t="shared" si="13"/>
        <v>0</v>
      </c>
      <c r="AR108" s="24" t="s">
        <v>234</v>
      </c>
      <c r="AT108" s="24" t="s">
        <v>164</v>
      </c>
      <c r="AU108" s="24" t="s">
        <v>88</v>
      </c>
      <c r="AY108" s="24" t="s">
        <v>161</v>
      </c>
      <c r="BE108" s="204">
        <f t="shared" si="14"/>
        <v>0</v>
      </c>
      <c r="BF108" s="204">
        <f t="shared" si="15"/>
        <v>0</v>
      </c>
      <c r="BG108" s="204">
        <f t="shared" si="16"/>
        <v>0</v>
      </c>
      <c r="BH108" s="204">
        <f t="shared" si="17"/>
        <v>0</v>
      </c>
      <c r="BI108" s="204">
        <f t="shared" si="18"/>
        <v>0</v>
      </c>
      <c r="BJ108" s="24" t="s">
        <v>86</v>
      </c>
      <c r="BK108" s="204">
        <f t="shared" si="19"/>
        <v>0</v>
      </c>
      <c r="BL108" s="24" t="s">
        <v>234</v>
      </c>
      <c r="BM108" s="24" t="s">
        <v>1633</v>
      </c>
    </row>
    <row r="109" spans="2:65" s="1" customFormat="1" ht="22.5" customHeight="1">
      <c r="B109" s="41"/>
      <c r="C109" s="193" t="s">
        <v>327</v>
      </c>
      <c r="D109" s="193" t="s">
        <v>164</v>
      </c>
      <c r="E109" s="194" t="s">
        <v>1634</v>
      </c>
      <c r="F109" s="195" t="s">
        <v>1635</v>
      </c>
      <c r="G109" s="196" t="s">
        <v>726</v>
      </c>
      <c r="H109" s="197">
        <v>1</v>
      </c>
      <c r="I109" s="198"/>
      <c r="J109" s="199">
        <f t="shared" si="10"/>
        <v>0</v>
      </c>
      <c r="K109" s="195" t="s">
        <v>76</v>
      </c>
      <c r="L109" s="61"/>
      <c r="M109" s="200" t="s">
        <v>76</v>
      </c>
      <c r="N109" s="201" t="s">
        <v>48</v>
      </c>
      <c r="O109" s="42"/>
      <c r="P109" s="202">
        <f t="shared" si="11"/>
        <v>0</v>
      </c>
      <c r="Q109" s="202">
        <v>6.2899999999999996E-3</v>
      </c>
      <c r="R109" s="202">
        <f t="shared" si="12"/>
        <v>6.2899999999999996E-3</v>
      </c>
      <c r="S109" s="202">
        <v>0</v>
      </c>
      <c r="T109" s="203">
        <f t="shared" si="13"/>
        <v>0</v>
      </c>
      <c r="AR109" s="24" t="s">
        <v>234</v>
      </c>
      <c r="AT109" s="24" t="s">
        <v>164</v>
      </c>
      <c r="AU109" s="24" t="s">
        <v>88</v>
      </c>
      <c r="AY109" s="24" t="s">
        <v>161</v>
      </c>
      <c r="BE109" s="204">
        <f t="shared" si="14"/>
        <v>0</v>
      </c>
      <c r="BF109" s="204">
        <f t="shared" si="15"/>
        <v>0</v>
      </c>
      <c r="BG109" s="204">
        <f t="shared" si="16"/>
        <v>0</v>
      </c>
      <c r="BH109" s="204">
        <f t="shared" si="17"/>
        <v>0</v>
      </c>
      <c r="BI109" s="204">
        <f t="shared" si="18"/>
        <v>0</v>
      </c>
      <c r="BJ109" s="24" t="s">
        <v>86</v>
      </c>
      <c r="BK109" s="204">
        <f t="shared" si="19"/>
        <v>0</v>
      </c>
      <c r="BL109" s="24" t="s">
        <v>234</v>
      </c>
      <c r="BM109" s="24" t="s">
        <v>1636</v>
      </c>
    </row>
    <row r="110" spans="2:65" s="1" customFormat="1" ht="22.5" customHeight="1">
      <c r="B110" s="41"/>
      <c r="C110" s="193" t="s">
        <v>318</v>
      </c>
      <c r="D110" s="193" t="s">
        <v>164</v>
      </c>
      <c r="E110" s="194" t="s">
        <v>1637</v>
      </c>
      <c r="F110" s="195" t="s">
        <v>1638</v>
      </c>
      <c r="G110" s="196" t="s">
        <v>726</v>
      </c>
      <c r="H110" s="197">
        <v>2</v>
      </c>
      <c r="I110" s="198"/>
      <c r="J110" s="199">
        <f t="shared" si="10"/>
        <v>0</v>
      </c>
      <c r="K110" s="195" t="s">
        <v>76</v>
      </c>
      <c r="L110" s="61"/>
      <c r="M110" s="200" t="s">
        <v>76</v>
      </c>
      <c r="N110" s="201" t="s">
        <v>48</v>
      </c>
      <c r="O110" s="42"/>
      <c r="P110" s="202">
        <f t="shared" si="11"/>
        <v>0</v>
      </c>
      <c r="Q110" s="202">
        <v>6.8999999999999997E-4</v>
      </c>
      <c r="R110" s="202">
        <f t="shared" si="12"/>
        <v>1.3799999999999999E-3</v>
      </c>
      <c r="S110" s="202">
        <v>0</v>
      </c>
      <c r="T110" s="203">
        <f t="shared" si="13"/>
        <v>0</v>
      </c>
      <c r="AR110" s="24" t="s">
        <v>234</v>
      </c>
      <c r="AT110" s="24" t="s">
        <v>164</v>
      </c>
      <c r="AU110" s="24" t="s">
        <v>88</v>
      </c>
      <c r="AY110" s="24" t="s">
        <v>161</v>
      </c>
      <c r="BE110" s="204">
        <f t="shared" si="14"/>
        <v>0</v>
      </c>
      <c r="BF110" s="204">
        <f t="shared" si="15"/>
        <v>0</v>
      </c>
      <c r="BG110" s="204">
        <f t="shared" si="16"/>
        <v>0</v>
      </c>
      <c r="BH110" s="204">
        <f t="shared" si="17"/>
        <v>0</v>
      </c>
      <c r="BI110" s="204">
        <f t="shared" si="18"/>
        <v>0</v>
      </c>
      <c r="BJ110" s="24" t="s">
        <v>86</v>
      </c>
      <c r="BK110" s="204">
        <f t="shared" si="19"/>
        <v>0</v>
      </c>
      <c r="BL110" s="24" t="s">
        <v>234</v>
      </c>
      <c r="BM110" s="24" t="s">
        <v>1639</v>
      </c>
    </row>
    <row r="111" spans="2:65" s="1" customFormat="1" ht="22.5" customHeight="1">
      <c r="B111" s="41"/>
      <c r="C111" s="232" t="s">
        <v>9</v>
      </c>
      <c r="D111" s="232" t="s">
        <v>246</v>
      </c>
      <c r="E111" s="233" t="s">
        <v>1640</v>
      </c>
      <c r="F111" s="234" t="s">
        <v>1641</v>
      </c>
      <c r="G111" s="235" t="s">
        <v>254</v>
      </c>
      <c r="H111" s="236">
        <v>1</v>
      </c>
      <c r="I111" s="237"/>
      <c r="J111" s="238">
        <f t="shared" si="10"/>
        <v>0</v>
      </c>
      <c r="K111" s="234" t="s">
        <v>76</v>
      </c>
      <c r="L111" s="239"/>
      <c r="M111" s="240" t="s">
        <v>76</v>
      </c>
      <c r="N111" s="241" t="s">
        <v>48</v>
      </c>
      <c r="O111" s="42"/>
      <c r="P111" s="202">
        <f t="shared" si="11"/>
        <v>0</v>
      </c>
      <c r="Q111" s="202">
        <v>2.5999999999999999E-3</v>
      </c>
      <c r="R111" s="202">
        <f t="shared" si="12"/>
        <v>2.5999999999999999E-3</v>
      </c>
      <c r="S111" s="202">
        <v>0</v>
      </c>
      <c r="T111" s="203">
        <f t="shared" si="13"/>
        <v>0</v>
      </c>
      <c r="AR111" s="24" t="s">
        <v>206</v>
      </c>
      <c r="AT111" s="24" t="s">
        <v>246</v>
      </c>
      <c r="AU111" s="24" t="s">
        <v>88</v>
      </c>
      <c r="AY111" s="24" t="s">
        <v>161</v>
      </c>
      <c r="BE111" s="204">
        <f t="shared" si="14"/>
        <v>0</v>
      </c>
      <c r="BF111" s="204">
        <f t="shared" si="15"/>
        <v>0</v>
      </c>
      <c r="BG111" s="204">
        <f t="shared" si="16"/>
        <v>0</v>
      </c>
      <c r="BH111" s="204">
        <f t="shared" si="17"/>
        <v>0</v>
      </c>
      <c r="BI111" s="204">
        <f t="shared" si="18"/>
        <v>0</v>
      </c>
      <c r="BJ111" s="24" t="s">
        <v>86</v>
      </c>
      <c r="BK111" s="204">
        <f t="shared" si="19"/>
        <v>0</v>
      </c>
      <c r="BL111" s="24" t="s">
        <v>234</v>
      </c>
      <c r="BM111" s="24" t="s">
        <v>1642</v>
      </c>
    </row>
    <row r="112" spans="2:65" s="1" customFormat="1" ht="22.5" customHeight="1">
      <c r="B112" s="41"/>
      <c r="C112" s="232" t="s">
        <v>341</v>
      </c>
      <c r="D112" s="232" t="s">
        <v>246</v>
      </c>
      <c r="E112" s="233" t="s">
        <v>1643</v>
      </c>
      <c r="F112" s="234" t="s">
        <v>1644</v>
      </c>
      <c r="G112" s="235" t="s">
        <v>254</v>
      </c>
      <c r="H112" s="236">
        <v>1</v>
      </c>
      <c r="I112" s="237"/>
      <c r="J112" s="238">
        <f t="shared" si="10"/>
        <v>0</v>
      </c>
      <c r="K112" s="234" t="s">
        <v>76</v>
      </c>
      <c r="L112" s="239"/>
      <c r="M112" s="240" t="s">
        <v>76</v>
      </c>
      <c r="N112" s="241" t="s">
        <v>48</v>
      </c>
      <c r="O112" s="42"/>
      <c r="P112" s="202">
        <f t="shared" si="11"/>
        <v>0</v>
      </c>
      <c r="Q112" s="202">
        <v>2.5999999999999999E-3</v>
      </c>
      <c r="R112" s="202">
        <f t="shared" si="12"/>
        <v>2.5999999999999999E-3</v>
      </c>
      <c r="S112" s="202">
        <v>0</v>
      </c>
      <c r="T112" s="203">
        <f t="shared" si="13"/>
        <v>0</v>
      </c>
      <c r="AR112" s="24" t="s">
        <v>206</v>
      </c>
      <c r="AT112" s="24" t="s">
        <v>246</v>
      </c>
      <c r="AU112" s="24" t="s">
        <v>88</v>
      </c>
      <c r="AY112" s="24" t="s">
        <v>161</v>
      </c>
      <c r="BE112" s="204">
        <f t="shared" si="14"/>
        <v>0</v>
      </c>
      <c r="BF112" s="204">
        <f t="shared" si="15"/>
        <v>0</v>
      </c>
      <c r="BG112" s="204">
        <f t="shared" si="16"/>
        <v>0</v>
      </c>
      <c r="BH112" s="204">
        <f t="shared" si="17"/>
        <v>0</v>
      </c>
      <c r="BI112" s="204">
        <f t="shared" si="18"/>
        <v>0</v>
      </c>
      <c r="BJ112" s="24" t="s">
        <v>86</v>
      </c>
      <c r="BK112" s="204">
        <f t="shared" si="19"/>
        <v>0</v>
      </c>
      <c r="BL112" s="24" t="s">
        <v>234</v>
      </c>
      <c r="BM112" s="24" t="s">
        <v>1645</v>
      </c>
    </row>
    <row r="113" spans="2:65" s="1" customFormat="1" ht="22.5" customHeight="1">
      <c r="B113" s="41"/>
      <c r="C113" s="193" t="s">
        <v>163</v>
      </c>
      <c r="D113" s="193" t="s">
        <v>164</v>
      </c>
      <c r="E113" s="194" t="s">
        <v>1646</v>
      </c>
      <c r="F113" s="195" t="s">
        <v>1647</v>
      </c>
      <c r="G113" s="196" t="s">
        <v>204</v>
      </c>
      <c r="H113" s="197">
        <v>9.0999999999999998E-2</v>
      </c>
      <c r="I113" s="198"/>
      <c r="J113" s="199">
        <f t="shared" si="10"/>
        <v>0</v>
      </c>
      <c r="K113" s="195" t="s">
        <v>76</v>
      </c>
      <c r="L113" s="61"/>
      <c r="M113" s="200" t="s">
        <v>76</v>
      </c>
      <c r="N113" s="201" t="s">
        <v>48</v>
      </c>
      <c r="O113" s="42"/>
      <c r="P113" s="202">
        <f t="shared" si="11"/>
        <v>0</v>
      </c>
      <c r="Q113" s="202">
        <v>0.15</v>
      </c>
      <c r="R113" s="202">
        <f t="shared" si="12"/>
        <v>1.3649999999999999E-2</v>
      </c>
      <c r="S113" s="202">
        <v>0</v>
      </c>
      <c r="T113" s="203">
        <f t="shared" si="13"/>
        <v>0</v>
      </c>
      <c r="AR113" s="24" t="s">
        <v>234</v>
      </c>
      <c r="AT113" s="24" t="s">
        <v>164</v>
      </c>
      <c r="AU113" s="24" t="s">
        <v>88</v>
      </c>
      <c r="AY113" s="24" t="s">
        <v>161</v>
      </c>
      <c r="BE113" s="204">
        <f t="shared" si="14"/>
        <v>0</v>
      </c>
      <c r="BF113" s="204">
        <f t="shared" si="15"/>
        <v>0</v>
      </c>
      <c r="BG113" s="204">
        <f t="shared" si="16"/>
        <v>0</v>
      </c>
      <c r="BH113" s="204">
        <f t="shared" si="17"/>
        <v>0</v>
      </c>
      <c r="BI113" s="204">
        <f t="shared" si="18"/>
        <v>0</v>
      </c>
      <c r="BJ113" s="24" t="s">
        <v>86</v>
      </c>
      <c r="BK113" s="204">
        <f t="shared" si="19"/>
        <v>0</v>
      </c>
      <c r="BL113" s="24" t="s">
        <v>234</v>
      </c>
      <c r="BM113" s="24" t="s">
        <v>1648</v>
      </c>
    </row>
    <row r="114" spans="2:65" s="1" customFormat="1" ht="22.5" customHeight="1">
      <c r="B114" s="41"/>
      <c r="C114" s="193" t="s">
        <v>337</v>
      </c>
      <c r="D114" s="193" t="s">
        <v>164</v>
      </c>
      <c r="E114" s="194" t="s">
        <v>1649</v>
      </c>
      <c r="F114" s="195" t="s">
        <v>1650</v>
      </c>
      <c r="G114" s="196" t="s">
        <v>831</v>
      </c>
      <c r="H114" s="197">
        <v>11</v>
      </c>
      <c r="I114" s="198"/>
      <c r="J114" s="199">
        <f t="shared" si="10"/>
        <v>0</v>
      </c>
      <c r="K114" s="195" t="s">
        <v>76</v>
      </c>
      <c r="L114" s="61"/>
      <c r="M114" s="200" t="s">
        <v>76</v>
      </c>
      <c r="N114" s="201" t="s">
        <v>48</v>
      </c>
      <c r="O114" s="42"/>
      <c r="P114" s="202">
        <f t="shared" si="11"/>
        <v>0</v>
      </c>
      <c r="Q114" s="202">
        <v>0</v>
      </c>
      <c r="R114" s="202">
        <f t="shared" si="12"/>
        <v>0</v>
      </c>
      <c r="S114" s="202">
        <v>0</v>
      </c>
      <c r="T114" s="203">
        <f t="shared" si="13"/>
        <v>0</v>
      </c>
      <c r="AR114" s="24" t="s">
        <v>234</v>
      </c>
      <c r="AT114" s="24" t="s">
        <v>164</v>
      </c>
      <c r="AU114" s="24" t="s">
        <v>88</v>
      </c>
      <c r="AY114" s="24" t="s">
        <v>161</v>
      </c>
      <c r="BE114" s="204">
        <f t="shared" si="14"/>
        <v>0</v>
      </c>
      <c r="BF114" s="204">
        <f t="shared" si="15"/>
        <v>0</v>
      </c>
      <c r="BG114" s="204">
        <f t="shared" si="16"/>
        <v>0</v>
      </c>
      <c r="BH114" s="204">
        <f t="shared" si="17"/>
        <v>0</v>
      </c>
      <c r="BI114" s="204">
        <f t="shared" si="18"/>
        <v>0</v>
      </c>
      <c r="BJ114" s="24" t="s">
        <v>86</v>
      </c>
      <c r="BK114" s="204">
        <f t="shared" si="19"/>
        <v>0</v>
      </c>
      <c r="BL114" s="24" t="s">
        <v>234</v>
      </c>
      <c r="BM114" s="24" t="s">
        <v>1651</v>
      </c>
    </row>
    <row r="115" spans="2:65" s="1" customFormat="1" ht="22.5" customHeight="1">
      <c r="B115" s="41"/>
      <c r="C115" s="193" t="s">
        <v>217</v>
      </c>
      <c r="D115" s="193" t="s">
        <v>164</v>
      </c>
      <c r="E115" s="194" t="s">
        <v>1652</v>
      </c>
      <c r="F115" s="195" t="s">
        <v>1653</v>
      </c>
      <c r="G115" s="196" t="s">
        <v>726</v>
      </c>
      <c r="H115" s="197">
        <v>1</v>
      </c>
      <c r="I115" s="198"/>
      <c r="J115" s="199">
        <f t="shared" si="10"/>
        <v>0</v>
      </c>
      <c r="K115" s="195" t="s">
        <v>76</v>
      </c>
      <c r="L115" s="61"/>
      <c r="M115" s="200" t="s">
        <v>76</v>
      </c>
      <c r="N115" s="201" t="s">
        <v>48</v>
      </c>
      <c r="O115" s="42"/>
      <c r="P115" s="202">
        <f t="shared" si="11"/>
        <v>0</v>
      </c>
      <c r="Q115" s="202">
        <v>0</v>
      </c>
      <c r="R115" s="202">
        <f t="shared" si="12"/>
        <v>0</v>
      </c>
      <c r="S115" s="202">
        <v>0</v>
      </c>
      <c r="T115" s="203">
        <f t="shared" si="13"/>
        <v>0</v>
      </c>
      <c r="AR115" s="24" t="s">
        <v>234</v>
      </c>
      <c r="AT115" s="24" t="s">
        <v>164</v>
      </c>
      <c r="AU115" s="24" t="s">
        <v>88</v>
      </c>
      <c r="AY115" s="24" t="s">
        <v>161</v>
      </c>
      <c r="BE115" s="204">
        <f t="shared" si="14"/>
        <v>0</v>
      </c>
      <c r="BF115" s="204">
        <f t="shared" si="15"/>
        <v>0</v>
      </c>
      <c r="BG115" s="204">
        <f t="shared" si="16"/>
        <v>0</v>
      </c>
      <c r="BH115" s="204">
        <f t="shared" si="17"/>
        <v>0</v>
      </c>
      <c r="BI115" s="204">
        <f t="shared" si="18"/>
        <v>0</v>
      </c>
      <c r="BJ115" s="24" t="s">
        <v>86</v>
      </c>
      <c r="BK115" s="204">
        <f t="shared" si="19"/>
        <v>0</v>
      </c>
      <c r="BL115" s="24" t="s">
        <v>234</v>
      </c>
      <c r="BM115" s="24" t="s">
        <v>1654</v>
      </c>
    </row>
    <row r="116" spans="2:65" s="10" customFormat="1" ht="29.85" customHeight="1">
      <c r="B116" s="176"/>
      <c r="C116" s="177"/>
      <c r="D116" s="190" t="s">
        <v>77</v>
      </c>
      <c r="E116" s="191" t="s">
        <v>1655</v>
      </c>
      <c r="F116" s="191" t="s">
        <v>1618</v>
      </c>
      <c r="G116" s="177"/>
      <c r="H116" s="177"/>
      <c r="I116" s="180"/>
      <c r="J116" s="192">
        <f>BK116</f>
        <v>0</v>
      </c>
      <c r="K116" s="177"/>
      <c r="L116" s="182"/>
      <c r="M116" s="183"/>
      <c r="N116" s="184"/>
      <c r="O116" s="184"/>
      <c r="P116" s="185">
        <f>SUM(P117:P121)</f>
        <v>0</v>
      </c>
      <c r="Q116" s="184"/>
      <c r="R116" s="185">
        <f>SUM(R117:R121)</f>
        <v>0.12717999999999999</v>
      </c>
      <c r="S116" s="184"/>
      <c r="T116" s="186">
        <f>SUM(T117:T121)</f>
        <v>0</v>
      </c>
      <c r="AR116" s="187" t="s">
        <v>88</v>
      </c>
      <c r="AT116" s="188" t="s">
        <v>77</v>
      </c>
      <c r="AU116" s="188" t="s">
        <v>86</v>
      </c>
      <c r="AY116" s="187" t="s">
        <v>161</v>
      </c>
      <c r="BK116" s="189">
        <f>SUM(BK117:BK121)</f>
        <v>0</v>
      </c>
    </row>
    <row r="117" spans="2:65" s="1" customFormat="1" ht="22.5" customHeight="1">
      <c r="B117" s="41"/>
      <c r="C117" s="193" t="s">
        <v>180</v>
      </c>
      <c r="D117" s="193" t="s">
        <v>164</v>
      </c>
      <c r="E117" s="194" t="s">
        <v>1656</v>
      </c>
      <c r="F117" s="195" t="s">
        <v>1657</v>
      </c>
      <c r="G117" s="196" t="s">
        <v>220</v>
      </c>
      <c r="H117" s="197">
        <v>73.5</v>
      </c>
      <c r="I117" s="198"/>
      <c r="J117" s="199">
        <f>ROUND(I117*H117,2)</f>
        <v>0</v>
      </c>
      <c r="K117" s="195" t="s">
        <v>76</v>
      </c>
      <c r="L117" s="61"/>
      <c r="M117" s="200" t="s">
        <v>76</v>
      </c>
      <c r="N117" s="201" t="s">
        <v>48</v>
      </c>
      <c r="O117" s="42"/>
      <c r="P117" s="202">
        <f>O117*H117</f>
        <v>0</v>
      </c>
      <c r="Q117" s="202">
        <v>6.8000000000000005E-4</v>
      </c>
      <c r="R117" s="202">
        <f>Q117*H117</f>
        <v>4.9980000000000004E-2</v>
      </c>
      <c r="S117" s="202">
        <v>0</v>
      </c>
      <c r="T117" s="203">
        <f>S117*H117</f>
        <v>0</v>
      </c>
      <c r="AR117" s="24" t="s">
        <v>234</v>
      </c>
      <c r="AT117" s="24" t="s">
        <v>164</v>
      </c>
      <c r="AU117" s="24" t="s">
        <v>88</v>
      </c>
      <c r="AY117" s="24" t="s">
        <v>161</v>
      </c>
      <c r="BE117" s="204">
        <f>IF(N117="základní",J117,0)</f>
        <v>0</v>
      </c>
      <c r="BF117" s="204">
        <f>IF(N117="snížená",J117,0)</f>
        <v>0</v>
      </c>
      <c r="BG117" s="204">
        <f>IF(N117="zákl. přenesená",J117,0)</f>
        <v>0</v>
      </c>
      <c r="BH117" s="204">
        <f>IF(N117="sníž. přenesená",J117,0)</f>
        <v>0</v>
      </c>
      <c r="BI117" s="204">
        <f>IF(N117="nulová",J117,0)</f>
        <v>0</v>
      </c>
      <c r="BJ117" s="24" t="s">
        <v>86</v>
      </c>
      <c r="BK117" s="204">
        <f>ROUND(I117*H117,2)</f>
        <v>0</v>
      </c>
      <c r="BL117" s="24" t="s">
        <v>234</v>
      </c>
      <c r="BM117" s="24" t="s">
        <v>1658</v>
      </c>
    </row>
    <row r="118" spans="2:65" s="1" customFormat="1" ht="22.5" customHeight="1">
      <c r="B118" s="41"/>
      <c r="C118" s="193" t="s">
        <v>175</v>
      </c>
      <c r="D118" s="193" t="s">
        <v>164</v>
      </c>
      <c r="E118" s="194" t="s">
        <v>1659</v>
      </c>
      <c r="F118" s="195" t="s">
        <v>1660</v>
      </c>
      <c r="G118" s="196" t="s">
        <v>220</v>
      </c>
      <c r="H118" s="197">
        <v>207</v>
      </c>
      <c r="I118" s="198"/>
      <c r="J118" s="199">
        <f>ROUND(I118*H118,2)</f>
        <v>0</v>
      </c>
      <c r="K118" s="195" t="s">
        <v>76</v>
      </c>
      <c r="L118" s="61"/>
      <c r="M118" s="200" t="s">
        <v>76</v>
      </c>
      <c r="N118" s="201" t="s">
        <v>48</v>
      </c>
      <c r="O118" s="42"/>
      <c r="P118" s="202">
        <f>O118*H118</f>
        <v>0</v>
      </c>
      <c r="Q118" s="202">
        <v>3.6000000000000002E-4</v>
      </c>
      <c r="R118" s="202">
        <f>Q118*H118</f>
        <v>7.4520000000000003E-2</v>
      </c>
      <c r="S118" s="202">
        <v>0</v>
      </c>
      <c r="T118" s="203">
        <f>S118*H118</f>
        <v>0</v>
      </c>
      <c r="AR118" s="24" t="s">
        <v>234</v>
      </c>
      <c r="AT118" s="24" t="s">
        <v>164</v>
      </c>
      <c r="AU118" s="24" t="s">
        <v>88</v>
      </c>
      <c r="AY118" s="24" t="s">
        <v>161</v>
      </c>
      <c r="BE118" s="204">
        <f>IF(N118="základní",J118,0)</f>
        <v>0</v>
      </c>
      <c r="BF118" s="204">
        <f>IF(N118="snížená",J118,0)</f>
        <v>0</v>
      </c>
      <c r="BG118" s="204">
        <f>IF(N118="zákl. přenesená",J118,0)</f>
        <v>0</v>
      </c>
      <c r="BH118" s="204">
        <f>IF(N118="sníž. přenesená",J118,0)</f>
        <v>0</v>
      </c>
      <c r="BI118" s="204">
        <f>IF(N118="nulová",J118,0)</f>
        <v>0</v>
      </c>
      <c r="BJ118" s="24" t="s">
        <v>86</v>
      </c>
      <c r="BK118" s="204">
        <f>ROUND(I118*H118,2)</f>
        <v>0</v>
      </c>
      <c r="BL118" s="24" t="s">
        <v>234</v>
      </c>
      <c r="BM118" s="24" t="s">
        <v>1661</v>
      </c>
    </row>
    <row r="119" spans="2:65" s="1" customFormat="1" ht="22.5" customHeight="1">
      <c r="B119" s="41"/>
      <c r="C119" s="193" t="s">
        <v>188</v>
      </c>
      <c r="D119" s="193" t="s">
        <v>164</v>
      </c>
      <c r="E119" s="194" t="s">
        <v>1662</v>
      </c>
      <c r="F119" s="195" t="s">
        <v>1663</v>
      </c>
      <c r="G119" s="196" t="s">
        <v>220</v>
      </c>
      <c r="H119" s="197">
        <v>4</v>
      </c>
      <c r="I119" s="198"/>
      <c r="J119" s="199">
        <f>ROUND(I119*H119,2)</f>
        <v>0</v>
      </c>
      <c r="K119" s="195" t="s">
        <v>76</v>
      </c>
      <c r="L119" s="61"/>
      <c r="M119" s="200" t="s">
        <v>76</v>
      </c>
      <c r="N119" s="201" t="s">
        <v>48</v>
      </c>
      <c r="O119" s="42"/>
      <c r="P119" s="202">
        <f>O119*H119</f>
        <v>0</v>
      </c>
      <c r="Q119" s="202">
        <v>6.7000000000000002E-4</v>
      </c>
      <c r="R119" s="202">
        <f>Q119*H119</f>
        <v>2.6800000000000001E-3</v>
      </c>
      <c r="S119" s="202">
        <v>0</v>
      </c>
      <c r="T119" s="203">
        <f>S119*H119</f>
        <v>0</v>
      </c>
      <c r="AR119" s="24" t="s">
        <v>234</v>
      </c>
      <c r="AT119" s="24" t="s">
        <v>164</v>
      </c>
      <c r="AU119" s="24" t="s">
        <v>88</v>
      </c>
      <c r="AY119" s="24" t="s">
        <v>161</v>
      </c>
      <c r="BE119" s="204">
        <f>IF(N119="základní",J119,0)</f>
        <v>0</v>
      </c>
      <c r="BF119" s="204">
        <f>IF(N119="snížená",J119,0)</f>
        <v>0</v>
      </c>
      <c r="BG119" s="204">
        <f>IF(N119="zákl. přenesená",J119,0)</f>
        <v>0</v>
      </c>
      <c r="BH119" s="204">
        <f>IF(N119="sníž. přenesená",J119,0)</f>
        <v>0</v>
      </c>
      <c r="BI119" s="204">
        <f>IF(N119="nulová",J119,0)</f>
        <v>0</v>
      </c>
      <c r="BJ119" s="24" t="s">
        <v>86</v>
      </c>
      <c r="BK119" s="204">
        <f>ROUND(I119*H119,2)</f>
        <v>0</v>
      </c>
      <c r="BL119" s="24" t="s">
        <v>234</v>
      </c>
      <c r="BM119" s="24" t="s">
        <v>651</v>
      </c>
    </row>
    <row r="120" spans="2:65" s="1" customFormat="1" ht="22.5" customHeight="1">
      <c r="B120" s="41"/>
      <c r="C120" s="193" t="s">
        <v>470</v>
      </c>
      <c r="D120" s="193" t="s">
        <v>164</v>
      </c>
      <c r="E120" s="194" t="s">
        <v>1664</v>
      </c>
      <c r="F120" s="195" t="s">
        <v>1665</v>
      </c>
      <c r="G120" s="196" t="s">
        <v>220</v>
      </c>
      <c r="H120" s="197">
        <v>284.5</v>
      </c>
      <c r="I120" s="198"/>
      <c r="J120" s="199">
        <f>ROUND(I120*H120,2)</f>
        <v>0</v>
      </c>
      <c r="K120" s="195" t="s">
        <v>76</v>
      </c>
      <c r="L120" s="61"/>
      <c r="M120" s="200" t="s">
        <v>76</v>
      </c>
      <c r="N120" s="201" t="s">
        <v>48</v>
      </c>
      <c r="O120" s="42"/>
      <c r="P120" s="202">
        <f>O120*H120</f>
        <v>0</v>
      </c>
      <c r="Q120" s="202">
        <v>0</v>
      </c>
      <c r="R120" s="202">
        <f>Q120*H120</f>
        <v>0</v>
      </c>
      <c r="S120" s="202">
        <v>0</v>
      </c>
      <c r="T120" s="203">
        <f>S120*H120</f>
        <v>0</v>
      </c>
      <c r="AR120" s="24" t="s">
        <v>234</v>
      </c>
      <c r="AT120" s="24" t="s">
        <v>164</v>
      </c>
      <c r="AU120" s="24" t="s">
        <v>88</v>
      </c>
      <c r="AY120" s="24" t="s">
        <v>161</v>
      </c>
      <c r="BE120" s="204">
        <f>IF(N120="základní",J120,0)</f>
        <v>0</v>
      </c>
      <c r="BF120" s="204">
        <f>IF(N120="snížená",J120,0)</f>
        <v>0</v>
      </c>
      <c r="BG120" s="204">
        <f>IF(N120="zákl. přenesená",J120,0)</f>
        <v>0</v>
      </c>
      <c r="BH120" s="204">
        <f>IF(N120="sníž. přenesená",J120,0)</f>
        <v>0</v>
      </c>
      <c r="BI120" s="204">
        <f>IF(N120="nulová",J120,0)</f>
        <v>0</v>
      </c>
      <c r="BJ120" s="24" t="s">
        <v>86</v>
      </c>
      <c r="BK120" s="204">
        <f>ROUND(I120*H120,2)</f>
        <v>0</v>
      </c>
      <c r="BL120" s="24" t="s">
        <v>234</v>
      </c>
      <c r="BM120" s="24" t="s">
        <v>655</v>
      </c>
    </row>
    <row r="121" spans="2:65" s="1" customFormat="1" ht="22.5" customHeight="1">
      <c r="B121" s="41"/>
      <c r="C121" s="193" t="s">
        <v>195</v>
      </c>
      <c r="D121" s="193" t="s">
        <v>164</v>
      </c>
      <c r="E121" s="194" t="s">
        <v>1666</v>
      </c>
      <c r="F121" s="195" t="s">
        <v>1667</v>
      </c>
      <c r="G121" s="196" t="s">
        <v>204</v>
      </c>
      <c r="H121" s="197">
        <v>0.127</v>
      </c>
      <c r="I121" s="198"/>
      <c r="J121" s="199">
        <f>ROUND(I121*H121,2)</f>
        <v>0</v>
      </c>
      <c r="K121" s="195" t="s">
        <v>76</v>
      </c>
      <c r="L121" s="61"/>
      <c r="M121" s="200" t="s">
        <v>76</v>
      </c>
      <c r="N121" s="201" t="s">
        <v>48</v>
      </c>
      <c r="O121" s="42"/>
      <c r="P121" s="202">
        <f>O121*H121</f>
        <v>0</v>
      </c>
      <c r="Q121" s="202">
        <v>0</v>
      </c>
      <c r="R121" s="202">
        <f>Q121*H121</f>
        <v>0</v>
      </c>
      <c r="S121" s="202">
        <v>0</v>
      </c>
      <c r="T121" s="203">
        <f>S121*H121</f>
        <v>0</v>
      </c>
      <c r="AR121" s="24" t="s">
        <v>234</v>
      </c>
      <c r="AT121" s="24" t="s">
        <v>164</v>
      </c>
      <c r="AU121" s="24" t="s">
        <v>88</v>
      </c>
      <c r="AY121" s="24" t="s">
        <v>161</v>
      </c>
      <c r="BE121" s="204">
        <f>IF(N121="základní",J121,0)</f>
        <v>0</v>
      </c>
      <c r="BF121" s="204">
        <f>IF(N121="snížená",J121,0)</f>
        <v>0</v>
      </c>
      <c r="BG121" s="204">
        <f>IF(N121="zákl. přenesená",J121,0)</f>
        <v>0</v>
      </c>
      <c r="BH121" s="204">
        <f>IF(N121="sníž. přenesená",J121,0)</f>
        <v>0</v>
      </c>
      <c r="BI121" s="204">
        <f>IF(N121="nulová",J121,0)</f>
        <v>0</v>
      </c>
      <c r="BJ121" s="24" t="s">
        <v>86</v>
      </c>
      <c r="BK121" s="204">
        <f>ROUND(I121*H121,2)</f>
        <v>0</v>
      </c>
      <c r="BL121" s="24" t="s">
        <v>234</v>
      </c>
      <c r="BM121" s="24" t="s">
        <v>1668</v>
      </c>
    </row>
    <row r="122" spans="2:65" s="10" customFormat="1" ht="29.85" customHeight="1">
      <c r="B122" s="176"/>
      <c r="C122" s="177"/>
      <c r="D122" s="190" t="s">
        <v>77</v>
      </c>
      <c r="E122" s="191" t="s">
        <v>1669</v>
      </c>
      <c r="F122" s="191" t="s">
        <v>1618</v>
      </c>
      <c r="G122" s="177"/>
      <c r="H122" s="177"/>
      <c r="I122" s="180"/>
      <c r="J122" s="192">
        <f>BK122</f>
        <v>0</v>
      </c>
      <c r="K122" s="177"/>
      <c r="L122" s="182"/>
      <c r="M122" s="183"/>
      <c r="N122" s="184"/>
      <c r="O122" s="184"/>
      <c r="P122" s="185">
        <f>SUM(P123:P142)</f>
        <v>0</v>
      </c>
      <c r="Q122" s="184"/>
      <c r="R122" s="185">
        <f>SUM(R123:R142)</f>
        <v>3.6680000000000004E-2</v>
      </c>
      <c r="S122" s="184"/>
      <c r="T122" s="186">
        <f>SUM(T123:T142)</f>
        <v>0</v>
      </c>
      <c r="AR122" s="187" t="s">
        <v>88</v>
      </c>
      <c r="AT122" s="188" t="s">
        <v>77</v>
      </c>
      <c r="AU122" s="188" t="s">
        <v>86</v>
      </c>
      <c r="AY122" s="187" t="s">
        <v>161</v>
      </c>
      <c r="BK122" s="189">
        <f>SUM(BK123:BK142)</f>
        <v>0</v>
      </c>
    </row>
    <row r="123" spans="2:65" s="1" customFormat="1" ht="22.5" customHeight="1">
      <c r="B123" s="41"/>
      <c r="C123" s="193" t="s">
        <v>201</v>
      </c>
      <c r="D123" s="193" t="s">
        <v>164</v>
      </c>
      <c r="E123" s="194" t="s">
        <v>1670</v>
      </c>
      <c r="F123" s="195" t="s">
        <v>1671</v>
      </c>
      <c r="G123" s="196" t="s">
        <v>254</v>
      </c>
      <c r="H123" s="197">
        <v>13</v>
      </c>
      <c r="I123" s="198"/>
      <c r="J123" s="199">
        <f t="shared" ref="J123:J135" si="20">ROUND(I123*H123,2)</f>
        <v>0</v>
      </c>
      <c r="K123" s="195" t="s">
        <v>76</v>
      </c>
      <c r="L123" s="61"/>
      <c r="M123" s="200" t="s">
        <v>76</v>
      </c>
      <c r="N123" s="201" t="s">
        <v>48</v>
      </c>
      <c r="O123" s="42"/>
      <c r="P123" s="202">
        <f t="shared" ref="P123:P135" si="21">O123*H123</f>
        <v>0</v>
      </c>
      <c r="Q123" s="202">
        <v>3.0000000000000001E-5</v>
      </c>
      <c r="R123" s="202">
        <f t="shared" ref="R123:R135" si="22">Q123*H123</f>
        <v>3.8999999999999999E-4</v>
      </c>
      <c r="S123" s="202">
        <v>0</v>
      </c>
      <c r="T123" s="203">
        <f t="shared" ref="T123:T135" si="23">S123*H123</f>
        <v>0</v>
      </c>
      <c r="AR123" s="24" t="s">
        <v>234</v>
      </c>
      <c r="AT123" s="24" t="s">
        <v>164</v>
      </c>
      <c r="AU123" s="24" t="s">
        <v>88</v>
      </c>
      <c r="AY123" s="24" t="s">
        <v>161</v>
      </c>
      <c r="BE123" s="204">
        <f t="shared" ref="BE123:BE135" si="24">IF(N123="základní",J123,0)</f>
        <v>0</v>
      </c>
      <c r="BF123" s="204">
        <f t="shared" ref="BF123:BF135" si="25">IF(N123="snížená",J123,0)</f>
        <v>0</v>
      </c>
      <c r="BG123" s="204">
        <f t="shared" ref="BG123:BG135" si="26">IF(N123="zákl. přenesená",J123,0)</f>
        <v>0</v>
      </c>
      <c r="BH123" s="204">
        <f t="shared" ref="BH123:BH135" si="27">IF(N123="sníž. přenesená",J123,0)</f>
        <v>0</v>
      </c>
      <c r="BI123" s="204">
        <f t="shared" ref="BI123:BI135" si="28">IF(N123="nulová",J123,0)</f>
        <v>0</v>
      </c>
      <c r="BJ123" s="24" t="s">
        <v>86</v>
      </c>
      <c r="BK123" s="204">
        <f t="shared" ref="BK123:BK135" si="29">ROUND(I123*H123,2)</f>
        <v>0</v>
      </c>
      <c r="BL123" s="24" t="s">
        <v>234</v>
      </c>
      <c r="BM123" s="24" t="s">
        <v>1672</v>
      </c>
    </row>
    <row r="124" spans="2:65" s="1" customFormat="1" ht="22.5" customHeight="1">
      <c r="B124" s="41"/>
      <c r="C124" s="232" t="s">
        <v>206</v>
      </c>
      <c r="D124" s="232" t="s">
        <v>246</v>
      </c>
      <c r="E124" s="233" t="s">
        <v>1673</v>
      </c>
      <c r="F124" s="234" t="s">
        <v>1674</v>
      </c>
      <c r="G124" s="235" t="s">
        <v>254</v>
      </c>
      <c r="H124" s="236">
        <v>8</v>
      </c>
      <c r="I124" s="237"/>
      <c r="J124" s="238">
        <f t="shared" si="20"/>
        <v>0</v>
      </c>
      <c r="K124" s="234" t="s">
        <v>76</v>
      </c>
      <c r="L124" s="239"/>
      <c r="M124" s="240" t="s">
        <v>76</v>
      </c>
      <c r="N124" s="241" t="s">
        <v>48</v>
      </c>
      <c r="O124" s="42"/>
      <c r="P124" s="202">
        <f t="shared" si="21"/>
        <v>0</v>
      </c>
      <c r="Q124" s="202">
        <v>2.5000000000000001E-4</v>
      </c>
      <c r="R124" s="202">
        <f t="shared" si="22"/>
        <v>2E-3</v>
      </c>
      <c r="S124" s="202">
        <v>0</v>
      </c>
      <c r="T124" s="203">
        <f t="shared" si="23"/>
        <v>0</v>
      </c>
      <c r="AR124" s="24" t="s">
        <v>206</v>
      </c>
      <c r="AT124" s="24" t="s">
        <v>246</v>
      </c>
      <c r="AU124" s="24" t="s">
        <v>88</v>
      </c>
      <c r="AY124" s="24" t="s">
        <v>161</v>
      </c>
      <c r="BE124" s="204">
        <f t="shared" si="24"/>
        <v>0</v>
      </c>
      <c r="BF124" s="204">
        <f t="shared" si="25"/>
        <v>0</v>
      </c>
      <c r="BG124" s="204">
        <f t="shared" si="26"/>
        <v>0</v>
      </c>
      <c r="BH124" s="204">
        <f t="shared" si="27"/>
        <v>0</v>
      </c>
      <c r="BI124" s="204">
        <f t="shared" si="28"/>
        <v>0</v>
      </c>
      <c r="BJ124" s="24" t="s">
        <v>86</v>
      </c>
      <c r="BK124" s="204">
        <f t="shared" si="29"/>
        <v>0</v>
      </c>
      <c r="BL124" s="24" t="s">
        <v>234</v>
      </c>
      <c r="BM124" s="24" t="s">
        <v>1675</v>
      </c>
    </row>
    <row r="125" spans="2:65" s="1" customFormat="1" ht="22.5" customHeight="1">
      <c r="B125" s="41"/>
      <c r="C125" s="232" t="s">
        <v>211</v>
      </c>
      <c r="D125" s="232" t="s">
        <v>246</v>
      </c>
      <c r="E125" s="233" t="s">
        <v>1676</v>
      </c>
      <c r="F125" s="234" t="s">
        <v>1677</v>
      </c>
      <c r="G125" s="235" t="s">
        <v>254</v>
      </c>
      <c r="H125" s="236">
        <v>5</v>
      </c>
      <c r="I125" s="237"/>
      <c r="J125" s="238">
        <f t="shared" si="20"/>
        <v>0</v>
      </c>
      <c r="K125" s="234" t="s">
        <v>76</v>
      </c>
      <c r="L125" s="239"/>
      <c r="M125" s="240" t="s">
        <v>76</v>
      </c>
      <c r="N125" s="241" t="s">
        <v>48</v>
      </c>
      <c r="O125" s="42"/>
      <c r="P125" s="202">
        <f t="shared" si="21"/>
        <v>0</v>
      </c>
      <c r="Q125" s="202">
        <v>0</v>
      </c>
      <c r="R125" s="202">
        <f t="shared" si="22"/>
        <v>0</v>
      </c>
      <c r="S125" s="202">
        <v>0</v>
      </c>
      <c r="T125" s="203">
        <f t="shared" si="23"/>
        <v>0</v>
      </c>
      <c r="AR125" s="24" t="s">
        <v>206</v>
      </c>
      <c r="AT125" s="24" t="s">
        <v>246</v>
      </c>
      <c r="AU125" s="24" t="s">
        <v>88</v>
      </c>
      <c r="AY125" s="24" t="s">
        <v>161</v>
      </c>
      <c r="BE125" s="204">
        <f t="shared" si="24"/>
        <v>0</v>
      </c>
      <c r="BF125" s="204">
        <f t="shared" si="25"/>
        <v>0</v>
      </c>
      <c r="BG125" s="204">
        <f t="shared" si="26"/>
        <v>0</v>
      </c>
      <c r="BH125" s="204">
        <f t="shared" si="27"/>
        <v>0</v>
      </c>
      <c r="BI125" s="204">
        <f t="shared" si="28"/>
        <v>0</v>
      </c>
      <c r="BJ125" s="24" t="s">
        <v>86</v>
      </c>
      <c r="BK125" s="204">
        <f t="shared" si="29"/>
        <v>0</v>
      </c>
      <c r="BL125" s="24" t="s">
        <v>234</v>
      </c>
      <c r="BM125" s="24" t="s">
        <v>1678</v>
      </c>
    </row>
    <row r="126" spans="2:65" s="1" customFormat="1" ht="22.5" customHeight="1">
      <c r="B126" s="41"/>
      <c r="C126" s="193" t="s">
        <v>301</v>
      </c>
      <c r="D126" s="193" t="s">
        <v>164</v>
      </c>
      <c r="E126" s="194" t="s">
        <v>1679</v>
      </c>
      <c r="F126" s="195" t="s">
        <v>1680</v>
      </c>
      <c r="G126" s="196" t="s">
        <v>254</v>
      </c>
      <c r="H126" s="197">
        <v>14</v>
      </c>
      <c r="I126" s="198"/>
      <c r="J126" s="199">
        <f t="shared" si="20"/>
        <v>0</v>
      </c>
      <c r="K126" s="195" t="s">
        <v>76</v>
      </c>
      <c r="L126" s="61"/>
      <c r="M126" s="200" t="s">
        <v>76</v>
      </c>
      <c r="N126" s="201" t="s">
        <v>48</v>
      </c>
      <c r="O126" s="42"/>
      <c r="P126" s="202">
        <f t="shared" si="21"/>
        <v>0</v>
      </c>
      <c r="Q126" s="202">
        <v>0</v>
      </c>
      <c r="R126" s="202">
        <f t="shared" si="22"/>
        <v>0</v>
      </c>
      <c r="S126" s="202">
        <v>0</v>
      </c>
      <c r="T126" s="203">
        <f t="shared" si="23"/>
        <v>0</v>
      </c>
      <c r="AR126" s="24" t="s">
        <v>234</v>
      </c>
      <c r="AT126" s="24" t="s">
        <v>164</v>
      </c>
      <c r="AU126" s="24" t="s">
        <v>88</v>
      </c>
      <c r="AY126" s="24" t="s">
        <v>161</v>
      </c>
      <c r="BE126" s="204">
        <f t="shared" si="24"/>
        <v>0</v>
      </c>
      <c r="BF126" s="204">
        <f t="shared" si="25"/>
        <v>0</v>
      </c>
      <c r="BG126" s="204">
        <f t="shared" si="26"/>
        <v>0</v>
      </c>
      <c r="BH126" s="204">
        <f t="shared" si="27"/>
        <v>0</v>
      </c>
      <c r="BI126" s="204">
        <f t="shared" si="28"/>
        <v>0</v>
      </c>
      <c r="BJ126" s="24" t="s">
        <v>86</v>
      </c>
      <c r="BK126" s="204">
        <f t="shared" si="29"/>
        <v>0</v>
      </c>
      <c r="BL126" s="24" t="s">
        <v>234</v>
      </c>
      <c r="BM126" s="24" t="s">
        <v>1681</v>
      </c>
    </row>
    <row r="127" spans="2:65" s="1" customFormat="1" ht="22.5" customHeight="1">
      <c r="B127" s="41"/>
      <c r="C127" s="232" t="s">
        <v>307</v>
      </c>
      <c r="D127" s="232" t="s">
        <v>246</v>
      </c>
      <c r="E127" s="233" t="s">
        <v>1682</v>
      </c>
      <c r="F127" s="234" t="s">
        <v>1683</v>
      </c>
      <c r="G127" s="235" t="s">
        <v>254</v>
      </c>
      <c r="H127" s="236">
        <v>8</v>
      </c>
      <c r="I127" s="237"/>
      <c r="J127" s="238">
        <f t="shared" si="20"/>
        <v>0</v>
      </c>
      <c r="K127" s="234" t="s">
        <v>76</v>
      </c>
      <c r="L127" s="239"/>
      <c r="M127" s="240" t="s">
        <v>76</v>
      </c>
      <c r="N127" s="241" t="s">
        <v>48</v>
      </c>
      <c r="O127" s="42"/>
      <c r="P127" s="202">
        <f t="shared" si="21"/>
        <v>0</v>
      </c>
      <c r="Q127" s="202">
        <v>0</v>
      </c>
      <c r="R127" s="202">
        <f t="shared" si="22"/>
        <v>0</v>
      </c>
      <c r="S127" s="202">
        <v>0</v>
      </c>
      <c r="T127" s="203">
        <f t="shared" si="23"/>
        <v>0</v>
      </c>
      <c r="AR127" s="24" t="s">
        <v>206</v>
      </c>
      <c r="AT127" s="24" t="s">
        <v>246</v>
      </c>
      <c r="AU127" s="24" t="s">
        <v>88</v>
      </c>
      <c r="AY127" s="24" t="s">
        <v>161</v>
      </c>
      <c r="BE127" s="204">
        <f t="shared" si="24"/>
        <v>0</v>
      </c>
      <c r="BF127" s="204">
        <f t="shared" si="25"/>
        <v>0</v>
      </c>
      <c r="BG127" s="204">
        <f t="shared" si="26"/>
        <v>0</v>
      </c>
      <c r="BH127" s="204">
        <f t="shared" si="27"/>
        <v>0</v>
      </c>
      <c r="BI127" s="204">
        <f t="shared" si="28"/>
        <v>0</v>
      </c>
      <c r="BJ127" s="24" t="s">
        <v>86</v>
      </c>
      <c r="BK127" s="204">
        <f t="shared" si="29"/>
        <v>0</v>
      </c>
      <c r="BL127" s="24" t="s">
        <v>234</v>
      </c>
      <c r="BM127" s="24" t="s">
        <v>1684</v>
      </c>
    </row>
    <row r="128" spans="2:65" s="1" customFormat="1" ht="22.5" customHeight="1">
      <c r="B128" s="41"/>
      <c r="C128" s="232" t="s">
        <v>314</v>
      </c>
      <c r="D128" s="232" t="s">
        <v>246</v>
      </c>
      <c r="E128" s="233" t="s">
        <v>1685</v>
      </c>
      <c r="F128" s="234" t="s">
        <v>1686</v>
      </c>
      <c r="G128" s="235" t="s">
        <v>254</v>
      </c>
      <c r="H128" s="236">
        <v>4</v>
      </c>
      <c r="I128" s="237"/>
      <c r="J128" s="238">
        <f t="shared" si="20"/>
        <v>0</v>
      </c>
      <c r="K128" s="234" t="s">
        <v>76</v>
      </c>
      <c r="L128" s="239"/>
      <c r="M128" s="240" t="s">
        <v>76</v>
      </c>
      <c r="N128" s="241" t="s">
        <v>48</v>
      </c>
      <c r="O128" s="42"/>
      <c r="P128" s="202">
        <f t="shared" si="21"/>
        <v>0</v>
      </c>
      <c r="Q128" s="202">
        <v>0</v>
      </c>
      <c r="R128" s="202">
        <f t="shared" si="22"/>
        <v>0</v>
      </c>
      <c r="S128" s="202">
        <v>0</v>
      </c>
      <c r="T128" s="203">
        <f t="shared" si="23"/>
        <v>0</v>
      </c>
      <c r="AR128" s="24" t="s">
        <v>206</v>
      </c>
      <c r="AT128" s="24" t="s">
        <v>246</v>
      </c>
      <c r="AU128" s="24" t="s">
        <v>88</v>
      </c>
      <c r="AY128" s="24" t="s">
        <v>161</v>
      </c>
      <c r="BE128" s="204">
        <f t="shared" si="24"/>
        <v>0</v>
      </c>
      <c r="BF128" s="204">
        <f t="shared" si="25"/>
        <v>0</v>
      </c>
      <c r="BG128" s="204">
        <f t="shared" si="26"/>
        <v>0</v>
      </c>
      <c r="BH128" s="204">
        <f t="shared" si="27"/>
        <v>0</v>
      </c>
      <c r="BI128" s="204">
        <f t="shared" si="28"/>
        <v>0</v>
      </c>
      <c r="BJ128" s="24" t="s">
        <v>86</v>
      </c>
      <c r="BK128" s="204">
        <f t="shared" si="29"/>
        <v>0</v>
      </c>
      <c r="BL128" s="24" t="s">
        <v>234</v>
      </c>
      <c r="BM128" s="24" t="s">
        <v>1687</v>
      </c>
    </row>
    <row r="129" spans="2:65" s="1" customFormat="1" ht="22.5" customHeight="1">
      <c r="B129" s="41"/>
      <c r="C129" s="232" t="s">
        <v>282</v>
      </c>
      <c r="D129" s="232" t="s">
        <v>246</v>
      </c>
      <c r="E129" s="233" t="s">
        <v>1688</v>
      </c>
      <c r="F129" s="234" t="s">
        <v>1689</v>
      </c>
      <c r="G129" s="235" t="s">
        <v>254</v>
      </c>
      <c r="H129" s="236">
        <v>2</v>
      </c>
      <c r="I129" s="237"/>
      <c r="J129" s="238">
        <f t="shared" si="20"/>
        <v>0</v>
      </c>
      <c r="K129" s="234" t="s">
        <v>76</v>
      </c>
      <c r="L129" s="239"/>
      <c r="M129" s="240" t="s">
        <v>76</v>
      </c>
      <c r="N129" s="241" t="s">
        <v>48</v>
      </c>
      <c r="O129" s="42"/>
      <c r="P129" s="202">
        <f t="shared" si="21"/>
        <v>0</v>
      </c>
      <c r="Q129" s="202">
        <v>1.6000000000000001E-4</v>
      </c>
      <c r="R129" s="202">
        <f t="shared" si="22"/>
        <v>3.2000000000000003E-4</v>
      </c>
      <c r="S129" s="202">
        <v>0</v>
      </c>
      <c r="T129" s="203">
        <f t="shared" si="23"/>
        <v>0</v>
      </c>
      <c r="AR129" s="24" t="s">
        <v>206</v>
      </c>
      <c r="AT129" s="24" t="s">
        <v>246</v>
      </c>
      <c r="AU129" s="24" t="s">
        <v>88</v>
      </c>
      <c r="AY129" s="24" t="s">
        <v>161</v>
      </c>
      <c r="BE129" s="204">
        <f t="shared" si="24"/>
        <v>0</v>
      </c>
      <c r="BF129" s="204">
        <f t="shared" si="25"/>
        <v>0</v>
      </c>
      <c r="BG129" s="204">
        <f t="shared" si="26"/>
        <v>0</v>
      </c>
      <c r="BH129" s="204">
        <f t="shared" si="27"/>
        <v>0</v>
      </c>
      <c r="BI129" s="204">
        <f t="shared" si="28"/>
        <v>0</v>
      </c>
      <c r="BJ129" s="24" t="s">
        <v>86</v>
      </c>
      <c r="BK129" s="204">
        <f t="shared" si="29"/>
        <v>0</v>
      </c>
      <c r="BL129" s="24" t="s">
        <v>234</v>
      </c>
      <c r="BM129" s="24" t="s">
        <v>1690</v>
      </c>
    </row>
    <row r="130" spans="2:65" s="1" customFormat="1" ht="22.5" customHeight="1">
      <c r="B130" s="41"/>
      <c r="C130" s="193" t="s">
        <v>295</v>
      </c>
      <c r="D130" s="193" t="s">
        <v>164</v>
      </c>
      <c r="E130" s="194" t="s">
        <v>1691</v>
      </c>
      <c r="F130" s="195" t="s">
        <v>1692</v>
      </c>
      <c r="G130" s="196" t="s">
        <v>254</v>
      </c>
      <c r="H130" s="197">
        <v>4</v>
      </c>
      <c r="I130" s="198"/>
      <c r="J130" s="199">
        <f t="shared" si="20"/>
        <v>0</v>
      </c>
      <c r="K130" s="195" t="s">
        <v>76</v>
      </c>
      <c r="L130" s="61"/>
      <c r="M130" s="200" t="s">
        <v>76</v>
      </c>
      <c r="N130" s="201" t="s">
        <v>48</v>
      </c>
      <c r="O130" s="42"/>
      <c r="P130" s="202">
        <f t="shared" si="21"/>
        <v>0</v>
      </c>
      <c r="Q130" s="202">
        <v>1.1E-4</v>
      </c>
      <c r="R130" s="202">
        <f t="shared" si="22"/>
        <v>4.4000000000000002E-4</v>
      </c>
      <c r="S130" s="202">
        <v>0</v>
      </c>
      <c r="T130" s="203">
        <f t="shared" si="23"/>
        <v>0</v>
      </c>
      <c r="AR130" s="24" t="s">
        <v>234</v>
      </c>
      <c r="AT130" s="24" t="s">
        <v>164</v>
      </c>
      <c r="AU130" s="24" t="s">
        <v>88</v>
      </c>
      <c r="AY130" s="24" t="s">
        <v>161</v>
      </c>
      <c r="BE130" s="204">
        <f t="shared" si="24"/>
        <v>0</v>
      </c>
      <c r="BF130" s="204">
        <f t="shared" si="25"/>
        <v>0</v>
      </c>
      <c r="BG130" s="204">
        <f t="shared" si="26"/>
        <v>0</v>
      </c>
      <c r="BH130" s="204">
        <f t="shared" si="27"/>
        <v>0</v>
      </c>
      <c r="BI130" s="204">
        <f t="shared" si="28"/>
        <v>0</v>
      </c>
      <c r="BJ130" s="24" t="s">
        <v>86</v>
      </c>
      <c r="BK130" s="204">
        <f t="shared" si="29"/>
        <v>0</v>
      </c>
      <c r="BL130" s="24" t="s">
        <v>234</v>
      </c>
      <c r="BM130" s="24" t="s">
        <v>1693</v>
      </c>
    </row>
    <row r="131" spans="2:65" s="1" customFormat="1" ht="22.5" customHeight="1">
      <c r="B131" s="41"/>
      <c r="C131" s="232" t="s">
        <v>331</v>
      </c>
      <c r="D131" s="232" t="s">
        <v>246</v>
      </c>
      <c r="E131" s="233" t="s">
        <v>1694</v>
      </c>
      <c r="F131" s="234" t="s">
        <v>1695</v>
      </c>
      <c r="G131" s="235" t="s">
        <v>254</v>
      </c>
      <c r="H131" s="236">
        <v>3</v>
      </c>
      <c r="I131" s="237"/>
      <c r="J131" s="238">
        <f t="shared" si="20"/>
        <v>0</v>
      </c>
      <c r="K131" s="234" t="s">
        <v>76</v>
      </c>
      <c r="L131" s="239"/>
      <c r="M131" s="240" t="s">
        <v>76</v>
      </c>
      <c r="N131" s="241" t="s">
        <v>48</v>
      </c>
      <c r="O131" s="42"/>
      <c r="P131" s="202">
        <f t="shared" si="21"/>
        <v>0</v>
      </c>
      <c r="Q131" s="202">
        <v>3.3E-4</v>
      </c>
      <c r="R131" s="202">
        <f t="shared" si="22"/>
        <v>9.8999999999999999E-4</v>
      </c>
      <c r="S131" s="202">
        <v>0</v>
      </c>
      <c r="T131" s="203">
        <f t="shared" si="23"/>
        <v>0</v>
      </c>
      <c r="AR131" s="24" t="s">
        <v>206</v>
      </c>
      <c r="AT131" s="24" t="s">
        <v>246</v>
      </c>
      <c r="AU131" s="24" t="s">
        <v>88</v>
      </c>
      <c r="AY131" s="24" t="s">
        <v>161</v>
      </c>
      <c r="BE131" s="204">
        <f t="shared" si="24"/>
        <v>0</v>
      </c>
      <c r="BF131" s="204">
        <f t="shared" si="25"/>
        <v>0</v>
      </c>
      <c r="BG131" s="204">
        <f t="shared" si="26"/>
        <v>0</v>
      </c>
      <c r="BH131" s="204">
        <f t="shared" si="27"/>
        <v>0</v>
      </c>
      <c r="BI131" s="204">
        <f t="shared" si="28"/>
        <v>0</v>
      </c>
      <c r="BJ131" s="24" t="s">
        <v>86</v>
      </c>
      <c r="BK131" s="204">
        <f t="shared" si="29"/>
        <v>0</v>
      </c>
      <c r="BL131" s="24" t="s">
        <v>234</v>
      </c>
      <c r="BM131" s="24" t="s">
        <v>1696</v>
      </c>
    </row>
    <row r="132" spans="2:65" s="1" customFormat="1" ht="22.5" customHeight="1">
      <c r="B132" s="41"/>
      <c r="C132" s="232" t="s">
        <v>346</v>
      </c>
      <c r="D132" s="232" t="s">
        <v>246</v>
      </c>
      <c r="E132" s="233" t="s">
        <v>1697</v>
      </c>
      <c r="F132" s="234" t="s">
        <v>1698</v>
      </c>
      <c r="G132" s="235" t="s">
        <v>254</v>
      </c>
      <c r="H132" s="236">
        <v>1</v>
      </c>
      <c r="I132" s="237"/>
      <c r="J132" s="238">
        <f t="shared" si="20"/>
        <v>0</v>
      </c>
      <c r="K132" s="234" t="s">
        <v>76</v>
      </c>
      <c r="L132" s="239"/>
      <c r="M132" s="240" t="s">
        <v>76</v>
      </c>
      <c r="N132" s="241" t="s">
        <v>48</v>
      </c>
      <c r="O132" s="42"/>
      <c r="P132" s="202">
        <f t="shared" si="21"/>
        <v>0</v>
      </c>
      <c r="Q132" s="202">
        <v>1.0000000000000001E-5</v>
      </c>
      <c r="R132" s="202">
        <f t="shared" si="22"/>
        <v>1.0000000000000001E-5</v>
      </c>
      <c r="S132" s="202">
        <v>0</v>
      </c>
      <c r="T132" s="203">
        <f t="shared" si="23"/>
        <v>0</v>
      </c>
      <c r="AR132" s="24" t="s">
        <v>206</v>
      </c>
      <c r="AT132" s="24" t="s">
        <v>246</v>
      </c>
      <c r="AU132" s="24" t="s">
        <v>88</v>
      </c>
      <c r="AY132" s="24" t="s">
        <v>161</v>
      </c>
      <c r="BE132" s="204">
        <f t="shared" si="24"/>
        <v>0</v>
      </c>
      <c r="BF132" s="204">
        <f t="shared" si="25"/>
        <v>0</v>
      </c>
      <c r="BG132" s="204">
        <f t="shared" si="26"/>
        <v>0</v>
      </c>
      <c r="BH132" s="204">
        <f t="shared" si="27"/>
        <v>0</v>
      </c>
      <c r="BI132" s="204">
        <f t="shared" si="28"/>
        <v>0</v>
      </c>
      <c r="BJ132" s="24" t="s">
        <v>86</v>
      </c>
      <c r="BK132" s="204">
        <f t="shared" si="29"/>
        <v>0</v>
      </c>
      <c r="BL132" s="24" t="s">
        <v>234</v>
      </c>
      <c r="BM132" s="24" t="s">
        <v>1699</v>
      </c>
    </row>
    <row r="133" spans="2:65" s="1" customFormat="1" ht="22.5" customHeight="1">
      <c r="B133" s="41"/>
      <c r="C133" s="232" t="s">
        <v>224</v>
      </c>
      <c r="D133" s="232" t="s">
        <v>246</v>
      </c>
      <c r="E133" s="233" t="s">
        <v>1700</v>
      </c>
      <c r="F133" s="234" t="s">
        <v>1701</v>
      </c>
      <c r="G133" s="235" t="s">
        <v>254</v>
      </c>
      <c r="H133" s="236">
        <v>1</v>
      </c>
      <c r="I133" s="237"/>
      <c r="J133" s="238">
        <f t="shared" si="20"/>
        <v>0</v>
      </c>
      <c r="K133" s="234" t="s">
        <v>76</v>
      </c>
      <c r="L133" s="239"/>
      <c r="M133" s="240" t="s">
        <v>76</v>
      </c>
      <c r="N133" s="241" t="s">
        <v>48</v>
      </c>
      <c r="O133" s="42"/>
      <c r="P133" s="202">
        <f t="shared" si="21"/>
        <v>0</v>
      </c>
      <c r="Q133" s="202">
        <v>2.9999999999999997E-4</v>
      </c>
      <c r="R133" s="202">
        <f t="shared" si="22"/>
        <v>2.9999999999999997E-4</v>
      </c>
      <c r="S133" s="202">
        <v>0</v>
      </c>
      <c r="T133" s="203">
        <f t="shared" si="23"/>
        <v>0</v>
      </c>
      <c r="AR133" s="24" t="s">
        <v>206</v>
      </c>
      <c r="AT133" s="24" t="s">
        <v>246</v>
      </c>
      <c r="AU133" s="24" t="s">
        <v>88</v>
      </c>
      <c r="AY133" s="24" t="s">
        <v>161</v>
      </c>
      <c r="BE133" s="204">
        <f t="shared" si="24"/>
        <v>0</v>
      </c>
      <c r="BF133" s="204">
        <f t="shared" si="25"/>
        <v>0</v>
      </c>
      <c r="BG133" s="204">
        <f t="shared" si="26"/>
        <v>0</v>
      </c>
      <c r="BH133" s="204">
        <f t="shared" si="27"/>
        <v>0</v>
      </c>
      <c r="BI133" s="204">
        <f t="shared" si="28"/>
        <v>0</v>
      </c>
      <c r="BJ133" s="24" t="s">
        <v>86</v>
      </c>
      <c r="BK133" s="204">
        <f t="shared" si="29"/>
        <v>0</v>
      </c>
      <c r="BL133" s="24" t="s">
        <v>234</v>
      </c>
      <c r="BM133" s="24" t="s">
        <v>1702</v>
      </c>
    </row>
    <row r="134" spans="2:65" s="1" customFormat="1" ht="22.5" customHeight="1">
      <c r="B134" s="41"/>
      <c r="C134" s="193" t="s">
        <v>528</v>
      </c>
      <c r="D134" s="193" t="s">
        <v>164</v>
      </c>
      <c r="E134" s="194" t="s">
        <v>1703</v>
      </c>
      <c r="F134" s="195" t="s">
        <v>1704</v>
      </c>
      <c r="G134" s="196" t="s">
        <v>254</v>
      </c>
      <c r="H134" s="197">
        <v>23</v>
      </c>
      <c r="I134" s="198"/>
      <c r="J134" s="199">
        <f t="shared" si="20"/>
        <v>0</v>
      </c>
      <c r="K134" s="195" t="s">
        <v>76</v>
      </c>
      <c r="L134" s="61"/>
      <c r="M134" s="200" t="s">
        <v>76</v>
      </c>
      <c r="N134" s="201" t="s">
        <v>48</v>
      </c>
      <c r="O134" s="42"/>
      <c r="P134" s="202">
        <f t="shared" si="21"/>
        <v>0</v>
      </c>
      <c r="Q134" s="202">
        <v>1.3999999999999999E-4</v>
      </c>
      <c r="R134" s="202">
        <f t="shared" si="22"/>
        <v>3.2199999999999998E-3</v>
      </c>
      <c r="S134" s="202">
        <v>0</v>
      </c>
      <c r="T134" s="203">
        <f t="shared" si="23"/>
        <v>0</v>
      </c>
      <c r="AR134" s="24" t="s">
        <v>234</v>
      </c>
      <c r="AT134" s="24" t="s">
        <v>164</v>
      </c>
      <c r="AU134" s="24" t="s">
        <v>88</v>
      </c>
      <c r="AY134" s="24" t="s">
        <v>161</v>
      </c>
      <c r="BE134" s="204">
        <f t="shared" si="24"/>
        <v>0</v>
      </c>
      <c r="BF134" s="204">
        <f t="shared" si="25"/>
        <v>0</v>
      </c>
      <c r="BG134" s="204">
        <f t="shared" si="26"/>
        <v>0</v>
      </c>
      <c r="BH134" s="204">
        <f t="shared" si="27"/>
        <v>0</v>
      </c>
      <c r="BI134" s="204">
        <f t="shared" si="28"/>
        <v>0</v>
      </c>
      <c r="BJ134" s="24" t="s">
        <v>86</v>
      </c>
      <c r="BK134" s="204">
        <f t="shared" si="29"/>
        <v>0</v>
      </c>
      <c r="BL134" s="24" t="s">
        <v>234</v>
      </c>
      <c r="BM134" s="24" t="s">
        <v>1705</v>
      </c>
    </row>
    <row r="135" spans="2:65" s="1" customFormat="1" ht="31.5" customHeight="1">
      <c r="B135" s="41"/>
      <c r="C135" s="193" t="s">
        <v>532</v>
      </c>
      <c r="D135" s="193" t="s">
        <v>164</v>
      </c>
      <c r="E135" s="194" t="s">
        <v>1706</v>
      </c>
      <c r="F135" s="195" t="s">
        <v>1707</v>
      </c>
      <c r="G135" s="196" t="s">
        <v>254</v>
      </c>
      <c r="H135" s="197">
        <v>23</v>
      </c>
      <c r="I135" s="198"/>
      <c r="J135" s="199">
        <f t="shared" si="20"/>
        <v>0</v>
      </c>
      <c r="K135" s="195" t="s">
        <v>76</v>
      </c>
      <c r="L135" s="61"/>
      <c r="M135" s="200" t="s">
        <v>76</v>
      </c>
      <c r="N135" s="201" t="s">
        <v>48</v>
      </c>
      <c r="O135" s="42"/>
      <c r="P135" s="202">
        <f t="shared" si="21"/>
        <v>0</v>
      </c>
      <c r="Q135" s="202">
        <v>7.1000000000000002E-4</v>
      </c>
      <c r="R135" s="202">
        <f t="shared" si="22"/>
        <v>1.6330000000000001E-2</v>
      </c>
      <c r="S135" s="202">
        <v>0</v>
      </c>
      <c r="T135" s="203">
        <f t="shared" si="23"/>
        <v>0</v>
      </c>
      <c r="AR135" s="24" t="s">
        <v>234</v>
      </c>
      <c r="AT135" s="24" t="s">
        <v>164</v>
      </c>
      <c r="AU135" s="24" t="s">
        <v>88</v>
      </c>
      <c r="AY135" s="24" t="s">
        <v>161</v>
      </c>
      <c r="BE135" s="204">
        <f t="shared" si="24"/>
        <v>0</v>
      </c>
      <c r="BF135" s="204">
        <f t="shared" si="25"/>
        <v>0</v>
      </c>
      <c r="BG135" s="204">
        <f t="shared" si="26"/>
        <v>0</v>
      </c>
      <c r="BH135" s="204">
        <f t="shared" si="27"/>
        <v>0</v>
      </c>
      <c r="BI135" s="204">
        <f t="shared" si="28"/>
        <v>0</v>
      </c>
      <c r="BJ135" s="24" t="s">
        <v>86</v>
      </c>
      <c r="BK135" s="204">
        <f t="shared" si="29"/>
        <v>0</v>
      </c>
      <c r="BL135" s="24" t="s">
        <v>234</v>
      </c>
      <c r="BM135" s="24" t="s">
        <v>1708</v>
      </c>
    </row>
    <row r="136" spans="2:65" s="1" customFormat="1" ht="27">
      <c r="B136" s="41"/>
      <c r="C136" s="63"/>
      <c r="D136" s="219" t="s">
        <v>394</v>
      </c>
      <c r="E136" s="63"/>
      <c r="F136" s="250" t="s">
        <v>1709</v>
      </c>
      <c r="G136" s="63"/>
      <c r="H136" s="63"/>
      <c r="I136" s="163"/>
      <c r="J136" s="63"/>
      <c r="K136" s="63"/>
      <c r="L136" s="61"/>
      <c r="M136" s="249"/>
      <c r="N136" s="42"/>
      <c r="O136" s="42"/>
      <c r="P136" s="42"/>
      <c r="Q136" s="42"/>
      <c r="R136" s="42"/>
      <c r="S136" s="42"/>
      <c r="T136" s="78"/>
      <c r="AT136" s="24" t="s">
        <v>394</v>
      </c>
      <c r="AU136" s="24" t="s">
        <v>88</v>
      </c>
    </row>
    <row r="137" spans="2:65" s="1" customFormat="1" ht="31.5" customHeight="1">
      <c r="B137" s="41"/>
      <c r="C137" s="193" t="s">
        <v>536</v>
      </c>
      <c r="D137" s="193" t="s">
        <v>164</v>
      </c>
      <c r="E137" s="194" t="s">
        <v>1710</v>
      </c>
      <c r="F137" s="195" t="s">
        <v>1711</v>
      </c>
      <c r="G137" s="196" t="s">
        <v>254</v>
      </c>
      <c r="H137" s="197">
        <v>5</v>
      </c>
      <c r="I137" s="198"/>
      <c r="J137" s="199">
        <f t="shared" ref="J137:J142" si="30">ROUND(I137*H137,2)</f>
        <v>0</v>
      </c>
      <c r="K137" s="195" t="s">
        <v>76</v>
      </c>
      <c r="L137" s="61"/>
      <c r="M137" s="200" t="s">
        <v>76</v>
      </c>
      <c r="N137" s="201" t="s">
        <v>48</v>
      </c>
      <c r="O137" s="42"/>
      <c r="P137" s="202">
        <f t="shared" ref="P137:P142" si="31">O137*H137</f>
        <v>0</v>
      </c>
      <c r="Q137" s="202">
        <v>5.2999999999999998E-4</v>
      </c>
      <c r="R137" s="202">
        <f t="shared" ref="R137:R142" si="32">Q137*H137</f>
        <v>2.65E-3</v>
      </c>
      <c r="S137" s="202">
        <v>0</v>
      </c>
      <c r="T137" s="203">
        <f t="shared" ref="T137:T142" si="33">S137*H137</f>
        <v>0</v>
      </c>
      <c r="AR137" s="24" t="s">
        <v>234</v>
      </c>
      <c r="AT137" s="24" t="s">
        <v>164</v>
      </c>
      <c r="AU137" s="24" t="s">
        <v>88</v>
      </c>
      <c r="AY137" s="24" t="s">
        <v>161</v>
      </c>
      <c r="BE137" s="204">
        <f t="shared" ref="BE137:BE142" si="34">IF(N137="základní",J137,0)</f>
        <v>0</v>
      </c>
      <c r="BF137" s="204">
        <f t="shared" ref="BF137:BF142" si="35">IF(N137="snížená",J137,0)</f>
        <v>0</v>
      </c>
      <c r="BG137" s="204">
        <f t="shared" ref="BG137:BG142" si="36">IF(N137="zákl. přenesená",J137,0)</f>
        <v>0</v>
      </c>
      <c r="BH137" s="204">
        <f t="shared" ref="BH137:BH142" si="37">IF(N137="sníž. přenesená",J137,0)</f>
        <v>0</v>
      </c>
      <c r="BI137" s="204">
        <f t="shared" ref="BI137:BI142" si="38">IF(N137="nulová",J137,0)</f>
        <v>0</v>
      </c>
      <c r="BJ137" s="24" t="s">
        <v>86</v>
      </c>
      <c r="BK137" s="204">
        <f t="shared" ref="BK137:BK142" si="39">ROUND(I137*H137,2)</f>
        <v>0</v>
      </c>
      <c r="BL137" s="24" t="s">
        <v>234</v>
      </c>
      <c r="BM137" s="24" t="s">
        <v>1712</v>
      </c>
    </row>
    <row r="138" spans="2:65" s="1" customFormat="1" ht="31.5" customHeight="1">
      <c r="B138" s="41"/>
      <c r="C138" s="193" t="s">
        <v>541</v>
      </c>
      <c r="D138" s="193" t="s">
        <v>164</v>
      </c>
      <c r="E138" s="194" t="s">
        <v>1713</v>
      </c>
      <c r="F138" s="195" t="s">
        <v>1714</v>
      </c>
      <c r="G138" s="196" t="s">
        <v>254</v>
      </c>
      <c r="H138" s="197">
        <v>1</v>
      </c>
      <c r="I138" s="198"/>
      <c r="J138" s="199">
        <f t="shared" si="30"/>
        <v>0</v>
      </c>
      <c r="K138" s="195" t="s">
        <v>76</v>
      </c>
      <c r="L138" s="61"/>
      <c r="M138" s="200" t="s">
        <v>76</v>
      </c>
      <c r="N138" s="201" t="s">
        <v>48</v>
      </c>
      <c r="O138" s="42"/>
      <c r="P138" s="202">
        <f t="shared" si="31"/>
        <v>0</v>
      </c>
      <c r="Q138" s="202">
        <v>2E-3</v>
      </c>
      <c r="R138" s="202">
        <f t="shared" si="32"/>
        <v>2E-3</v>
      </c>
      <c r="S138" s="202">
        <v>0</v>
      </c>
      <c r="T138" s="203">
        <f t="shared" si="33"/>
        <v>0</v>
      </c>
      <c r="AR138" s="24" t="s">
        <v>234</v>
      </c>
      <c r="AT138" s="24" t="s">
        <v>164</v>
      </c>
      <c r="AU138" s="24" t="s">
        <v>88</v>
      </c>
      <c r="AY138" s="24" t="s">
        <v>161</v>
      </c>
      <c r="BE138" s="204">
        <f t="shared" si="34"/>
        <v>0</v>
      </c>
      <c r="BF138" s="204">
        <f t="shared" si="35"/>
        <v>0</v>
      </c>
      <c r="BG138" s="204">
        <f t="shared" si="36"/>
        <v>0</v>
      </c>
      <c r="BH138" s="204">
        <f t="shared" si="37"/>
        <v>0</v>
      </c>
      <c r="BI138" s="204">
        <f t="shared" si="38"/>
        <v>0</v>
      </c>
      <c r="BJ138" s="24" t="s">
        <v>86</v>
      </c>
      <c r="BK138" s="204">
        <f t="shared" si="39"/>
        <v>0</v>
      </c>
      <c r="BL138" s="24" t="s">
        <v>234</v>
      </c>
      <c r="BM138" s="24" t="s">
        <v>1715</v>
      </c>
    </row>
    <row r="139" spans="2:65" s="1" customFormat="1" ht="31.5" customHeight="1">
      <c r="B139" s="41"/>
      <c r="C139" s="193" t="s">
        <v>545</v>
      </c>
      <c r="D139" s="193" t="s">
        <v>164</v>
      </c>
      <c r="E139" s="194" t="s">
        <v>1716</v>
      </c>
      <c r="F139" s="195" t="s">
        <v>1717</v>
      </c>
      <c r="G139" s="196" t="s">
        <v>254</v>
      </c>
      <c r="H139" s="197">
        <v>1</v>
      </c>
      <c r="I139" s="198"/>
      <c r="J139" s="199">
        <f t="shared" si="30"/>
        <v>0</v>
      </c>
      <c r="K139" s="195" t="s">
        <v>76</v>
      </c>
      <c r="L139" s="61"/>
      <c r="M139" s="200" t="s">
        <v>76</v>
      </c>
      <c r="N139" s="201" t="s">
        <v>48</v>
      </c>
      <c r="O139" s="42"/>
      <c r="P139" s="202">
        <f t="shared" si="31"/>
        <v>0</v>
      </c>
      <c r="Q139" s="202">
        <v>2E-3</v>
      </c>
      <c r="R139" s="202">
        <f t="shared" si="32"/>
        <v>2E-3</v>
      </c>
      <c r="S139" s="202">
        <v>0</v>
      </c>
      <c r="T139" s="203">
        <f t="shared" si="33"/>
        <v>0</v>
      </c>
      <c r="AR139" s="24" t="s">
        <v>234</v>
      </c>
      <c r="AT139" s="24" t="s">
        <v>164</v>
      </c>
      <c r="AU139" s="24" t="s">
        <v>88</v>
      </c>
      <c r="AY139" s="24" t="s">
        <v>161</v>
      </c>
      <c r="BE139" s="204">
        <f t="shared" si="34"/>
        <v>0</v>
      </c>
      <c r="BF139" s="204">
        <f t="shared" si="35"/>
        <v>0</v>
      </c>
      <c r="BG139" s="204">
        <f t="shared" si="36"/>
        <v>0</v>
      </c>
      <c r="BH139" s="204">
        <f t="shared" si="37"/>
        <v>0</v>
      </c>
      <c r="BI139" s="204">
        <f t="shared" si="38"/>
        <v>0</v>
      </c>
      <c r="BJ139" s="24" t="s">
        <v>86</v>
      </c>
      <c r="BK139" s="204">
        <f t="shared" si="39"/>
        <v>0</v>
      </c>
      <c r="BL139" s="24" t="s">
        <v>234</v>
      </c>
      <c r="BM139" s="24" t="s">
        <v>1718</v>
      </c>
    </row>
    <row r="140" spans="2:65" s="1" customFormat="1" ht="31.5" customHeight="1">
      <c r="B140" s="41"/>
      <c r="C140" s="193" t="s">
        <v>549</v>
      </c>
      <c r="D140" s="193" t="s">
        <v>164</v>
      </c>
      <c r="E140" s="194" t="s">
        <v>1719</v>
      </c>
      <c r="F140" s="195" t="s">
        <v>1720</v>
      </c>
      <c r="G140" s="196" t="s">
        <v>254</v>
      </c>
      <c r="H140" s="197">
        <v>1</v>
      </c>
      <c r="I140" s="198"/>
      <c r="J140" s="199">
        <f t="shared" si="30"/>
        <v>0</v>
      </c>
      <c r="K140" s="195" t="s">
        <v>76</v>
      </c>
      <c r="L140" s="61"/>
      <c r="M140" s="200" t="s">
        <v>76</v>
      </c>
      <c r="N140" s="201" t="s">
        <v>48</v>
      </c>
      <c r="O140" s="42"/>
      <c r="P140" s="202">
        <f t="shared" si="31"/>
        <v>0</v>
      </c>
      <c r="Q140" s="202">
        <v>1.47E-3</v>
      </c>
      <c r="R140" s="202">
        <f t="shared" si="32"/>
        <v>1.47E-3</v>
      </c>
      <c r="S140" s="202">
        <v>0</v>
      </c>
      <c r="T140" s="203">
        <f t="shared" si="33"/>
        <v>0</v>
      </c>
      <c r="AR140" s="24" t="s">
        <v>234</v>
      </c>
      <c r="AT140" s="24" t="s">
        <v>164</v>
      </c>
      <c r="AU140" s="24" t="s">
        <v>88</v>
      </c>
      <c r="AY140" s="24" t="s">
        <v>161</v>
      </c>
      <c r="BE140" s="204">
        <f t="shared" si="34"/>
        <v>0</v>
      </c>
      <c r="BF140" s="204">
        <f t="shared" si="35"/>
        <v>0</v>
      </c>
      <c r="BG140" s="204">
        <f t="shared" si="36"/>
        <v>0</v>
      </c>
      <c r="BH140" s="204">
        <f t="shared" si="37"/>
        <v>0</v>
      </c>
      <c r="BI140" s="204">
        <f t="shared" si="38"/>
        <v>0</v>
      </c>
      <c r="BJ140" s="24" t="s">
        <v>86</v>
      </c>
      <c r="BK140" s="204">
        <f t="shared" si="39"/>
        <v>0</v>
      </c>
      <c r="BL140" s="24" t="s">
        <v>234</v>
      </c>
      <c r="BM140" s="24" t="s">
        <v>1721</v>
      </c>
    </row>
    <row r="141" spans="2:65" s="1" customFormat="1" ht="22.5" customHeight="1">
      <c r="B141" s="41"/>
      <c r="C141" s="193" t="s">
        <v>553</v>
      </c>
      <c r="D141" s="193" t="s">
        <v>164</v>
      </c>
      <c r="E141" s="194" t="s">
        <v>1722</v>
      </c>
      <c r="F141" s="195" t="s">
        <v>1723</v>
      </c>
      <c r="G141" s="196" t="s">
        <v>254</v>
      </c>
      <c r="H141" s="197">
        <v>19</v>
      </c>
      <c r="I141" s="198"/>
      <c r="J141" s="199">
        <f t="shared" si="30"/>
        <v>0</v>
      </c>
      <c r="K141" s="195" t="s">
        <v>76</v>
      </c>
      <c r="L141" s="61"/>
      <c r="M141" s="200" t="s">
        <v>76</v>
      </c>
      <c r="N141" s="201" t="s">
        <v>48</v>
      </c>
      <c r="O141" s="42"/>
      <c r="P141" s="202">
        <f t="shared" si="31"/>
        <v>0</v>
      </c>
      <c r="Q141" s="202">
        <v>2.4000000000000001E-4</v>
      </c>
      <c r="R141" s="202">
        <f t="shared" si="32"/>
        <v>4.5599999999999998E-3</v>
      </c>
      <c r="S141" s="202">
        <v>0</v>
      </c>
      <c r="T141" s="203">
        <f t="shared" si="33"/>
        <v>0</v>
      </c>
      <c r="AR141" s="24" t="s">
        <v>234</v>
      </c>
      <c r="AT141" s="24" t="s">
        <v>164</v>
      </c>
      <c r="AU141" s="24" t="s">
        <v>88</v>
      </c>
      <c r="AY141" s="24" t="s">
        <v>161</v>
      </c>
      <c r="BE141" s="204">
        <f t="shared" si="34"/>
        <v>0</v>
      </c>
      <c r="BF141" s="204">
        <f t="shared" si="35"/>
        <v>0</v>
      </c>
      <c r="BG141" s="204">
        <f t="shared" si="36"/>
        <v>0</v>
      </c>
      <c r="BH141" s="204">
        <f t="shared" si="37"/>
        <v>0</v>
      </c>
      <c r="BI141" s="204">
        <f t="shared" si="38"/>
        <v>0</v>
      </c>
      <c r="BJ141" s="24" t="s">
        <v>86</v>
      </c>
      <c r="BK141" s="204">
        <f t="shared" si="39"/>
        <v>0</v>
      </c>
      <c r="BL141" s="24" t="s">
        <v>234</v>
      </c>
      <c r="BM141" s="24" t="s">
        <v>1724</v>
      </c>
    </row>
    <row r="142" spans="2:65" s="1" customFormat="1" ht="22.5" customHeight="1">
      <c r="B142" s="41"/>
      <c r="C142" s="193" t="s">
        <v>557</v>
      </c>
      <c r="D142" s="193" t="s">
        <v>164</v>
      </c>
      <c r="E142" s="194" t="s">
        <v>1725</v>
      </c>
      <c r="F142" s="195" t="s">
        <v>1726</v>
      </c>
      <c r="G142" s="196" t="s">
        <v>204</v>
      </c>
      <c r="H142" s="197">
        <v>3.6999999999999998E-2</v>
      </c>
      <c r="I142" s="198"/>
      <c r="J142" s="199">
        <f t="shared" si="30"/>
        <v>0</v>
      </c>
      <c r="K142" s="195" t="s">
        <v>76</v>
      </c>
      <c r="L142" s="61"/>
      <c r="M142" s="200" t="s">
        <v>76</v>
      </c>
      <c r="N142" s="201" t="s">
        <v>48</v>
      </c>
      <c r="O142" s="42"/>
      <c r="P142" s="202">
        <f t="shared" si="31"/>
        <v>0</v>
      </c>
      <c r="Q142" s="202">
        <v>0</v>
      </c>
      <c r="R142" s="202">
        <f t="shared" si="32"/>
        <v>0</v>
      </c>
      <c r="S142" s="202">
        <v>0</v>
      </c>
      <c r="T142" s="203">
        <f t="shared" si="33"/>
        <v>0</v>
      </c>
      <c r="AR142" s="24" t="s">
        <v>234</v>
      </c>
      <c r="AT142" s="24" t="s">
        <v>164</v>
      </c>
      <c r="AU142" s="24" t="s">
        <v>88</v>
      </c>
      <c r="AY142" s="24" t="s">
        <v>161</v>
      </c>
      <c r="BE142" s="204">
        <f t="shared" si="34"/>
        <v>0</v>
      </c>
      <c r="BF142" s="204">
        <f t="shared" si="35"/>
        <v>0</v>
      </c>
      <c r="BG142" s="204">
        <f t="shared" si="36"/>
        <v>0</v>
      </c>
      <c r="BH142" s="204">
        <f t="shared" si="37"/>
        <v>0</v>
      </c>
      <c r="BI142" s="204">
        <f t="shared" si="38"/>
        <v>0</v>
      </c>
      <c r="BJ142" s="24" t="s">
        <v>86</v>
      </c>
      <c r="BK142" s="204">
        <f t="shared" si="39"/>
        <v>0</v>
      </c>
      <c r="BL142" s="24" t="s">
        <v>234</v>
      </c>
      <c r="BM142" s="24" t="s">
        <v>1727</v>
      </c>
    </row>
    <row r="143" spans="2:65" s="10" customFormat="1" ht="29.85" customHeight="1">
      <c r="B143" s="176"/>
      <c r="C143" s="177"/>
      <c r="D143" s="190" t="s">
        <v>77</v>
      </c>
      <c r="E143" s="191" t="s">
        <v>1728</v>
      </c>
      <c r="F143" s="191" t="s">
        <v>1618</v>
      </c>
      <c r="G143" s="177"/>
      <c r="H143" s="177"/>
      <c r="I143" s="180"/>
      <c r="J143" s="192">
        <f>BK143</f>
        <v>0</v>
      </c>
      <c r="K143" s="177"/>
      <c r="L143" s="182"/>
      <c r="M143" s="183"/>
      <c r="N143" s="184"/>
      <c r="O143" s="184"/>
      <c r="P143" s="185">
        <f>SUM(P144:P159)</f>
        <v>0</v>
      </c>
      <c r="Q143" s="184"/>
      <c r="R143" s="185">
        <f>SUM(R144:R159)</f>
        <v>0.77933000000000008</v>
      </c>
      <c r="S143" s="184"/>
      <c r="T143" s="186">
        <f>SUM(T144:T159)</f>
        <v>0</v>
      </c>
      <c r="AR143" s="187" t="s">
        <v>88</v>
      </c>
      <c r="AT143" s="188" t="s">
        <v>77</v>
      </c>
      <c r="AU143" s="188" t="s">
        <v>86</v>
      </c>
      <c r="AY143" s="187" t="s">
        <v>161</v>
      </c>
      <c r="BK143" s="189">
        <f>SUM(BK144:BK159)</f>
        <v>0</v>
      </c>
    </row>
    <row r="144" spans="2:65" s="1" customFormat="1" ht="22.5" customHeight="1">
      <c r="B144" s="41"/>
      <c r="C144" s="193" t="s">
        <v>561</v>
      </c>
      <c r="D144" s="193" t="s">
        <v>164</v>
      </c>
      <c r="E144" s="194" t="s">
        <v>1729</v>
      </c>
      <c r="F144" s="195" t="s">
        <v>1730</v>
      </c>
      <c r="G144" s="196" t="s">
        <v>254</v>
      </c>
      <c r="H144" s="197">
        <v>23</v>
      </c>
      <c r="I144" s="198"/>
      <c r="J144" s="199">
        <f t="shared" ref="J144:J159" si="40">ROUND(I144*H144,2)</f>
        <v>0</v>
      </c>
      <c r="K144" s="195" t="s">
        <v>76</v>
      </c>
      <c r="L144" s="61"/>
      <c r="M144" s="200" t="s">
        <v>76</v>
      </c>
      <c r="N144" s="201" t="s">
        <v>48</v>
      </c>
      <c r="O144" s="42"/>
      <c r="P144" s="202">
        <f t="shared" ref="P144:P159" si="41">O144*H144</f>
        <v>0</v>
      </c>
      <c r="Q144" s="202">
        <v>0</v>
      </c>
      <c r="R144" s="202">
        <f t="shared" ref="R144:R159" si="42">Q144*H144</f>
        <v>0</v>
      </c>
      <c r="S144" s="202">
        <v>0</v>
      </c>
      <c r="T144" s="203">
        <f t="shared" ref="T144:T159" si="43">S144*H144</f>
        <v>0</v>
      </c>
      <c r="AR144" s="24" t="s">
        <v>234</v>
      </c>
      <c r="AT144" s="24" t="s">
        <v>164</v>
      </c>
      <c r="AU144" s="24" t="s">
        <v>88</v>
      </c>
      <c r="AY144" s="24" t="s">
        <v>161</v>
      </c>
      <c r="BE144" s="204">
        <f t="shared" ref="BE144:BE159" si="44">IF(N144="základní",J144,0)</f>
        <v>0</v>
      </c>
      <c r="BF144" s="204">
        <f t="shared" ref="BF144:BF159" si="45">IF(N144="snížená",J144,0)</f>
        <v>0</v>
      </c>
      <c r="BG144" s="204">
        <f t="shared" ref="BG144:BG159" si="46">IF(N144="zákl. přenesená",J144,0)</f>
        <v>0</v>
      </c>
      <c r="BH144" s="204">
        <f t="shared" ref="BH144:BH159" si="47">IF(N144="sníž. přenesená",J144,0)</f>
        <v>0</v>
      </c>
      <c r="BI144" s="204">
        <f t="shared" ref="BI144:BI159" si="48">IF(N144="nulová",J144,0)</f>
        <v>0</v>
      </c>
      <c r="BJ144" s="24" t="s">
        <v>86</v>
      </c>
      <c r="BK144" s="204">
        <f t="shared" ref="BK144:BK159" si="49">ROUND(I144*H144,2)</f>
        <v>0</v>
      </c>
      <c r="BL144" s="24" t="s">
        <v>234</v>
      </c>
      <c r="BM144" s="24" t="s">
        <v>1731</v>
      </c>
    </row>
    <row r="145" spans="2:65" s="1" customFormat="1" ht="22.5" customHeight="1">
      <c r="B145" s="41"/>
      <c r="C145" s="193" t="s">
        <v>941</v>
      </c>
      <c r="D145" s="193" t="s">
        <v>164</v>
      </c>
      <c r="E145" s="194" t="s">
        <v>1732</v>
      </c>
      <c r="F145" s="195" t="s">
        <v>1733</v>
      </c>
      <c r="G145" s="196" t="s">
        <v>254</v>
      </c>
      <c r="H145" s="197">
        <v>1</v>
      </c>
      <c r="I145" s="198"/>
      <c r="J145" s="199">
        <f t="shared" si="40"/>
        <v>0</v>
      </c>
      <c r="K145" s="195" t="s">
        <v>76</v>
      </c>
      <c r="L145" s="61"/>
      <c r="M145" s="200" t="s">
        <v>76</v>
      </c>
      <c r="N145" s="201" t="s">
        <v>48</v>
      </c>
      <c r="O145" s="42"/>
      <c r="P145" s="202">
        <f t="shared" si="41"/>
        <v>0</v>
      </c>
      <c r="Q145" s="202">
        <v>1.942E-2</v>
      </c>
      <c r="R145" s="202">
        <f t="shared" si="42"/>
        <v>1.942E-2</v>
      </c>
      <c r="S145" s="202">
        <v>0</v>
      </c>
      <c r="T145" s="203">
        <f t="shared" si="43"/>
        <v>0</v>
      </c>
      <c r="AR145" s="24" t="s">
        <v>234</v>
      </c>
      <c r="AT145" s="24" t="s">
        <v>164</v>
      </c>
      <c r="AU145" s="24" t="s">
        <v>88</v>
      </c>
      <c r="AY145" s="24" t="s">
        <v>161</v>
      </c>
      <c r="BE145" s="204">
        <f t="shared" si="44"/>
        <v>0</v>
      </c>
      <c r="BF145" s="204">
        <f t="shared" si="45"/>
        <v>0</v>
      </c>
      <c r="BG145" s="204">
        <f t="shared" si="46"/>
        <v>0</v>
      </c>
      <c r="BH145" s="204">
        <f t="shared" si="47"/>
        <v>0</v>
      </c>
      <c r="BI145" s="204">
        <f t="shared" si="48"/>
        <v>0</v>
      </c>
      <c r="BJ145" s="24" t="s">
        <v>86</v>
      </c>
      <c r="BK145" s="204">
        <f t="shared" si="49"/>
        <v>0</v>
      </c>
      <c r="BL145" s="24" t="s">
        <v>234</v>
      </c>
      <c r="BM145" s="24" t="s">
        <v>1734</v>
      </c>
    </row>
    <row r="146" spans="2:65" s="1" customFormat="1" ht="22.5" customHeight="1">
      <c r="B146" s="41"/>
      <c r="C146" s="193" t="s">
        <v>945</v>
      </c>
      <c r="D146" s="193" t="s">
        <v>164</v>
      </c>
      <c r="E146" s="194" t="s">
        <v>1735</v>
      </c>
      <c r="F146" s="195" t="s">
        <v>1736</v>
      </c>
      <c r="G146" s="196" t="s">
        <v>254</v>
      </c>
      <c r="H146" s="197">
        <v>5</v>
      </c>
      <c r="I146" s="198"/>
      <c r="J146" s="199">
        <f t="shared" si="40"/>
        <v>0</v>
      </c>
      <c r="K146" s="195" t="s">
        <v>76</v>
      </c>
      <c r="L146" s="61"/>
      <c r="M146" s="200" t="s">
        <v>76</v>
      </c>
      <c r="N146" s="201" t="s">
        <v>48</v>
      </c>
      <c r="O146" s="42"/>
      <c r="P146" s="202">
        <f t="shared" si="41"/>
        <v>0</v>
      </c>
      <c r="Q146" s="202">
        <v>2.8029999999999999E-2</v>
      </c>
      <c r="R146" s="202">
        <f t="shared" si="42"/>
        <v>0.14015</v>
      </c>
      <c r="S146" s="202">
        <v>0</v>
      </c>
      <c r="T146" s="203">
        <f t="shared" si="43"/>
        <v>0</v>
      </c>
      <c r="AR146" s="24" t="s">
        <v>234</v>
      </c>
      <c r="AT146" s="24" t="s">
        <v>164</v>
      </c>
      <c r="AU146" s="24" t="s">
        <v>88</v>
      </c>
      <c r="AY146" s="24" t="s">
        <v>161</v>
      </c>
      <c r="BE146" s="204">
        <f t="shared" si="44"/>
        <v>0</v>
      </c>
      <c r="BF146" s="204">
        <f t="shared" si="45"/>
        <v>0</v>
      </c>
      <c r="BG146" s="204">
        <f t="shared" si="46"/>
        <v>0</v>
      </c>
      <c r="BH146" s="204">
        <f t="shared" si="47"/>
        <v>0</v>
      </c>
      <c r="BI146" s="204">
        <f t="shared" si="48"/>
        <v>0</v>
      </c>
      <c r="BJ146" s="24" t="s">
        <v>86</v>
      </c>
      <c r="BK146" s="204">
        <f t="shared" si="49"/>
        <v>0</v>
      </c>
      <c r="BL146" s="24" t="s">
        <v>234</v>
      </c>
      <c r="BM146" s="24" t="s">
        <v>1737</v>
      </c>
    </row>
    <row r="147" spans="2:65" s="1" customFormat="1" ht="22.5" customHeight="1">
      <c r="B147" s="41"/>
      <c r="C147" s="193" t="s">
        <v>949</v>
      </c>
      <c r="D147" s="193" t="s">
        <v>164</v>
      </c>
      <c r="E147" s="194" t="s">
        <v>1738</v>
      </c>
      <c r="F147" s="195" t="s">
        <v>1739</v>
      </c>
      <c r="G147" s="196" t="s">
        <v>254</v>
      </c>
      <c r="H147" s="197">
        <v>2</v>
      </c>
      <c r="I147" s="198"/>
      <c r="J147" s="199">
        <f t="shared" si="40"/>
        <v>0</v>
      </c>
      <c r="K147" s="195" t="s">
        <v>76</v>
      </c>
      <c r="L147" s="61"/>
      <c r="M147" s="200" t="s">
        <v>76</v>
      </c>
      <c r="N147" s="201" t="s">
        <v>48</v>
      </c>
      <c r="O147" s="42"/>
      <c r="P147" s="202">
        <f t="shared" si="41"/>
        <v>0</v>
      </c>
      <c r="Q147" s="202">
        <v>3.09E-2</v>
      </c>
      <c r="R147" s="202">
        <f t="shared" si="42"/>
        <v>6.1800000000000001E-2</v>
      </c>
      <c r="S147" s="202">
        <v>0</v>
      </c>
      <c r="T147" s="203">
        <f t="shared" si="43"/>
        <v>0</v>
      </c>
      <c r="AR147" s="24" t="s">
        <v>234</v>
      </c>
      <c r="AT147" s="24" t="s">
        <v>164</v>
      </c>
      <c r="AU147" s="24" t="s">
        <v>88</v>
      </c>
      <c r="AY147" s="24" t="s">
        <v>161</v>
      </c>
      <c r="BE147" s="204">
        <f t="shared" si="44"/>
        <v>0</v>
      </c>
      <c r="BF147" s="204">
        <f t="shared" si="45"/>
        <v>0</v>
      </c>
      <c r="BG147" s="204">
        <f t="shared" si="46"/>
        <v>0</v>
      </c>
      <c r="BH147" s="204">
        <f t="shared" si="47"/>
        <v>0</v>
      </c>
      <c r="BI147" s="204">
        <f t="shared" si="48"/>
        <v>0</v>
      </c>
      <c r="BJ147" s="24" t="s">
        <v>86</v>
      </c>
      <c r="BK147" s="204">
        <f t="shared" si="49"/>
        <v>0</v>
      </c>
      <c r="BL147" s="24" t="s">
        <v>234</v>
      </c>
      <c r="BM147" s="24" t="s">
        <v>1740</v>
      </c>
    </row>
    <row r="148" spans="2:65" s="1" customFormat="1" ht="22.5" customHeight="1">
      <c r="B148" s="41"/>
      <c r="C148" s="193" t="s">
        <v>588</v>
      </c>
      <c r="D148" s="193" t="s">
        <v>164</v>
      </c>
      <c r="E148" s="194" t="s">
        <v>1741</v>
      </c>
      <c r="F148" s="195" t="s">
        <v>1742</v>
      </c>
      <c r="G148" s="196" t="s">
        <v>254</v>
      </c>
      <c r="H148" s="197">
        <v>4</v>
      </c>
      <c r="I148" s="198"/>
      <c r="J148" s="199">
        <f t="shared" si="40"/>
        <v>0</v>
      </c>
      <c r="K148" s="195" t="s">
        <v>76</v>
      </c>
      <c r="L148" s="61"/>
      <c r="M148" s="200" t="s">
        <v>76</v>
      </c>
      <c r="N148" s="201" t="s">
        <v>48</v>
      </c>
      <c r="O148" s="42"/>
      <c r="P148" s="202">
        <f t="shared" si="41"/>
        <v>0</v>
      </c>
      <c r="Q148" s="202">
        <v>3.32E-2</v>
      </c>
      <c r="R148" s="202">
        <f t="shared" si="42"/>
        <v>0.1328</v>
      </c>
      <c r="S148" s="202">
        <v>0</v>
      </c>
      <c r="T148" s="203">
        <f t="shared" si="43"/>
        <v>0</v>
      </c>
      <c r="AR148" s="24" t="s">
        <v>234</v>
      </c>
      <c r="AT148" s="24" t="s">
        <v>164</v>
      </c>
      <c r="AU148" s="24" t="s">
        <v>88</v>
      </c>
      <c r="AY148" s="24" t="s">
        <v>161</v>
      </c>
      <c r="BE148" s="204">
        <f t="shared" si="44"/>
        <v>0</v>
      </c>
      <c r="BF148" s="204">
        <f t="shared" si="45"/>
        <v>0</v>
      </c>
      <c r="BG148" s="204">
        <f t="shared" si="46"/>
        <v>0</v>
      </c>
      <c r="BH148" s="204">
        <f t="shared" si="47"/>
        <v>0</v>
      </c>
      <c r="BI148" s="204">
        <f t="shared" si="48"/>
        <v>0</v>
      </c>
      <c r="BJ148" s="24" t="s">
        <v>86</v>
      </c>
      <c r="BK148" s="204">
        <f t="shared" si="49"/>
        <v>0</v>
      </c>
      <c r="BL148" s="24" t="s">
        <v>234</v>
      </c>
      <c r="BM148" s="24" t="s">
        <v>1743</v>
      </c>
    </row>
    <row r="149" spans="2:65" s="1" customFormat="1" ht="22.5" customHeight="1">
      <c r="B149" s="41"/>
      <c r="C149" s="193" t="s">
        <v>592</v>
      </c>
      <c r="D149" s="193" t="s">
        <v>164</v>
      </c>
      <c r="E149" s="194" t="s">
        <v>1744</v>
      </c>
      <c r="F149" s="195" t="s">
        <v>1745</v>
      </c>
      <c r="G149" s="196" t="s">
        <v>254</v>
      </c>
      <c r="H149" s="197">
        <v>2</v>
      </c>
      <c r="I149" s="198"/>
      <c r="J149" s="199">
        <f t="shared" si="40"/>
        <v>0</v>
      </c>
      <c r="K149" s="195" t="s">
        <v>76</v>
      </c>
      <c r="L149" s="61"/>
      <c r="M149" s="200" t="s">
        <v>76</v>
      </c>
      <c r="N149" s="201" t="s">
        <v>48</v>
      </c>
      <c r="O149" s="42"/>
      <c r="P149" s="202">
        <f t="shared" si="41"/>
        <v>0</v>
      </c>
      <c r="Q149" s="202">
        <v>4.2380000000000001E-2</v>
      </c>
      <c r="R149" s="202">
        <f t="shared" si="42"/>
        <v>8.4760000000000002E-2</v>
      </c>
      <c r="S149" s="202">
        <v>0</v>
      </c>
      <c r="T149" s="203">
        <f t="shared" si="43"/>
        <v>0</v>
      </c>
      <c r="AR149" s="24" t="s">
        <v>234</v>
      </c>
      <c r="AT149" s="24" t="s">
        <v>164</v>
      </c>
      <c r="AU149" s="24" t="s">
        <v>88</v>
      </c>
      <c r="AY149" s="24" t="s">
        <v>161</v>
      </c>
      <c r="BE149" s="204">
        <f t="shared" si="44"/>
        <v>0</v>
      </c>
      <c r="BF149" s="204">
        <f t="shared" si="45"/>
        <v>0</v>
      </c>
      <c r="BG149" s="204">
        <f t="shared" si="46"/>
        <v>0</v>
      </c>
      <c r="BH149" s="204">
        <f t="shared" si="47"/>
        <v>0</v>
      </c>
      <c r="BI149" s="204">
        <f t="shared" si="48"/>
        <v>0</v>
      </c>
      <c r="BJ149" s="24" t="s">
        <v>86</v>
      </c>
      <c r="BK149" s="204">
        <f t="shared" si="49"/>
        <v>0</v>
      </c>
      <c r="BL149" s="24" t="s">
        <v>234</v>
      </c>
      <c r="BM149" s="24" t="s">
        <v>1746</v>
      </c>
    </row>
    <row r="150" spans="2:65" s="1" customFormat="1" ht="22.5" customHeight="1">
      <c r="B150" s="41"/>
      <c r="C150" s="193" t="s">
        <v>596</v>
      </c>
      <c r="D150" s="193" t="s">
        <v>164</v>
      </c>
      <c r="E150" s="194" t="s">
        <v>1747</v>
      </c>
      <c r="F150" s="195" t="s">
        <v>1748</v>
      </c>
      <c r="G150" s="196" t="s">
        <v>254</v>
      </c>
      <c r="H150" s="197">
        <v>1</v>
      </c>
      <c r="I150" s="198"/>
      <c r="J150" s="199">
        <f t="shared" si="40"/>
        <v>0</v>
      </c>
      <c r="K150" s="195" t="s">
        <v>76</v>
      </c>
      <c r="L150" s="61"/>
      <c r="M150" s="200" t="s">
        <v>76</v>
      </c>
      <c r="N150" s="201" t="s">
        <v>48</v>
      </c>
      <c r="O150" s="42"/>
      <c r="P150" s="202">
        <f t="shared" si="41"/>
        <v>0</v>
      </c>
      <c r="Q150" s="202">
        <v>3.5099999999999999E-2</v>
      </c>
      <c r="R150" s="202">
        <f t="shared" si="42"/>
        <v>3.5099999999999999E-2</v>
      </c>
      <c r="S150" s="202">
        <v>0</v>
      </c>
      <c r="T150" s="203">
        <f t="shared" si="43"/>
        <v>0</v>
      </c>
      <c r="AR150" s="24" t="s">
        <v>234</v>
      </c>
      <c r="AT150" s="24" t="s">
        <v>164</v>
      </c>
      <c r="AU150" s="24" t="s">
        <v>88</v>
      </c>
      <c r="AY150" s="24" t="s">
        <v>161</v>
      </c>
      <c r="BE150" s="204">
        <f t="shared" si="44"/>
        <v>0</v>
      </c>
      <c r="BF150" s="204">
        <f t="shared" si="45"/>
        <v>0</v>
      </c>
      <c r="BG150" s="204">
        <f t="shared" si="46"/>
        <v>0</v>
      </c>
      <c r="BH150" s="204">
        <f t="shared" si="47"/>
        <v>0</v>
      </c>
      <c r="BI150" s="204">
        <f t="shared" si="48"/>
        <v>0</v>
      </c>
      <c r="BJ150" s="24" t="s">
        <v>86</v>
      </c>
      <c r="BK150" s="204">
        <f t="shared" si="49"/>
        <v>0</v>
      </c>
      <c r="BL150" s="24" t="s">
        <v>234</v>
      </c>
      <c r="BM150" s="24" t="s">
        <v>1749</v>
      </c>
    </row>
    <row r="151" spans="2:65" s="1" customFormat="1" ht="22.5" customHeight="1">
      <c r="B151" s="41"/>
      <c r="C151" s="193" t="s">
        <v>600</v>
      </c>
      <c r="D151" s="193" t="s">
        <v>164</v>
      </c>
      <c r="E151" s="194" t="s">
        <v>1750</v>
      </c>
      <c r="F151" s="195" t="s">
        <v>1751</v>
      </c>
      <c r="G151" s="196" t="s">
        <v>254</v>
      </c>
      <c r="H151" s="197">
        <v>3</v>
      </c>
      <c r="I151" s="198"/>
      <c r="J151" s="199">
        <f t="shared" si="40"/>
        <v>0</v>
      </c>
      <c r="K151" s="195" t="s">
        <v>76</v>
      </c>
      <c r="L151" s="61"/>
      <c r="M151" s="200" t="s">
        <v>76</v>
      </c>
      <c r="N151" s="201" t="s">
        <v>48</v>
      </c>
      <c r="O151" s="42"/>
      <c r="P151" s="202">
        <f t="shared" si="41"/>
        <v>0</v>
      </c>
      <c r="Q151" s="202">
        <v>4.9200000000000001E-2</v>
      </c>
      <c r="R151" s="202">
        <f t="shared" si="42"/>
        <v>0.14760000000000001</v>
      </c>
      <c r="S151" s="202">
        <v>0</v>
      </c>
      <c r="T151" s="203">
        <f t="shared" si="43"/>
        <v>0</v>
      </c>
      <c r="AR151" s="24" t="s">
        <v>234</v>
      </c>
      <c r="AT151" s="24" t="s">
        <v>164</v>
      </c>
      <c r="AU151" s="24" t="s">
        <v>88</v>
      </c>
      <c r="AY151" s="24" t="s">
        <v>161</v>
      </c>
      <c r="BE151" s="204">
        <f t="shared" si="44"/>
        <v>0</v>
      </c>
      <c r="BF151" s="204">
        <f t="shared" si="45"/>
        <v>0</v>
      </c>
      <c r="BG151" s="204">
        <f t="shared" si="46"/>
        <v>0</v>
      </c>
      <c r="BH151" s="204">
        <f t="shared" si="47"/>
        <v>0</v>
      </c>
      <c r="BI151" s="204">
        <f t="shared" si="48"/>
        <v>0</v>
      </c>
      <c r="BJ151" s="24" t="s">
        <v>86</v>
      </c>
      <c r="BK151" s="204">
        <f t="shared" si="49"/>
        <v>0</v>
      </c>
      <c r="BL151" s="24" t="s">
        <v>234</v>
      </c>
      <c r="BM151" s="24" t="s">
        <v>1752</v>
      </c>
    </row>
    <row r="152" spans="2:65" s="1" customFormat="1" ht="22.5" customHeight="1">
      <c r="B152" s="41"/>
      <c r="C152" s="193" t="s">
        <v>913</v>
      </c>
      <c r="D152" s="193" t="s">
        <v>164</v>
      </c>
      <c r="E152" s="194" t="s">
        <v>1753</v>
      </c>
      <c r="F152" s="195" t="s">
        <v>1754</v>
      </c>
      <c r="G152" s="196" t="s">
        <v>254</v>
      </c>
      <c r="H152" s="197">
        <v>5</v>
      </c>
      <c r="I152" s="198"/>
      <c r="J152" s="199">
        <f t="shared" si="40"/>
        <v>0</v>
      </c>
      <c r="K152" s="195" t="s">
        <v>76</v>
      </c>
      <c r="L152" s="61"/>
      <c r="M152" s="200" t="s">
        <v>76</v>
      </c>
      <c r="N152" s="201" t="s">
        <v>48</v>
      </c>
      <c r="O152" s="42"/>
      <c r="P152" s="202">
        <f t="shared" si="41"/>
        <v>0</v>
      </c>
      <c r="Q152" s="202">
        <v>3.1539999999999999E-2</v>
      </c>
      <c r="R152" s="202">
        <f t="shared" si="42"/>
        <v>0.15770000000000001</v>
      </c>
      <c r="S152" s="202">
        <v>0</v>
      </c>
      <c r="T152" s="203">
        <f t="shared" si="43"/>
        <v>0</v>
      </c>
      <c r="AR152" s="24" t="s">
        <v>234</v>
      </c>
      <c r="AT152" s="24" t="s">
        <v>164</v>
      </c>
      <c r="AU152" s="24" t="s">
        <v>88</v>
      </c>
      <c r="AY152" s="24" t="s">
        <v>161</v>
      </c>
      <c r="BE152" s="204">
        <f t="shared" si="44"/>
        <v>0</v>
      </c>
      <c r="BF152" s="204">
        <f t="shared" si="45"/>
        <v>0</v>
      </c>
      <c r="BG152" s="204">
        <f t="shared" si="46"/>
        <v>0</v>
      </c>
      <c r="BH152" s="204">
        <f t="shared" si="47"/>
        <v>0</v>
      </c>
      <c r="BI152" s="204">
        <f t="shared" si="48"/>
        <v>0</v>
      </c>
      <c r="BJ152" s="24" t="s">
        <v>86</v>
      </c>
      <c r="BK152" s="204">
        <f t="shared" si="49"/>
        <v>0</v>
      </c>
      <c r="BL152" s="24" t="s">
        <v>234</v>
      </c>
      <c r="BM152" s="24" t="s">
        <v>1755</v>
      </c>
    </row>
    <row r="153" spans="2:65" s="1" customFormat="1" ht="22.5" customHeight="1">
      <c r="B153" s="41"/>
      <c r="C153" s="193" t="s">
        <v>965</v>
      </c>
      <c r="D153" s="193" t="s">
        <v>164</v>
      </c>
      <c r="E153" s="194" t="s">
        <v>1756</v>
      </c>
      <c r="F153" s="195" t="s">
        <v>1757</v>
      </c>
      <c r="G153" s="196" t="s">
        <v>254</v>
      </c>
      <c r="H153" s="197">
        <v>23</v>
      </c>
      <c r="I153" s="198"/>
      <c r="J153" s="199">
        <f t="shared" si="40"/>
        <v>0</v>
      </c>
      <c r="K153" s="195" t="s">
        <v>76</v>
      </c>
      <c r="L153" s="61"/>
      <c r="M153" s="200" t="s">
        <v>76</v>
      </c>
      <c r="N153" s="201" t="s">
        <v>48</v>
      </c>
      <c r="O153" s="42"/>
      <c r="P153" s="202">
        <f t="shared" si="41"/>
        <v>0</v>
      </c>
      <c r="Q153" s="202">
        <v>0</v>
      </c>
      <c r="R153" s="202">
        <f t="shared" si="42"/>
        <v>0</v>
      </c>
      <c r="S153" s="202">
        <v>0</v>
      </c>
      <c r="T153" s="203">
        <f t="shared" si="43"/>
        <v>0</v>
      </c>
      <c r="AR153" s="24" t="s">
        <v>234</v>
      </c>
      <c r="AT153" s="24" t="s">
        <v>164</v>
      </c>
      <c r="AU153" s="24" t="s">
        <v>88</v>
      </c>
      <c r="AY153" s="24" t="s">
        <v>161</v>
      </c>
      <c r="BE153" s="204">
        <f t="shared" si="44"/>
        <v>0</v>
      </c>
      <c r="BF153" s="204">
        <f t="shared" si="45"/>
        <v>0</v>
      </c>
      <c r="BG153" s="204">
        <f t="shared" si="46"/>
        <v>0</v>
      </c>
      <c r="BH153" s="204">
        <f t="shared" si="47"/>
        <v>0</v>
      </c>
      <c r="BI153" s="204">
        <f t="shared" si="48"/>
        <v>0</v>
      </c>
      <c r="BJ153" s="24" t="s">
        <v>86</v>
      </c>
      <c r="BK153" s="204">
        <f t="shared" si="49"/>
        <v>0</v>
      </c>
      <c r="BL153" s="24" t="s">
        <v>234</v>
      </c>
      <c r="BM153" s="24" t="s">
        <v>1758</v>
      </c>
    </row>
    <row r="154" spans="2:65" s="1" customFormat="1" ht="22.5" customHeight="1">
      <c r="B154" s="41"/>
      <c r="C154" s="193" t="s">
        <v>977</v>
      </c>
      <c r="D154" s="193" t="s">
        <v>164</v>
      </c>
      <c r="E154" s="194" t="s">
        <v>1759</v>
      </c>
      <c r="F154" s="195" t="s">
        <v>1760</v>
      </c>
      <c r="G154" s="196" t="s">
        <v>254</v>
      </c>
      <c r="H154" s="197">
        <v>23</v>
      </c>
      <c r="I154" s="198"/>
      <c r="J154" s="199">
        <f t="shared" si="40"/>
        <v>0</v>
      </c>
      <c r="K154" s="195" t="s">
        <v>76</v>
      </c>
      <c r="L154" s="61"/>
      <c r="M154" s="200" t="s">
        <v>76</v>
      </c>
      <c r="N154" s="201" t="s">
        <v>48</v>
      </c>
      <c r="O154" s="42"/>
      <c r="P154" s="202">
        <f t="shared" si="41"/>
        <v>0</v>
      </c>
      <c r="Q154" s="202">
        <v>0</v>
      </c>
      <c r="R154" s="202">
        <f t="shared" si="42"/>
        <v>0</v>
      </c>
      <c r="S154" s="202">
        <v>0</v>
      </c>
      <c r="T154" s="203">
        <f t="shared" si="43"/>
        <v>0</v>
      </c>
      <c r="AR154" s="24" t="s">
        <v>234</v>
      </c>
      <c r="AT154" s="24" t="s">
        <v>164</v>
      </c>
      <c r="AU154" s="24" t="s">
        <v>88</v>
      </c>
      <c r="AY154" s="24" t="s">
        <v>161</v>
      </c>
      <c r="BE154" s="204">
        <f t="shared" si="44"/>
        <v>0</v>
      </c>
      <c r="BF154" s="204">
        <f t="shared" si="45"/>
        <v>0</v>
      </c>
      <c r="BG154" s="204">
        <f t="shared" si="46"/>
        <v>0</v>
      </c>
      <c r="BH154" s="204">
        <f t="shared" si="47"/>
        <v>0</v>
      </c>
      <c r="BI154" s="204">
        <f t="shared" si="48"/>
        <v>0</v>
      </c>
      <c r="BJ154" s="24" t="s">
        <v>86</v>
      </c>
      <c r="BK154" s="204">
        <f t="shared" si="49"/>
        <v>0</v>
      </c>
      <c r="BL154" s="24" t="s">
        <v>234</v>
      </c>
      <c r="BM154" s="24" t="s">
        <v>1761</v>
      </c>
    </row>
    <row r="155" spans="2:65" s="1" customFormat="1" ht="22.5" customHeight="1">
      <c r="B155" s="41"/>
      <c r="C155" s="193" t="s">
        <v>981</v>
      </c>
      <c r="D155" s="193" t="s">
        <v>164</v>
      </c>
      <c r="E155" s="194" t="s">
        <v>1762</v>
      </c>
      <c r="F155" s="195" t="s">
        <v>1763</v>
      </c>
      <c r="G155" s="196" t="s">
        <v>254</v>
      </c>
      <c r="H155" s="197">
        <v>23</v>
      </c>
      <c r="I155" s="198"/>
      <c r="J155" s="199">
        <f t="shared" si="40"/>
        <v>0</v>
      </c>
      <c r="K155" s="195" t="s">
        <v>76</v>
      </c>
      <c r="L155" s="61"/>
      <c r="M155" s="200" t="s">
        <v>76</v>
      </c>
      <c r="N155" s="201" t="s">
        <v>48</v>
      </c>
      <c r="O155" s="42"/>
      <c r="P155" s="202">
        <f t="shared" si="41"/>
        <v>0</v>
      </c>
      <c r="Q155" s="202">
        <v>0</v>
      </c>
      <c r="R155" s="202">
        <f t="shared" si="42"/>
        <v>0</v>
      </c>
      <c r="S155" s="202">
        <v>0</v>
      </c>
      <c r="T155" s="203">
        <f t="shared" si="43"/>
        <v>0</v>
      </c>
      <c r="AR155" s="24" t="s">
        <v>234</v>
      </c>
      <c r="AT155" s="24" t="s">
        <v>164</v>
      </c>
      <c r="AU155" s="24" t="s">
        <v>88</v>
      </c>
      <c r="AY155" s="24" t="s">
        <v>161</v>
      </c>
      <c r="BE155" s="204">
        <f t="shared" si="44"/>
        <v>0</v>
      </c>
      <c r="BF155" s="204">
        <f t="shared" si="45"/>
        <v>0</v>
      </c>
      <c r="BG155" s="204">
        <f t="shared" si="46"/>
        <v>0</v>
      </c>
      <c r="BH155" s="204">
        <f t="shared" si="47"/>
        <v>0</v>
      </c>
      <c r="BI155" s="204">
        <f t="shared" si="48"/>
        <v>0</v>
      </c>
      <c r="BJ155" s="24" t="s">
        <v>86</v>
      </c>
      <c r="BK155" s="204">
        <f t="shared" si="49"/>
        <v>0</v>
      </c>
      <c r="BL155" s="24" t="s">
        <v>234</v>
      </c>
      <c r="BM155" s="24" t="s">
        <v>1764</v>
      </c>
    </row>
    <row r="156" spans="2:65" s="1" customFormat="1" ht="22.5" customHeight="1">
      <c r="B156" s="41"/>
      <c r="C156" s="193" t="s">
        <v>985</v>
      </c>
      <c r="D156" s="193" t="s">
        <v>164</v>
      </c>
      <c r="E156" s="194" t="s">
        <v>1765</v>
      </c>
      <c r="F156" s="195" t="s">
        <v>1766</v>
      </c>
      <c r="G156" s="196" t="s">
        <v>254</v>
      </c>
      <c r="H156" s="197">
        <v>23</v>
      </c>
      <c r="I156" s="198"/>
      <c r="J156" s="199">
        <f t="shared" si="40"/>
        <v>0</v>
      </c>
      <c r="K156" s="195" t="s">
        <v>76</v>
      </c>
      <c r="L156" s="61"/>
      <c r="M156" s="200" t="s">
        <v>76</v>
      </c>
      <c r="N156" s="201" t="s">
        <v>48</v>
      </c>
      <c r="O156" s="42"/>
      <c r="P156" s="202">
        <f t="shared" si="41"/>
        <v>0</v>
      </c>
      <c r="Q156" s="202">
        <v>0</v>
      </c>
      <c r="R156" s="202">
        <f t="shared" si="42"/>
        <v>0</v>
      </c>
      <c r="S156" s="202">
        <v>0</v>
      </c>
      <c r="T156" s="203">
        <f t="shared" si="43"/>
        <v>0</v>
      </c>
      <c r="AR156" s="24" t="s">
        <v>234</v>
      </c>
      <c r="AT156" s="24" t="s">
        <v>164</v>
      </c>
      <c r="AU156" s="24" t="s">
        <v>88</v>
      </c>
      <c r="AY156" s="24" t="s">
        <v>161</v>
      </c>
      <c r="BE156" s="204">
        <f t="shared" si="44"/>
        <v>0</v>
      </c>
      <c r="BF156" s="204">
        <f t="shared" si="45"/>
        <v>0</v>
      </c>
      <c r="BG156" s="204">
        <f t="shared" si="46"/>
        <v>0</v>
      </c>
      <c r="BH156" s="204">
        <f t="shared" si="47"/>
        <v>0</v>
      </c>
      <c r="BI156" s="204">
        <f t="shared" si="48"/>
        <v>0</v>
      </c>
      <c r="BJ156" s="24" t="s">
        <v>86</v>
      </c>
      <c r="BK156" s="204">
        <f t="shared" si="49"/>
        <v>0</v>
      </c>
      <c r="BL156" s="24" t="s">
        <v>234</v>
      </c>
      <c r="BM156" s="24" t="s">
        <v>1767</v>
      </c>
    </row>
    <row r="157" spans="2:65" s="1" customFormat="1" ht="22.5" customHeight="1">
      <c r="B157" s="41"/>
      <c r="C157" s="193" t="s">
        <v>608</v>
      </c>
      <c r="D157" s="193" t="s">
        <v>164</v>
      </c>
      <c r="E157" s="194" t="s">
        <v>1768</v>
      </c>
      <c r="F157" s="195" t="s">
        <v>1769</v>
      </c>
      <c r="G157" s="196" t="s">
        <v>204</v>
      </c>
      <c r="H157" s="197">
        <v>0.77900000000000003</v>
      </c>
      <c r="I157" s="198"/>
      <c r="J157" s="199">
        <f t="shared" si="40"/>
        <v>0</v>
      </c>
      <c r="K157" s="195" t="s">
        <v>76</v>
      </c>
      <c r="L157" s="61"/>
      <c r="M157" s="200" t="s">
        <v>76</v>
      </c>
      <c r="N157" s="201" t="s">
        <v>48</v>
      </c>
      <c r="O157" s="42"/>
      <c r="P157" s="202">
        <f t="shared" si="41"/>
        <v>0</v>
      </c>
      <c r="Q157" s="202">
        <v>0</v>
      </c>
      <c r="R157" s="202">
        <f t="shared" si="42"/>
        <v>0</v>
      </c>
      <c r="S157" s="202">
        <v>0</v>
      </c>
      <c r="T157" s="203">
        <f t="shared" si="43"/>
        <v>0</v>
      </c>
      <c r="AR157" s="24" t="s">
        <v>234</v>
      </c>
      <c r="AT157" s="24" t="s">
        <v>164</v>
      </c>
      <c r="AU157" s="24" t="s">
        <v>88</v>
      </c>
      <c r="AY157" s="24" t="s">
        <v>161</v>
      </c>
      <c r="BE157" s="204">
        <f t="shared" si="44"/>
        <v>0</v>
      </c>
      <c r="BF157" s="204">
        <f t="shared" si="45"/>
        <v>0</v>
      </c>
      <c r="BG157" s="204">
        <f t="shared" si="46"/>
        <v>0</v>
      </c>
      <c r="BH157" s="204">
        <f t="shared" si="47"/>
        <v>0</v>
      </c>
      <c r="BI157" s="204">
        <f t="shared" si="48"/>
        <v>0</v>
      </c>
      <c r="BJ157" s="24" t="s">
        <v>86</v>
      </c>
      <c r="BK157" s="204">
        <f t="shared" si="49"/>
        <v>0</v>
      </c>
      <c r="BL157" s="24" t="s">
        <v>234</v>
      </c>
      <c r="BM157" s="24" t="s">
        <v>1770</v>
      </c>
    </row>
    <row r="158" spans="2:65" s="1" customFormat="1" ht="22.5" customHeight="1">
      <c r="B158" s="41"/>
      <c r="C158" s="193" t="s">
        <v>989</v>
      </c>
      <c r="D158" s="193" t="s">
        <v>164</v>
      </c>
      <c r="E158" s="194" t="s">
        <v>1771</v>
      </c>
      <c r="F158" s="195" t="s">
        <v>1772</v>
      </c>
      <c r="G158" s="196" t="s">
        <v>254</v>
      </c>
      <c r="H158" s="197">
        <v>23</v>
      </c>
      <c r="I158" s="198"/>
      <c r="J158" s="199">
        <f t="shared" si="40"/>
        <v>0</v>
      </c>
      <c r="K158" s="195" t="s">
        <v>76</v>
      </c>
      <c r="L158" s="61"/>
      <c r="M158" s="200" t="s">
        <v>76</v>
      </c>
      <c r="N158" s="201" t="s">
        <v>48</v>
      </c>
      <c r="O158" s="42"/>
      <c r="P158" s="202">
        <f t="shared" si="41"/>
        <v>0</v>
      </c>
      <c r="Q158" s="202">
        <v>0</v>
      </c>
      <c r="R158" s="202">
        <f t="shared" si="42"/>
        <v>0</v>
      </c>
      <c r="S158" s="202">
        <v>0</v>
      </c>
      <c r="T158" s="203">
        <f t="shared" si="43"/>
        <v>0</v>
      </c>
      <c r="AR158" s="24" t="s">
        <v>234</v>
      </c>
      <c r="AT158" s="24" t="s">
        <v>164</v>
      </c>
      <c r="AU158" s="24" t="s">
        <v>88</v>
      </c>
      <c r="AY158" s="24" t="s">
        <v>161</v>
      </c>
      <c r="BE158" s="204">
        <f t="shared" si="44"/>
        <v>0</v>
      </c>
      <c r="BF158" s="204">
        <f t="shared" si="45"/>
        <v>0</v>
      </c>
      <c r="BG158" s="204">
        <f t="shared" si="46"/>
        <v>0</v>
      </c>
      <c r="BH158" s="204">
        <f t="shared" si="47"/>
        <v>0</v>
      </c>
      <c r="BI158" s="204">
        <f t="shared" si="48"/>
        <v>0</v>
      </c>
      <c r="BJ158" s="24" t="s">
        <v>86</v>
      </c>
      <c r="BK158" s="204">
        <f t="shared" si="49"/>
        <v>0</v>
      </c>
      <c r="BL158" s="24" t="s">
        <v>234</v>
      </c>
      <c r="BM158" s="24" t="s">
        <v>1773</v>
      </c>
    </row>
    <row r="159" spans="2:65" s="1" customFormat="1" ht="22.5" customHeight="1">
      <c r="B159" s="41"/>
      <c r="C159" s="193" t="s">
        <v>604</v>
      </c>
      <c r="D159" s="193" t="s">
        <v>164</v>
      </c>
      <c r="E159" s="194" t="s">
        <v>1774</v>
      </c>
      <c r="F159" s="195" t="s">
        <v>1775</v>
      </c>
      <c r="G159" s="196" t="s">
        <v>726</v>
      </c>
      <c r="H159" s="197">
        <v>1</v>
      </c>
      <c r="I159" s="198"/>
      <c r="J159" s="199">
        <f t="shared" si="40"/>
        <v>0</v>
      </c>
      <c r="K159" s="195" t="s">
        <v>76</v>
      </c>
      <c r="L159" s="61"/>
      <c r="M159" s="200" t="s">
        <v>76</v>
      </c>
      <c r="N159" s="201" t="s">
        <v>48</v>
      </c>
      <c r="O159" s="42"/>
      <c r="P159" s="202">
        <f t="shared" si="41"/>
        <v>0</v>
      </c>
      <c r="Q159" s="202">
        <v>0</v>
      </c>
      <c r="R159" s="202">
        <f t="shared" si="42"/>
        <v>0</v>
      </c>
      <c r="S159" s="202">
        <v>0</v>
      </c>
      <c r="T159" s="203">
        <f t="shared" si="43"/>
        <v>0</v>
      </c>
      <c r="AR159" s="24" t="s">
        <v>234</v>
      </c>
      <c r="AT159" s="24" t="s">
        <v>164</v>
      </c>
      <c r="AU159" s="24" t="s">
        <v>88</v>
      </c>
      <c r="AY159" s="24" t="s">
        <v>161</v>
      </c>
      <c r="BE159" s="204">
        <f t="shared" si="44"/>
        <v>0</v>
      </c>
      <c r="BF159" s="204">
        <f t="shared" si="45"/>
        <v>0</v>
      </c>
      <c r="BG159" s="204">
        <f t="shared" si="46"/>
        <v>0</v>
      </c>
      <c r="BH159" s="204">
        <f t="shared" si="47"/>
        <v>0</v>
      </c>
      <c r="BI159" s="204">
        <f t="shared" si="48"/>
        <v>0</v>
      </c>
      <c r="BJ159" s="24" t="s">
        <v>86</v>
      </c>
      <c r="BK159" s="204">
        <f t="shared" si="49"/>
        <v>0</v>
      </c>
      <c r="BL159" s="24" t="s">
        <v>234</v>
      </c>
      <c r="BM159" s="24" t="s">
        <v>1776</v>
      </c>
    </row>
    <row r="160" spans="2:65" s="10" customFormat="1" ht="37.35" customHeight="1">
      <c r="B160" s="176"/>
      <c r="C160" s="177"/>
      <c r="D160" s="190" t="s">
        <v>77</v>
      </c>
      <c r="E160" s="251" t="s">
        <v>1556</v>
      </c>
      <c r="F160" s="251" t="s">
        <v>1557</v>
      </c>
      <c r="G160" s="177"/>
      <c r="H160" s="177"/>
      <c r="I160" s="180"/>
      <c r="J160" s="252">
        <f>BK160</f>
        <v>0</v>
      </c>
      <c r="K160" s="177"/>
      <c r="L160" s="182"/>
      <c r="M160" s="183"/>
      <c r="N160" s="184"/>
      <c r="O160" s="184"/>
      <c r="P160" s="185">
        <f>SUM(P161:P163)</f>
        <v>0</v>
      </c>
      <c r="Q160" s="184"/>
      <c r="R160" s="185">
        <f>SUM(R161:R163)</f>
        <v>0</v>
      </c>
      <c r="S160" s="184"/>
      <c r="T160" s="186">
        <f>SUM(T161:T163)</f>
        <v>0</v>
      </c>
      <c r="AR160" s="187" t="s">
        <v>169</v>
      </c>
      <c r="AT160" s="188" t="s">
        <v>77</v>
      </c>
      <c r="AU160" s="188" t="s">
        <v>78</v>
      </c>
      <c r="AY160" s="187" t="s">
        <v>161</v>
      </c>
      <c r="BK160" s="189">
        <f>SUM(BK161:BK163)</f>
        <v>0</v>
      </c>
    </row>
    <row r="161" spans="2:65" s="1" customFormat="1" ht="22.5" customHeight="1">
      <c r="B161" s="41"/>
      <c r="C161" s="193" t="s">
        <v>620</v>
      </c>
      <c r="D161" s="193" t="s">
        <v>164</v>
      </c>
      <c r="E161" s="194" t="s">
        <v>1565</v>
      </c>
      <c r="F161" s="195" t="s">
        <v>1560</v>
      </c>
      <c r="G161" s="196" t="s">
        <v>726</v>
      </c>
      <c r="H161" s="197">
        <v>1</v>
      </c>
      <c r="I161" s="198"/>
      <c r="J161" s="199">
        <f>ROUND(I161*H161,2)</f>
        <v>0</v>
      </c>
      <c r="K161" s="195" t="s">
        <v>76</v>
      </c>
      <c r="L161" s="61"/>
      <c r="M161" s="200" t="s">
        <v>76</v>
      </c>
      <c r="N161" s="201" t="s">
        <v>48</v>
      </c>
      <c r="O161" s="42"/>
      <c r="P161" s="202">
        <f>O161*H161</f>
        <v>0</v>
      </c>
      <c r="Q161" s="202">
        <v>0</v>
      </c>
      <c r="R161" s="202">
        <f>Q161*H161</f>
        <v>0</v>
      </c>
      <c r="S161" s="202">
        <v>0</v>
      </c>
      <c r="T161" s="203">
        <f>S161*H161</f>
        <v>0</v>
      </c>
      <c r="AR161" s="24" t="s">
        <v>234</v>
      </c>
      <c r="AT161" s="24" t="s">
        <v>164</v>
      </c>
      <c r="AU161" s="24" t="s">
        <v>86</v>
      </c>
      <c r="AY161" s="24" t="s">
        <v>161</v>
      </c>
      <c r="BE161" s="204">
        <f>IF(N161="základní",J161,0)</f>
        <v>0</v>
      </c>
      <c r="BF161" s="204">
        <f>IF(N161="snížená",J161,0)</f>
        <v>0</v>
      </c>
      <c r="BG161" s="204">
        <f>IF(N161="zákl. přenesená",J161,0)</f>
        <v>0</v>
      </c>
      <c r="BH161" s="204">
        <f>IF(N161="sníž. přenesená",J161,0)</f>
        <v>0</v>
      </c>
      <c r="BI161" s="204">
        <f>IF(N161="nulová",J161,0)</f>
        <v>0</v>
      </c>
      <c r="BJ161" s="24" t="s">
        <v>86</v>
      </c>
      <c r="BK161" s="204">
        <f>ROUND(I161*H161,2)</f>
        <v>0</v>
      </c>
      <c r="BL161" s="24" t="s">
        <v>234</v>
      </c>
      <c r="BM161" s="24" t="s">
        <v>1777</v>
      </c>
    </row>
    <row r="162" spans="2:65" s="1" customFormat="1" ht="40.5">
      <c r="B162" s="41"/>
      <c r="C162" s="63"/>
      <c r="D162" s="219" t="s">
        <v>394</v>
      </c>
      <c r="E162" s="63"/>
      <c r="F162" s="250" t="s">
        <v>1563</v>
      </c>
      <c r="G162" s="63"/>
      <c r="H162" s="63"/>
      <c r="I162" s="163"/>
      <c r="J162" s="63"/>
      <c r="K162" s="63"/>
      <c r="L162" s="61"/>
      <c r="M162" s="249"/>
      <c r="N162" s="42"/>
      <c r="O162" s="42"/>
      <c r="P162" s="42"/>
      <c r="Q162" s="42"/>
      <c r="R162" s="42"/>
      <c r="S162" s="42"/>
      <c r="T162" s="78"/>
      <c r="AT162" s="24" t="s">
        <v>394</v>
      </c>
      <c r="AU162" s="24" t="s">
        <v>86</v>
      </c>
    </row>
    <row r="163" spans="2:65" s="1" customFormat="1" ht="22.5" customHeight="1">
      <c r="B163" s="41"/>
      <c r="C163" s="193" t="s">
        <v>624</v>
      </c>
      <c r="D163" s="193" t="s">
        <v>164</v>
      </c>
      <c r="E163" s="194" t="s">
        <v>1778</v>
      </c>
      <c r="F163" s="195" t="s">
        <v>1566</v>
      </c>
      <c r="G163" s="196" t="s">
        <v>726</v>
      </c>
      <c r="H163" s="197">
        <v>1</v>
      </c>
      <c r="I163" s="198"/>
      <c r="J163" s="199">
        <f>ROUND(I163*H163,2)</f>
        <v>0</v>
      </c>
      <c r="K163" s="195" t="s">
        <v>76</v>
      </c>
      <c r="L163" s="61"/>
      <c r="M163" s="200" t="s">
        <v>76</v>
      </c>
      <c r="N163" s="244" t="s">
        <v>48</v>
      </c>
      <c r="O163" s="245"/>
      <c r="P163" s="246">
        <f>O163*H163</f>
        <v>0</v>
      </c>
      <c r="Q163" s="246">
        <v>0</v>
      </c>
      <c r="R163" s="246">
        <f>Q163*H163</f>
        <v>0</v>
      </c>
      <c r="S163" s="246">
        <v>0</v>
      </c>
      <c r="T163" s="247">
        <f>S163*H163</f>
        <v>0</v>
      </c>
      <c r="AR163" s="24" t="s">
        <v>234</v>
      </c>
      <c r="AT163" s="24" t="s">
        <v>164</v>
      </c>
      <c r="AU163" s="24" t="s">
        <v>86</v>
      </c>
      <c r="AY163" s="24" t="s">
        <v>161</v>
      </c>
      <c r="BE163" s="204">
        <f>IF(N163="základní",J163,0)</f>
        <v>0</v>
      </c>
      <c r="BF163" s="204">
        <f>IF(N163="snížená",J163,0)</f>
        <v>0</v>
      </c>
      <c r="BG163" s="204">
        <f>IF(N163="zákl. přenesená",J163,0)</f>
        <v>0</v>
      </c>
      <c r="BH163" s="204">
        <f>IF(N163="sníž. přenesená",J163,0)</f>
        <v>0</v>
      </c>
      <c r="BI163" s="204">
        <f>IF(N163="nulová",J163,0)</f>
        <v>0</v>
      </c>
      <c r="BJ163" s="24" t="s">
        <v>86</v>
      </c>
      <c r="BK163" s="204">
        <f>ROUND(I163*H163,2)</f>
        <v>0</v>
      </c>
      <c r="BL163" s="24" t="s">
        <v>234</v>
      </c>
      <c r="BM163" s="24" t="s">
        <v>1779</v>
      </c>
    </row>
    <row r="164" spans="2:65" s="1" customFormat="1" ht="6.95" customHeight="1">
      <c r="B164" s="56"/>
      <c r="C164" s="57"/>
      <c r="D164" s="57"/>
      <c r="E164" s="57"/>
      <c r="F164" s="57"/>
      <c r="G164" s="57"/>
      <c r="H164" s="57"/>
      <c r="I164" s="139"/>
      <c r="J164" s="57"/>
      <c r="K164" s="57"/>
      <c r="L164" s="61"/>
    </row>
  </sheetData>
  <sheetProtection algorithmName="SHA-512" hashValue="WsTKJslcVsevODUWwQp/BuXghUwkKbogYJzzBcAen330nuVZT00B8nuMAdexB4qD8RgRnqWJV5/UKdlUjERsNw==" saltValue="YHImI8ZwD0RiCe/XsjO7Pg==" spinCount="100000" sheet="1" objects="1" scenarios="1" formatCells="0" formatColumns="0" formatRows="0" sort="0" autoFilter="0"/>
  <autoFilter ref="C83:K163"/>
  <mergeCells count="9">
    <mergeCell ref="E74:H74"/>
    <mergeCell ref="E76:H76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83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19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11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21"/>
      <c r="B1" s="112"/>
      <c r="C1" s="112"/>
      <c r="D1" s="113" t="s">
        <v>1</v>
      </c>
      <c r="E1" s="112"/>
      <c r="F1" s="114" t="s">
        <v>119</v>
      </c>
      <c r="G1" s="399" t="s">
        <v>120</v>
      </c>
      <c r="H1" s="399"/>
      <c r="I1" s="115"/>
      <c r="J1" s="114" t="s">
        <v>121</v>
      </c>
      <c r="K1" s="113" t="s">
        <v>122</v>
      </c>
      <c r="L1" s="114" t="s">
        <v>123</v>
      </c>
      <c r="M1" s="114"/>
      <c r="N1" s="114"/>
      <c r="O1" s="114"/>
      <c r="P1" s="114"/>
      <c r="Q1" s="114"/>
      <c r="R1" s="114"/>
      <c r="S1" s="114"/>
      <c r="T1" s="114"/>
      <c r="U1" s="20"/>
      <c r="V1" s="20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</row>
    <row r="2" spans="1:70" ht="36.950000000000003" customHeight="1">
      <c r="L2" s="391"/>
      <c r="M2" s="391"/>
      <c r="N2" s="391"/>
      <c r="O2" s="391"/>
      <c r="P2" s="391"/>
      <c r="Q2" s="391"/>
      <c r="R2" s="391"/>
      <c r="S2" s="391"/>
      <c r="T2" s="391"/>
      <c r="U2" s="391"/>
      <c r="V2" s="391"/>
      <c r="AT2" s="24" t="s">
        <v>109</v>
      </c>
    </row>
    <row r="3" spans="1:70" ht="6.95" customHeight="1">
      <c r="B3" s="25"/>
      <c r="C3" s="26"/>
      <c r="D3" s="26"/>
      <c r="E3" s="26"/>
      <c r="F3" s="26"/>
      <c r="G3" s="26"/>
      <c r="H3" s="26"/>
      <c r="I3" s="116"/>
      <c r="J3" s="26"/>
      <c r="K3" s="27"/>
      <c r="AT3" s="24" t="s">
        <v>88</v>
      </c>
    </row>
    <row r="4" spans="1:70" ht="36.950000000000003" customHeight="1">
      <c r="B4" s="28"/>
      <c r="C4" s="29"/>
      <c r="D4" s="30" t="s">
        <v>124</v>
      </c>
      <c r="E4" s="29"/>
      <c r="F4" s="29"/>
      <c r="G4" s="29"/>
      <c r="H4" s="29"/>
      <c r="I4" s="117"/>
      <c r="J4" s="29"/>
      <c r="K4" s="31"/>
      <c r="M4" s="32" t="s">
        <v>12</v>
      </c>
      <c r="AT4" s="24" t="s">
        <v>6</v>
      </c>
    </row>
    <row r="5" spans="1:70" ht="6.95" customHeight="1">
      <c r="B5" s="28"/>
      <c r="C5" s="29"/>
      <c r="D5" s="29"/>
      <c r="E5" s="29"/>
      <c r="F5" s="29"/>
      <c r="G5" s="29"/>
      <c r="H5" s="29"/>
      <c r="I5" s="117"/>
      <c r="J5" s="29"/>
      <c r="K5" s="31"/>
    </row>
    <row r="6" spans="1:70">
      <c r="B6" s="28"/>
      <c r="C6" s="29"/>
      <c r="D6" s="37" t="s">
        <v>18</v>
      </c>
      <c r="E6" s="29"/>
      <c r="F6" s="29"/>
      <c r="G6" s="29"/>
      <c r="H6" s="29"/>
      <c r="I6" s="117"/>
      <c r="J6" s="29"/>
      <c r="K6" s="31"/>
    </row>
    <row r="7" spans="1:70" ht="22.5" customHeight="1">
      <c r="B7" s="28"/>
      <c r="C7" s="29"/>
      <c r="D7" s="29"/>
      <c r="E7" s="392" t="str">
        <f>'Rekapitulace stavby'!K6</f>
        <v>Stavební úpravy a Zateplení objektu na st.p.543_Lázně Bělohrad_171018</v>
      </c>
      <c r="F7" s="393"/>
      <c r="G7" s="393"/>
      <c r="H7" s="393"/>
      <c r="I7" s="117"/>
      <c r="J7" s="29"/>
      <c r="K7" s="31"/>
    </row>
    <row r="8" spans="1:70" s="1" customFormat="1">
      <c r="B8" s="41"/>
      <c r="C8" s="42"/>
      <c r="D8" s="37" t="s">
        <v>125</v>
      </c>
      <c r="E8" s="42"/>
      <c r="F8" s="42"/>
      <c r="G8" s="42"/>
      <c r="H8" s="42"/>
      <c r="I8" s="118"/>
      <c r="J8" s="42"/>
      <c r="K8" s="45"/>
    </row>
    <row r="9" spans="1:70" s="1" customFormat="1" ht="36.950000000000003" customHeight="1">
      <c r="B9" s="41"/>
      <c r="C9" s="42"/>
      <c r="D9" s="42"/>
      <c r="E9" s="394" t="s">
        <v>1780</v>
      </c>
      <c r="F9" s="395"/>
      <c r="G9" s="395"/>
      <c r="H9" s="395"/>
      <c r="I9" s="118"/>
      <c r="J9" s="42"/>
      <c r="K9" s="45"/>
    </row>
    <row r="10" spans="1:70" s="1" customFormat="1" ht="13.5">
      <c r="B10" s="41"/>
      <c r="C10" s="42"/>
      <c r="D10" s="42"/>
      <c r="E10" s="42"/>
      <c r="F10" s="42"/>
      <c r="G10" s="42"/>
      <c r="H10" s="42"/>
      <c r="I10" s="118"/>
      <c r="J10" s="42"/>
      <c r="K10" s="45"/>
    </row>
    <row r="11" spans="1:70" s="1" customFormat="1" ht="14.45" customHeight="1">
      <c r="B11" s="41"/>
      <c r="C11" s="42"/>
      <c r="D11" s="37" t="s">
        <v>20</v>
      </c>
      <c r="E11" s="42"/>
      <c r="F11" s="35" t="s">
        <v>76</v>
      </c>
      <c r="G11" s="42"/>
      <c r="H11" s="42"/>
      <c r="I11" s="119" t="s">
        <v>22</v>
      </c>
      <c r="J11" s="35" t="s">
        <v>76</v>
      </c>
      <c r="K11" s="45"/>
    </row>
    <row r="12" spans="1:70" s="1" customFormat="1" ht="14.45" customHeight="1">
      <c r="B12" s="41"/>
      <c r="C12" s="42"/>
      <c r="D12" s="37" t="s">
        <v>24</v>
      </c>
      <c r="E12" s="42"/>
      <c r="F12" s="35" t="s">
        <v>25</v>
      </c>
      <c r="G12" s="42"/>
      <c r="H12" s="42"/>
      <c r="I12" s="119" t="s">
        <v>26</v>
      </c>
      <c r="J12" s="120" t="str">
        <f>'Rekapitulace stavby'!AN8</f>
        <v>16. 8. 2017</v>
      </c>
      <c r="K12" s="45"/>
    </row>
    <row r="13" spans="1:70" s="1" customFormat="1" ht="10.9" customHeight="1">
      <c r="B13" s="41"/>
      <c r="C13" s="42"/>
      <c r="D13" s="42"/>
      <c r="E13" s="42"/>
      <c r="F13" s="42"/>
      <c r="G13" s="42"/>
      <c r="H13" s="42"/>
      <c r="I13" s="118"/>
      <c r="J13" s="42"/>
      <c r="K13" s="45"/>
    </row>
    <row r="14" spans="1:70" s="1" customFormat="1" ht="14.45" customHeight="1">
      <c r="B14" s="41"/>
      <c r="C14" s="42"/>
      <c r="D14" s="37" t="s">
        <v>28</v>
      </c>
      <c r="E14" s="42"/>
      <c r="F14" s="42"/>
      <c r="G14" s="42"/>
      <c r="H14" s="42"/>
      <c r="I14" s="119" t="s">
        <v>29</v>
      </c>
      <c r="J14" s="35" t="s">
        <v>30</v>
      </c>
      <c r="K14" s="45"/>
    </row>
    <row r="15" spans="1:70" s="1" customFormat="1" ht="18" customHeight="1">
      <c r="B15" s="41"/>
      <c r="C15" s="42"/>
      <c r="D15" s="42"/>
      <c r="E15" s="35" t="s">
        <v>31</v>
      </c>
      <c r="F15" s="42"/>
      <c r="G15" s="42"/>
      <c r="H15" s="42"/>
      <c r="I15" s="119" t="s">
        <v>32</v>
      </c>
      <c r="J15" s="35" t="s">
        <v>33</v>
      </c>
      <c r="K15" s="45"/>
    </row>
    <row r="16" spans="1:70" s="1" customFormat="1" ht="6.95" customHeight="1">
      <c r="B16" s="41"/>
      <c r="C16" s="42"/>
      <c r="D16" s="42"/>
      <c r="E16" s="42"/>
      <c r="F16" s="42"/>
      <c r="G16" s="42"/>
      <c r="H16" s="42"/>
      <c r="I16" s="118"/>
      <c r="J16" s="42"/>
      <c r="K16" s="45"/>
    </row>
    <row r="17" spans="2:11" s="1" customFormat="1" ht="14.45" customHeight="1">
      <c r="B17" s="41"/>
      <c r="C17" s="42"/>
      <c r="D17" s="37" t="s">
        <v>34</v>
      </c>
      <c r="E17" s="42"/>
      <c r="F17" s="42"/>
      <c r="G17" s="42"/>
      <c r="H17" s="42"/>
      <c r="I17" s="119" t="s">
        <v>29</v>
      </c>
      <c r="J17" s="35" t="str">
        <f>IF('Rekapitulace stavby'!AN13="Vyplň údaj","",IF('Rekapitulace stavby'!AN13="","",'Rekapitulace stavby'!AN13))</f>
        <v/>
      </c>
      <c r="K17" s="45"/>
    </row>
    <row r="18" spans="2:11" s="1" customFormat="1" ht="18" customHeight="1">
      <c r="B18" s="41"/>
      <c r="C18" s="42"/>
      <c r="D18" s="42"/>
      <c r="E18" s="35" t="str">
        <f>IF('Rekapitulace stavby'!E14="Vyplň údaj","",IF('Rekapitulace stavby'!E14="","",'Rekapitulace stavby'!E14))</f>
        <v/>
      </c>
      <c r="F18" s="42"/>
      <c r="G18" s="42"/>
      <c r="H18" s="42"/>
      <c r="I18" s="119" t="s">
        <v>32</v>
      </c>
      <c r="J18" s="35" t="str">
        <f>IF('Rekapitulace stavby'!AN14="Vyplň údaj","",IF('Rekapitulace stavby'!AN14="","",'Rekapitulace stavby'!AN14))</f>
        <v/>
      </c>
      <c r="K18" s="45"/>
    </row>
    <row r="19" spans="2:11" s="1" customFormat="1" ht="6.95" customHeight="1">
      <c r="B19" s="41"/>
      <c r="C19" s="42"/>
      <c r="D19" s="42"/>
      <c r="E19" s="42"/>
      <c r="F19" s="42"/>
      <c r="G19" s="42"/>
      <c r="H19" s="42"/>
      <c r="I19" s="118"/>
      <c r="J19" s="42"/>
      <c r="K19" s="45"/>
    </row>
    <row r="20" spans="2:11" s="1" customFormat="1" ht="14.45" customHeight="1">
      <c r="B20" s="41"/>
      <c r="C20" s="42"/>
      <c r="D20" s="37" t="s">
        <v>36</v>
      </c>
      <c r="E20" s="42"/>
      <c r="F20" s="42"/>
      <c r="G20" s="42"/>
      <c r="H20" s="42"/>
      <c r="I20" s="119" t="s">
        <v>29</v>
      </c>
      <c r="J20" s="35" t="s">
        <v>37</v>
      </c>
      <c r="K20" s="45"/>
    </row>
    <row r="21" spans="2:11" s="1" customFormat="1" ht="18" customHeight="1">
      <c r="B21" s="41"/>
      <c r="C21" s="42"/>
      <c r="D21" s="42"/>
      <c r="E21" s="35" t="s">
        <v>38</v>
      </c>
      <c r="F21" s="42"/>
      <c r="G21" s="42"/>
      <c r="H21" s="42"/>
      <c r="I21" s="119" t="s">
        <v>32</v>
      </c>
      <c r="J21" s="35" t="s">
        <v>39</v>
      </c>
      <c r="K21" s="45"/>
    </row>
    <row r="22" spans="2:11" s="1" customFormat="1" ht="6.95" customHeight="1">
      <c r="B22" s="41"/>
      <c r="C22" s="42"/>
      <c r="D22" s="42"/>
      <c r="E22" s="42"/>
      <c r="F22" s="42"/>
      <c r="G22" s="42"/>
      <c r="H22" s="42"/>
      <c r="I22" s="118"/>
      <c r="J22" s="42"/>
      <c r="K22" s="45"/>
    </row>
    <row r="23" spans="2:11" s="1" customFormat="1" ht="14.45" customHeight="1">
      <c r="B23" s="41"/>
      <c r="C23" s="42"/>
      <c r="D23" s="37" t="s">
        <v>41</v>
      </c>
      <c r="E23" s="42"/>
      <c r="F23" s="42"/>
      <c r="G23" s="42"/>
      <c r="H23" s="42"/>
      <c r="I23" s="118"/>
      <c r="J23" s="42"/>
      <c r="K23" s="45"/>
    </row>
    <row r="24" spans="2:11" s="6" customFormat="1" ht="22.5" customHeight="1">
      <c r="B24" s="121"/>
      <c r="C24" s="122"/>
      <c r="D24" s="122"/>
      <c r="E24" s="361" t="s">
        <v>76</v>
      </c>
      <c r="F24" s="361"/>
      <c r="G24" s="361"/>
      <c r="H24" s="361"/>
      <c r="I24" s="123"/>
      <c r="J24" s="122"/>
      <c r="K24" s="124"/>
    </row>
    <row r="25" spans="2:11" s="1" customFormat="1" ht="6.95" customHeight="1">
      <c r="B25" s="41"/>
      <c r="C25" s="42"/>
      <c r="D25" s="42"/>
      <c r="E25" s="42"/>
      <c r="F25" s="42"/>
      <c r="G25" s="42"/>
      <c r="H25" s="42"/>
      <c r="I25" s="118"/>
      <c r="J25" s="42"/>
      <c r="K25" s="45"/>
    </row>
    <row r="26" spans="2:11" s="1" customFormat="1" ht="6.95" customHeight="1">
      <c r="B26" s="41"/>
      <c r="C26" s="42"/>
      <c r="D26" s="85"/>
      <c r="E26" s="85"/>
      <c r="F26" s="85"/>
      <c r="G26" s="85"/>
      <c r="H26" s="85"/>
      <c r="I26" s="125"/>
      <c r="J26" s="85"/>
      <c r="K26" s="126"/>
    </row>
    <row r="27" spans="2:11" s="1" customFormat="1" ht="25.35" customHeight="1">
      <c r="B27" s="41"/>
      <c r="C27" s="42"/>
      <c r="D27" s="127" t="s">
        <v>43</v>
      </c>
      <c r="E27" s="42"/>
      <c r="F27" s="42"/>
      <c r="G27" s="42"/>
      <c r="H27" s="42"/>
      <c r="I27" s="118"/>
      <c r="J27" s="128">
        <f>ROUND(J78,2)</f>
        <v>0</v>
      </c>
      <c r="K27" s="45"/>
    </row>
    <row r="28" spans="2:11" s="1" customFormat="1" ht="6.95" customHeight="1">
      <c r="B28" s="41"/>
      <c r="C28" s="42"/>
      <c r="D28" s="85"/>
      <c r="E28" s="85"/>
      <c r="F28" s="85"/>
      <c r="G28" s="85"/>
      <c r="H28" s="85"/>
      <c r="I28" s="125"/>
      <c r="J28" s="85"/>
      <c r="K28" s="126"/>
    </row>
    <row r="29" spans="2:11" s="1" customFormat="1" ht="14.45" customHeight="1">
      <c r="B29" s="41"/>
      <c r="C29" s="42"/>
      <c r="D29" s="42"/>
      <c r="E29" s="42"/>
      <c r="F29" s="46" t="s">
        <v>45</v>
      </c>
      <c r="G29" s="42"/>
      <c r="H29" s="42"/>
      <c r="I29" s="129" t="s">
        <v>44</v>
      </c>
      <c r="J29" s="46" t="s">
        <v>46</v>
      </c>
      <c r="K29" s="45"/>
    </row>
    <row r="30" spans="2:11" s="1" customFormat="1" ht="14.45" customHeight="1">
      <c r="B30" s="41"/>
      <c r="C30" s="42"/>
      <c r="D30" s="49" t="s">
        <v>47</v>
      </c>
      <c r="E30" s="49" t="s">
        <v>48</v>
      </c>
      <c r="F30" s="130">
        <f>ROUND(SUM(BE78:BE118), 2)</f>
        <v>0</v>
      </c>
      <c r="G30" s="42"/>
      <c r="H30" s="42"/>
      <c r="I30" s="131">
        <v>0.21</v>
      </c>
      <c r="J30" s="130">
        <f>ROUND(ROUND((SUM(BE78:BE118)), 2)*I30, 2)</f>
        <v>0</v>
      </c>
      <c r="K30" s="45"/>
    </row>
    <row r="31" spans="2:11" s="1" customFormat="1" ht="14.45" customHeight="1">
      <c r="B31" s="41"/>
      <c r="C31" s="42"/>
      <c r="D31" s="42"/>
      <c r="E31" s="49" t="s">
        <v>49</v>
      </c>
      <c r="F31" s="130">
        <f>ROUND(SUM(BF78:BF118), 2)</f>
        <v>0</v>
      </c>
      <c r="G31" s="42"/>
      <c r="H31" s="42"/>
      <c r="I31" s="131">
        <v>0.15</v>
      </c>
      <c r="J31" s="130">
        <f>ROUND(ROUND((SUM(BF78:BF118)), 2)*I31, 2)</f>
        <v>0</v>
      </c>
      <c r="K31" s="45"/>
    </row>
    <row r="32" spans="2:11" s="1" customFormat="1" ht="14.45" hidden="1" customHeight="1">
      <c r="B32" s="41"/>
      <c r="C32" s="42"/>
      <c r="D32" s="42"/>
      <c r="E32" s="49" t="s">
        <v>50</v>
      </c>
      <c r="F32" s="130">
        <f>ROUND(SUM(BG78:BG118), 2)</f>
        <v>0</v>
      </c>
      <c r="G32" s="42"/>
      <c r="H32" s="42"/>
      <c r="I32" s="131">
        <v>0.21</v>
      </c>
      <c r="J32" s="130">
        <v>0</v>
      </c>
      <c r="K32" s="45"/>
    </row>
    <row r="33" spans="2:11" s="1" customFormat="1" ht="14.45" hidden="1" customHeight="1">
      <c r="B33" s="41"/>
      <c r="C33" s="42"/>
      <c r="D33" s="42"/>
      <c r="E33" s="49" t="s">
        <v>51</v>
      </c>
      <c r="F33" s="130">
        <f>ROUND(SUM(BH78:BH118), 2)</f>
        <v>0</v>
      </c>
      <c r="G33" s="42"/>
      <c r="H33" s="42"/>
      <c r="I33" s="131">
        <v>0.15</v>
      </c>
      <c r="J33" s="130">
        <v>0</v>
      </c>
      <c r="K33" s="45"/>
    </row>
    <row r="34" spans="2:11" s="1" customFormat="1" ht="14.45" hidden="1" customHeight="1">
      <c r="B34" s="41"/>
      <c r="C34" s="42"/>
      <c r="D34" s="42"/>
      <c r="E34" s="49" t="s">
        <v>52</v>
      </c>
      <c r="F34" s="130">
        <f>ROUND(SUM(BI78:BI118), 2)</f>
        <v>0</v>
      </c>
      <c r="G34" s="42"/>
      <c r="H34" s="42"/>
      <c r="I34" s="131">
        <v>0</v>
      </c>
      <c r="J34" s="130">
        <v>0</v>
      </c>
      <c r="K34" s="45"/>
    </row>
    <row r="35" spans="2:11" s="1" customFormat="1" ht="6.95" customHeight="1">
      <c r="B35" s="41"/>
      <c r="C35" s="42"/>
      <c r="D35" s="42"/>
      <c r="E35" s="42"/>
      <c r="F35" s="42"/>
      <c r="G35" s="42"/>
      <c r="H35" s="42"/>
      <c r="I35" s="118"/>
      <c r="J35" s="42"/>
      <c r="K35" s="45"/>
    </row>
    <row r="36" spans="2:11" s="1" customFormat="1" ht="25.35" customHeight="1">
      <c r="B36" s="41"/>
      <c r="C36" s="132"/>
      <c r="D36" s="133" t="s">
        <v>53</v>
      </c>
      <c r="E36" s="79"/>
      <c r="F36" s="79"/>
      <c r="G36" s="134" t="s">
        <v>54</v>
      </c>
      <c r="H36" s="135" t="s">
        <v>55</v>
      </c>
      <c r="I36" s="136"/>
      <c r="J36" s="137">
        <f>SUM(J27:J34)</f>
        <v>0</v>
      </c>
      <c r="K36" s="138"/>
    </row>
    <row r="37" spans="2:11" s="1" customFormat="1" ht="14.45" customHeight="1">
      <c r="B37" s="56"/>
      <c r="C37" s="57"/>
      <c r="D37" s="57"/>
      <c r="E37" s="57"/>
      <c r="F37" s="57"/>
      <c r="G37" s="57"/>
      <c r="H37" s="57"/>
      <c r="I37" s="139"/>
      <c r="J37" s="57"/>
      <c r="K37" s="58"/>
    </row>
    <row r="41" spans="2:11" s="1" customFormat="1" ht="6.95" customHeight="1">
      <c r="B41" s="140"/>
      <c r="C41" s="141"/>
      <c r="D41" s="141"/>
      <c r="E41" s="141"/>
      <c r="F41" s="141"/>
      <c r="G41" s="141"/>
      <c r="H41" s="141"/>
      <c r="I41" s="142"/>
      <c r="J41" s="141"/>
      <c r="K41" s="143"/>
    </row>
    <row r="42" spans="2:11" s="1" customFormat="1" ht="36.950000000000003" customHeight="1">
      <c r="B42" s="41"/>
      <c r="C42" s="30" t="s">
        <v>127</v>
      </c>
      <c r="D42" s="42"/>
      <c r="E42" s="42"/>
      <c r="F42" s="42"/>
      <c r="G42" s="42"/>
      <c r="H42" s="42"/>
      <c r="I42" s="118"/>
      <c r="J42" s="42"/>
      <c r="K42" s="45"/>
    </row>
    <row r="43" spans="2:11" s="1" customFormat="1" ht="6.95" customHeight="1">
      <c r="B43" s="41"/>
      <c r="C43" s="42"/>
      <c r="D43" s="42"/>
      <c r="E43" s="42"/>
      <c r="F43" s="42"/>
      <c r="G43" s="42"/>
      <c r="H43" s="42"/>
      <c r="I43" s="118"/>
      <c r="J43" s="42"/>
      <c r="K43" s="45"/>
    </row>
    <row r="44" spans="2:11" s="1" customFormat="1" ht="14.45" customHeight="1">
      <c r="B44" s="41"/>
      <c r="C44" s="37" t="s">
        <v>18</v>
      </c>
      <c r="D44" s="42"/>
      <c r="E44" s="42"/>
      <c r="F44" s="42"/>
      <c r="G44" s="42"/>
      <c r="H44" s="42"/>
      <c r="I44" s="118"/>
      <c r="J44" s="42"/>
      <c r="K44" s="45"/>
    </row>
    <row r="45" spans="2:11" s="1" customFormat="1" ht="22.5" customHeight="1">
      <c r="B45" s="41"/>
      <c r="C45" s="42"/>
      <c r="D45" s="42"/>
      <c r="E45" s="392" t="str">
        <f>E7</f>
        <v>Stavební úpravy a Zateplení objektu na st.p.543_Lázně Bělohrad_171018</v>
      </c>
      <c r="F45" s="393"/>
      <c r="G45" s="393"/>
      <c r="H45" s="393"/>
      <c r="I45" s="118"/>
      <c r="J45" s="42"/>
      <c r="K45" s="45"/>
    </row>
    <row r="46" spans="2:11" s="1" customFormat="1" ht="14.45" customHeight="1">
      <c r="B46" s="41"/>
      <c r="C46" s="37" t="s">
        <v>125</v>
      </c>
      <c r="D46" s="42"/>
      <c r="E46" s="42"/>
      <c r="F46" s="42"/>
      <c r="G46" s="42"/>
      <c r="H46" s="42"/>
      <c r="I46" s="118"/>
      <c r="J46" s="42"/>
      <c r="K46" s="45"/>
    </row>
    <row r="47" spans="2:11" s="1" customFormat="1" ht="23.25" customHeight="1">
      <c r="B47" s="41"/>
      <c r="C47" s="42"/>
      <c r="D47" s="42"/>
      <c r="E47" s="394" t="str">
        <f>E9</f>
        <v>SO.06 - VZDUCHOTECHNIKA</v>
      </c>
      <c r="F47" s="395"/>
      <c r="G47" s="395"/>
      <c r="H47" s="395"/>
      <c r="I47" s="118"/>
      <c r="J47" s="42"/>
      <c r="K47" s="45"/>
    </row>
    <row r="48" spans="2:11" s="1" customFormat="1" ht="6.95" customHeight="1">
      <c r="B48" s="41"/>
      <c r="C48" s="42"/>
      <c r="D48" s="42"/>
      <c r="E48" s="42"/>
      <c r="F48" s="42"/>
      <c r="G48" s="42"/>
      <c r="H48" s="42"/>
      <c r="I48" s="118"/>
      <c r="J48" s="42"/>
      <c r="K48" s="45"/>
    </row>
    <row r="49" spans="2:47" s="1" customFormat="1" ht="18" customHeight="1">
      <c r="B49" s="41"/>
      <c r="C49" s="37" t="s">
        <v>24</v>
      </c>
      <c r="D49" s="42"/>
      <c r="E49" s="42"/>
      <c r="F49" s="35" t="str">
        <f>F12</f>
        <v>ZŠ K.V. Raise, Lázně Bělohrad</v>
      </c>
      <c r="G49" s="42"/>
      <c r="H49" s="42"/>
      <c r="I49" s="119" t="s">
        <v>26</v>
      </c>
      <c r="J49" s="120" t="str">
        <f>IF(J12="","",J12)</f>
        <v>16. 8. 2017</v>
      </c>
      <c r="K49" s="45"/>
    </row>
    <row r="50" spans="2:47" s="1" customFormat="1" ht="6.95" customHeight="1">
      <c r="B50" s="41"/>
      <c r="C50" s="42"/>
      <c r="D50" s="42"/>
      <c r="E50" s="42"/>
      <c r="F50" s="42"/>
      <c r="G50" s="42"/>
      <c r="H50" s="42"/>
      <c r="I50" s="118"/>
      <c r="J50" s="42"/>
      <c r="K50" s="45"/>
    </row>
    <row r="51" spans="2:47" s="1" customFormat="1">
      <c r="B51" s="41"/>
      <c r="C51" s="37" t="s">
        <v>28</v>
      </c>
      <c r="D51" s="42"/>
      <c r="E51" s="42"/>
      <c r="F51" s="35" t="str">
        <f>E15</f>
        <v>Město Lázně Bělohrad</v>
      </c>
      <c r="G51" s="42"/>
      <c r="H51" s="42"/>
      <c r="I51" s="119" t="s">
        <v>36</v>
      </c>
      <c r="J51" s="35" t="str">
        <f>E21</f>
        <v>SOLICITE s.r.o.</v>
      </c>
      <c r="K51" s="45"/>
    </row>
    <row r="52" spans="2:47" s="1" customFormat="1" ht="14.45" customHeight="1">
      <c r="B52" s="41"/>
      <c r="C52" s="37" t="s">
        <v>34</v>
      </c>
      <c r="D52" s="42"/>
      <c r="E52" s="42"/>
      <c r="F52" s="35" t="str">
        <f>IF(E18="","",E18)</f>
        <v/>
      </c>
      <c r="G52" s="42"/>
      <c r="H52" s="42"/>
      <c r="I52" s="118"/>
      <c r="J52" s="42"/>
      <c r="K52" s="45"/>
    </row>
    <row r="53" spans="2:47" s="1" customFormat="1" ht="10.35" customHeight="1">
      <c r="B53" s="41"/>
      <c r="C53" s="42"/>
      <c r="D53" s="42"/>
      <c r="E53" s="42"/>
      <c r="F53" s="42"/>
      <c r="G53" s="42"/>
      <c r="H53" s="42"/>
      <c r="I53" s="118"/>
      <c r="J53" s="42"/>
      <c r="K53" s="45"/>
    </row>
    <row r="54" spans="2:47" s="1" customFormat="1" ht="29.25" customHeight="1">
      <c r="B54" s="41"/>
      <c r="C54" s="144" t="s">
        <v>128</v>
      </c>
      <c r="D54" s="132"/>
      <c r="E54" s="132"/>
      <c r="F54" s="132"/>
      <c r="G54" s="132"/>
      <c r="H54" s="132"/>
      <c r="I54" s="145"/>
      <c r="J54" s="146" t="s">
        <v>129</v>
      </c>
      <c r="K54" s="147"/>
    </row>
    <row r="55" spans="2:47" s="1" customFormat="1" ht="10.35" customHeight="1">
      <c r="B55" s="41"/>
      <c r="C55" s="42"/>
      <c r="D55" s="42"/>
      <c r="E55" s="42"/>
      <c r="F55" s="42"/>
      <c r="G55" s="42"/>
      <c r="H55" s="42"/>
      <c r="I55" s="118"/>
      <c r="J55" s="42"/>
      <c r="K55" s="45"/>
    </row>
    <row r="56" spans="2:47" s="1" customFormat="1" ht="29.25" customHeight="1">
      <c r="B56" s="41"/>
      <c r="C56" s="148" t="s">
        <v>130</v>
      </c>
      <c r="D56" s="42"/>
      <c r="E56" s="42"/>
      <c r="F56" s="42"/>
      <c r="G56" s="42"/>
      <c r="H56" s="42"/>
      <c r="I56" s="118"/>
      <c r="J56" s="128">
        <f>J78</f>
        <v>0</v>
      </c>
      <c r="K56" s="45"/>
      <c r="AU56" s="24" t="s">
        <v>131</v>
      </c>
    </row>
    <row r="57" spans="2:47" s="7" customFormat="1" ht="24.95" customHeight="1">
      <c r="B57" s="149"/>
      <c r="C57" s="150"/>
      <c r="D57" s="151" t="s">
        <v>1781</v>
      </c>
      <c r="E57" s="152"/>
      <c r="F57" s="152"/>
      <c r="G57" s="152"/>
      <c r="H57" s="152"/>
      <c r="I57" s="153"/>
      <c r="J57" s="154">
        <f>J79</f>
        <v>0</v>
      </c>
      <c r="K57" s="155"/>
    </row>
    <row r="58" spans="2:47" s="8" customFormat="1" ht="19.899999999999999" customHeight="1">
      <c r="B58" s="156"/>
      <c r="C58" s="157"/>
      <c r="D58" s="158" t="s">
        <v>1782</v>
      </c>
      <c r="E58" s="159"/>
      <c r="F58" s="159"/>
      <c r="G58" s="159"/>
      <c r="H58" s="159"/>
      <c r="I58" s="160"/>
      <c r="J58" s="161">
        <f>J80</f>
        <v>0</v>
      </c>
      <c r="K58" s="162"/>
    </row>
    <row r="59" spans="2:47" s="1" customFormat="1" ht="21.75" customHeight="1">
      <c r="B59" s="41"/>
      <c r="C59" s="42"/>
      <c r="D59" s="42"/>
      <c r="E59" s="42"/>
      <c r="F59" s="42"/>
      <c r="G59" s="42"/>
      <c r="H59" s="42"/>
      <c r="I59" s="118"/>
      <c r="J59" s="42"/>
      <c r="K59" s="45"/>
    </row>
    <row r="60" spans="2:47" s="1" customFormat="1" ht="6.95" customHeight="1">
      <c r="B60" s="56"/>
      <c r="C60" s="57"/>
      <c r="D60" s="57"/>
      <c r="E60" s="57"/>
      <c r="F60" s="57"/>
      <c r="G60" s="57"/>
      <c r="H60" s="57"/>
      <c r="I60" s="139"/>
      <c r="J60" s="57"/>
      <c r="K60" s="58"/>
    </row>
    <row r="64" spans="2:47" s="1" customFormat="1" ht="6.95" customHeight="1">
      <c r="B64" s="59"/>
      <c r="C64" s="60"/>
      <c r="D64" s="60"/>
      <c r="E64" s="60"/>
      <c r="F64" s="60"/>
      <c r="G64" s="60"/>
      <c r="H64" s="60"/>
      <c r="I64" s="142"/>
      <c r="J64" s="60"/>
      <c r="K64" s="60"/>
      <c r="L64" s="61"/>
    </row>
    <row r="65" spans="2:63" s="1" customFormat="1" ht="36.950000000000003" customHeight="1">
      <c r="B65" s="41"/>
      <c r="C65" s="62" t="s">
        <v>145</v>
      </c>
      <c r="D65" s="63"/>
      <c r="E65" s="63"/>
      <c r="F65" s="63"/>
      <c r="G65" s="63"/>
      <c r="H65" s="63"/>
      <c r="I65" s="163"/>
      <c r="J65" s="63"/>
      <c r="K65" s="63"/>
      <c r="L65" s="61"/>
    </row>
    <row r="66" spans="2:63" s="1" customFormat="1" ht="6.95" customHeight="1">
      <c r="B66" s="41"/>
      <c r="C66" s="63"/>
      <c r="D66" s="63"/>
      <c r="E66" s="63"/>
      <c r="F66" s="63"/>
      <c r="G66" s="63"/>
      <c r="H66" s="63"/>
      <c r="I66" s="163"/>
      <c r="J66" s="63"/>
      <c r="K66" s="63"/>
      <c r="L66" s="61"/>
    </row>
    <row r="67" spans="2:63" s="1" customFormat="1" ht="14.45" customHeight="1">
      <c r="B67" s="41"/>
      <c r="C67" s="65" t="s">
        <v>18</v>
      </c>
      <c r="D67" s="63"/>
      <c r="E67" s="63"/>
      <c r="F67" s="63"/>
      <c r="G67" s="63"/>
      <c r="H67" s="63"/>
      <c r="I67" s="163"/>
      <c r="J67" s="63"/>
      <c r="K67" s="63"/>
      <c r="L67" s="61"/>
    </row>
    <row r="68" spans="2:63" s="1" customFormat="1" ht="22.5" customHeight="1">
      <c r="B68" s="41"/>
      <c r="C68" s="63"/>
      <c r="D68" s="63"/>
      <c r="E68" s="396" t="str">
        <f>E7</f>
        <v>Stavební úpravy a Zateplení objektu na st.p.543_Lázně Bělohrad_171018</v>
      </c>
      <c r="F68" s="397"/>
      <c r="G68" s="397"/>
      <c r="H68" s="397"/>
      <c r="I68" s="163"/>
      <c r="J68" s="63"/>
      <c r="K68" s="63"/>
      <c r="L68" s="61"/>
    </row>
    <row r="69" spans="2:63" s="1" customFormat="1" ht="14.45" customHeight="1">
      <c r="B69" s="41"/>
      <c r="C69" s="65" t="s">
        <v>125</v>
      </c>
      <c r="D69" s="63"/>
      <c r="E69" s="63"/>
      <c r="F69" s="63"/>
      <c r="G69" s="63"/>
      <c r="H69" s="63"/>
      <c r="I69" s="163"/>
      <c r="J69" s="63"/>
      <c r="K69" s="63"/>
      <c r="L69" s="61"/>
    </row>
    <row r="70" spans="2:63" s="1" customFormat="1" ht="23.25" customHeight="1">
      <c r="B70" s="41"/>
      <c r="C70" s="63"/>
      <c r="D70" s="63"/>
      <c r="E70" s="372" t="str">
        <f>E9</f>
        <v>SO.06 - VZDUCHOTECHNIKA</v>
      </c>
      <c r="F70" s="398"/>
      <c r="G70" s="398"/>
      <c r="H70" s="398"/>
      <c r="I70" s="163"/>
      <c r="J70" s="63"/>
      <c r="K70" s="63"/>
      <c r="L70" s="61"/>
    </row>
    <row r="71" spans="2:63" s="1" customFormat="1" ht="6.95" customHeight="1">
      <c r="B71" s="41"/>
      <c r="C71" s="63"/>
      <c r="D71" s="63"/>
      <c r="E71" s="63"/>
      <c r="F71" s="63"/>
      <c r="G71" s="63"/>
      <c r="H71" s="63"/>
      <c r="I71" s="163"/>
      <c r="J71" s="63"/>
      <c r="K71" s="63"/>
      <c r="L71" s="61"/>
    </row>
    <row r="72" spans="2:63" s="1" customFormat="1" ht="18" customHeight="1">
      <c r="B72" s="41"/>
      <c r="C72" s="65" t="s">
        <v>24</v>
      </c>
      <c r="D72" s="63"/>
      <c r="E72" s="63"/>
      <c r="F72" s="164" t="str">
        <f>F12</f>
        <v>ZŠ K.V. Raise, Lázně Bělohrad</v>
      </c>
      <c r="G72" s="63"/>
      <c r="H72" s="63"/>
      <c r="I72" s="165" t="s">
        <v>26</v>
      </c>
      <c r="J72" s="73" t="str">
        <f>IF(J12="","",J12)</f>
        <v>16. 8. 2017</v>
      </c>
      <c r="K72" s="63"/>
      <c r="L72" s="61"/>
    </row>
    <row r="73" spans="2:63" s="1" customFormat="1" ht="6.95" customHeight="1">
      <c r="B73" s="41"/>
      <c r="C73" s="63"/>
      <c r="D73" s="63"/>
      <c r="E73" s="63"/>
      <c r="F73" s="63"/>
      <c r="G73" s="63"/>
      <c r="H73" s="63"/>
      <c r="I73" s="163"/>
      <c r="J73" s="63"/>
      <c r="K73" s="63"/>
      <c r="L73" s="61"/>
    </row>
    <row r="74" spans="2:63" s="1" customFormat="1">
      <c r="B74" s="41"/>
      <c r="C74" s="65" t="s">
        <v>28</v>
      </c>
      <c r="D74" s="63"/>
      <c r="E74" s="63"/>
      <c r="F74" s="164" t="str">
        <f>E15</f>
        <v>Město Lázně Bělohrad</v>
      </c>
      <c r="G74" s="63"/>
      <c r="H74" s="63"/>
      <c r="I74" s="165" t="s">
        <v>36</v>
      </c>
      <c r="J74" s="164" t="str">
        <f>E21</f>
        <v>SOLICITE s.r.o.</v>
      </c>
      <c r="K74" s="63"/>
      <c r="L74" s="61"/>
    </row>
    <row r="75" spans="2:63" s="1" customFormat="1" ht="14.45" customHeight="1">
      <c r="B75" s="41"/>
      <c r="C75" s="65" t="s">
        <v>34</v>
      </c>
      <c r="D75" s="63"/>
      <c r="E75" s="63"/>
      <c r="F75" s="164" t="str">
        <f>IF(E18="","",E18)</f>
        <v/>
      </c>
      <c r="G75" s="63"/>
      <c r="H75" s="63"/>
      <c r="I75" s="163"/>
      <c r="J75" s="63"/>
      <c r="K75" s="63"/>
      <c r="L75" s="61"/>
    </row>
    <row r="76" spans="2:63" s="1" customFormat="1" ht="10.35" customHeight="1">
      <c r="B76" s="41"/>
      <c r="C76" s="63"/>
      <c r="D76" s="63"/>
      <c r="E76" s="63"/>
      <c r="F76" s="63"/>
      <c r="G76" s="63"/>
      <c r="H76" s="63"/>
      <c r="I76" s="163"/>
      <c r="J76" s="63"/>
      <c r="K76" s="63"/>
      <c r="L76" s="61"/>
    </row>
    <row r="77" spans="2:63" s="9" customFormat="1" ht="29.25" customHeight="1">
      <c r="B77" s="166"/>
      <c r="C77" s="167" t="s">
        <v>146</v>
      </c>
      <c r="D77" s="168" t="s">
        <v>62</v>
      </c>
      <c r="E77" s="168" t="s">
        <v>58</v>
      </c>
      <c r="F77" s="168" t="s">
        <v>147</v>
      </c>
      <c r="G77" s="168" t="s">
        <v>148</v>
      </c>
      <c r="H77" s="168" t="s">
        <v>149</v>
      </c>
      <c r="I77" s="169" t="s">
        <v>150</v>
      </c>
      <c r="J77" s="168" t="s">
        <v>129</v>
      </c>
      <c r="K77" s="170" t="s">
        <v>151</v>
      </c>
      <c r="L77" s="171"/>
      <c r="M77" s="81" t="s">
        <v>152</v>
      </c>
      <c r="N77" s="82" t="s">
        <v>47</v>
      </c>
      <c r="O77" s="82" t="s">
        <v>153</v>
      </c>
      <c r="P77" s="82" t="s">
        <v>154</v>
      </c>
      <c r="Q77" s="82" t="s">
        <v>155</v>
      </c>
      <c r="R77" s="82" t="s">
        <v>156</v>
      </c>
      <c r="S77" s="82" t="s">
        <v>157</v>
      </c>
      <c r="T77" s="83" t="s">
        <v>158</v>
      </c>
    </row>
    <row r="78" spans="2:63" s="1" customFormat="1" ht="29.25" customHeight="1">
      <c r="B78" s="41"/>
      <c r="C78" s="87" t="s">
        <v>130</v>
      </c>
      <c r="D78" s="63"/>
      <c r="E78" s="63"/>
      <c r="F78" s="63"/>
      <c r="G78" s="63"/>
      <c r="H78" s="63"/>
      <c r="I78" s="163"/>
      <c r="J78" s="172">
        <f>BK78</f>
        <v>0</v>
      </c>
      <c r="K78" s="63"/>
      <c r="L78" s="61"/>
      <c r="M78" s="84"/>
      <c r="N78" s="85"/>
      <c r="O78" s="85"/>
      <c r="P78" s="173">
        <f>P79</f>
        <v>0</v>
      </c>
      <c r="Q78" s="85"/>
      <c r="R78" s="173">
        <f>R79</f>
        <v>6.9542000000000007E-2</v>
      </c>
      <c r="S78" s="85"/>
      <c r="T78" s="174">
        <f>T79</f>
        <v>0</v>
      </c>
      <c r="AT78" s="24" t="s">
        <v>77</v>
      </c>
      <c r="AU78" s="24" t="s">
        <v>131</v>
      </c>
      <c r="BK78" s="175">
        <f>BK79</f>
        <v>0</v>
      </c>
    </row>
    <row r="79" spans="2:63" s="10" customFormat="1" ht="37.35" customHeight="1">
      <c r="B79" s="176"/>
      <c r="C79" s="177"/>
      <c r="D79" s="178" t="s">
        <v>77</v>
      </c>
      <c r="E79" s="179" t="s">
        <v>228</v>
      </c>
      <c r="F79" s="179" t="s">
        <v>1783</v>
      </c>
      <c r="G79" s="177"/>
      <c r="H79" s="177"/>
      <c r="I79" s="180"/>
      <c r="J79" s="181">
        <f>BK79</f>
        <v>0</v>
      </c>
      <c r="K79" s="177"/>
      <c r="L79" s="182"/>
      <c r="M79" s="183"/>
      <c r="N79" s="184"/>
      <c r="O79" s="184"/>
      <c r="P79" s="185">
        <f>P80</f>
        <v>0</v>
      </c>
      <c r="Q79" s="184"/>
      <c r="R79" s="185">
        <f>R80</f>
        <v>6.9542000000000007E-2</v>
      </c>
      <c r="S79" s="184"/>
      <c r="T79" s="186">
        <f>T80</f>
        <v>0</v>
      </c>
      <c r="AR79" s="187" t="s">
        <v>88</v>
      </c>
      <c r="AT79" s="188" t="s">
        <v>77</v>
      </c>
      <c r="AU79" s="188" t="s">
        <v>78</v>
      </c>
      <c r="AY79" s="187" t="s">
        <v>161</v>
      </c>
      <c r="BK79" s="189">
        <f>BK80</f>
        <v>0</v>
      </c>
    </row>
    <row r="80" spans="2:63" s="10" customFormat="1" ht="19.899999999999999" customHeight="1">
      <c r="B80" s="176"/>
      <c r="C80" s="177"/>
      <c r="D80" s="190" t="s">
        <v>77</v>
      </c>
      <c r="E80" s="191" t="s">
        <v>1784</v>
      </c>
      <c r="F80" s="191" t="s">
        <v>1785</v>
      </c>
      <c r="G80" s="177"/>
      <c r="H80" s="177"/>
      <c r="I80" s="180"/>
      <c r="J80" s="192">
        <f>BK80</f>
        <v>0</v>
      </c>
      <c r="K80" s="177"/>
      <c r="L80" s="182"/>
      <c r="M80" s="183"/>
      <c r="N80" s="184"/>
      <c r="O80" s="184"/>
      <c r="P80" s="185">
        <f>SUM(P81:P118)</f>
        <v>0</v>
      </c>
      <c r="Q80" s="184"/>
      <c r="R80" s="185">
        <f>SUM(R81:R118)</f>
        <v>6.9542000000000007E-2</v>
      </c>
      <c r="S80" s="184"/>
      <c r="T80" s="186">
        <f>SUM(T81:T118)</f>
        <v>0</v>
      </c>
      <c r="AR80" s="187" t="s">
        <v>88</v>
      </c>
      <c r="AT80" s="188" t="s">
        <v>77</v>
      </c>
      <c r="AU80" s="188" t="s">
        <v>86</v>
      </c>
      <c r="AY80" s="187" t="s">
        <v>161</v>
      </c>
      <c r="BK80" s="189">
        <f>SUM(BK81:BK118)</f>
        <v>0</v>
      </c>
    </row>
    <row r="81" spans="2:65" s="1" customFormat="1" ht="22.5" customHeight="1">
      <c r="B81" s="41"/>
      <c r="C81" s="193" t="s">
        <v>86</v>
      </c>
      <c r="D81" s="193" t="s">
        <v>164</v>
      </c>
      <c r="E81" s="194" t="s">
        <v>1786</v>
      </c>
      <c r="F81" s="195" t="s">
        <v>1787</v>
      </c>
      <c r="G81" s="196" t="s">
        <v>254</v>
      </c>
      <c r="H81" s="197">
        <v>4</v>
      </c>
      <c r="I81" s="198"/>
      <c r="J81" s="199">
        <f t="shared" ref="J81:J89" si="0">ROUND(I81*H81,2)</f>
        <v>0</v>
      </c>
      <c r="K81" s="195" t="s">
        <v>76</v>
      </c>
      <c r="L81" s="61"/>
      <c r="M81" s="200" t="s">
        <v>76</v>
      </c>
      <c r="N81" s="201" t="s">
        <v>48</v>
      </c>
      <c r="O81" s="42"/>
      <c r="P81" s="202">
        <f t="shared" ref="P81:P89" si="1">O81*H81</f>
        <v>0</v>
      </c>
      <c r="Q81" s="202">
        <v>0</v>
      </c>
      <c r="R81" s="202">
        <f t="shared" ref="R81:R89" si="2">Q81*H81</f>
        <v>0</v>
      </c>
      <c r="S81" s="202">
        <v>0</v>
      </c>
      <c r="T81" s="203">
        <f t="shared" ref="T81:T89" si="3">S81*H81</f>
        <v>0</v>
      </c>
      <c r="AR81" s="24" t="s">
        <v>234</v>
      </c>
      <c r="AT81" s="24" t="s">
        <v>164</v>
      </c>
      <c r="AU81" s="24" t="s">
        <v>88</v>
      </c>
      <c r="AY81" s="24" t="s">
        <v>161</v>
      </c>
      <c r="BE81" s="204">
        <f t="shared" ref="BE81:BE89" si="4">IF(N81="základní",J81,0)</f>
        <v>0</v>
      </c>
      <c r="BF81" s="204">
        <f t="shared" ref="BF81:BF89" si="5">IF(N81="snížená",J81,0)</f>
        <v>0</v>
      </c>
      <c r="BG81" s="204">
        <f t="shared" ref="BG81:BG89" si="6">IF(N81="zákl. přenesená",J81,0)</f>
        <v>0</v>
      </c>
      <c r="BH81" s="204">
        <f t="shared" ref="BH81:BH89" si="7">IF(N81="sníž. přenesená",J81,0)</f>
        <v>0</v>
      </c>
      <c r="BI81" s="204">
        <f t="shared" ref="BI81:BI89" si="8">IF(N81="nulová",J81,0)</f>
        <v>0</v>
      </c>
      <c r="BJ81" s="24" t="s">
        <v>86</v>
      </c>
      <c r="BK81" s="204">
        <f t="shared" ref="BK81:BK89" si="9">ROUND(I81*H81,2)</f>
        <v>0</v>
      </c>
      <c r="BL81" s="24" t="s">
        <v>234</v>
      </c>
      <c r="BM81" s="24" t="s">
        <v>1788</v>
      </c>
    </row>
    <row r="82" spans="2:65" s="1" customFormat="1" ht="22.5" customHeight="1">
      <c r="B82" s="41"/>
      <c r="C82" s="232" t="s">
        <v>88</v>
      </c>
      <c r="D82" s="232" t="s">
        <v>246</v>
      </c>
      <c r="E82" s="233" t="s">
        <v>1789</v>
      </c>
      <c r="F82" s="234" t="s">
        <v>1790</v>
      </c>
      <c r="G82" s="235" t="s">
        <v>254</v>
      </c>
      <c r="H82" s="236">
        <v>1</v>
      </c>
      <c r="I82" s="237"/>
      <c r="J82" s="238">
        <f t="shared" si="0"/>
        <v>0</v>
      </c>
      <c r="K82" s="234" t="s">
        <v>76</v>
      </c>
      <c r="L82" s="239"/>
      <c r="M82" s="240" t="s">
        <v>76</v>
      </c>
      <c r="N82" s="241" t="s">
        <v>48</v>
      </c>
      <c r="O82" s="42"/>
      <c r="P82" s="202">
        <f t="shared" si="1"/>
        <v>0</v>
      </c>
      <c r="Q82" s="202">
        <v>0</v>
      </c>
      <c r="R82" s="202">
        <f t="shared" si="2"/>
        <v>0</v>
      </c>
      <c r="S82" s="202">
        <v>0</v>
      </c>
      <c r="T82" s="203">
        <f t="shared" si="3"/>
        <v>0</v>
      </c>
      <c r="AR82" s="24" t="s">
        <v>206</v>
      </c>
      <c r="AT82" s="24" t="s">
        <v>246</v>
      </c>
      <c r="AU82" s="24" t="s">
        <v>88</v>
      </c>
      <c r="AY82" s="24" t="s">
        <v>161</v>
      </c>
      <c r="BE82" s="204">
        <f t="shared" si="4"/>
        <v>0</v>
      </c>
      <c r="BF82" s="204">
        <f t="shared" si="5"/>
        <v>0</v>
      </c>
      <c r="BG82" s="204">
        <f t="shared" si="6"/>
        <v>0</v>
      </c>
      <c r="BH82" s="204">
        <f t="shared" si="7"/>
        <v>0</v>
      </c>
      <c r="BI82" s="204">
        <f t="shared" si="8"/>
        <v>0</v>
      </c>
      <c r="BJ82" s="24" t="s">
        <v>86</v>
      </c>
      <c r="BK82" s="204">
        <f t="shared" si="9"/>
        <v>0</v>
      </c>
      <c r="BL82" s="24" t="s">
        <v>234</v>
      </c>
      <c r="BM82" s="24" t="s">
        <v>1791</v>
      </c>
    </row>
    <row r="83" spans="2:65" s="1" customFormat="1" ht="22.5" customHeight="1">
      <c r="B83" s="41"/>
      <c r="C83" s="232" t="s">
        <v>186</v>
      </c>
      <c r="D83" s="232" t="s">
        <v>246</v>
      </c>
      <c r="E83" s="233" t="s">
        <v>1792</v>
      </c>
      <c r="F83" s="234" t="s">
        <v>1793</v>
      </c>
      <c r="G83" s="235" t="s">
        <v>254</v>
      </c>
      <c r="H83" s="236">
        <v>2</v>
      </c>
      <c r="I83" s="237"/>
      <c r="J83" s="238">
        <f t="shared" si="0"/>
        <v>0</v>
      </c>
      <c r="K83" s="234" t="s">
        <v>76</v>
      </c>
      <c r="L83" s="239"/>
      <c r="M83" s="240" t="s">
        <v>76</v>
      </c>
      <c r="N83" s="241" t="s">
        <v>48</v>
      </c>
      <c r="O83" s="42"/>
      <c r="P83" s="202">
        <f t="shared" si="1"/>
        <v>0</v>
      </c>
      <c r="Q83" s="202">
        <v>0</v>
      </c>
      <c r="R83" s="202">
        <f t="shared" si="2"/>
        <v>0</v>
      </c>
      <c r="S83" s="202">
        <v>0</v>
      </c>
      <c r="T83" s="203">
        <f t="shared" si="3"/>
        <v>0</v>
      </c>
      <c r="AR83" s="24" t="s">
        <v>206</v>
      </c>
      <c r="AT83" s="24" t="s">
        <v>246</v>
      </c>
      <c r="AU83" s="24" t="s">
        <v>88</v>
      </c>
      <c r="AY83" s="24" t="s">
        <v>161</v>
      </c>
      <c r="BE83" s="204">
        <f t="shared" si="4"/>
        <v>0</v>
      </c>
      <c r="BF83" s="204">
        <f t="shared" si="5"/>
        <v>0</v>
      </c>
      <c r="BG83" s="204">
        <f t="shared" si="6"/>
        <v>0</v>
      </c>
      <c r="BH83" s="204">
        <f t="shared" si="7"/>
        <v>0</v>
      </c>
      <c r="BI83" s="204">
        <f t="shared" si="8"/>
        <v>0</v>
      </c>
      <c r="BJ83" s="24" t="s">
        <v>86</v>
      </c>
      <c r="BK83" s="204">
        <f t="shared" si="9"/>
        <v>0</v>
      </c>
      <c r="BL83" s="24" t="s">
        <v>234</v>
      </c>
      <c r="BM83" s="24" t="s">
        <v>1794</v>
      </c>
    </row>
    <row r="84" spans="2:65" s="1" customFormat="1" ht="22.5" customHeight="1">
      <c r="B84" s="41"/>
      <c r="C84" s="232" t="s">
        <v>169</v>
      </c>
      <c r="D84" s="232" t="s">
        <v>246</v>
      </c>
      <c r="E84" s="233" t="s">
        <v>1795</v>
      </c>
      <c r="F84" s="234" t="s">
        <v>1796</v>
      </c>
      <c r="G84" s="235" t="s">
        <v>254</v>
      </c>
      <c r="H84" s="236">
        <v>1</v>
      </c>
      <c r="I84" s="237"/>
      <c r="J84" s="238">
        <f t="shared" si="0"/>
        <v>0</v>
      </c>
      <c r="K84" s="234" t="s">
        <v>76</v>
      </c>
      <c r="L84" s="239"/>
      <c r="M84" s="240" t="s">
        <v>76</v>
      </c>
      <c r="N84" s="241" t="s">
        <v>48</v>
      </c>
      <c r="O84" s="42"/>
      <c r="P84" s="202">
        <f t="shared" si="1"/>
        <v>0</v>
      </c>
      <c r="Q84" s="202">
        <v>0</v>
      </c>
      <c r="R84" s="202">
        <f t="shared" si="2"/>
        <v>0</v>
      </c>
      <c r="S84" s="202">
        <v>0</v>
      </c>
      <c r="T84" s="203">
        <f t="shared" si="3"/>
        <v>0</v>
      </c>
      <c r="AR84" s="24" t="s">
        <v>206</v>
      </c>
      <c r="AT84" s="24" t="s">
        <v>246</v>
      </c>
      <c r="AU84" s="24" t="s">
        <v>88</v>
      </c>
      <c r="AY84" s="24" t="s">
        <v>161</v>
      </c>
      <c r="BE84" s="204">
        <f t="shared" si="4"/>
        <v>0</v>
      </c>
      <c r="BF84" s="204">
        <f t="shared" si="5"/>
        <v>0</v>
      </c>
      <c r="BG84" s="204">
        <f t="shared" si="6"/>
        <v>0</v>
      </c>
      <c r="BH84" s="204">
        <f t="shared" si="7"/>
        <v>0</v>
      </c>
      <c r="BI84" s="204">
        <f t="shared" si="8"/>
        <v>0</v>
      </c>
      <c r="BJ84" s="24" t="s">
        <v>86</v>
      </c>
      <c r="BK84" s="204">
        <f t="shared" si="9"/>
        <v>0</v>
      </c>
      <c r="BL84" s="24" t="s">
        <v>234</v>
      </c>
      <c r="BM84" s="24" t="s">
        <v>1797</v>
      </c>
    </row>
    <row r="85" spans="2:65" s="1" customFormat="1" ht="22.5" customHeight="1">
      <c r="B85" s="41"/>
      <c r="C85" s="193" t="s">
        <v>245</v>
      </c>
      <c r="D85" s="193" t="s">
        <v>164</v>
      </c>
      <c r="E85" s="194" t="s">
        <v>1798</v>
      </c>
      <c r="F85" s="195" t="s">
        <v>1799</v>
      </c>
      <c r="G85" s="196" t="s">
        <v>254</v>
      </c>
      <c r="H85" s="197">
        <v>3</v>
      </c>
      <c r="I85" s="198"/>
      <c r="J85" s="199">
        <f t="shared" si="0"/>
        <v>0</v>
      </c>
      <c r="K85" s="195" t="s">
        <v>76</v>
      </c>
      <c r="L85" s="61"/>
      <c r="M85" s="200" t="s">
        <v>76</v>
      </c>
      <c r="N85" s="201" t="s">
        <v>48</v>
      </c>
      <c r="O85" s="42"/>
      <c r="P85" s="202">
        <f t="shared" si="1"/>
        <v>0</v>
      </c>
      <c r="Q85" s="202">
        <v>0</v>
      </c>
      <c r="R85" s="202">
        <f t="shared" si="2"/>
        <v>0</v>
      </c>
      <c r="S85" s="202">
        <v>0</v>
      </c>
      <c r="T85" s="203">
        <f t="shared" si="3"/>
        <v>0</v>
      </c>
      <c r="AR85" s="24" t="s">
        <v>234</v>
      </c>
      <c r="AT85" s="24" t="s">
        <v>164</v>
      </c>
      <c r="AU85" s="24" t="s">
        <v>88</v>
      </c>
      <c r="AY85" s="24" t="s">
        <v>161</v>
      </c>
      <c r="BE85" s="204">
        <f t="shared" si="4"/>
        <v>0</v>
      </c>
      <c r="BF85" s="204">
        <f t="shared" si="5"/>
        <v>0</v>
      </c>
      <c r="BG85" s="204">
        <f t="shared" si="6"/>
        <v>0</v>
      </c>
      <c r="BH85" s="204">
        <f t="shared" si="7"/>
        <v>0</v>
      </c>
      <c r="BI85" s="204">
        <f t="shared" si="8"/>
        <v>0</v>
      </c>
      <c r="BJ85" s="24" t="s">
        <v>86</v>
      </c>
      <c r="BK85" s="204">
        <f t="shared" si="9"/>
        <v>0</v>
      </c>
      <c r="BL85" s="24" t="s">
        <v>234</v>
      </c>
      <c r="BM85" s="24" t="s">
        <v>1800</v>
      </c>
    </row>
    <row r="86" spans="2:65" s="1" customFormat="1" ht="22.5" customHeight="1">
      <c r="B86" s="41"/>
      <c r="C86" s="232" t="s">
        <v>352</v>
      </c>
      <c r="D86" s="232" t="s">
        <v>246</v>
      </c>
      <c r="E86" s="233" t="s">
        <v>1801</v>
      </c>
      <c r="F86" s="234" t="s">
        <v>1802</v>
      </c>
      <c r="G86" s="235" t="s">
        <v>254</v>
      </c>
      <c r="H86" s="236">
        <v>3</v>
      </c>
      <c r="I86" s="237"/>
      <c r="J86" s="238">
        <f t="shared" si="0"/>
        <v>0</v>
      </c>
      <c r="K86" s="234" t="s">
        <v>76</v>
      </c>
      <c r="L86" s="239"/>
      <c r="M86" s="240" t="s">
        <v>76</v>
      </c>
      <c r="N86" s="241" t="s">
        <v>48</v>
      </c>
      <c r="O86" s="42"/>
      <c r="P86" s="202">
        <f t="shared" si="1"/>
        <v>0</v>
      </c>
      <c r="Q86" s="202">
        <v>0</v>
      </c>
      <c r="R86" s="202">
        <f t="shared" si="2"/>
        <v>0</v>
      </c>
      <c r="S86" s="202">
        <v>0</v>
      </c>
      <c r="T86" s="203">
        <f t="shared" si="3"/>
        <v>0</v>
      </c>
      <c r="AR86" s="24" t="s">
        <v>206</v>
      </c>
      <c r="AT86" s="24" t="s">
        <v>246</v>
      </c>
      <c r="AU86" s="24" t="s">
        <v>88</v>
      </c>
      <c r="AY86" s="24" t="s">
        <v>161</v>
      </c>
      <c r="BE86" s="204">
        <f t="shared" si="4"/>
        <v>0</v>
      </c>
      <c r="BF86" s="204">
        <f t="shared" si="5"/>
        <v>0</v>
      </c>
      <c r="BG86" s="204">
        <f t="shared" si="6"/>
        <v>0</v>
      </c>
      <c r="BH86" s="204">
        <f t="shared" si="7"/>
        <v>0</v>
      </c>
      <c r="BI86" s="204">
        <f t="shared" si="8"/>
        <v>0</v>
      </c>
      <c r="BJ86" s="24" t="s">
        <v>86</v>
      </c>
      <c r="BK86" s="204">
        <f t="shared" si="9"/>
        <v>0</v>
      </c>
      <c r="BL86" s="24" t="s">
        <v>234</v>
      </c>
      <c r="BM86" s="24" t="s">
        <v>1803</v>
      </c>
    </row>
    <row r="87" spans="2:65" s="1" customFormat="1" ht="22.5" customHeight="1">
      <c r="B87" s="41"/>
      <c r="C87" s="232" t="s">
        <v>356</v>
      </c>
      <c r="D87" s="232" t="s">
        <v>246</v>
      </c>
      <c r="E87" s="233" t="s">
        <v>1804</v>
      </c>
      <c r="F87" s="234" t="s">
        <v>1805</v>
      </c>
      <c r="G87" s="235" t="s">
        <v>254</v>
      </c>
      <c r="H87" s="236">
        <v>1</v>
      </c>
      <c r="I87" s="237"/>
      <c r="J87" s="238">
        <f t="shared" si="0"/>
        <v>0</v>
      </c>
      <c r="K87" s="234" t="s">
        <v>76</v>
      </c>
      <c r="L87" s="239"/>
      <c r="M87" s="240" t="s">
        <v>76</v>
      </c>
      <c r="N87" s="241" t="s">
        <v>48</v>
      </c>
      <c r="O87" s="42"/>
      <c r="P87" s="202">
        <f t="shared" si="1"/>
        <v>0</v>
      </c>
      <c r="Q87" s="202">
        <v>0</v>
      </c>
      <c r="R87" s="202">
        <f t="shared" si="2"/>
        <v>0</v>
      </c>
      <c r="S87" s="202">
        <v>0</v>
      </c>
      <c r="T87" s="203">
        <f t="shared" si="3"/>
        <v>0</v>
      </c>
      <c r="AR87" s="24" t="s">
        <v>206</v>
      </c>
      <c r="AT87" s="24" t="s">
        <v>246</v>
      </c>
      <c r="AU87" s="24" t="s">
        <v>88</v>
      </c>
      <c r="AY87" s="24" t="s">
        <v>161</v>
      </c>
      <c r="BE87" s="204">
        <f t="shared" si="4"/>
        <v>0</v>
      </c>
      <c r="BF87" s="204">
        <f t="shared" si="5"/>
        <v>0</v>
      </c>
      <c r="BG87" s="204">
        <f t="shared" si="6"/>
        <v>0</v>
      </c>
      <c r="BH87" s="204">
        <f t="shared" si="7"/>
        <v>0</v>
      </c>
      <c r="BI87" s="204">
        <f t="shared" si="8"/>
        <v>0</v>
      </c>
      <c r="BJ87" s="24" t="s">
        <v>86</v>
      </c>
      <c r="BK87" s="204">
        <f t="shared" si="9"/>
        <v>0</v>
      </c>
      <c r="BL87" s="24" t="s">
        <v>234</v>
      </c>
      <c r="BM87" s="24" t="s">
        <v>1806</v>
      </c>
    </row>
    <row r="88" spans="2:65" s="1" customFormat="1" ht="22.5" customHeight="1">
      <c r="B88" s="41"/>
      <c r="C88" s="193" t="s">
        <v>288</v>
      </c>
      <c r="D88" s="193" t="s">
        <v>164</v>
      </c>
      <c r="E88" s="194" t="s">
        <v>1807</v>
      </c>
      <c r="F88" s="195" t="s">
        <v>1808</v>
      </c>
      <c r="G88" s="196" t="s">
        <v>254</v>
      </c>
      <c r="H88" s="197">
        <v>8</v>
      </c>
      <c r="I88" s="198"/>
      <c r="J88" s="199">
        <f t="shared" si="0"/>
        <v>0</v>
      </c>
      <c r="K88" s="195" t="s">
        <v>76</v>
      </c>
      <c r="L88" s="61"/>
      <c r="M88" s="200" t="s">
        <v>76</v>
      </c>
      <c r="N88" s="201" t="s">
        <v>48</v>
      </c>
      <c r="O88" s="42"/>
      <c r="P88" s="202">
        <f t="shared" si="1"/>
        <v>0</v>
      </c>
      <c r="Q88" s="202">
        <v>0</v>
      </c>
      <c r="R88" s="202">
        <f t="shared" si="2"/>
        <v>0</v>
      </c>
      <c r="S88" s="202">
        <v>0</v>
      </c>
      <c r="T88" s="203">
        <f t="shared" si="3"/>
        <v>0</v>
      </c>
      <c r="AR88" s="24" t="s">
        <v>234</v>
      </c>
      <c r="AT88" s="24" t="s">
        <v>164</v>
      </c>
      <c r="AU88" s="24" t="s">
        <v>88</v>
      </c>
      <c r="AY88" s="24" t="s">
        <v>161</v>
      </c>
      <c r="BE88" s="204">
        <f t="shared" si="4"/>
        <v>0</v>
      </c>
      <c r="BF88" s="204">
        <f t="shared" si="5"/>
        <v>0</v>
      </c>
      <c r="BG88" s="204">
        <f t="shared" si="6"/>
        <v>0</v>
      </c>
      <c r="BH88" s="204">
        <f t="shared" si="7"/>
        <v>0</v>
      </c>
      <c r="BI88" s="204">
        <f t="shared" si="8"/>
        <v>0</v>
      </c>
      <c r="BJ88" s="24" t="s">
        <v>86</v>
      </c>
      <c r="BK88" s="204">
        <f t="shared" si="9"/>
        <v>0</v>
      </c>
      <c r="BL88" s="24" t="s">
        <v>234</v>
      </c>
      <c r="BM88" s="24" t="s">
        <v>1809</v>
      </c>
    </row>
    <row r="89" spans="2:65" s="1" customFormat="1" ht="22.5" customHeight="1">
      <c r="B89" s="41"/>
      <c r="C89" s="232" t="s">
        <v>215</v>
      </c>
      <c r="D89" s="232" t="s">
        <v>246</v>
      </c>
      <c r="E89" s="233" t="s">
        <v>1810</v>
      </c>
      <c r="F89" s="234" t="s">
        <v>1811</v>
      </c>
      <c r="G89" s="235" t="s">
        <v>254</v>
      </c>
      <c r="H89" s="236">
        <v>6</v>
      </c>
      <c r="I89" s="237"/>
      <c r="J89" s="238">
        <f t="shared" si="0"/>
        <v>0</v>
      </c>
      <c r="K89" s="234" t="s">
        <v>76</v>
      </c>
      <c r="L89" s="239"/>
      <c r="M89" s="240" t="s">
        <v>76</v>
      </c>
      <c r="N89" s="241" t="s">
        <v>48</v>
      </c>
      <c r="O89" s="42"/>
      <c r="P89" s="202">
        <f t="shared" si="1"/>
        <v>0</v>
      </c>
      <c r="Q89" s="202">
        <v>0</v>
      </c>
      <c r="R89" s="202">
        <f t="shared" si="2"/>
        <v>0</v>
      </c>
      <c r="S89" s="202">
        <v>0</v>
      </c>
      <c r="T89" s="203">
        <f t="shared" si="3"/>
        <v>0</v>
      </c>
      <c r="AR89" s="24" t="s">
        <v>206</v>
      </c>
      <c r="AT89" s="24" t="s">
        <v>246</v>
      </c>
      <c r="AU89" s="24" t="s">
        <v>88</v>
      </c>
      <c r="AY89" s="24" t="s">
        <v>161</v>
      </c>
      <c r="BE89" s="204">
        <f t="shared" si="4"/>
        <v>0</v>
      </c>
      <c r="BF89" s="204">
        <f t="shared" si="5"/>
        <v>0</v>
      </c>
      <c r="BG89" s="204">
        <f t="shared" si="6"/>
        <v>0</v>
      </c>
      <c r="BH89" s="204">
        <f t="shared" si="7"/>
        <v>0</v>
      </c>
      <c r="BI89" s="204">
        <f t="shared" si="8"/>
        <v>0</v>
      </c>
      <c r="BJ89" s="24" t="s">
        <v>86</v>
      </c>
      <c r="BK89" s="204">
        <f t="shared" si="9"/>
        <v>0</v>
      </c>
      <c r="BL89" s="24" t="s">
        <v>234</v>
      </c>
      <c r="BM89" s="24" t="s">
        <v>1812</v>
      </c>
    </row>
    <row r="90" spans="2:65" s="1" customFormat="1" ht="27">
      <c r="B90" s="41"/>
      <c r="C90" s="63"/>
      <c r="D90" s="219" t="s">
        <v>394</v>
      </c>
      <c r="E90" s="63"/>
      <c r="F90" s="250" t="s">
        <v>1813</v>
      </c>
      <c r="G90" s="63"/>
      <c r="H90" s="63"/>
      <c r="I90" s="163"/>
      <c r="J90" s="63"/>
      <c r="K90" s="63"/>
      <c r="L90" s="61"/>
      <c r="M90" s="249"/>
      <c r="N90" s="42"/>
      <c r="O90" s="42"/>
      <c r="P90" s="42"/>
      <c r="Q90" s="42"/>
      <c r="R90" s="42"/>
      <c r="S90" s="42"/>
      <c r="T90" s="78"/>
      <c r="AT90" s="24" t="s">
        <v>394</v>
      </c>
      <c r="AU90" s="24" t="s">
        <v>88</v>
      </c>
    </row>
    <row r="91" spans="2:65" s="1" customFormat="1" ht="22.5" customHeight="1">
      <c r="B91" s="41"/>
      <c r="C91" s="232" t="s">
        <v>251</v>
      </c>
      <c r="D91" s="232" t="s">
        <v>246</v>
      </c>
      <c r="E91" s="233" t="s">
        <v>1814</v>
      </c>
      <c r="F91" s="234" t="s">
        <v>1815</v>
      </c>
      <c r="G91" s="235" t="s">
        <v>254</v>
      </c>
      <c r="H91" s="236">
        <v>2</v>
      </c>
      <c r="I91" s="237"/>
      <c r="J91" s="238">
        <f>ROUND(I91*H91,2)</f>
        <v>0</v>
      </c>
      <c r="K91" s="234" t="s">
        <v>76</v>
      </c>
      <c r="L91" s="239"/>
      <c r="M91" s="240" t="s">
        <v>76</v>
      </c>
      <c r="N91" s="241" t="s">
        <v>48</v>
      </c>
      <c r="O91" s="42"/>
      <c r="P91" s="202">
        <f>O91*H91</f>
        <v>0</v>
      </c>
      <c r="Q91" s="202">
        <v>0</v>
      </c>
      <c r="R91" s="202">
        <f>Q91*H91</f>
        <v>0</v>
      </c>
      <c r="S91" s="202">
        <v>0</v>
      </c>
      <c r="T91" s="203">
        <f>S91*H91</f>
        <v>0</v>
      </c>
      <c r="AR91" s="24" t="s">
        <v>206</v>
      </c>
      <c r="AT91" s="24" t="s">
        <v>246</v>
      </c>
      <c r="AU91" s="24" t="s">
        <v>88</v>
      </c>
      <c r="AY91" s="24" t="s">
        <v>161</v>
      </c>
      <c r="BE91" s="204">
        <f>IF(N91="základní",J91,0)</f>
        <v>0</v>
      </c>
      <c r="BF91" s="204">
        <f>IF(N91="snížená",J91,0)</f>
        <v>0</v>
      </c>
      <c r="BG91" s="204">
        <f>IF(N91="zákl. přenesená",J91,0)</f>
        <v>0</v>
      </c>
      <c r="BH91" s="204">
        <f>IF(N91="sníž. přenesená",J91,0)</f>
        <v>0</v>
      </c>
      <c r="BI91" s="204">
        <f>IF(N91="nulová",J91,0)</f>
        <v>0</v>
      </c>
      <c r="BJ91" s="24" t="s">
        <v>86</v>
      </c>
      <c r="BK91" s="204">
        <f>ROUND(I91*H91,2)</f>
        <v>0</v>
      </c>
      <c r="BL91" s="24" t="s">
        <v>234</v>
      </c>
      <c r="BM91" s="24" t="s">
        <v>1816</v>
      </c>
    </row>
    <row r="92" spans="2:65" s="1" customFormat="1" ht="27">
      <c r="B92" s="41"/>
      <c r="C92" s="63"/>
      <c r="D92" s="219" t="s">
        <v>394</v>
      </c>
      <c r="E92" s="63"/>
      <c r="F92" s="250" t="s">
        <v>1813</v>
      </c>
      <c r="G92" s="63"/>
      <c r="H92" s="63"/>
      <c r="I92" s="163"/>
      <c r="J92" s="63"/>
      <c r="K92" s="63"/>
      <c r="L92" s="61"/>
      <c r="M92" s="249"/>
      <c r="N92" s="42"/>
      <c r="O92" s="42"/>
      <c r="P92" s="42"/>
      <c r="Q92" s="42"/>
      <c r="R92" s="42"/>
      <c r="S92" s="42"/>
      <c r="T92" s="78"/>
      <c r="AT92" s="24" t="s">
        <v>394</v>
      </c>
      <c r="AU92" s="24" t="s">
        <v>88</v>
      </c>
    </row>
    <row r="93" spans="2:65" s="1" customFormat="1" ht="22.5" customHeight="1">
      <c r="B93" s="41"/>
      <c r="C93" s="193" t="s">
        <v>256</v>
      </c>
      <c r="D93" s="193" t="s">
        <v>164</v>
      </c>
      <c r="E93" s="194" t="s">
        <v>1817</v>
      </c>
      <c r="F93" s="195" t="s">
        <v>1818</v>
      </c>
      <c r="G93" s="196" t="s">
        <v>254</v>
      </c>
      <c r="H93" s="197">
        <v>5</v>
      </c>
      <c r="I93" s="198"/>
      <c r="J93" s="199">
        <f t="shared" ref="J93:J98" si="10">ROUND(I93*H93,2)</f>
        <v>0</v>
      </c>
      <c r="K93" s="195" t="s">
        <v>76</v>
      </c>
      <c r="L93" s="61"/>
      <c r="M93" s="200" t="s">
        <v>76</v>
      </c>
      <c r="N93" s="201" t="s">
        <v>48</v>
      </c>
      <c r="O93" s="42"/>
      <c r="P93" s="202">
        <f t="shared" ref="P93:P98" si="11">O93*H93</f>
        <v>0</v>
      </c>
      <c r="Q93" s="202">
        <v>0</v>
      </c>
      <c r="R93" s="202">
        <f t="shared" ref="R93:R98" si="12">Q93*H93</f>
        <v>0</v>
      </c>
      <c r="S93" s="202">
        <v>0</v>
      </c>
      <c r="T93" s="203">
        <f t="shared" ref="T93:T98" si="13">S93*H93</f>
        <v>0</v>
      </c>
      <c r="AR93" s="24" t="s">
        <v>234</v>
      </c>
      <c r="AT93" s="24" t="s">
        <v>164</v>
      </c>
      <c r="AU93" s="24" t="s">
        <v>88</v>
      </c>
      <c r="AY93" s="24" t="s">
        <v>161</v>
      </c>
      <c r="BE93" s="204">
        <f t="shared" ref="BE93:BE98" si="14">IF(N93="základní",J93,0)</f>
        <v>0</v>
      </c>
      <c r="BF93" s="204">
        <f t="shared" ref="BF93:BF98" si="15">IF(N93="snížená",J93,0)</f>
        <v>0</v>
      </c>
      <c r="BG93" s="204">
        <f t="shared" ref="BG93:BG98" si="16">IF(N93="zákl. přenesená",J93,0)</f>
        <v>0</v>
      </c>
      <c r="BH93" s="204">
        <f t="shared" ref="BH93:BH98" si="17">IF(N93="sníž. přenesená",J93,0)</f>
        <v>0</v>
      </c>
      <c r="BI93" s="204">
        <f t="shared" ref="BI93:BI98" si="18">IF(N93="nulová",J93,0)</f>
        <v>0</v>
      </c>
      <c r="BJ93" s="24" t="s">
        <v>86</v>
      </c>
      <c r="BK93" s="204">
        <f t="shared" ref="BK93:BK98" si="19">ROUND(I93*H93,2)</f>
        <v>0</v>
      </c>
      <c r="BL93" s="24" t="s">
        <v>234</v>
      </c>
      <c r="BM93" s="24" t="s">
        <v>1819</v>
      </c>
    </row>
    <row r="94" spans="2:65" s="1" customFormat="1" ht="22.5" customHeight="1">
      <c r="B94" s="41"/>
      <c r="C94" s="232" t="s">
        <v>260</v>
      </c>
      <c r="D94" s="232" t="s">
        <v>246</v>
      </c>
      <c r="E94" s="233" t="s">
        <v>1820</v>
      </c>
      <c r="F94" s="234" t="s">
        <v>1821</v>
      </c>
      <c r="G94" s="235" t="s">
        <v>254</v>
      </c>
      <c r="H94" s="236">
        <v>3</v>
      </c>
      <c r="I94" s="237"/>
      <c r="J94" s="238">
        <f t="shared" si="10"/>
        <v>0</v>
      </c>
      <c r="K94" s="234" t="s">
        <v>76</v>
      </c>
      <c r="L94" s="239"/>
      <c r="M94" s="240" t="s">
        <v>76</v>
      </c>
      <c r="N94" s="241" t="s">
        <v>48</v>
      </c>
      <c r="O94" s="42"/>
      <c r="P94" s="202">
        <f t="shared" si="11"/>
        <v>0</v>
      </c>
      <c r="Q94" s="202">
        <v>0</v>
      </c>
      <c r="R94" s="202">
        <f t="shared" si="12"/>
        <v>0</v>
      </c>
      <c r="S94" s="202">
        <v>0</v>
      </c>
      <c r="T94" s="203">
        <f t="shared" si="13"/>
        <v>0</v>
      </c>
      <c r="AR94" s="24" t="s">
        <v>206</v>
      </c>
      <c r="AT94" s="24" t="s">
        <v>246</v>
      </c>
      <c r="AU94" s="24" t="s">
        <v>88</v>
      </c>
      <c r="AY94" s="24" t="s">
        <v>161</v>
      </c>
      <c r="BE94" s="204">
        <f t="shared" si="14"/>
        <v>0</v>
      </c>
      <c r="BF94" s="204">
        <f t="shared" si="15"/>
        <v>0</v>
      </c>
      <c r="BG94" s="204">
        <f t="shared" si="16"/>
        <v>0</v>
      </c>
      <c r="BH94" s="204">
        <f t="shared" si="17"/>
        <v>0</v>
      </c>
      <c r="BI94" s="204">
        <f t="shared" si="18"/>
        <v>0</v>
      </c>
      <c r="BJ94" s="24" t="s">
        <v>86</v>
      </c>
      <c r="BK94" s="204">
        <f t="shared" si="19"/>
        <v>0</v>
      </c>
      <c r="BL94" s="24" t="s">
        <v>234</v>
      </c>
      <c r="BM94" s="24" t="s">
        <v>1822</v>
      </c>
    </row>
    <row r="95" spans="2:65" s="1" customFormat="1" ht="22.5" customHeight="1">
      <c r="B95" s="41"/>
      <c r="C95" s="232" t="s">
        <v>264</v>
      </c>
      <c r="D95" s="232" t="s">
        <v>246</v>
      </c>
      <c r="E95" s="233" t="s">
        <v>1823</v>
      </c>
      <c r="F95" s="234" t="s">
        <v>1824</v>
      </c>
      <c r="G95" s="235" t="s">
        <v>254</v>
      </c>
      <c r="H95" s="236">
        <v>1</v>
      </c>
      <c r="I95" s="237"/>
      <c r="J95" s="238">
        <f t="shared" si="10"/>
        <v>0</v>
      </c>
      <c r="K95" s="234" t="s">
        <v>76</v>
      </c>
      <c r="L95" s="239"/>
      <c r="M95" s="240" t="s">
        <v>76</v>
      </c>
      <c r="N95" s="241" t="s">
        <v>48</v>
      </c>
      <c r="O95" s="42"/>
      <c r="P95" s="202">
        <f t="shared" si="11"/>
        <v>0</v>
      </c>
      <c r="Q95" s="202">
        <v>0</v>
      </c>
      <c r="R95" s="202">
        <f t="shared" si="12"/>
        <v>0</v>
      </c>
      <c r="S95" s="202">
        <v>0</v>
      </c>
      <c r="T95" s="203">
        <f t="shared" si="13"/>
        <v>0</v>
      </c>
      <c r="AR95" s="24" t="s">
        <v>206</v>
      </c>
      <c r="AT95" s="24" t="s">
        <v>246</v>
      </c>
      <c r="AU95" s="24" t="s">
        <v>88</v>
      </c>
      <c r="AY95" s="24" t="s">
        <v>161</v>
      </c>
      <c r="BE95" s="204">
        <f t="shared" si="14"/>
        <v>0</v>
      </c>
      <c r="BF95" s="204">
        <f t="shared" si="15"/>
        <v>0</v>
      </c>
      <c r="BG95" s="204">
        <f t="shared" si="16"/>
        <v>0</v>
      </c>
      <c r="BH95" s="204">
        <f t="shared" si="17"/>
        <v>0</v>
      </c>
      <c r="BI95" s="204">
        <f t="shared" si="18"/>
        <v>0</v>
      </c>
      <c r="BJ95" s="24" t="s">
        <v>86</v>
      </c>
      <c r="BK95" s="204">
        <f t="shared" si="19"/>
        <v>0</v>
      </c>
      <c r="BL95" s="24" t="s">
        <v>234</v>
      </c>
      <c r="BM95" s="24" t="s">
        <v>1825</v>
      </c>
    </row>
    <row r="96" spans="2:65" s="1" customFormat="1" ht="22.5" customHeight="1">
      <c r="B96" s="41"/>
      <c r="C96" s="232" t="s">
        <v>268</v>
      </c>
      <c r="D96" s="232" t="s">
        <v>246</v>
      </c>
      <c r="E96" s="233" t="s">
        <v>1826</v>
      </c>
      <c r="F96" s="234" t="s">
        <v>1827</v>
      </c>
      <c r="G96" s="235" t="s">
        <v>254</v>
      </c>
      <c r="H96" s="236">
        <v>1</v>
      </c>
      <c r="I96" s="237"/>
      <c r="J96" s="238">
        <f t="shared" si="10"/>
        <v>0</v>
      </c>
      <c r="K96" s="234" t="s">
        <v>76</v>
      </c>
      <c r="L96" s="239"/>
      <c r="M96" s="240" t="s">
        <v>76</v>
      </c>
      <c r="N96" s="241" t="s">
        <v>48</v>
      </c>
      <c r="O96" s="42"/>
      <c r="P96" s="202">
        <f t="shared" si="11"/>
        <v>0</v>
      </c>
      <c r="Q96" s="202">
        <v>0</v>
      </c>
      <c r="R96" s="202">
        <f t="shared" si="12"/>
        <v>0</v>
      </c>
      <c r="S96" s="202">
        <v>0</v>
      </c>
      <c r="T96" s="203">
        <f t="shared" si="13"/>
        <v>0</v>
      </c>
      <c r="AR96" s="24" t="s">
        <v>206</v>
      </c>
      <c r="AT96" s="24" t="s">
        <v>246</v>
      </c>
      <c r="AU96" s="24" t="s">
        <v>88</v>
      </c>
      <c r="AY96" s="24" t="s">
        <v>161</v>
      </c>
      <c r="BE96" s="204">
        <f t="shared" si="14"/>
        <v>0</v>
      </c>
      <c r="BF96" s="204">
        <f t="shared" si="15"/>
        <v>0</v>
      </c>
      <c r="BG96" s="204">
        <f t="shared" si="16"/>
        <v>0</v>
      </c>
      <c r="BH96" s="204">
        <f t="shared" si="17"/>
        <v>0</v>
      </c>
      <c r="BI96" s="204">
        <f t="shared" si="18"/>
        <v>0</v>
      </c>
      <c r="BJ96" s="24" t="s">
        <v>86</v>
      </c>
      <c r="BK96" s="204">
        <f t="shared" si="19"/>
        <v>0</v>
      </c>
      <c r="BL96" s="24" t="s">
        <v>234</v>
      </c>
      <c r="BM96" s="24" t="s">
        <v>1828</v>
      </c>
    </row>
    <row r="97" spans="2:65" s="1" customFormat="1" ht="22.5" customHeight="1">
      <c r="B97" s="41"/>
      <c r="C97" s="193" t="s">
        <v>10</v>
      </c>
      <c r="D97" s="193" t="s">
        <v>164</v>
      </c>
      <c r="E97" s="194" t="s">
        <v>1829</v>
      </c>
      <c r="F97" s="195" t="s">
        <v>1830</v>
      </c>
      <c r="G97" s="196" t="s">
        <v>254</v>
      </c>
      <c r="H97" s="197">
        <v>13</v>
      </c>
      <c r="I97" s="198"/>
      <c r="J97" s="199">
        <f t="shared" si="10"/>
        <v>0</v>
      </c>
      <c r="K97" s="195" t="s">
        <v>76</v>
      </c>
      <c r="L97" s="61"/>
      <c r="M97" s="200" t="s">
        <v>76</v>
      </c>
      <c r="N97" s="201" t="s">
        <v>48</v>
      </c>
      <c r="O97" s="42"/>
      <c r="P97" s="202">
        <f t="shared" si="11"/>
        <v>0</v>
      </c>
      <c r="Q97" s="202">
        <v>0</v>
      </c>
      <c r="R97" s="202">
        <f t="shared" si="12"/>
        <v>0</v>
      </c>
      <c r="S97" s="202">
        <v>0</v>
      </c>
      <c r="T97" s="203">
        <f t="shared" si="13"/>
        <v>0</v>
      </c>
      <c r="AR97" s="24" t="s">
        <v>234</v>
      </c>
      <c r="AT97" s="24" t="s">
        <v>164</v>
      </c>
      <c r="AU97" s="24" t="s">
        <v>88</v>
      </c>
      <c r="AY97" s="24" t="s">
        <v>161</v>
      </c>
      <c r="BE97" s="204">
        <f t="shared" si="14"/>
        <v>0</v>
      </c>
      <c r="BF97" s="204">
        <f t="shared" si="15"/>
        <v>0</v>
      </c>
      <c r="BG97" s="204">
        <f t="shared" si="16"/>
        <v>0</v>
      </c>
      <c r="BH97" s="204">
        <f t="shared" si="17"/>
        <v>0</v>
      </c>
      <c r="BI97" s="204">
        <f t="shared" si="18"/>
        <v>0</v>
      </c>
      <c r="BJ97" s="24" t="s">
        <v>86</v>
      </c>
      <c r="BK97" s="204">
        <f t="shared" si="19"/>
        <v>0</v>
      </c>
      <c r="BL97" s="24" t="s">
        <v>234</v>
      </c>
      <c r="BM97" s="24" t="s">
        <v>1831</v>
      </c>
    </row>
    <row r="98" spans="2:65" s="1" customFormat="1" ht="22.5" customHeight="1">
      <c r="B98" s="41"/>
      <c r="C98" s="232" t="s">
        <v>234</v>
      </c>
      <c r="D98" s="232" t="s">
        <v>246</v>
      </c>
      <c r="E98" s="233" t="s">
        <v>1832</v>
      </c>
      <c r="F98" s="234" t="s">
        <v>1833</v>
      </c>
      <c r="G98" s="235" t="s">
        <v>254</v>
      </c>
      <c r="H98" s="236">
        <v>13</v>
      </c>
      <c r="I98" s="237"/>
      <c r="J98" s="238">
        <f t="shared" si="10"/>
        <v>0</v>
      </c>
      <c r="K98" s="234" t="s">
        <v>76</v>
      </c>
      <c r="L98" s="239"/>
      <c r="M98" s="240" t="s">
        <v>76</v>
      </c>
      <c r="N98" s="241" t="s">
        <v>48</v>
      </c>
      <c r="O98" s="42"/>
      <c r="P98" s="202">
        <f t="shared" si="11"/>
        <v>0</v>
      </c>
      <c r="Q98" s="202">
        <v>0</v>
      </c>
      <c r="R98" s="202">
        <f t="shared" si="12"/>
        <v>0</v>
      </c>
      <c r="S98" s="202">
        <v>0</v>
      </c>
      <c r="T98" s="203">
        <f t="shared" si="13"/>
        <v>0</v>
      </c>
      <c r="AR98" s="24" t="s">
        <v>206</v>
      </c>
      <c r="AT98" s="24" t="s">
        <v>246</v>
      </c>
      <c r="AU98" s="24" t="s">
        <v>88</v>
      </c>
      <c r="AY98" s="24" t="s">
        <v>161</v>
      </c>
      <c r="BE98" s="204">
        <f t="shared" si="14"/>
        <v>0</v>
      </c>
      <c r="BF98" s="204">
        <f t="shared" si="15"/>
        <v>0</v>
      </c>
      <c r="BG98" s="204">
        <f t="shared" si="16"/>
        <v>0</v>
      </c>
      <c r="BH98" s="204">
        <f t="shared" si="17"/>
        <v>0</v>
      </c>
      <c r="BI98" s="204">
        <f t="shared" si="18"/>
        <v>0</v>
      </c>
      <c r="BJ98" s="24" t="s">
        <v>86</v>
      </c>
      <c r="BK98" s="204">
        <f t="shared" si="19"/>
        <v>0</v>
      </c>
      <c r="BL98" s="24" t="s">
        <v>234</v>
      </c>
      <c r="BM98" s="24" t="s">
        <v>1834</v>
      </c>
    </row>
    <row r="99" spans="2:65" s="1" customFormat="1" ht="27">
      <c r="B99" s="41"/>
      <c r="C99" s="63"/>
      <c r="D99" s="219" t="s">
        <v>394</v>
      </c>
      <c r="E99" s="63"/>
      <c r="F99" s="250" t="s">
        <v>1835</v>
      </c>
      <c r="G99" s="63"/>
      <c r="H99" s="63"/>
      <c r="I99" s="163"/>
      <c r="J99" s="63"/>
      <c r="K99" s="63"/>
      <c r="L99" s="61"/>
      <c r="M99" s="249"/>
      <c r="N99" s="42"/>
      <c r="O99" s="42"/>
      <c r="P99" s="42"/>
      <c r="Q99" s="42"/>
      <c r="R99" s="42"/>
      <c r="S99" s="42"/>
      <c r="T99" s="78"/>
      <c r="AT99" s="24" t="s">
        <v>394</v>
      </c>
      <c r="AU99" s="24" t="s">
        <v>88</v>
      </c>
    </row>
    <row r="100" spans="2:65" s="1" customFormat="1" ht="22.5" customHeight="1">
      <c r="B100" s="41"/>
      <c r="C100" s="232" t="s">
        <v>278</v>
      </c>
      <c r="D100" s="232" t="s">
        <v>246</v>
      </c>
      <c r="E100" s="233" t="s">
        <v>1836</v>
      </c>
      <c r="F100" s="234" t="s">
        <v>1837</v>
      </c>
      <c r="G100" s="235" t="s">
        <v>254</v>
      </c>
      <c r="H100" s="236">
        <v>1</v>
      </c>
      <c r="I100" s="237"/>
      <c r="J100" s="238">
        <f>ROUND(I100*H100,2)</f>
        <v>0</v>
      </c>
      <c r="K100" s="234" t="s">
        <v>76</v>
      </c>
      <c r="L100" s="239"/>
      <c r="M100" s="240" t="s">
        <v>76</v>
      </c>
      <c r="N100" s="241" t="s">
        <v>48</v>
      </c>
      <c r="O100" s="42"/>
      <c r="P100" s="202">
        <f>O100*H100</f>
        <v>0</v>
      </c>
      <c r="Q100" s="202">
        <v>0</v>
      </c>
      <c r="R100" s="202">
        <f>Q100*H100</f>
        <v>0</v>
      </c>
      <c r="S100" s="202">
        <v>0</v>
      </c>
      <c r="T100" s="203">
        <f>S100*H100</f>
        <v>0</v>
      </c>
      <c r="AR100" s="24" t="s">
        <v>206</v>
      </c>
      <c r="AT100" s="24" t="s">
        <v>246</v>
      </c>
      <c r="AU100" s="24" t="s">
        <v>88</v>
      </c>
      <c r="AY100" s="24" t="s">
        <v>161</v>
      </c>
      <c r="BE100" s="204">
        <f>IF(N100="základní",J100,0)</f>
        <v>0</v>
      </c>
      <c r="BF100" s="204">
        <f>IF(N100="snížená",J100,0)</f>
        <v>0</v>
      </c>
      <c r="BG100" s="204">
        <f>IF(N100="zákl. přenesená",J100,0)</f>
        <v>0</v>
      </c>
      <c r="BH100" s="204">
        <f>IF(N100="sníž. přenesená",J100,0)</f>
        <v>0</v>
      </c>
      <c r="BI100" s="204">
        <f>IF(N100="nulová",J100,0)</f>
        <v>0</v>
      </c>
      <c r="BJ100" s="24" t="s">
        <v>86</v>
      </c>
      <c r="BK100" s="204">
        <f>ROUND(I100*H100,2)</f>
        <v>0</v>
      </c>
      <c r="BL100" s="24" t="s">
        <v>234</v>
      </c>
      <c r="BM100" s="24" t="s">
        <v>1838</v>
      </c>
    </row>
    <row r="101" spans="2:65" s="1" customFormat="1" ht="27">
      <c r="B101" s="41"/>
      <c r="C101" s="63"/>
      <c r="D101" s="219" t="s">
        <v>394</v>
      </c>
      <c r="E101" s="63"/>
      <c r="F101" s="250" t="s">
        <v>1835</v>
      </c>
      <c r="G101" s="63"/>
      <c r="H101" s="63"/>
      <c r="I101" s="163"/>
      <c r="J101" s="63"/>
      <c r="K101" s="63"/>
      <c r="L101" s="61"/>
      <c r="M101" s="249"/>
      <c r="N101" s="42"/>
      <c r="O101" s="42"/>
      <c r="P101" s="42"/>
      <c r="Q101" s="42"/>
      <c r="R101" s="42"/>
      <c r="S101" s="42"/>
      <c r="T101" s="78"/>
      <c r="AT101" s="24" t="s">
        <v>394</v>
      </c>
      <c r="AU101" s="24" t="s">
        <v>88</v>
      </c>
    </row>
    <row r="102" spans="2:65" s="1" customFormat="1" ht="22.5" customHeight="1">
      <c r="B102" s="41"/>
      <c r="C102" s="193" t="s">
        <v>323</v>
      </c>
      <c r="D102" s="193" t="s">
        <v>164</v>
      </c>
      <c r="E102" s="194" t="s">
        <v>1839</v>
      </c>
      <c r="F102" s="195" t="s">
        <v>1840</v>
      </c>
      <c r="G102" s="196" t="s">
        <v>220</v>
      </c>
      <c r="H102" s="197">
        <v>12.7</v>
      </c>
      <c r="I102" s="198"/>
      <c r="J102" s="199">
        <f t="shared" ref="J102:J114" si="20">ROUND(I102*H102,2)</f>
        <v>0</v>
      </c>
      <c r="K102" s="195" t="s">
        <v>76</v>
      </c>
      <c r="L102" s="61"/>
      <c r="M102" s="200" t="s">
        <v>76</v>
      </c>
      <c r="N102" s="201" t="s">
        <v>48</v>
      </c>
      <c r="O102" s="42"/>
      <c r="P102" s="202">
        <f t="shared" ref="P102:P114" si="21">O102*H102</f>
        <v>0</v>
      </c>
      <c r="Q102" s="202">
        <v>0</v>
      </c>
      <c r="R102" s="202">
        <f t="shared" ref="R102:R114" si="22">Q102*H102</f>
        <v>0</v>
      </c>
      <c r="S102" s="202">
        <v>0</v>
      </c>
      <c r="T102" s="203">
        <f t="shared" ref="T102:T114" si="23">S102*H102</f>
        <v>0</v>
      </c>
      <c r="AR102" s="24" t="s">
        <v>234</v>
      </c>
      <c r="AT102" s="24" t="s">
        <v>164</v>
      </c>
      <c r="AU102" s="24" t="s">
        <v>88</v>
      </c>
      <c r="AY102" s="24" t="s">
        <v>161</v>
      </c>
      <c r="BE102" s="204">
        <f t="shared" ref="BE102:BE114" si="24">IF(N102="základní",J102,0)</f>
        <v>0</v>
      </c>
      <c r="BF102" s="204">
        <f t="shared" ref="BF102:BF114" si="25">IF(N102="snížená",J102,0)</f>
        <v>0</v>
      </c>
      <c r="BG102" s="204">
        <f t="shared" ref="BG102:BG114" si="26">IF(N102="zákl. přenesená",J102,0)</f>
        <v>0</v>
      </c>
      <c r="BH102" s="204">
        <f t="shared" ref="BH102:BH114" si="27">IF(N102="sníž. přenesená",J102,0)</f>
        <v>0</v>
      </c>
      <c r="BI102" s="204">
        <f t="shared" ref="BI102:BI114" si="28">IF(N102="nulová",J102,0)</f>
        <v>0</v>
      </c>
      <c r="BJ102" s="24" t="s">
        <v>86</v>
      </c>
      <c r="BK102" s="204">
        <f t="shared" ref="BK102:BK114" si="29">ROUND(I102*H102,2)</f>
        <v>0</v>
      </c>
      <c r="BL102" s="24" t="s">
        <v>234</v>
      </c>
      <c r="BM102" s="24" t="s">
        <v>1841</v>
      </c>
    </row>
    <row r="103" spans="2:65" s="1" customFormat="1" ht="22.5" customHeight="1">
      <c r="B103" s="41"/>
      <c r="C103" s="232" t="s">
        <v>327</v>
      </c>
      <c r="D103" s="232" t="s">
        <v>246</v>
      </c>
      <c r="E103" s="233" t="s">
        <v>1842</v>
      </c>
      <c r="F103" s="234" t="s">
        <v>1843</v>
      </c>
      <c r="G103" s="235" t="s">
        <v>76</v>
      </c>
      <c r="H103" s="236">
        <v>11.7</v>
      </c>
      <c r="I103" s="237"/>
      <c r="J103" s="238">
        <f t="shared" si="20"/>
        <v>0</v>
      </c>
      <c r="K103" s="234" t="s">
        <v>76</v>
      </c>
      <c r="L103" s="239"/>
      <c r="M103" s="240" t="s">
        <v>76</v>
      </c>
      <c r="N103" s="241" t="s">
        <v>48</v>
      </c>
      <c r="O103" s="42"/>
      <c r="P103" s="202">
        <f t="shared" si="21"/>
        <v>0</v>
      </c>
      <c r="Q103" s="202">
        <v>0</v>
      </c>
      <c r="R103" s="202">
        <f t="shared" si="22"/>
        <v>0</v>
      </c>
      <c r="S103" s="202">
        <v>0</v>
      </c>
      <c r="T103" s="203">
        <f t="shared" si="23"/>
        <v>0</v>
      </c>
      <c r="AR103" s="24" t="s">
        <v>206</v>
      </c>
      <c r="AT103" s="24" t="s">
        <v>246</v>
      </c>
      <c r="AU103" s="24" t="s">
        <v>88</v>
      </c>
      <c r="AY103" s="24" t="s">
        <v>161</v>
      </c>
      <c r="BE103" s="204">
        <f t="shared" si="24"/>
        <v>0</v>
      </c>
      <c r="BF103" s="204">
        <f t="shared" si="25"/>
        <v>0</v>
      </c>
      <c r="BG103" s="204">
        <f t="shared" si="26"/>
        <v>0</v>
      </c>
      <c r="BH103" s="204">
        <f t="shared" si="27"/>
        <v>0</v>
      </c>
      <c r="BI103" s="204">
        <f t="shared" si="28"/>
        <v>0</v>
      </c>
      <c r="BJ103" s="24" t="s">
        <v>86</v>
      </c>
      <c r="BK103" s="204">
        <f t="shared" si="29"/>
        <v>0</v>
      </c>
      <c r="BL103" s="24" t="s">
        <v>234</v>
      </c>
      <c r="BM103" s="24" t="s">
        <v>1844</v>
      </c>
    </row>
    <row r="104" spans="2:65" s="1" customFormat="1" ht="22.5" customHeight="1">
      <c r="B104" s="41"/>
      <c r="C104" s="232" t="s">
        <v>318</v>
      </c>
      <c r="D104" s="232" t="s">
        <v>246</v>
      </c>
      <c r="E104" s="233" t="s">
        <v>1845</v>
      </c>
      <c r="F104" s="234" t="s">
        <v>1846</v>
      </c>
      <c r="G104" s="235" t="s">
        <v>76</v>
      </c>
      <c r="H104" s="236">
        <v>1</v>
      </c>
      <c r="I104" s="237"/>
      <c r="J104" s="238">
        <f t="shared" si="20"/>
        <v>0</v>
      </c>
      <c r="K104" s="234" t="s">
        <v>76</v>
      </c>
      <c r="L104" s="239"/>
      <c r="M104" s="240" t="s">
        <v>76</v>
      </c>
      <c r="N104" s="241" t="s">
        <v>48</v>
      </c>
      <c r="O104" s="42"/>
      <c r="P104" s="202">
        <f t="shared" si="21"/>
        <v>0</v>
      </c>
      <c r="Q104" s="202">
        <v>0</v>
      </c>
      <c r="R104" s="202">
        <f t="shared" si="22"/>
        <v>0</v>
      </c>
      <c r="S104" s="202">
        <v>0</v>
      </c>
      <c r="T104" s="203">
        <f t="shared" si="23"/>
        <v>0</v>
      </c>
      <c r="AR104" s="24" t="s">
        <v>206</v>
      </c>
      <c r="AT104" s="24" t="s">
        <v>246</v>
      </c>
      <c r="AU104" s="24" t="s">
        <v>88</v>
      </c>
      <c r="AY104" s="24" t="s">
        <v>161</v>
      </c>
      <c r="BE104" s="204">
        <f t="shared" si="24"/>
        <v>0</v>
      </c>
      <c r="BF104" s="204">
        <f t="shared" si="25"/>
        <v>0</v>
      </c>
      <c r="BG104" s="204">
        <f t="shared" si="26"/>
        <v>0</v>
      </c>
      <c r="BH104" s="204">
        <f t="shared" si="27"/>
        <v>0</v>
      </c>
      <c r="BI104" s="204">
        <f t="shared" si="28"/>
        <v>0</v>
      </c>
      <c r="BJ104" s="24" t="s">
        <v>86</v>
      </c>
      <c r="BK104" s="204">
        <f t="shared" si="29"/>
        <v>0</v>
      </c>
      <c r="BL104" s="24" t="s">
        <v>234</v>
      </c>
      <c r="BM104" s="24" t="s">
        <v>1847</v>
      </c>
    </row>
    <row r="105" spans="2:65" s="1" customFormat="1" ht="22.5" customHeight="1">
      <c r="B105" s="41"/>
      <c r="C105" s="193" t="s">
        <v>9</v>
      </c>
      <c r="D105" s="193" t="s">
        <v>164</v>
      </c>
      <c r="E105" s="194" t="s">
        <v>1848</v>
      </c>
      <c r="F105" s="195" t="s">
        <v>1849</v>
      </c>
      <c r="G105" s="196" t="s">
        <v>220</v>
      </c>
      <c r="H105" s="197">
        <v>9</v>
      </c>
      <c r="I105" s="198"/>
      <c r="J105" s="199">
        <f t="shared" si="20"/>
        <v>0</v>
      </c>
      <c r="K105" s="195" t="s">
        <v>76</v>
      </c>
      <c r="L105" s="61"/>
      <c r="M105" s="200" t="s">
        <v>76</v>
      </c>
      <c r="N105" s="201" t="s">
        <v>48</v>
      </c>
      <c r="O105" s="42"/>
      <c r="P105" s="202">
        <f t="shared" si="21"/>
        <v>0</v>
      </c>
      <c r="Q105" s="202">
        <v>1.75E-3</v>
      </c>
      <c r="R105" s="202">
        <f t="shared" si="22"/>
        <v>1.575E-2</v>
      </c>
      <c r="S105" s="202">
        <v>0</v>
      </c>
      <c r="T105" s="203">
        <f t="shared" si="23"/>
        <v>0</v>
      </c>
      <c r="AR105" s="24" t="s">
        <v>234</v>
      </c>
      <c r="AT105" s="24" t="s">
        <v>164</v>
      </c>
      <c r="AU105" s="24" t="s">
        <v>88</v>
      </c>
      <c r="AY105" s="24" t="s">
        <v>161</v>
      </c>
      <c r="BE105" s="204">
        <f t="shared" si="24"/>
        <v>0</v>
      </c>
      <c r="BF105" s="204">
        <f t="shared" si="25"/>
        <v>0</v>
      </c>
      <c r="BG105" s="204">
        <f t="shared" si="26"/>
        <v>0</v>
      </c>
      <c r="BH105" s="204">
        <f t="shared" si="27"/>
        <v>0</v>
      </c>
      <c r="BI105" s="204">
        <f t="shared" si="28"/>
        <v>0</v>
      </c>
      <c r="BJ105" s="24" t="s">
        <v>86</v>
      </c>
      <c r="BK105" s="204">
        <f t="shared" si="29"/>
        <v>0</v>
      </c>
      <c r="BL105" s="24" t="s">
        <v>234</v>
      </c>
      <c r="BM105" s="24" t="s">
        <v>1850</v>
      </c>
    </row>
    <row r="106" spans="2:65" s="1" customFormat="1" ht="22.5" customHeight="1">
      <c r="B106" s="41"/>
      <c r="C106" s="193" t="s">
        <v>341</v>
      </c>
      <c r="D106" s="193" t="s">
        <v>164</v>
      </c>
      <c r="E106" s="194" t="s">
        <v>1851</v>
      </c>
      <c r="F106" s="195" t="s">
        <v>1852</v>
      </c>
      <c r="G106" s="196" t="s">
        <v>220</v>
      </c>
      <c r="H106" s="197">
        <v>4</v>
      </c>
      <c r="I106" s="198"/>
      <c r="J106" s="199">
        <f t="shared" si="20"/>
        <v>0</v>
      </c>
      <c r="K106" s="195" t="s">
        <v>76</v>
      </c>
      <c r="L106" s="61"/>
      <c r="M106" s="200" t="s">
        <v>76</v>
      </c>
      <c r="N106" s="201" t="s">
        <v>48</v>
      </c>
      <c r="O106" s="42"/>
      <c r="P106" s="202">
        <f t="shared" si="21"/>
        <v>0</v>
      </c>
      <c r="Q106" s="202">
        <v>1.75E-3</v>
      </c>
      <c r="R106" s="202">
        <f t="shared" si="22"/>
        <v>7.0000000000000001E-3</v>
      </c>
      <c r="S106" s="202">
        <v>0</v>
      </c>
      <c r="T106" s="203">
        <f t="shared" si="23"/>
        <v>0</v>
      </c>
      <c r="AR106" s="24" t="s">
        <v>234</v>
      </c>
      <c r="AT106" s="24" t="s">
        <v>164</v>
      </c>
      <c r="AU106" s="24" t="s">
        <v>88</v>
      </c>
      <c r="AY106" s="24" t="s">
        <v>161</v>
      </c>
      <c r="BE106" s="204">
        <f t="shared" si="24"/>
        <v>0</v>
      </c>
      <c r="BF106" s="204">
        <f t="shared" si="25"/>
        <v>0</v>
      </c>
      <c r="BG106" s="204">
        <f t="shared" si="26"/>
        <v>0</v>
      </c>
      <c r="BH106" s="204">
        <f t="shared" si="27"/>
        <v>0</v>
      </c>
      <c r="BI106" s="204">
        <f t="shared" si="28"/>
        <v>0</v>
      </c>
      <c r="BJ106" s="24" t="s">
        <v>86</v>
      </c>
      <c r="BK106" s="204">
        <f t="shared" si="29"/>
        <v>0</v>
      </c>
      <c r="BL106" s="24" t="s">
        <v>234</v>
      </c>
      <c r="BM106" s="24" t="s">
        <v>1853</v>
      </c>
    </row>
    <row r="107" spans="2:65" s="1" customFormat="1" ht="22.5" customHeight="1">
      <c r="B107" s="41"/>
      <c r="C107" s="193" t="s">
        <v>337</v>
      </c>
      <c r="D107" s="193" t="s">
        <v>164</v>
      </c>
      <c r="E107" s="194" t="s">
        <v>1854</v>
      </c>
      <c r="F107" s="195" t="s">
        <v>1855</v>
      </c>
      <c r="G107" s="196" t="s">
        <v>220</v>
      </c>
      <c r="H107" s="197">
        <v>14.6</v>
      </c>
      <c r="I107" s="198"/>
      <c r="J107" s="199">
        <f t="shared" si="20"/>
        <v>0</v>
      </c>
      <c r="K107" s="195" t="s">
        <v>76</v>
      </c>
      <c r="L107" s="61"/>
      <c r="M107" s="200" t="s">
        <v>76</v>
      </c>
      <c r="N107" s="201" t="s">
        <v>48</v>
      </c>
      <c r="O107" s="42"/>
      <c r="P107" s="202">
        <f t="shared" si="21"/>
        <v>0</v>
      </c>
      <c r="Q107" s="202">
        <v>3.1199999999999999E-3</v>
      </c>
      <c r="R107" s="202">
        <f t="shared" si="22"/>
        <v>4.5551999999999995E-2</v>
      </c>
      <c r="S107" s="202">
        <v>0</v>
      </c>
      <c r="T107" s="203">
        <f t="shared" si="23"/>
        <v>0</v>
      </c>
      <c r="AR107" s="24" t="s">
        <v>234</v>
      </c>
      <c r="AT107" s="24" t="s">
        <v>164</v>
      </c>
      <c r="AU107" s="24" t="s">
        <v>88</v>
      </c>
      <c r="AY107" s="24" t="s">
        <v>161</v>
      </c>
      <c r="BE107" s="204">
        <f t="shared" si="24"/>
        <v>0</v>
      </c>
      <c r="BF107" s="204">
        <f t="shared" si="25"/>
        <v>0</v>
      </c>
      <c r="BG107" s="204">
        <f t="shared" si="26"/>
        <v>0</v>
      </c>
      <c r="BH107" s="204">
        <f t="shared" si="27"/>
        <v>0</v>
      </c>
      <c r="BI107" s="204">
        <f t="shared" si="28"/>
        <v>0</v>
      </c>
      <c r="BJ107" s="24" t="s">
        <v>86</v>
      </c>
      <c r="BK107" s="204">
        <f t="shared" si="29"/>
        <v>0</v>
      </c>
      <c r="BL107" s="24" t="s">
        <v>234</v>
      </c>
      <c r="BM107" s="24" t="s">
        <v>1856</v>
      </c>
    </row>
    <row r="108" spans="2:65" s="1" customFormat="1" ht="22.5" customHeight="1">
      <c r="B108" s="41"/>
      <c r="C108" s="193" t="s">
        <v>217</v>
      </c>
      <c r="D108" s="193" t="s">
        <v>164</v>
      </c>
      <c r="E108" s="194" t="s">
        <v>1857</v>
      </c>
      <c r="F108" s="195" t="s">
        <v>1858</v>
      </c>
      <c r="G108" s="196" t="s">
        <v>254</v>
      </c>
      <c r="H108" s="197">
        <v>1</v>
      </c>
      <c r="I108" s="198"/>
      <c r="J108" s="199">
        <f t="shared" si="20"/>
        <v>0</v>
      </c>
      <c r="K108" s="195" t="s">
        <v>76</v>
      </c>
      <c r="L108" s="61"/>
      <c r="M108" s="200" t="s">
        <v>76</v>
      </c>
      <c r="N108" s="201" t="s">
        <v>48</v>
      </c>
      <c r="O108" s="42"/>
      <c r="P108" s="202">
        <f t="shared" si="21"/>
        <v>0</v>
      </c>
      <c r="Q108" s="202">
        <v>0</v>
      </c>
      <c r="R108" s="202">
        <f t="shared" si="22"/>
        <v>0</v>
      </c>
      <c r="S108" s="202">
        <v>0</v>
      </c>
      <c r="T108" s="203">
        <f t="shared" si="23"/>
        <v>0</v>
      </c>
      <c r="AR108" s="24" t="s">
        <v>234</v>
      </c>
      <c r="AT108" s="24" t="s">
        <v>164</v>
      </c>
      <c r="AU108" s="24" t="s">
        <v>88</v>
      </c>
      <c r="AY108" s="24" t="s">
        <v>161</v>
      </c>
      <c r="BE108" s="204">
        <f t="shared" si="24"/>
        <v>0</v>
      </c>
      <c r="BF108" s="204">
        <f t="shared" si="25"/>
        <v>0</v>
      </c>
      <c r="BG108" s="204">
        <f t="shared" si="26"/>
        <v>0</v>
      </c>
      <c r="BH108" s="204">
        <f t="shared" si="27"/>
        <v>0</v>
      </c>
      <c r="BI108" s="204">
        <f t="shared" si="28"/>
        <v>0</v>
      </c>
      <c r="BJ108" s="24" t="s">
        <v>86</v>
      </c>
      <c r="BK108" s="204">
        <f t="shared" si="29"/>
        <v>0</v>
      </c>
      <c r="BL108" s="24" t="s">
        <v>234</v>
      </c>
      <c r="BM108" s="24" t="s">
        <v>1859</v>
      </c>
    </row>
    <row r="109" spans="2:65" s="1" customFormat="1" ht="22.5" customHeight="1">
      <c r="B109" s="41"/>
      <c r="C109" s="232" t="s">
        <v>163</v>
      </c>
      <c r="D109" s="232" t="s">
        <v>246</v>
      </c>
      <c r="E109" s="233" t="s">
        <v>1857</v>
      </c>
      <c r="F109" s="234" t="s">
        <v>1860</v>
      </c>
      <c r="G109" s="235" t="s">
        <v>254</v>
      </c>
      <c r="H109" s="236">
        <v>1</v>
      </c>
      <c r="I109" s="237"/>
      <c r="J109" s="238">
        <f t="shared" si="20"/>
        <v>0</v>
      </c>
      <c r="K109" s="234" t="s">
        <v>76</v>
      </c>
      <c r="L109" s="239"/>
      <c r="M109" s="240" t="s">
        <v>76</v>
      </c>
      <c r="N109" s="241" t="s">
        <v>48</v>
      </c>
      <c r="O109" s="42"/>
      <c r="P109" s="202">
        <f t="shared" si="21"/>
        <v>0</v>
      </c>
      <c r="Q109" s="202">
        <v>0</v>
      </c>
      <c r="R109" s="202">
        <f t="shared" si="22"/>
        <v>0</v>
      </c>
      <c r="S109" s="202">
        <v>0</v>
      </c>
      <c r="T109" s="203">
        <f t="shared" si="23"/>
        <v>0</v>
      </c>
      <c r="AR109" s="24" t="s">
        <v>206</v>
      </c>
      <c r="AT109" s="24" t="s">
        <v>246</v>
      </c>
      <c r="AU109" s="24" t="s">
        <v>88</v>
      </c>
      <c r="AY109" s="24" t="s">
        <v>161</v>
      </c>
      <c r="BE109" s="204">
        <f t="shared" si="24"/>
        <v>0</v>
      </c>
      <c r="BF109" s="204">
        <f t="shared" si="25"/>
        <v>0</v>
      </c>
      <c r="BG109" s="204">
        <f t="shared" si="26"/>
        <v>0</v>
      </c>
      <c r="BH109" s="204">
        <f t="shared" si="27"/>
        <v>0</v>
      </c>
      <c r="BI109" s="204">
        <f t="shared" si="28"/>
        <v>0</v>
      </c>
      <c r="BJ109" s="24" t="s">
        <v>86</v>
      </c>
      <c r="BK109" s="204">
        <f t="shared" si="29"/>
        <v>0</v>
      </c>
      <c r="BL109" s="24" t="s">
        <v>234</v>
      </c>
      <c r="BM109" s="24" t="s">
        <v>1861</v>
      </c>
    </row>
    <row r="110" spans="2:65" s="1" customFormat="1" ht="22.5" customHeight="1">
      <c r="B110" s="41"/>
      <c r="C110" s="193" t="s">
        <v>175</v>
      </c>
      <c r="D110" s="193" t="s">
        <v>164</v>
      </c>
      <c r="E110" s="194" t="s">
        <v>1862</v>
      </c>
      <c r="F110" s="195" t="s">
        <v>1863</v>
      </c>
      <c r="G110" s="196" t="s">
        <v>1864</v>
      </c>
      <c r="H110" s="197">
        <v>6</v>
      </c>
      <c r="I110" s="198"/>
      <c r="J110" s="199">
        <f t="shared" si="20"/>
        <v>0</v>
      </c>
      <c r="K110" s="195" t="s">
        <v>76</v>
      </c>
      <c r="L110" s="61"/>
      <c r="M110" s="200" t="s">
        <v>76</v>
      </c>
      <c r="N110" s="201" t="s">
        <v>48</v>
      </c>
      <c r="O110" s="42"/>
      <c r="P110" s="202">
        <f t="shared" si="21"/>
        <v>0</v>
      </c>
      <c r="Q110" s="202">
        <v>0</v>
      </c>
      <c r="R110" s="202">
        <f t="shared" si="22"/>
        <v>0</v>
      </c>
      <c r="S110" s="202">
        <v>0</v>
      </c>
      <c r="T110" s="203">
        <f t="shared" si="23"/>
        <v>0</v>
      </c>
      <c r="AR110" s="24" t="s">
        <v>234</v>
      </c>
      <c r="AT110" s="24" t="s">
        <v>164</v>
      </c>
      <c r="AU110" s="24" t="s">
        <v>88</v>
      </c>
      <c r="AY110" s="24" t="s">
        <v>161</v>
      </c>
      <c r="BE110" s="204">
        <f t="shared" si="24"/>
        <v>0</v>
      </c>
      <c r="BF110" s="204">
        <f t="shared" si="25"/>
        <v>0</v>
      </c>
      <c r="BG110" s="204">
        <f t="shared" si="26"/>
        <v>0</v>
      </c>
      <c r="BH110" s="204">
        <f t="shared" si="27"/>
        <v>0</v>
      </c>
      <c r="BI110" s="204">
        <f t="shared" si="28"/>
        <v>0</v>
      </c>
      <c r="BJ110" s="24" t="s">
        <v>86</v>
      </c>
      <c r="BK110" s="204">
        <f t="shared" si="29"/>
        <v>0</v>
      </c>
      <c r="BL110" s="24" t="s">
        <v>234</v>
      </c>
      <c r="BM110" s="24" t="s">
        <v>1865</v>
      </c>
    </row>
    <row r="111" spans="2:65" s="1" customFormat="1" ht="22.5" customHeight="1">
      <c r="B111" s="41"/>
      <c r="C111" s="193" t="s">
        <v>180</v>
      </c>
      <c r="D111" s="193" t="s">
        <v>164</v>
      </c>
      <c r="E111" s="194" t="s">
        <v>1866</v>
      </c>
      <c r="F111" s="195" t="s">
        <v>1867</v>
      </c>
      <c r="G111" s="196" t="s">
        <v>726</v>
      </c>
      <c r="H111" s="197">
        <v>1</v>
      </c>
      <c r="I111" s="198"/>
      <c r="J111" s="199">
        <f t="shared" si="20"/>
        <v>0</v>
      </c>
      <c r="K111" s="195" t="s">
        <v>76</v>
      </c>
      <c r="L111" s="61"/>
      <c r="M111" s="200" t="s">
        <v>76</v>
      </c>
      <c r="N111" s="201" t="s">
        <v>48</v>
      </c>
      <c r="O111" s="42"/>
      <c r="P111" s="202">
        <f t="shared" si="21"/>
        <v>0</v>
      </c>
      <c r="Q111" s="202">
        <v>0</v>
      </c>
      <c r="R111" s="202">
        <f t="shared" si="22"/>
        <v>0</v>
      </c>
      <c r="S111" s="202">
        <v>0</v>
      </c>
      <c r="T111" s="203">
        <f t="shared" si="23"/>
        <v>0</v>
      </c>
      <c r="AR111" s="24" t="s">
        <v>234</v>
      </c>
      <c r="AT111" s="24" t="s">
        <v>164</v>
      </c>
      <c r="AU111" s="24" t="s">
        <v>88</v>
      </c>
      <c r="AY111" s="24" t="s">
        <v>161</v>
      </c>
      <c r="BE111" s="204">
        <f t="shared" si="24"/>
        <v>0</v>
      </c>
      <c r="BF111" s="204">
        <f t="shared" si="25"/>
        <v>0</v>
      </c>
      <c r="BG111" s="204">
        <f t="shared" si="26"/>
        <v>0</v>
      </c>
      <c r="BH111" s="204">
        <f t="shared" si="27"/>
        <v>0</v>
      </c>
      <c r="BI111" s="204">
        <f t="shared" si="28"/>
        <v>0</v>
      </c>
      <c r="BJ111" s="24" t="s">
        <v>86</v>
      </c>
      <c r="BK111" s="204">
        <f t="shared" si="29"/>
        <v>0</v>
      </c>
      <c r="BL111" s="24" t="s">
        <v>234</v>
      </c>
      <c r="BM111" s="24" t="s">
        <v>1868</v>
      </c>
    </row>
    <row r="112" spans="2:65" s="1" customFormat="1" ht="22.5" customHeight="1">
      <c r="B112" s="41"/>
      <c r="C112" s="193" t="s">
        <v>188</v>
      </c>
      <c r="D112" s="193" t="s">
        <v>164</v>
      </c>
      <c r="E112" s="194" t="s">
        <v>1869</v>
      </c>
      <c r="F112" s="195" t="s">
        <v>1870</v>
      </c>
      <c r="G112" s="196" t="s">
        <v>726</v>
      </c>
      <c r="H112" s="197">
        <v>1</v>
      </c>
      <c r="I112" s="198"/>
      <c r="J112" s="199">
        <f t="shared" si="20"/>
        <v>0</v>
      </c>
      <c r="K112" s="195" t="s">
        <v>76</v>
      </c>
      <c r="L112" s="61"/>
      <c r="M112" s="200" t="s">
        <v>76</v>
      </c>
      <c r="N112" s="201" t="s">
        <v>48</v>
      </c>
      <c r="O112" s="42"/>
      <c r="P112" s="202">
        <f t="shared" si="21"/>
        <v>0</v>
      </c>
      <c r="Q112" s="202">
        <v>0</v>
      </c>
      <c r="R112" s="202">
        <f t="shared" si="22"/>
        <v>0</v>
      </c>
      <c r="S112" s="202">
        <v>0</v>
      </c>
      <c r="T112" s="203">
        <f t="shared" si="23"/>
        <v>0</v>
      </c>
      <c r="AR112" s="24" t="s">
        <v>234</v>
      </c>
      <c r="AT112" s="24" t="s">
        <v>164</v>
      </c>
      <c r="AU112" s="24" t="s">
        <v>88</v>
      </c>
      <c r="AY112" s="24" t="s">
        <v>161</v>
      </c>
      <c r="BE112" s="204">
        <f t="shared" si="24"/>
        <v>0</v>
      </c>
      <c r="BF112" s="204">
        <f t="shared" si="25"/>
        <v>0</v>
      </c>
      <c r="BG112" s="204">
        <f t="shared" si="26"/>
        <v>0</v>
      </c>
      <c r="BH112" s="204">
        <f t="shared" si="27"/>
        <v>0</v>
      </c>
      <c r="BI112" s="204">
        <f t="shared" si="28"/>
        <v>0</v>
      </c>
      <c r="BJ112" s="24" t="s">
        <v>86</v>
      </c>
      <c r="BK112" s="204">
        <f t="shared" si="29"/>
        <v>0</v>
      </c>
      <c r="BL112" s="24" t="s">
        <v>234</v>
      </c>
      <c r="BM112" s="24" t="s">
        <v>1871</v>
      </c>
    </row>
    <row r="113" spans="2:65" s="1" customFormat="1" ht="22.5" customHeight="1">
      <c r="B113" s="41"/>
      <c r="C113" s="193" t="s">
        <v>470</v>
      </c>
      <c r="D113" s="193" t="s">
        <v>164</v>
      </c>
      <c r="E113" s="194" t="s">
        <v>1872</v>
      </c>
      <c r="F113" s="195" t="s">
        <v>1873</v>
      </c>
      <c r="G113" s="196" t="s">
        <v>414</v>
      </c>
      <c r="H113" s="197">
        <v>50</v>
      </c>
      <c r="I113" s="198"/>
      <c r="J113" s="199">
        <f t="shared" si="20"/>
        <v>0</v>
      </c>
      <c r="K113" s="195" t="s">
        <v>76</v>
      </c>
      <c r="L113" s="61"/>
      <c r="M113" s="200" t="s">
        <v>76</v>
      </c>
      <c r="N113" s="201" t="s">
        <v>48</v>
      </c>
      <c r="O113" s="42"/>
      <c r="P113" s="202">
        <f t="shared" si="21"/>
        <v>0</v>
      </c>
      <c r="Q113" s="202">
        <v>0</v>
      </c>
      <c r="R113" s="202">
        <f t="shared" si="22"/>
        <v>0</v>
      </c>
      <c r="S113" s="202">
        <v>0</v>
      </c>
      <c r="T113" s="203">
        <f t="shared" si="23"/>
        <v>0</v>
      </c>
      <c r="AR113" s="24" t="s">
        <v>234</v>
      </c>
      <c r="AT113" s="24" t="s">
        <v>164</v>
      </c>
      <c r="AU113" s="24" t="s">
        <v>88</v>
      </c>
      <c r="AY113" s="24" t="s">
        <v>161</v>
      </c>
      <c r="BE113" s="204">
        <f t="shared" si="24"/>
        <v>0</v>
      </c>
      <c r="BF113" s="204">
        <f t="shared" si="25"/>
        <v>0</v>
      </c>
      <c r="BG113" s="204">
        <f t="shared" si="26"/>
        <v>0</v>
      </c>
      <c r="BH113" s="204">
        <f t="shared" si="27"/>
        <v>0</v>
      </c>
      <c r="BI113" s="204">
        <f t="shared" si="28"/>
        <v>0</v>
      </c>
      <c r="BJ113" s="24" t="s">
        <v>86</v>
      </c>
      <c r="BK113" s="204">
        <f t="shared" si="29"/>
        <v>0</v>
      </c>
      <c r="BL113" s="24" t="s">
        <v>234</v>
      </c>
      <c r="BM113" s="24" t="s">
        <v>1874</v>
      </c>
    </row>
    <row r="114" spans="2:65" s="1" customFormat="1" ht="22.5" customHeight="1">
      <c r="B114" s="41"/>
      <c r="C114" s="193" t="s">
        <v>195</v>
      </c>
      <c r="D114" s="193" t="s">
        <v>164</v>
      </c>
      <c r="E114" s="194" t="s">
        <v>1875</v>
      </c>
      <c r="F114" s="195" t="s">
        <v>1560</v>
      </c>
      <c r="G114" s="196" t="s">
        <v>1561</v>
      </c>
      <c r="H114" s="197">
        <v>1</v>
      </c>
      <c r="I114" s="198"/>
      <c r="J114" s="199">
        <f t="shared" si="20"/>
        <v>0</v>
      </c>
      <c r="K114" s="195" t="s">
        <v>76</v>
      </c>
      <c r="L114" s="61"/>
      <c r="M114" s="200" t="s">
        <v>76</v>
      </c>
      <c r="N114" s="201" t="s">
        <v>48</v>
      </c>
      <c r="O114" s="42"/>
      <c r="P114" s="202">
        <f t="shared" si="21"/>
        <v>0</v>
      </c>
      <c r="Q114" s="202">
        <v>0</v>
      </c>
      <c r="R114" s="202">
        <f t="shared" si="22"/>
        <v>0</v>
      </c>
      <c r="S114" s="202">
        <v>0</v>
      </c>
      <c r="T114" s="203">
        <f t="shared" si="23"/>
        <v>0</v>
      </c>
      <c r="AR114" s="24" t="s">
        <v>234</v>
      </c>
      <c r="AT114" s="24" t="s">
        <v>164</v>
      </c>
      <c r="AU114" s="24" t="s">
        <v>88</v>
      </c>
      <c r="AY114" s="24" t="s">
        <v>161</v>
      </c>
      <c r="BE114" s="204">
        <f t="shared" si="24"/>
        <v>0</v>
      </c>
      <c r="BF114" s="204">
        <f t="shared" si="25"/>
        <v>0</v>
      </c>
      <c r="BG114" s="204">
        <f t="shared" si="26"/>
        <v>0</v>
      </c>
      <c r="BH114" s="204">
        <f t="shared" si="27"/>
        <v>0</v>
      </c>
      <c r="BI114" s="204">
        <f t="shared" si="28"/>
        <v>0</v>
      </c>
      <c r="BJ114" s="24" t="s">
        <v>86</v>
      </c>
      <c r="BK114" s="204">
        <f t="shared" si="29"/>
        <v>0</v>
      </c>
      <c r="BL114" s="24" t="s">
        <v>234</v>
      </c>
      <c r="BM114" s="24" t="s">
        <v>1876</v>
      </c>
    </row>
    <row r="115" spans="2:65" s="1" customFormat="1" ht="40.5">
      <c r="B115" s="41"/>
      <c r="C115" s="63"/>
      <c r="D115" s="219" t="s">
        <v>394</v>
      </c>
      <c r="E115" s="63"/>
      <c r="F115" s="250" t="s">
        <v>1563</v>
      </c>
      <c r="G115" s="63"/>
      <c r="H115" s="63"/>
      <c r="I115" s="163"/>
      <c r="J115" s="63"/>
      <c r="K115" s="63"/>
      <c r="L115" s="61"/>
      <c r="M115" s="249"/>
      <c r="N115" s="42"/>
      <c r="O115" s="42"/>
      <c r="P115" s="42"/>
      <c r="Q115" s="42"/>
      <c r="R115" s="42"/>
      <c r="S115" s="42"/>
      <c r="T115" s="78"/>
      <c r="AT115" s="24" t="s">
        <v>394</v>
      </c>
      <c r="AU115" s="24" t="s">
        <v>88</v>
      </c>
    </row>
    <row r="116" spans="2:65" s="1" customFormat="1" ht="22.5" customHeight="1">
      <c r="B116" s="41"/>
      <c r="C116" s="193" t="s">
        <v>201</v>
      </c>
      <c r="D116" s="193" t="s">
        <v>164</v>
      </c>
      <c r="E116" s="194" t="s">
        <v>1877</v>
      </c>
      <c r="F116" s="195" t="s">
        <v>1566</v>
      </c>
      <c r="G116" s="196" t="s">
        <v>726</v>
      </c>
      <c r="H116" s="197">
        <v>1</v>
      </c>
      <c r="I116" s="198"/>
      <c r="J116" s="199">
        <f>ROUND(I116*H116,2)</f>
        <v>0</v>
      </c>
      <c r="K116" s="195" t="s">
        <v>76</v>
      </c>
      <c r="L116" s="61"/>
      <c r="M116" s="200" t="s">
        <v>76</v>
      </c>
      <c r="N116" s="201" t="s">
        <v>48</v>
      </c>
      <c r="O116" s="42"/>
      <c r="P116" s="202">
        <f>O116*H116</f>
        <v>0</v>
      </c>
      <c r="Q116" s="202">
        <v>0</v>
      </c>
      <c r="R116" s="202">
        <f>Q116*H116</f>
        <v>0</v>
      </c>
      <c r="S116" s="202">
        <v>0</v>
      </c>
      <c r="T116" s="203">
        <f>S116*H116</f>
        <v>0</v>
      </c>
      <c r="AR116" s="24" t="s">
        <v>234</v>
      </c>
      <c r="AT116" s="24" t="s">
        <v>164</v>
      </c>
      <c r="AU116" s="24" t="s">
        <v>88</v>
      </c>
      <c r="AY116" s="24" t="s">
        <v>161</v>
      </c>
      <c r="BE116" s="204">
        <f>IF(N116="základní",J116,0)</f>
        <v>0</v>
      </c>
      <c r="BF116" s="204">
        <f>IF(N116="snížená",J116,0)</f>
        <v>0</v>
      </c>
      <c r="BG116" s="204">
        <f>IF(N116="zákl. přenesená",J116,0)</f>
        <v>0</v>
      </c>
      <c r="BH116" s="204">
        <f>IF(N116="sníž. přenesená",J116,0)</f>
        <v>0</v>
      </c>
      <c r="BI116" s="204">
        <f>IF(N116="nulová",J116,0)</f>
        <v>0</v>
      </c>
      <c r="BJ116" s="24" t="s">
        <v>86</v>
      </c>
      <c r="BK116" s="204">
        <f>ROUND(I116*H116,2)</f>
        <v>0</v>
      </c>
      <c r="BL116" s="24" t="s">
        <v>234</v>
      </c>
      <c r="BM116" s="24" t="s">
        <v>1878</v>
      </c>
    </row>
    <row r="117" spans="2:65" s="1" customFormat="1" ht="22.5" customHeight="1">
      <c r="B117" s="41"/>
      <c r="C117" s="193" t="s">
        <v>206</v>
      </c>
      <c r="D117" s="193" t="s">
        <v>164</v>
      </c>
      <c r="E117" s="194" t="s">
        <v>1879</v>
      </c>
      <c r="F117" s="195" t="s">
        <v>1537</v>
      </c>
      <c r="G117" s="196" t="s">
        <v>254</v>
      </c>
      <c r="H117" s="197">
        <v>4</v>
      </c>
      <c r="I117" s="198"/>
      <c r="J117" s="199">
        <f>ROUND(I117*H117,2)</f>
        <v>0</v>
      </c>
      <c r="K117" s="195" t="s">
        <v>76</v>
      </c>
      <c r="L117" s="61"/>
      <c r="M117" s="200" t="s">
        <v>76</v>
      </c>
      <c r="N117" s="201" t="s">
        <v>48</v>
      </c>
      <c r="O117" s="42"/>
      <c r="P117" s="202">
        <f>O117*H117</f>
        <v>0</v>
      </c>
      <c r="Q117" s="202">
        <v>3.1E-4</v>
      </c>
      <c r="R117" s="202">
        <f>Q117*H117</f>
        <v>1.24E-3</v>
      </c>
      <c r="S117" s="202">
        <v>0</v>
      </c>
      <c r="T117" s="203">
        <f>S117*H117</f>
        <v>0</v>
      </c>
      <c r="AR117" s="24" t="s">
        <v>234</v>
      </c>
      <c r="AT117" s="24" t="s">
        <v>164</v>
      </c>
      <c r="AU117" s="24" t="s">
        <v>88</v>
      </c>
      <c r="AY117" s="24" t="s">
        <v>161</v>
      </c>
      <c r="BE117" s="204">
        <f>IF(N117="základní",J117,0)</f>
        <v>0</v>
      </c>
      <c r="BF117" s="204">
        <f>IF(N117="snížená",J117,0)</f>
        <v>0</v>
      </c>
      <c r="BG117" s="204">
        <f>IF(N117="zákl. přenesená",J117,0)</f>
        <v>0</v>
      </c>
      <c r="BH117" s="204">
        <f>IF(N117="sníž. přenesená",J117,0)</f>
        <v>0</v>
      </c>
      <c r="BI117" s="204">
        <f>IF(N117="nulová",J117,0)</f>
        <v>0</v>
      </c>
      <c r="BJ117" s="24" t="s">
        <v>86</v>
      </c>
      <c r="BK117" s="204">
        <f>ROUND(I117*H117,2)</f>
        <v>0</v>
      </c>
      <c r="BL117" s="24" t="s">
        <v>234</v>
      </c>
      <c r="BM117" s="24" t="s">
        <v>1880</v>
      </c>
    </row>
    <row r="118" spans="2:65" s="1" customFormat="1" ht="22.5" customHeight="1">
      <c r="B118" s="41"/>
      <c r="C118" s="193" t="s">
        <v>211</v>
      </c>
      <c r="D118" s="193" t="s">
        <v>164</v>
      </c>
      <c r="E118" s="194" t="s">
        <v>1881</v>
      </c>
      <c r="F118" s="195" t="s">
        <v>1882</v>
      </c>
      <c r="G118" s="196" t="s">
        <v>726</v>
      </c>
      <c r="H118" s="197">
        <v>1</v>
      </c>
      <c r="I118" s="198"/>
      <c r="J118" s="199">
        <f>ROUND(I118*H118,2)</f>
        <v>0</v>
      </c>
      <c r="K118" s="195" t="s">
        <v>76</v>
      </c>
      <c r="L118" s="61"/>
      <c r="M118" s="200" t="s">
        <v>76</v>
      </c>
      <c r="N118" s="244" t="s">
        <v>48</v>
      </c>
      <c r="O118" s="245"/>
      <c r="P118" s="246">
        <f>O118*H118</f>
        <v>0</v>
      </c>
      <c r="Q118" s="246">
        <v>0</v>
      </c>
      <c r="R118" s="246">
        <f>Q118*H118</f>
        <v>0</v>
      </c>
      <c r="S118" s="246">
        <v>0</v>
      </c>
      <c r="T118" s="247">
        <f>S118*H118</f>
        <v>0</v>
      </c>
      <c r="AR118" s="24" t="s">
        <v>234</v>
      </c>
      <c r="AT118" s="24" t="s">
        <v>164</v>
      </c>
      <c r="AU118" s="24" t="s">
        <v>88</v>
      </c>
      <c r="AY118" s="24" t="s">
        <v>161</v>
      </c>
      <c r="BE118" s="204">
        <f>IF(N118="základní",J118,0)</f>
        <v>0</v>
      </c>
      <c r="BF118" s="204">
        <f>IF(N118="snížená",J118,0)</f>
        <v>0</v>
      </c>
      <c r="BG118" s="204">
        <f>IF(N118="zákl. přenesená",J118,0)</f>
        <v>0</v>
      </c>
      <c r="BH118" s="204">
        <f>IF(N118="sníž. přenesená",J118,0)</f>
        <v>0</v>
      </c>
      <c r="BI118" s="204">
        <f>IF(N118="nulová",J118,0)</f>
        <v>0</v>
      </c>
      <c r="BJ118" s="24" t="s">
        <v>86</v>
      </c>
      <c r="BK118" s="204">
        <f>ROUND(I118*H118,2)</f>
        <v>0</v>
      </c>
      <c r="BL118" s="24" t="s">
        <v>234</v>
      </c>
      <c r="BM118" s="24" t="s">
        <v>1883</v>
      </c>
    </row>
    <row r="119" spans="2:65" s="1" customFormat="1" ht="6.95" customHeight="1">
      <c r="B119" s="56"/>
      <c r="C119" s="57"/>
      <c r="D119" s="57"/>
      <c r="E119" s="57"/>
      <c r="F119" s="57"/>
      <c r="G119" s="57"/>
      <c r="H119" s="57"/>
      <c r="I119" s="139"/>
      <c r="J119" s="57"/>
      <c r="K119" s="57"/>
      <c r="L119" s="61"/>
    </row>
  </sheetData>
  <sheetProtection algorithmName="SHA-512" hashValue="RGqEpmXr7SgqiMXAhTy9D3HlJnLWMtOT8hqrHsLh1Z0EZsa4Yk5wV4cVWqTcIW5yrI6D3v0DDMWfIuUvGVD2bw==" saltValue="j3r5nM2ei9cWqH9mqlcDGA==" spinCount="100000" sheet="1" objects="1" scenarios="1" formatCells="0" formatColumns="0" formatRows="0" sort="0" autoFilter="0"/>
  <autoFilter ref="C77:K118"/>
  <mergeCells count="9">
    <mergeCell ref="E68:H68"/>
    <mergeCell ref="E70:H70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77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25</vt:i4>
      </vt:variant>
    </vt:vector>
  </HeadingPairs>
  <TitlesOfParts>
    <vt:vector size="38" baseType="lpstr">
      <vt:lpstr>Rekapitulace stavby</vt:lpstr>
      <vt:lpstr>SO.01.1 - ARCHITEKTONICKO...</vt:lpstr>
      <vt:lpstr>SO.01.2 - ARCHITEKTONICKO...</vt:lpstr>
      <vt:lpstr>SO.01.3 - BOURACÍ PRÁCE -...</vt:lpstr>
      <vt:lpstr>SO.02 - VNITŘNÍ VODOVOD -...</vt:lpstr>
      <vt:lpstr>SO.03 - ELEKTROINSTALACE</vt:lpstr>
      <vt:lpstr>SO.04 - ZDRAVOTNĚ TECHNIC...</vt:lpstr>
      <vt:lpstr>SO.05 - ÚSTŘEDNÍ VYTÁPĚNÍ</vt:lpstr>
      <vt:lpstr>SO.06 - VZDUCHOTECHNIKA</vt:lpstr>
      <vt:lpstr>SO.07 - OBNOVA KANALIZAČN...</vt:lpstr>
      <vt:lpstr>SO.08 - PŘÍSTŘEŠEK</vt:lpstr>
      <vt:lpstr>VRN - VEDLEJŠÍ ROZPOČTOVÉ...</vt:lpstr>
      <vt:lpstr>Pokyny pro vyplnění</vt:lpstr>
      <vt:lpstr>'Rekapitulace stavby'!Názvy_tisku</vt:lpstr>
      <vt:lpstr>'SO.01.1 - ARCHITEKTONICKO...'!Názvy_tisku</vt:lpstr>
      <vt:lpstr>'SO.01.2 - ARCHITEKTONICKO...'!Názvy_tisku</vt:lpstr>
      <vt:lpstr>'SO.01.3 - BOURACÍ PRÁCE -...'!Názvy_tisku</vt:lpstr>
      <vt:lpstr>'SO.02 - VNITŘNÍ VODOVOD -...'!Názvy_tisku</vt:lpstr>
      <vt:lpstr>'SO.03 - ELEKTROINSTALACE'!Názvy_tisku</vt:lpstr>
      <vt:lpstr>'SO.04 - ZDRAVOTNĚ TECHNIC...'!Názvy_tisku</vt:lpstr>
      <vt:lpstr>'SO.05 - ÚSTŘEDNÍ VYTÁPĚNÍ'!Názvy_tisku</vt:lpstr>
      <vt:lpstr>'SO.06 - VZDUCHOTECHNIKA'!Názvy_tisku</vt:lpstr>
      <vt:lpstr>'SO.07 - OBNOVA KANALIZAČN...'!Názvy_tisku</vt:lpstr>
      <vt:lpstr>'SO.08 - PŘÍSTŘEŠEK'!Názvy_tisku</vt:lpstr>
      <vt:lpstr>'VRN - VEDLEJŠÍ ROZPOČTOVÉ...'!Názvy_tisku</vt:lpstr>
      <vt:lpstr>'Pokyny pro vyplnění'!Oblast_tisku</vt:lpstr>
      <vt:lpstr>'Rekapitulace stavby'!Oblast_tisku</vt:lpstr>
      <vt:lpstr>'SO.01.1 - ARCHITEKTONICKO...'!Oblast_tisku</vt:lpstr>
      <vt:lpstr>'SO.01.2 - ARCHITEKTONICKO...'!Oblast_tisku</vt:lpstr>
      <vt:lpstr>'SO.01.3 - BOURACÍ PRÁCE -...'!Oblast_tisku</vt:lpstr>
      <vt:lpstr>'SO.02 - VNITŘNÍ VODOVOD -...'!Oblast_tisku</vt:lpstr>
      <vt:lpstr>'SO.03 - ELEKTROINSTALACE'!Oblast_tisku</vt:lpstr>
      <vt:lpstr>'SO.04 - ZDRAVOTNĚ TECHNIC...'!Oblast_tisku</vt:lpstr>
      <vt:lpstr>'SO.05 - ÚSTŘEDNÍ VYTÁPĚNÍ'!Oblast_tisku</vt:lpstr>
      <vt:lpstr>'SO.06 - VZDUCHOTECHNIKA'!Oblast_tisku</vt:lpstr>
      <vt:lpstr>'SO.07 - OBNOVA KANALIZAČN...'!Oblast_tisku</vt:lpstr>
      <vt:lpstr>'SO.08 - PŘÍSTŘEŠEK'!Oblast_tisku</vt:lpstr>
      <vt:lpstr>'VRN - VEDLEJŠÍ ROZPOČTOVÉ...'!Oblast_tisku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Richter</dc:creator>
  <cp:lastModifiedBy>richter</cp:lastModifiedBy>
  <dcterms:created xsi:type="dcterms:W3CDTF">2018-07-03T18:07:19Z</dcterms:created>
  <dcterms:modified xsi:type="dcterms:W3CDTF">2018-07-03T18:07:45Z</dcterms:modified>
</cp:coreProperties>
</file>