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rosData\Export\"/>
    </mc:Choice>
  </mc:AlternateContent>
  <bookViews>
    <workbookView xWindow="0" yWindow="0" windowWidth="9195" windowHeight="3780"/>
  </bookViews>
  <sheets>
    <sheet name="Rekapitulace stavby" sheetId="1" r:id="rId1"/>
    <sheet name="SO.01 - Komunikace" sheetId="2" r:id="rId2"/>
    <sheet name="VON - Vedlejší a ostatní ..." sheetId="3" r:id="rId3"/>
    <sheet name="Pokyny pro vyplnění" sheetId="4" r:id="rId4"/>
  </sheets>
  <definedNames>
    <definedName name="_xlnm._FilterDatabase" localSheetId="1" hidden="1">'SO.01 - Komunikace'!$C$82:$K$154</definedName>
    <definedName name="_xlnm._FilterDatabase" localSheetId="2" hidden="1">'VON - Vedlejší a ostatní ...'!$C$81:$K$100</definedName>
    <definedName name="_xlnm.Print_Titles" localSheetId="0">'Rekapitulace stavby'!$49:$49</definedName>
    <definedName name="_xlnm.Print_Titles" localSheetId="1">'SO.01 - Komunikace'!$82:$82</definedName>
    <definedName name="_xlnm.Print_Titles" localSheetId="2">'VON - Vedlejší a ostatní ...'!$81:$81</definedName>
    <definedName name="_xlnm.Print_Area" localSheetId="3">'Pokyny pro vyplnění'!$B$2:$K$69,'Pokyny pro vyplnění'!$B$72:$K$116,'Pokyny pro vyplnění'!$B$119:$K$188,'Pokyny pro vyplnění'!$B$196:$K$216</definedName>
    <definedName name="_xlnm.Print_Area" localSheetId="0">'Rekapitulace stavby'!$D$4:$AO$33,'Rekapitulace stavby'!$C$39:$AQ$54</definedName>
    <definedName name="_xlnm.Print_Area" localSheetId="1">'SO.01 - Komunikace'!$C$4:$J$36,'SO.01 - Komunikace'!$C$42:$J$64,'SO.01 - Komunikace'!$C$70:$K$154</definedName>
    <definedName name="_xlnm.Print_Area" localSheetId="2">'VON - Vedlejší a ostatní ...'!$C$4:$J$36,'VON - Vedlejší a ostatní ...'!$C$42:$J$63,'VON - Vedlejší a ostatní ...'!$C$69:$K$100</definedName>
  </definedNames>
  <calcPr calcId="152511"/>
</workbook>
</file>

<file path=xl/calcChain.xml><?xml version="1.0" encoding="utf-8"?>
<calcChain xmlns="http://schemas.openxmlformats.org/spreadsheetml/2006/main">
  <c r="AY53" i="1" l="1"/>
  <c r="AX53" i="1"/>
  <c r="BI100" i="3"/>
  <c r="BH100" i="3"/>
  <c r="BG100" i="3"/>
  <c r="BF100" i="3"/>
  <c r="BE100" i="3"/>
  <c r="T100" i="3"/>
  <c r="R100" i="3"/>
  <c r="P100" i="3"/>
  <c r="BK100" i="3"/>
  <c r="J100" i="3"/>
  <c r="BI99" i="3"/>
  <c r="BH99" i="3"/>
  <c r="BG99" i="3"/>
  <c r="BF99" i="3"/>
  <c r="T99" i="3"/>
  <c r="R99" i="3"/>
  <c r="P99" i="3"/>
  <c r="BK99" i="3"/>
  <c r="J99" i="3"/>
  <c r="BE99" i="3" s="1"/>
  <c r="BI98" i="3"/>
  <c r="BH98" i="3"/>
  <c r="BG98" i="3"/>
  <c r="BF98" i="3"/>
  <c r="BE98" i="3"/>
  <c r="T98" i="3"/>
  <c r="R98" i="3"/>
  <c r="P98" i="3"/>
  <c r="BK98" i="3"/>
  <c r="J98" i="3"/>
  <c r="BI97" i="3"/>
  <c r="BH97" i="3"/>
  <c r="BG97" i="3"/>
  <c r="BF97" i="3"/>
  <c r="BE97" i="3"/>
  <c r="T97" i="3"/>
  <c r="T96" i="3" s="1"/>
  <c r="R97" i="3"/>
  <c r="R96" i="3" s="1"/>
  <c r="P97" i="3"/>
  <c r="P96" i="3" s="1"/>
  <c r="BK97" i="3"/>
  <c r="BK96" i="3" s="1"/>
  <c r="J96" i="3" s="1"/>
  <c r="J62" i="3" s="1"/>
  <c r="J97" i="3"/>
  <c r="BI95" i="3"/>
  <c r="BH95" i="3"/>
  <c r="BG95" i="3"/>
  <c r="BF95" i="3"/>
  <c r="T95" i="3"/>
  <c r="R95" i="3"/>
  <c r="P95" i="3"/>
  <c r="BK95" i="3"/>
  <c r="J95" i="3"/>
  <c r="BE95" i="3" s="1"/>
  <c r="BI94" i="3"/>
  <c r="BH94" i="3"/>
  <c r="BG94" i="3"/>
  <c r="BF94" i="3"/>
  <c r="T94" i="3"/>
  <c r="T93" i="3" s="1"/>
  <c r="R94" i="3"/>
  <c r="R93" i="3" s="1"/>
  <c r="P94" i="3"/>
  <c r="P93" i="3" s="1"/>
  <c r="BK94" i="3"/>
  <c r="BK93" i="3" s="1"/>
  <c r="J93" i="3" s="1"/>
  <c r="J61" i="3" s="1"/>
  <c r="J94" i="3"/>
  <c r="BE94" i="3" s="1"/>
  <c r="BI92" i="3"/>
  <c r="BH92" i="3"/>
  <c r="BG92" i="3"/>
  <c r="BF92" i="3"/>
  <c r="BE92" i="3"/>
  <c r="T92" i="3"/>
  <c r="T91" i="3" s="1"/>
  <c r="R92" i="3"/>
  <c r="R91" i="3" s="1"/>
  <c r="P92" i="3"/>
  <c r="P91" i="3" s="1"/>
  <c r="BK92" i="3"/>
  <c r="BK91" i="3" s="1"/>
  <c r="J91" i="3" s="1"/>
  <c r="J60" i="3" s="1"/>
  <c r="J92" i="3"/>
  <c r="BI90" i="3"/>
  <c r="BH90" i="3"/>
  <c r="BG90" i="3"/>
  <c r="BF90" i="3"/>
  <c r="T90" i="3"/>
  <c r="T89" i="3" s="1"/>
  <c r="R90" i="3"/>
  <c r="R89" i="3" s="1"/>
  <c r="P90" i="3"/>
  <c r="P89" i="3" s="1"/>
  <c r="BK90" i="3"/>
  <c r="BK89" i="3" s="1"/>
  <c r="J89" i="3" s="1"/>
  <c r="J59" i="3" s="1"/>
  <c r="J90" i="3"/>
  <c r="BE90" i="3" s="1"/>
  <c r="BI88" i="3"/>
  <c r="BH88" i="3"/>
  <c r="BG88" i="3"/>
  <c r="BF88" i="3"/>
  <c r="BE88" i="3"/>
  <c r="T88" i="3"/>
  <c r="R88" i="3"/>
  <c r="P88" i="3"/>
  <c r="BK88" i="3"/>
  <c r="J88" i="3"/>
  <c r="BI87" i="3"/>
  <c r="BH87" i="3"/>
  <c r="BG87" i="3"/>
  <c r="BF87" i="3"/>
  <c r="BE87" i="3"/>
  <c r="T87" i="3"/>
  <c r="R87" i="3"/>
  <c r="P87" i="3"/>
  <c r="BK87" i="3"/>
  <c r="J87" i="3"/>
  <c r="BI86" i="3"/>
  <c r="BH86" i="3"/>
  <c r="BG86" i="3"/>
  <c r="BF86" i="3"/>
  <c r="BE86" i="3"/>
  <c r="T86" i="3"/>
  <c r="R86" i="3"/>
  <c r="P86" i="3"/>
  <c r="BK86" i="3"/>
  <c r="J86" i="3"/>
  <c r="BI85" i="3"/>
  <c r="F34" i="3" s="1"/>
  <c r="BD53" i="1" s="1"/>
  <c r="BH85" i="3"/>
  <c r="F33" i="3" s="1"/>
  <c r="BC53" i="1" s="1"/>
  <c r="BG85" i="3"/>
  <c r="F32" i="3" s="1"/>
  <c r="BB53" i="1" s="1"/>
  <c r="BF85" i="3"/>
  <c r="F31" i="3" s="1"/>
  <c r="BA53" i="1" s="1"/>
  <c r="BE85" i="3"/>
  <c r="T85" i="3"/>
  <c r="T84" i="3" s="1"/>
  <c r="R85" i="3"/>
  <c r="R84" i="3" s="1"/>
  <c r="P85" i="3"/>
  <c r="P84" i="3" s="1"/>
  <c r="P83" i="3" s="1"/>
  <c r="P82" i="3" s="1"/>
  <c r="AU53" i="1" s="1"/>
  <c r="BK85" i="3"/>
  <c r="BK84" i="3" s="1"/>
  <c r="J85" i="3"/>
  <c r="J78" i="3"/>
  <c r="F78" i="3"/>
  <c r="F76" i="3"/>
  <c r="E74" i="3"/>
  <c r="E72" i="3"/>
  <c r="J51" i="3"/>
  <c r="F51" i="3"/>
  <c r="F49" i="3"/>
  <c r="E47" i="3"/>
  <c r="J18" i="3"/>
  <c r="E18" i="3"/>
  <c r="F52" i="3" s="1"/>
  <c r="J17" i="3"/>
  <c r="J12" i="3"/>
  <c r="J76" i="3" s="1"/>
  <c r="E7" i="3"/>
  <c r="E45" i="3" s="1"/>
  <c r="P150" i="2"/>
  <c r="R141" i="2"/>
  <c r="T136" i="2"/>
  <c r="P109" i="2"/>
  <c r="R85" i="2"/>
  <c r="AY52" i="1"/>
  <c r="AX52" i="1"/>
  <c r="BI153" i="2"/>
  <c r="BH153" i="2"/>
  <c r="BG153" i="2"/>
  <c r="BF153" i="2"/>
  <c r="BE153" i="2"/>
  <c r="T153" i="2"/>
  <c r="R153" i="2"/>
  <c r="P153" i="2"/>
  <c r="BK153" i="2"/>
  <c r="J153" i="2"/>
  <c r="BI151" i="2"/>
  <c r="BH151" i="2"/>
  <c r="BG151" i="2"/>
  <c r="BF151" i="2"/>
  <c r="BE151" i="2"/>
  <c r="T151" i="2"/>
  <c r="T150" i="2" s="1"/>
  <c r="R151" i="2"/>
  <c r="R150" i="2" s="1"/>
  <c r="P151" i="2"/>
  <c r="BK151" i="2"/>
  <c r="BK150" i="2" s="1"/>
  <c r="J150" i="2" s="1"/>
  <c r="J63" i="2" s="1"/>
  <c r="J151" i="2"/>
  <c r="BI147" i="2"/>
  <c r="BH147" i="2"/>
  <c r="BG147" i="2"/>
  <c r="BF147" i="2"/>
  <c r="T147" i="2"/>
  <c r="R147" i="2"/>
  <c r="P147" i="2"/>
  <c r="BK147" i="2"/>
  <c r="J147" i="2"/>
  <c r="BE147" i="2" s="1"/>
  <c r="BI144" i="2"/>
  <c r="BH144" i="2"/>
  <c r="BG144" i="2"/>
  <c r="BF144" i="2"/>
  <c r="T144" i="2"/>
  <c r="R144" i="2"/>
  <c r="P144" i="2"/>
  <c r="BK144" i="2"/>
  <c r="J144" i="2"/>
  <c r="BE144" i="2" s="1"/>
  <c r="BI142" i="2"/>
  <c r="BH142" i="2"/>
  <c r="BG142" i="2"/>
  <c r="BF142" i="2"/>
  <c r="T142" i="2"/>
  <c r="T141" i="2" s="1"/>
  <c r="R142" i="2"/>
  <c r="P142" i="2"/>
  <c r="P141" i="2" s="1"/>
  <c r="BK142" i="2"/>
  <c r="BK141" i="2" s="1"/>
  <c r="J141" i="2" s="1"/>
  <c r="J62" i="2" s="1"/>
  <c r="J142" i="2"/>
  <c r="BE142" i="2" s="1"/>
  <c r="BI139" i="2"/>
  <c r="BH139" i="2"/>
  <c r="BG139" i="2"/>
  <c r="BF139" i="2"/>
  <c r="BE139" i="2"/>
  <c r="T139" i="2"/>
  <c r="R139" i="2"/>
  <c r="P139" i="2"/>
  <c r="BK139" i="2"/>
  <c r="J139" i="2"/>
  <c r="BI137" i="2"/>
  <c r="BH137" i="2"/>
  <c r="BG137" i="2"/>
  <c r="BF137" i="2"/>
  <c r="BE137" i="2"/>
  <c r="T137" i="2"/>
  <c r="R137" i="2"/>
  <c r="R136" i="2" s="1"/>
  <c r="P137" i="2"/>
  <c r="P136" i="2" s="1"/>
  <c r="BK137" i="2"/>
  <c r="BK136" i="2" s="1"/>
  <c r="J136" i="2" s="1"/>
  <c r="J61" i="2" s="1"/>
  <c r="J137" i="2"/>
  <c r="BI134" i="2"/>
  <c r="BH134" i="2"/>
  <c r="BG134" i="2"/>
  <c r="BF134" i="2"/>
  <c r="T134" i="2"/>
  <c r="R134" i="2"/>
  <c r="P134" i="2"/>
  <c r="BK134" i="2"/>
  <c r="J134" i="2"/>
  <c r="BE134" i="2" s="1"/>
  <c r="BI132" i="2"/>
  <c r="BH132" i="2"/>
  <c r="BG132" i="2"/>
  <c r="BF132" i="2"/>
  <c r="T132" i="2"/>
  <c r="T131" i="2" s="1"/>
  <c r="R132" i="2"/>
  <c r="R131" i="2" s="1"/>
  <c r="P132" i="2"/>
  <c r="P131" i="2" s="1"/>
  <c r="BK132" i="2"/>
  <c r="BK131" i="2" s="1"/>
  <c r="J131" i="2" s="1"/>
  <c r="J60" i="2" s="1"/>
  <c r="J132" i="2"/>
  <c r="BE132" i="2" s="1"/>
  <c r="BI129" i="2"/>
  <c r="BH129" i="2"/>
  <c r="BG129" i="2"/>
  <c r="BF129" i="2"/>
  <c r="BE129" i="2"/>
  <c r="T129" i="2"/>
  <c r="R129" i="2"/>
  <c r="P129" i="2"/>
  <c r="BK129" i="2"/>
  <c r="J129" i="2"/>
  <c r="BI127" i="2"/>
  <c r="BH127" i="2"/>
  <c r="BG127" i="2"/>
  <c r="BF127" i="2"/>
  <c r="BE127" i="2"/>
  <c r="T127" i="2"/>
  <c r="R127" i="2"/>
  <c r="P127" i="2"/>
  <c r="BK127" i="2"/>
  <c r="J127" i="2"/>
  <c r="BI126" i="2"/>
  <c r="BH126" i="2"/>
  <c r="BG126" i="2"/>
  <c r="BF126" i="2"/>
  <c r="BE126" i="2"/>
  <c r="T126" i="2"/>
  <c r="R126" i="2"/>
  <c r="P126" i="2"/>
  <c r="BK126" i="2"/>
  <c r="J126" i="2"/>
  <c r="BI124" i="2"/>
  <c r="BH124" i="2"/>
  <c r="BG124" i="2"/>
  <c r="BF124" i="2"/>
  <c r="BE124" i="2"/>
  <c r="T124" i="2"/>
  <c r="R124" i="2"/>
  <c r="P124" i="2"/>
  <c r="BK124" i="2"/>
  <c r="J124" i="2"/>
  <c r="BI122" i="2"/>
  <c r="BH122" i="2"/>
  <c r="BG122" i="2"/>
  <c r="BF122" i="2"/>
  <c r="BE122" i="2"/>
  <c r="T122" i="2"/>
  <c r="R122" i="2"/>
  <c r="P122" i="2"/>
  <c r="BK122" i="2"/>
  <c r="J122" i="2"/>
  <c r="BI117" i="2"/>
  <c r="BH117" i="2"/>
  <c r="BG117" i="2"/>
  <c r="BF117" i="2"/>
  <c r="BE117" i="2"/>
  <c r="T117" i="2"/>
  <c r="R117" i="2"/>
  <c r="P117" i="2"/>
  <c r="BK117" i="2"/>
  <c r="J117" i="2"/>
  <c r="BI115" i="2"/>
  <c r="BH115" i="2"/>
  <c r="BG115" i="2"/>
  <c r="BF115" i="2"/>
  <c r="BE115" i="2"/>
  <c r="T115" i="2"/>
  <c r="R115" i="2"/>
  <c r="P115" i="2"/>
  <c r="BK115" i="2"/>
  <c r="J115" i="2"/>
  <c r="BI114" i="2"/>
  <c r="BH114" i="2"/>
  <c r="BG114" i="2"/>
  <c r="BF114" i="2"/>
  <c r="BE114" i="2"/>
  <c r="T114" i="2"/>
  <c r="R114" i="2"/>
  <c r="P114" i="2"/>
  <c r="BK114" i="2"/>
  <c r="J114" i="2"/>
  <c r="BI113" i="2"/>
  <c r="BH113" i="2"/>
  <c r="BG113" i="2"/>
  <c r="BF113" i="2"/>
  <c r="BE113" i="2"/>
  <c r="T113" i="2"/>
  <c r="R113" i="2"/>
  <c r="P113" i="2"/>
  <c r="BK113" i="2"/>
  <c r="J113" i="2"/>
  <c r="BI110" i="2"/>
  <c r="BH110" i="2"/>
  <c r="BG110" i="2"/>
  <c r="BF110" i="2"/>
  <c r="BE110" i="2"/>
  <c r="T110" i="2"/>
  <c r="T109" i="2" s="1"/>
  <c r="R110" i="2"/>
  <c r="R109" i="2" s="1"/>
  <c r="P110" i="2"/>
  <c r="BK110" i="2"/>
  <c r="BK109" i="2" s="1"/>
  <c r="J109" i="2" s="1"/>
  <c r="J59" i="2" s="1"/>
  <c r="J110" i="2"/>
  <c r="BI107" i="2"/>
  <c r="BH107" i="2"/>
  <c r="BG107" i="2"/>
  <c r="BF107" i="2"/>
  <c r="T107" i="2"/>
  <c r="R107" i="2"/>
  <c r="P107" i="2"/>
  <c r="BK107" i="2"/>
  <c r="J107" i="2"/>
  <c r="BE107" i="2" s="1"/>
  <c r="BI104" i="2"/>
  <c r="BH104" i="2"/>
  <c r="BG104" i="2"/>
  <c r="BF104" i="2"/>
  <c r="T104" i="2"/>
  <c r="R104" i="2"/>
  <c r="P104" i="2"/>
  <c r="BK104" i="2"/>
  <c r="J104" i="2"/>
  <c r="BE104" i="2" s="1"/>
  <c r="BI102" i="2"/>
  <c r="BH102" i="2"/>
  <c r="BG102" i="2"/>
  <c r="BF102" i="2"/>
  <c r="T102" i="2"/>
  <c r="R102" i="2"/>
  <c r="P102" i="2"/>
  <c r="BK102" i="2"/>
  <c r="J102" i="2"/>
  <c r="BE102" i="2" s="1"/>
  <c r="BI99" i="2"/>
  <c r="BH99" i="2"/>
  <c r="BG99" i="2"/>
  <c r="BF99" i="2"/>
  <c r="T99" i="2"/>
  <c r="R99" i="2"/>
  <c r="P99" i="2"/>
  <c r="BK99" i="2"/>
  <c r="J99" i="2"/>
  <c r="BE99" i="2" s="1"/>
  <c r="BI97" i="2"/>
  <c r="BH97" i="2"/>
  <c r="BG97" i="2"/>
  <c r="BF97" i="2"/>
  <c r="T97" i="2"/>
  <c r="R97" i="2"/>
  <c r="P97" i="2"/>
  <c r="BK97" i="2"/>
  <c r="J97" i="2"/>
  <c r="BE97" i="2" s="1"/>
  <c r="BI95" i="2"/>
  <c r="BH95" i="2"/>
  <c r="BG95" i="2"/>
  <c r="BF95" i="2"/>
  <c r="T95" i="2"/>
  <c r="R95" i="2"/>
  <c r="P95" i="2"/>
  <c r="BK95" i="2"/>
  <c r="J95" i="2"/>
  <c r="BE95" i="2" s="1"/>
  <c r="BI93" i="2"/>
  <c r="BH93" i="2"/>
  <c r="BG93" i="2"/>
  <c r="BF93" i="2"/>
  <c r="T93" i="2"/>
  <c r="R93" i="2"/>
  <c r="P93" i="2"/>
  <c r="BK93" i="2"/>
  <c r="J93" i="2"/>
  <c r="BE93" i="2" s="1"/>
  <c r="BI91" i="2"/>
  <c r="BH91" i="2"/>
  <c r="BG91" i="2"/>
  <c r="BF91" i="2"/>
  <c r="T91" i="2"/>
  <c r="R91" i="2"/>
  <c r="P91" i="2"/>
  <c r="BK91" i="2"/>
  <c r="J91" i="2"/>
  <c r="BE91" i="2" s="1"/>
  <c r="BI90" i="2"/>
  <c r="BH90" i="2"/>
  <c r="BG90" i="2"/>
  <c r="BF90" i="2"/>
  <c r="BE90" i="2"/>
  <c r="T90" i="2"/>
  <c r="R90" i="2"/>
  <c r="P90" i="2"/>
  <c r="BK90" i="2"/>
  <c r="J90" i="2"/>
  <c r="BI88" i="2"/>
  <c r="BH88" i="2"/>
  <c r="F33" i="2" s="1"/>
  <c r="BC52" i="1" s="1"/>
  <c r="BC51" i="1" s="1"/>
  <c r="BG88" i="2"/>
  <c r="BF88" i="2"/>
  <c r="T88" i="2"/>
  <c r="R88" i="2"/>
  <c r="P88" i="2"/>
  <c r="BK88" i="2"/>
  <c r="J88" i="2"/>
  <c r="BE88" i="2" s="1"/>
  <c r="BI86" i="2"/>
  <c r="F34" i="2" s="1"/>
  <c r="BD52" i="1" s="1"/>
  <c r="BD51" i="1" s="1"/>
  <c r="W30" i="1" s="1"/>
  <c r="BH86" i="2"/>
  <c r="BG86" i="2"/>
  <c r="F32" i="2" s="1"/>
  <c r="BB52" i="1" s="1"/>
  <c r="BF86" i="2"/>
  <c r="J31" i="2" s="1"/>
  <c r="AW52" i="1" s="1"/>
  <c r="BE86" i="2"/>
  <c r="F30" i="2" s="1"/>
  <c r="AZ52" i="1" s="1"/>
  <c r="T86" i="2"/>
  <c r="T85" i="2" s="1"/>
  <c r="R86" i="2"/>
  <c r="P86" i="2"/>
  <c r="P85" i="2" s="1"/>
  <c r="BK86" i="2"/>
  <c r="BK85" i="2" s="1"/>
  <c r="J86" i="2"/>
  <c r="J79" i="2"/>
  <c r="F79" i="2"/>
  <c r="J77" i="2"/>
  <c r="F77" i="2"/>
  <c r="E75" i="2"/>
  <c r="F52" i="2"/>
  <c r="J51" i="2"/>
  <c r="F51" i="2"/>
  <c r="F49" i="2"/>
  <c r="E47" i="2"/>
  <c r="J18" i="2"/>
  <c r="E18" i="2"/>
  <c r="F80" i="2" s="1"/>
  <c r="J17" i="2"/>
  <c r="J12" i="2"/>
  <c r="J49" i="2" s="1"/>
  <c r="E7" i="2"/>
  <c r="E45" i="2" s="1"/>
  <c r="AS51" i="1"/>
  <c r="L47" i="1"/>
  <c r="AM46" i="1"/>
  <c r="L46" i="1"/>
  <c r="AM44" i="1"/>
  <c r="L44" i="1"/>
  <c r="L42" i="1"/>
  <c r="L41" i="1"/>
  <c r="J85" i="2" l="1"/>
  <c r="J58" i="2" s="1"/>
  <c r="BK84" i="2"/>
  <c r="W29" i="1"/>
  <c r="AY51" i="1"/>
  <c r="P84" i="2"/>
  <c r="P83" i="2" s="1"/>
  <c r="AU52" i="1" s="1"/>
  <c r="AU51" i="1" s="1"/>
  <c r="J30" i="2"/>
  <c r="AV52" i="1" s="1"/>
  <c r="AT52" i="1" s="1"/>
  <c r="R83" i="3"/>
  <c r="R82" i="3" s="1"/>
  <c r="BB51" i="1"/>
  <c r="T83" i="3"/>
  <c r="T82" i="3" s="1"/>
  <c r="T84" i="2"/>
  <c r="T83" i="2" s="1"/>
  <c r="R84" i="2"/>
  <c r="R83" i="2" s="1"/>
  <c r="BK83" i="3"/>
  <c r="J84" i="3"/>
  <c r="J58" i="3" s="1"/>
  <c r="J30" i="3"/>
  <c r="AV53" i="1" s="1"/>
  <c r="J31" i="3"/>
  <c r="AW53" i="1" s="1"/>
  <c r="E73" i="2"/>
  <c r="F31" i="2"/>
  <c r="BA52" i="1" s="1"/>
  <c r="BA51" i="1" s="1"/>
  <c r="F30" i="3"/>
  <c r="AZ53" i="1" s="1"/>
  <c r="AZ51" i="1" s="1"/>
  <c r="J49" i="3"/>
  <c r="F79" i="3"/>
  <c r="AV51" i="1" l="1"/>
  <c r="W26" i="1"/>
  <c r="AT53" i="1"/>
  <c r="W27" i="1"/>
  <c r="AW51" i="1"/>
  <c r="AK27" i="1" s="1"/>
  <c r="BK83" i="2"/>
  <c r="J83" i="2" s="1"/>
  <c r="J84" i="2"/>
  <c r="J57" i="2" s="1"/>
  <c r="J83" i="3"/>
  <c r="J57" i="3" s="1"/>
  <c r="BK82" i="3"/>
  <c r="J82" i="3" s="1"/>
  <c r="W28" i="1"/>
  <c r="AX51" i="1"/>
  <c r="J56" i="2" l="1"/>
  <c r="J27" i="2"/>
  <c r="J56" i="3"/>
  <c r="J27" i="3"/>
  <c r="AK26" i="1"/>
  <c r="AT51" i="1"/>
  <c r="J36" i="3" l="1"/>
  <c r="AG53" i="1"/>
  <c r="AN53" i="1" s="1"/>
  <c r="AG52" i="1"/>
  <c r="J36" i="2"/>
  <c r="AG51" i="1" l="1"/>
  <c r="AN52" i="1"/>
  <c r="AN51" i="1" l="1"/>
  <c r="AK23" i="1"/>
  <c r="AK32" i="1" s="1"/>
</calcChain>
</file>

<file path=xl/sharedStrings.xml><?xml version="1.0" encoding="utf-8"?>
<sst xmlns="http://schemas.openxmlformats.org/spreadsheetml/2006/main" count="1722" uniqueCount="535">
  <si>
    <t>Export VZ</t>
  </si>
  <si>
    <t>List obsahuje:</t>
  </si>
  <si>
    <t>1) Rekapitulace stavby</t>
  </si>
  <si>
    <t>2) Rekapitulace objektů stavby a soupisů prací</t>
  </si>
  <si>
    <t>3.0</t>
  </si>
  <si>
    <t>ZAMOK</t>
  </si>
  <si>
    <t>False</t>
  </si>
  <si>
    <t>{9814b7fc-a4e1-473f-afc3-f2af3c12cf45}</t>
  </si>
  <si>
    <t>0,01</t>
  </si>
  <si>
    <t>21</t>
  </si>
  <si>
    <t>15</t>
  </si>
  <si>
    <t>REKAPITULACE STAVBY</t>
  </si>
  <si>
    <t>v ---  níže se nacházejí doplnkové a pomocné údaje k sestavám  --- v</t>
  </si>
  <si>
    <t>Návod na vyplnění</t>
  </si>
  <si>
    <t>0,001</t>
  </si>
  <si>
    <t>Kód:</t>
  </si>
  <si>
    <t>019/2017</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</si>
  <si>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</si>
  <si>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</si>
  <si>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OPRAVA MÍSTNÍCH KOMUNIKACÍ V HORNÍ NOVÉ VSI</t>
  </si>
  <si>
    <t>0,1</t>
  </si>
  <si>
    <t>KSO:</t>
  </si>
  <si>
    <t>822 27 73</t>
  </si>
  <si>
    <t>CC-CZ:</t>
  </si>
  <si>
    <t>21121</t>
  </si>
  <si>
    <t>1</t>
  </si>
  <si>
    <t>Místo:</t>
  </si>
  <si>
    <t xml:space="preserve"> Lázně Bělohrad</t>
  </si>
  <si>
    <t>Datum:</t>
  </si>
  <si>
    <t>22. 12. 2017</t>
  </si>
  <si>
    <t>10</t>
  </si>
  <si>
    <t>CZ-CPV:</t>
  </si>
  <si>
    <t>45233142-6</t>
  </si>
  <si>
    <t>CZ-CPA:</t>
  </si>
  <si>
    <t>42.11.10</t>
  </si>
  <si>
    <t>100</t>
  </si>
  <si>
    <t>Zadavatel:</t>
  </si>
  <si>
    <t>IČ:</t>
  </si>
  <si>
    <t>00271731</t>
  </si>
  <si>
    <t xml:space="preserve"> Město Lázně Bělohrad</t>
  </si>
  <si>
    <t>DIČ:</t>
  </si>
  <si>
    <t>CZ00271731</t>
  </si>
  <si>
    <t>Uchazeč:</t>
  </si>
  <si>
    <t>Vyplň údaj</t>
  </si>
  <si>
    <t>Projektant:</t>
  </si>
  <si>
    <t>02232651</t>
  </si>
  <si>
    <t xml:space="preserve"> SOLICITE s.r.o.</t>
  </si>
  <si>
    <t>CZ02232651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</si>
  <si>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</si>
  <si>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</si>
  <si>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</si>
  <si>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</si>
  <si>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</si>
  <si>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</si>
  <si>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</si>
  <si>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</si>
  <si>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</si>
  <si>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</si>
  <si>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</si>
  <si>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</si>
  <si>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</si>
  <si>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</si>
  <si>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</si>
  <si>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</si>
  <si>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</si>
  <si>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</si>
  <si>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</si>
  <si>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</si>
  <si>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</si>
  <si>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</si>
  <si>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</si>
  <si>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</si>
  <si>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</si>
  <si>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</si>
  <si>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</si>
  <si>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</si>
  <si>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</si>
  <si>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</si>
  <si>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</si>
  <si>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</si>
  <si>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</si>
  <si>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</si>
  <si>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</si>
  <si>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</si>
  <si>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
  </si>
  <si>
    <t>D</t>
  </si>
  <si>
    <t>0</t>
  </si>
  <si>
    <t>###NOIMPORT###</t>
  </si>
  <si>
    <t>IMPORT</t>
  </si>
  <si>
    <t>{00000000-0000-0000-0000-000000000000}</t>
  </si>
  <si>
    <t>/</t>
  </si>
  <si>
    <t>SO.01</t>
  </si>
  <si>
    <t>Komunikace</t>
  </si>
  <si>
    <t>STA</t>
  </si>
  <si>
    <t>{5b1a9098-a46b-4adc-899a-32d70a419cd4}</t>
  </si>
  <si>
    <t>2</t>
  </si>
  <si>
    <t>VON</t>
  </si>
  <si>
    <t>Vedlejší a ostatní náklady</t>
  </si>
  <si>
    <t>{83b69242-aa45-4c29-adf8-03d9846d3727}</t>
  </si>
  <si>
    <t>1) Krycí list soupisu</t>
  </si>
  <si>
    <t>2) Rekapitulace</t>
  </si>
  <si>
    <t>3) Soupis prací</t>
  </si>
  <si>
    <t>Zpět na list:</t>
  </si>
  <si>
    <t>Rekapitulace stavby</t>
  </si>
  <si>
    <t>KRYCÍ LIST SOUPISU</t>
  </si>
  <si>
    <t>Objekt:</t>
  </si>
  <si>
    <t>SO.01 - Komunikace</t>
  </si>
  <si>
    <t>SOLICITE s.r.o.</t>
  </si>
  <si>
    <t>REKAPITULACE ČLENĚNÍ SOUPISU PRACÍ</t>
  </si>
  <si>
    <t>Kód dílu - Popis</t>
  </si>
  <si>
    <t>Cena celkem [CZK]</t>
  </si>
  <si>
    <t>Náklady soupisu celkem</t>
  </si>
  <si>
    <t>-1</t>
  </si>
  <si>
    <t>HSV - Práce a dodávky HSV</t>
  </si>
  <si>
    <t xml:space="preserve">    1 - Zemní práce</t>
  </si>
  <si>
    <t xml:space="preserve">    5 - Komunikace</t>
  </si>
  <si>
    <t xml:space="preserve">    8 - Trubní vedení</t>
  </si>
  <si>
    <t xml:space="preserve">    9 - Ostatní konstrukce a práce-bourání</t>
  </si>
  <si>
    <t xml:space="preserve">    997 - Přesun sutě</t>
  </si>
  <si>
    <t xml:space="preserve">    998 - Přesun hmot</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</si>
  <si>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</si>
  <si>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</si>
  <si>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</si>
  <si>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</si>
  <si>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</si>
  <si>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</si>
  <si>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</si>
  <si>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</si>
  <si>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</si>
  <si>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</si>
  <si>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</si>
  <si>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</si>
  <si>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</si>
  <si>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</si>
  <si>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</si>
  <si>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</si>
  <si>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</si>
  <si>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</si>
  <si>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</si>
  <si>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113107221</t>
  </si>
  <si>
    <t>Odstranění podkladů nebo krytů s přemístěním hmot na skládku na vzdálenost do 20 m nebo s naložením na dopravní prostředek v ploše jednotlivě přes 200 m2 z kameniva hrubého drceného, o tl. vrstvy do 100 mm</t>
  </si>
  <si>
    <t>m2</t>
  </si>
  <si>
    <t>CS ÚRS 2017 01</t>
  </si>
  <si>
    <t>4</t>
  </si>
  <si>
    <t>1022634436</t>
  </si>
  <si>
    <t>PSC</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</si>
  <si>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U ploch menších než 50 m2 jsou ceny určeny pro ruční odstranění podkladu nebo krytu, u ploch větších než 50 m2 pro odstranění strojní. 3. Ceny a) –7111 až –7113, –7151 až -7153 a -7211 až -7213 lze použít i pro odstranění podkladů nebo krytů ze štěrkopísku, škváry, strusky nebo z mechanicky zpevněných zemin, b) –7121 až 7125, –7161 až -7165 a -7221 až -7225 lze použít i pro odstranění podkladů nebo krytů ze zemin stabilizovaných vápnem, c) –7130 až -7132, –7170 až -7172 a –7230 až -7232 lze použít i pro odstranění dlažeb uložených do betonového lože a dlažeb z mozaiky uložených do cementové malty nebo podkladu ze zemin stabilizovaných cementem. 4. Ceny lze použít i pro odstranění podkladů nebo krytů opatřených živičnými postřiky nebo nátěry. 5. Ceny odlišené podle tloušťky (např. do 100 mm, do 200 mm) jsou určeny vždy pro celou tloušťku jednotlivých konstrukcí.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7. Přemístění vybouraného materiálu na vzdálenost přes 3 m u cen –7111 až –7146 a přes 20 m u cen -7151 až –7246 se oceňuje cenami souborů cen 997 22-1 Vodorovná doprava suti. 8. Ceny -714 . , -718 . a –724 . nelze použít pro odstranění podkladu nebo krytu frézováním. </t>
  </si>
  <si>
    <t>113108441</t>
  </si>
  <si>
    <t>Rozrytí vrstvy krytu nebo podkladu z kameniva bez zhutnění, bez vyrovnání rozrytého materiálu, pro jakékoliv tloušťky bez živičného pojiva</t>
  </si>
  <si>
    <t>-321846112</t>
  </si>
  <si>
    <t xml:space="preserve">Poznámka k souboru cen:_x000D_
1. V ceně -8441 nejsou započteny náklady na příp. nutné doplnění kamenivem, které se oceňuje cenami souboru cen 566 . 0-11 Úprava dosavadního krytu z kameniva drceného jako podklad pro nový kryt. </t>
  </si>
  <si>
    <t>3</t>
  </si>
  <si>
    <t>113154113</t>
  </si>
  <si>
    <t>Frézování živičného podkladu nebo krytu s naložením na dopravní prostředek plochy do 500 m2 bez překážek v trase pruhu šířky do 0,5 m, tloušťky vrstvy 50 mm</t>
  </si>
  <si>
    <t>CS ÚRS 2014 02</t>
  </si>
  <si>
    <t>-204458739</t>
  </si>
  <si>
    <t>121101102</t>
  </si>
  <si>
    <t>Sejmutí ornice nebo lesní půdy s vodorovným přemístěním na hromady v místě upotřebení nebo na dočasné či trvalé skládky se složením, na vzdálenost přes 50 do 100 m</t>
  </si>
  <si>
    <t>m3</t>
  </si>
  <si>
    <t>1037540798</t>
  </si>
  <si>
    <t xml:space="preserve">Poznámka k souboru cen:_x000D_
1. V cenách jsou započteny i náklady na příp. nutné naložení sejmuté ornice na dopravní prostředek. 2. V cenách nejsou započteny náklady na odstranění nevhodných přimísenin (kamenů, kořenů apod.); tyto práce se ocení individuálně. 3. Množství ornice odebírané ze skládek se do objemu vykopávek pro volbu cen podle množství nezapočítává. Ceny souboru cen 122 . 0-11 Odkopávky a prokopávky nezapažené, se volí pro ornici odebíranou z projektovaných dočasných skládek; a) na staveništi podle součtu objemu ze všech skládek, b) mimo staveniště podle objemu každé skládky zvlášť. 4. Uložení ornice na skládky se oceňuje podle ustanovení v poznámkách č. 1 a 2 k ceně 171 20-1201 Uložení sypaniny na skládky. Složení ornice na hromady v místě upotřebení se neoceňuje. 5. Odebírá-li se ornice z projektované dočasné skládky, oceňuje se její naložení a přemístění podle čl. 3172 Všeobecných podmínek tohoto katalogu. 6. Přemísťuje-li se ornice na vzdálenost větší něž 250 m, vzdálenost 50 m se pro určení vzdálenosti vodorovného přemístění neodečítá a ocení se sejmutí a přemístění bez ohledu na ustanovení pozn. č. 1 takto: a) sejmutí ornice na vzdálenost 50m cenou 121 10-1101; b) naložení příslušnou cenou souboru cen 167 10- . . c) vodorovné přemístění cenami souboru cen 162 . 0- . . Vodorovné přemístění výkopku. 7. Sejmutí podorničí se oceňuje cenami odkopávek s přihlédnutím k ustanovení čl. 3112 Všeobecných podmínek tohoto katalogu. </t>
  </si>
  <si>
    <t>5</t>
  </si>
  <si>
    <t>122201401</t>
  </si>
  <si>
    <t>Vykopávky v zemnících na suchu s přehozením výkopku na vzdálenost do 3 m nebo s naložením na dopravní prostředek v hornině tř. 3 do 100 m3</t>
  </si>
  <si>
    <t>856887412</t>
  </si>
  <si>
    <t xml:space="preserve">Poznámka k souboru cen:_x000D_
1. Ceny lze použít i pro těžbu haldoviny a pro skrývky s výjimkou skrývek nad povrchový- mi důlními díly. Ceny pro těžbu haldoviny nelze použít, uplatňují-li se v místě těžby báňské předpisy nebo odůvodněné požadavky správce haldy (odvalu), které prokazatelně vyvolávají zvýšení nákladů dodavatele stavebních prací. V těchto případech se vykopávka haldy (odvalu) ocení příslušnými cenami katalogu 823-2 Rekultivace. 2. Ceny lze použít jen pro vykopávky v zemnících nezapažených. Jsou-li zemníky nebo jejich části zapažené, oceňuje se vykopávka v nich podle čl. 3116 Všeobecných podmínek tohoto katalogu. </t>
  </si>
  <si>
    <t>6</t>
  </si>
  <si>
    <t>122201409</t>
  </si>
  <si>
    <t>Vykopávky v zemnících na suchu s přehozením výkopku na vzdálenost do 3 m nebo s naložením na dopravní prostředek v hornině tř. 3 Příplatek k cenám za lepivost horniny tř. 3</t>
  </si>
  <si>
    <t>-851652547</t>
  </si>
  <si>
    <t>7</t>
  </si>
  <si>
    <t>162701105</t>
  </si>
  <si>
    <t>Vodorovné přemístění výkopku nebo sypaniny po suchu na obvyklém dopravním prostředku, bez naložení výkopku, avšak se složením bez rozhrnutí z horniny tř. 1 až 4 na vzdálenost přes 9 000 do 10 000 m</t>
  </si>
  <si>
    <t>118128572</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</si>
  <si>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</si>
  <si>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8</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</si>
  <si>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</si>
  <si>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</si>
  <si>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443853143</t>
  </si>
  <si>
    <t>VV</t>
  </si>
  <si>
    <t>240*9 'Přepočtené koeficientem množství</t>
  </si>
  <si>
    <t>9</t>
  </si>
  <si>
    <t>171201201</t>
  </si>
  <si>
    <t>Uložení sypaniny na skládky</t>
  </si>
  <si>
    <t>73358650</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</si>
  <si>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</si>
  <si>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171201211</t>
  </si>
  <si>
    <t>Uložení sypaniny poplatek za uložení sypaniny na skládce (skládkovné)</t>
  </si>
  <si>
    <t>t</t>
  </si>
  <si>
    <t>1619646322</t>
  </si>
  <si>
    <t>240*1,6 'Přepočtené koeficientem množství</t>
  </si>
  <si>
    <t>11</t>
  </si>
  <si>
    <t>181951102</t>
  </si>
  <si>
    <t>Úprava pláně vyrovnáním výškových rozdílů v hornině tř. 1 až 4 se zhutněním</t>
  </si>
  <si>
    <t>-411182306</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</si>
  <si>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</si>
  <si>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12</t>
  </si>
  <si>
    <t>564851111</t>
  </si>
  <si>
    <t>Podklad ze štěrkodrti ŠD s rozprostřením a zhutněním, po zhutnění tl. 150 mm</t>
  </si>
  <si>
    <t>819666598</t>
  </si>
  <si>
    <t>2*330</t>
  </si>
  <si>
    <t>Součet</t>
  </si>
  <si>
    <t>13</t>
  </si>
  <si>
    <t>564921512</t>
  </si>
  <si>
    <t>Podklad nebo podsyp z R-materiálu s rozprostřením a zhutněním, po zhutnění tl. 70 mm, položit finišerem</t>
  </si>
  <si>
    <t>1728822493</t>
  </si>
  <si>
    <t>14</t>
  </si>
  <si>
    <t>564921513</t>
  </si>
  <si>
    <t>Podklad nebo podsyp z R-materiálu s rozprostřením a zhutněním, po zhutnění tl. 80 mm, položit finišerem</t>
  </si>
  <si>
    <t>926595774</t>
  </si>
  <si>
    <t>566201111</t>
  </si>
  <si>
    <t>Úprava dosavadního krytu z kameniva drceného jako podklad pro nový kryt s vyrovnáním profilu v příčném i podélném směru, s vlhčením a zhutněním, s doplněním kamenivem drceným, jeho rozprostřením a zhutněním, v množství do 0,04 m3/m2</t>
  </si>
  <si>
    <t>-1991880902</t>
  </si>
  <si>
    <t xml:space="preserve">Poznámka k souboru cen:_x000D_
1. Ceny neplatí pro vyrovnání nerovností nově zřizovaných podkladů nebo krytů, 2. V cenách nejsou započteny náklady na příp. nutné rozrytí dosavadní vozovky, které se oceňují cenou 113 10-8441 Rozrytí vrstvy krytu nebo podkladu. 3. Množství kameniva uvedené v popisu cen je průměrné množství kameniva v nezhutněném stavu na 1 m2 projektem předepsané úpravy na jednom objektu. </t>
  </si>
  <si>
    <t>16</t>
  </si>
  <si>
    <t>569903311</t>
  </si>
  <si>
    <t>Zřízení zemních krajnic z hornin jakékoliv třídy se zhutněním</t>
  </si>
  <si>
    <t>1170477306</t>
  </si>
  <si>
    <t xml:space="preserve">Poznámka k souboru cen:_x000D_
1. Ceny jsou určeny pro jakoukoliv tloušťku krajnice. 2. V cenách nejsou započteny náklady na opatření zeminy a její přemístění k místu zabudování, které se oceňují podle ustanovení čl. 3111 Všeobecných podmínek části A 01 tohoto katalogu. </t>
  </si>
  <si>
    <t>"nezpevněná krajnice (šířka cca0,5m)" 1390*0,1</t>
  </si>
  <si>
    <t>"nezpevněná krajnice (šířka cca0,7m)" 265*0,12</t>
  </si>
  <si>
    <t>17</t>
  </si>
  <si>
    <t>M</t>
  </si>
  <si>
    <t>583441720</t>
  </si>
  <si>
    <t>štěrkodrť frakce 0-32 třída C</t>
  </si>
  <si>
    <t>1643893297</t>
  </si>
  <si>
    <t>170,8*1,9 'Přepočtené koeficientem množství</t>
  </si>
  <si>
    <t>18</t>
  </si>
  <si>
    <t>573191111</t>
  </si>
  <si>
    <t>Postřik infiltrační kationaktivní emulzí v množství 1,00 kg/m2</t>
  </si>
  <si>
    <t>-865547796</t>
  </si>
  <si>
    <t xml:space="preserve">Poznámka k souboru cen:_x000D_
1. V ceně nejsou započteny náklady na popř. projektem předepsané očištění vozovky, které se oceňuje cenou 938 90-8411 Očištění povrchu saponátovým roztokem části C 01 tohoto katalogu. </t>
  </si>
  <si>
    <t>19</t>
  </si>
  <si>
    <t>573231108</t>
  </si>
  <si>
    <t>Postřik spojovací PS bez posypu kamenivem ze silniční emulze, v množství 0,50 kg/m2</t>
  </si>
  <si>
    <t>2135253934</t>
  </si>
  <si>
    <t>20</t>
  </si>
  <si>
    <t>577154221</t>
  </si>
  <si>
    <t>Asfaltový beton vrstva obrusná ACO 11 (ABS) s rozprostřením a se zhutněním z nemodifikovaného asfaltu v pruhu šířky přes 3 m tř. II, po zhutnění tl. 60 mm</t>
  </si>
  <si>
    <t>-2024856763</t>
  </si>
  <si>
    <t xml:space="preserve">Poznámka k souboru cen:_x000D_
1. ČSN EN 13108-1 připouští pro ACO 11 pouze tl. 35 až 50 mm. </t>
  </si>
  <si>
    <t>599141111</t>
  </si>
  <si>
    <t>Vyplnění spár mezi silničními dílci jakékoliv tloušťky živičnou zálivkou</t>
  </si>
  <si>
    <t>m</t>
  </si>
  <si>
    <t>-1402002980</t>
  </si>
  <si>
    <t xml:space="preserve">Poznámka k souboru cen:_x000D_
1. Ceny lze použít i pro vyplnění spár podkladu z betonu prostého, který se oceňuje cenami souboru cen 567 1 . - . . Podklad z prostého betonu. 2. V ceně 14-1111 jsou započteny i náklady na vyčištění spár. </t>
  </si>
  <si>
    <t>Trubní vedení</t>
  </si>
  <si>
    <t>22</t>
  </si>
  <si>
    <t>899331111</t>
  </si>
  <si>
    <t>Výšková úprava uličního vstupu nebo vpusti do 200 mm zvýšením poklopu</t>
  </si>
  <si>
    <t>kus</t>
  </si>
  <si>
    <t>1909123879</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</si>
  <si>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</si>
  <si>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23</t>
  </si>
  <si>
    <t>899431111</t>
  </si>
  <si>
    <t>Výšková úprava uličního vstupu nebo vpusti do 200 mm zvýšením krycího hrnce, šoupěte nebo hydrantu bez úpravy armatur</t>
  </si>
  <si>
    <t>-1644408260</t>
  </si>
  <si>
    <t>Ostatní konstrukce a práce-bourání</t>
  </si>
  <si>
    <t>24</t>
  </si>
  <si>
    <t>919112111</t>
  </si>
  <si>
    <t>Řezání dilatačních spár v živičném krytu příčných nebo podélných, šířky 4 mm, hloubky do 60 mm</t>
  </si>
  <si>
    <t>344935096</t>
  </si>
  <si>
    <t xml:space="preserve">Poznámka k souboru cen:_x000D_
1. V cenách jsou započteny i náklady na vyčištění spár po řezání. </t>
  </si>
  <si>
    <t>25</t>
  </si>
  <si>
    <t>938909331</t>
  </si>
  <si>
    <t>Čištění vozovek metením bláta, prachu nebo hlinitého nánosu s odklizením na hromady na vzdálenost do 20 m nebo naložením na dopravní prostředek ručně povrchu podkladu nebo krytu betonového nebo živičného</t>
  </si>
  <si>
    <t>38665591</t>
  </si>
  <si>
    <t xml:space="preserve">Poznámka k souboru cen:_x000D_
1. Ceny jsou určeny pro očištění: a) povrchu stávající vozovky, b) povrchu rozestavěné trvalé vozovky, předepíše-li projekt užívat nově zřizovanou vozovku po dobu výstavby ještě před zřízením konečného závěrečného krytu. 2. V cenách nejsou započteny náklady na vodorovnou dopravu odstraněného materiálu, která se oceňuje cenami souboru cen 997 22-15 Vodorovná doprava suti. </t>
  </si>
  <si>
    <t>997</t>
  </si>
  <si>
    <t>Přesun sutě</t>
  </si>
  <si>
    <t>26</t>
  </si>
  <si>
    <t>997013501</t>
  </si>
  <si>
    <t>Odvoz suti a vybouraných hmot na skládku nebo meziskládku se složením, na vzdálenost do 1 km</t>
  </si>
  <si>
    <t>-2024405234</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</si>
  <si>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</si>
  <si>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27</t>
  </si>
  <si>
    <t>997013509</t>
  </si>
  <si>
    <t>Odvoz suti a vybouraných hmot na skládku nebo meziskládku se složením, na vzdálenost Příplatek k ceně za každý další i započatý 1 km přes 1 km</t>
  </si>
  <si>
    <t>2007172830</t>
  </si>
  <si>
    <t>31,62*18 'Přepočtené koeficientem množství</t>
  </si>
  <si>
    <t>28</t>
  </si>
  <si>
    <t>997221845</t>
  </si>
  <si>
    <t>Poplatek za uložení stavebního odpadu na skládce (skládkovné) z asfaltových povrchů</t>
  </si>
  <si>
    <t>-127307282</t>
  </si>
  <si>
    <t xml:space="preserve">Poznámka k souboru cen:_x000D_
1. Ceny uvedené v souboru cen lze po dohodě upravit podle místních podmínek.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</si>
  <si>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31,62*1,6 'Přepočtené koeficientem množství</t>
  </si>
  <si>
    <t>998</t>
  </si>
  <si>
    <t>Přesun hmot</t>
  </si>
  <si>
    <t>29</t>
  </si>
  <si>
    <t>998225111</t>
  </si>
  <si>
    <t>Přesun hmot pro komunikace s krytem z kameniva, monolitickým betonovým nebo živičným dopravní vzdálenost do 200 m jakékoliv délky objektu</t>
  </si>
  <si>
    <t>-903945035</t>
  </si>
  <si>
    <t xml:space="preserve">Poznámka k souboru cen:_x000D_
1. Ceny lze použít i pro plochy letišť s krytem monolitickým betonovým nebo živičným. </t>
  </si>
  <si>
    <t>30</t>
  </si>
  <si>
    <t>998225194</t>
  </si>
  <si>
    <t>Přesun hmot pro komunikace s krytem z kameniva, monolitickým betonovým nebo živičným Příplatek k ceně za zvětšený přesun přes vymezenou největší dopravní vzdálenost do 5000 m</t>
  </si>
  <si>
    <t>1278962772</t>
  </si>
  <si>
    <t>VON - Vedlejší a ostatní náklady</t>
  </si>
  <si>
    <t>Lázně Bělohrad</t>
  </si>
  <si>
    <t>Město Lázně Bělohrad</t>
  </si>
  <si>
    <t>VRN - Vedlejší rozpočtové náklady</t>
  </si>
  <si>
    <t xml:space="preserve">    O02 - Ostatní náklady</t>
  </si>
  <si>
    <t xml:space="preserve">    VRN1 - Vedlejší a ostatní rozpočtové náklady</t>
  </si>
  <si>
    <t xml:space="preserve">    VRN2 - Projektová dokumentace - ostatní náklady</t>
  </si>
  <si>
    <t xml:space="preserve">    VRN3 - Geodetické práce a vytýčení - ostatní náklady</t>
  </si>
  <si>
    <t xml:space="preserve">    VRN9 - Ostatní náklady</t>
  </si>
  <si>
    <t>VRN</t>
  </si>
  <si>
    <t>Vedlejší rozpočtové náklady</t>
  </si>
  <si>
    <t>O02</t>
  </si>
  <si>
    <t>Ostatní náklady</t>
  </si>
  <si>
    <t>043194R00</t>
  </si>
  <si>
    <t>Fotodokumentace, pasportizace ohrožených objektů, prováděného díla</t>
  </si>
  <si>
    <t>soubor</t>
  </si>
  <si>
    <t>-944147935</t>
  </si>
  <si>
    <t>045002R00</t>
  </si>
  <si>
    <t>Koordinační a kompletační činnost</t>
  </si>
  <si>
    <t>1922227983</t>
  </si>
  <si>
    <t>091704R20</t>
  </si>
  <si>
    <t>Obnovení platnosti vyjádření správců dotčených sítí</t>
  </si>
  <si>
    <t>1024</t>
  </si>
  <si>
    <t>-608028965</t>
  </si>
  <si>
    <t>091704R50</t>
  </si>
  <si>
    <t>Detailní harmonogram výstavby</t>
  </si>
  <si>
    <t>-184018087</t>
  </si>
  <si>
    <t>VRN1</t>
  </si>
  <si>
    <t>Vedlejší a ostatní rozpočtové náklady</t>
  </si>
  <si>
    <t>011</t>
  </si>
  <si>
    <t>Zajištění kompletního zařízení staveniště a jeho připojení na sítě.</t>
  </si>
  <si>
    <t>-789680219</t>
  </si>
  <si>
    <t>VRN2</t>
  </si>
  <si>
    <t>Projektová dokumentace - ostatní náklady</t>
  </si>
  <si>
    <t>0230</t>
  </si>
  <si>
    <t>Vypracování projektu skutečného provedení díla</t>
  </si>
  <si>
    <t>649577355</t>
  </si>
  <si>
    <t>VRN3</t>
  </si>
  <si>
    <t>Geodetické práce a vytýčení - ostatní náklady</t>
  </si>
  <si>
    <t>031</t>
  </si>
  <si>
    <t>Vypracování geodetického zaměření skutečného stavu</t>
  </si>
  <si>
    <t>-986523627</t>
  </si>
  <si>
    <t>035</t>
  </si>
  <si>
    <t>Zajištění veškerých geodetických prací souvisejících s realizací díla</t>
  </si>
  <si>
    <t>-1774694219</t>
  </si>
  <si>
    <t>VRN9</t>
  </si>
  <si>
    <t>094</t>
  </si>
  <si>
    <t>Zajištění vytýčení veškerých podzemních zařízení</t>
  </si>
  <si>
    <t>-1505606886</t>
  </si>
  <si>
    <t>095</t>
  </si>
  <si>
    <t>Zajištění šetření o veškerých podzemních sítích</t>
  </si>
  <si>
    <t>-253756400</t>
  </si>
  <si>
    <t>0993</t>
  </si>
  <si>
    <t>Zajištění dopravně inženýrských opatření</t>
  </si>
  <si>
    <t>-1597969607</t>
  </si>
  <si>
    <t>0994</t>
  </si>
  <si>
    <t>Zajištění veškerých předepsaných rozborů, atestů a revizí</t>
  </si>
  <si>
    <t>82648857</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</si>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</sst>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8">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sz val="8"/>
      <color rgb="FFFF0000"/>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6" fillId="0" borderId="0" applyNumberFormat="0" applyFill="0" applyBorder="0" applyAlignment="0" applyProtection="0"/>
  </cellStyleXfs>
  <cellXfs count="381">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0" fillId="0" borderId="0" xfId="0" applyAlignment="1" applyProtection="1">
      <alignment horizontal="center" vertical="center"/>
      <protection locked="0"/>
    </xf>
    <xf numFmtId="0" fontId="11" fillId="3" borderId="0" xfId="0" applyFont="1" applyFill="1" applyAlignment="1" applyProtection="1">
      <alignment horizontal="left" vertical="center"/>
    </xf>
    <xf numFmtId="0" fontId="12" fillId="3" borderId="0" xfId="0" applyFont="1" applyFill="1" applyAlignment="1" applyProtection="1">
      <alignment vertical="center"/>
    </xf>
    <xf numFmtId="0" fontId="13" fillId="3" borderId="0" xfId="0" applyFont="1" applyFill="1" applyAlignment="1" applyProtection="1">
      <alignment horizontal="left" vertical="center"/>
    </xf>
    <xf numFmtId="0" fontId="14" fillId="3" borderId="0" xfId="1" applyFont="1" applyFill="1" applyAlignment="1" applyProtection="1">
      <alignment vertical="center"/>
    </xf>
    <xf numFmtId="0" fontId="46" fillId="3" borderId="0" xfId="1" applyFill="1"/>
    <xf numFmtId="0" fontId="0" fillId="3" borderId="0" xfId="0" applyFill="1"/>
    <xf numFmtId="0" fontId="11" fillId="3" borderId="0" xfId="0" applyFont="1" applyFill="1"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5" fillId="0" borderId="0" xfId="0" applyFont="1" applyBorder="1" applyAlignment="1" applyProtection="1">
      <alignment horizontal="left" vertical="center"/>
    </xf>
    <xf numFmtId="0" fontId="0" fillId="0" borderId="6" xfId="0" applyBorder="1" applyProtection="1"/>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8"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0" fontId="2" fillId="0" borderId="0" xfId="0" applyFont="1" applyBorder="1" applyAlignment="1" applyProtection="1">
      <alignment horizontal="left" vertical="top"/>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0"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5"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8"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1"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8" fillId="0" borderId="20"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4" fontId="22" fillId="0" borderId="18"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9" xfId="0" applyNumberFormat="1" applyFont="1" applyBorder="1" applyAlignment="1" applyProtection="1">
      <alignment vertical="center"/>
    </xf>
    <xf numFmtId="0" fontId="3"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4" fillId="0" borderId="5"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horizontal="center" vertical="center"/>
    </xf>
    <xf numFmtId="0" fontId="4" fillId="0" borderId="5" xfId="0" applyFont="1" applyBorder="1" applyAlignment="1">
      <alignment vertical="center"/>
    </xf>
    <xf numFmtId="4" fontId="29" fillId="0" borderId="18"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9" xfId="0" applyNumberFormat="1" applyFont="1" applyBorder="1" applyAlignment="1" applyProtection="1">
      <alignment vertical="center"/>
    </xf>
    <xf numFmtId="0" fontId="4" fillId="0" borderId="0" xfId="0" applyFont="1" applyAlignment="1">
      <alignment horizontal="left" vertical="center"/>
    </xf>
    <xf numFmtId="4" fontId="29" fillId="0" borderId="23" xfId="0" applyNumberFormat="1" applyFont="1" applyBorder="1" applyAlignment="1" applyProtection="1">
      <alignment vertical="center"/>
    </xf>
    <xf numFmtId="4" fontId="29" fillId="0" borderId="24" xfId="0" applyNumberFormat="1" applyFont="1" applyBorder="1" applyAlignment="1" applyProtection="1">
      <alignment vertical="center"/>
    </xf>
    <xf numFmtId="166" fontId="29" fillId="0" borderId="24" xfId="0" applyNumberFormat="1" applyFont="1" applyBorder="1" applyAlignment="1" applyProtection="1">
      <alignment vertical="center"/>
    </xf>
    <xf numFmtId="4" fontId="29" fillId="0" borderId="25" xfId="0" applyNumberFormat="1" applyFont="1" applyBorder="1" applyAlignment="1" applyProtection="1">
      <alignment vertical="center"/>
    </xf>
    <xf numFmtId="0" fontId="0" fillId="0" borderId="0" xfId="0" applyProtection="1">
      <protection locked="0"/>
    </xf>
    <xf numFmtId="0" fontId="12" fillId="3" borderId="0" xfId="0" applyFont="1" applyFill="1" applyAlignment="1">
      <alignment vertical="center"/>
    </xf>
    <xf numFmtId="0" fontId="13" fillId="3" borderId="0" xfId="0" applyFont="1" applyFill="1" applyAlignment="1">
      <alignment horizontal="left" vertical="center"/>
    </xf>
    <xf numFmtId="0" fontId="30" fillId="3" borderId="0" xfId="1" applyFont="1" applyFill="1" applyAlignment="1">
      <alignment vertical="center"/>
    </xf>
    <xf numFmtId="0" fontId="12"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8"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0" fillId="0" borderId="0" xfId="0" applyFont="1" applyBorder="1" applyAlignment="1" applyProtection="1">
      <alignment horizontal="left" vertical="center"/>
    </xf>
    <xf numFmtId="4" fontId="23"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1"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8"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2"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3" fillId="0" borderId="0" xfId="0" applyNumberFormat="1" applyFont="1" applyAlignment="1" applyProtection="1"/>
    <xf numFmtId="166" fontId="33" fillId="0" borderId="16" xfId="0" applyNumberFormat="1" applyFont="1" applyBorder="1" applyAlignment="1" applyProtection="1"/>
    <xf numFmtId="166" fontId="33" fillId="0" borderId="17" xfId="0" applyNumberFormat="1" applyFont="1" applyBorder="1" applyAlignment="1" applyProtection="1"/>
    <xf numFmtId="4" fontId="34"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5" fillId="0" borderId="0" xfId="0" applyFont="1" applyBorder="1" applyAlignment="1" applyProtection="1">
      <alignment horizontal="left" vertical="center"/>
    </xf>
    <xf numFmtId="0" fontId="36" fillId="0" borderId="0" xfId="0" applyFont="1" applyBorder="1" applyAlignment="1" applyProtection="1">
      <alignment vertical="center" wrapText="1"/>
    </xf>
    <xf numFmtId="0" fontId="0" fillId="0" borderId="18" xfId="0" applyFont="1" applyBorder="1" applyAlignment="1" applyProtection="1">
      <alignment vertical="center"/>
    </xf>
    <xf numFmtId="0" fontId="35" fillId="0" borderId="0" xfId="0" applyFont="1" applyAlignment="1" applyProtection="1">
      <alignment horizontal="left" vertical="center"/>
    </xf>
    <xf numFmtId="0" fontId="36" fillId="0" borderId="0" xfId="0" applyFont="1" applyAlignment="1" applyProtection="1">
      <alignment vertical="center" wrapText="1"/>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wrapText="1"/>
    </xf>
    <xf numFmtId="167" fontId="8" fillId="0" borderId="0" xfId="0" applyNumberFormat="1" applyFont="1" applyBorder="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37" fillId="0" borderId="0" xfId="0" applyFont="1" applyBorder="1" applyAlignment="1" applyProtection="1">
      <alignment horizontal="left" vertical="center"/>
    </xf>
    <xf numFmtId="0" fontId="37" fillId="0" borderId="0" xfId="0" applyFont="1" applyBorder="1" applyAlignment="1" applyProtection="1">
      <alignment horizontal="left" vertical="center" wrapText="1"/>
    </xf>
    <xf numFmtId="167" fontId="9" fillId="0" borderId="0" xfId="0" applyNumberFormat="1" applyFont="1" applyBorder="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38" fillId="0" borderId="28" xfId="0" applyFont="1" applyBorder="1" applyAlignment="1" applyProtection="1">
      <alignment horizontal="center" vertical="center"/>
    </xf>
    <xf numFmtId="49" fontId="38" fillId="0" borderId="28" xfId="0" applyNumberFormat="1" applyFont="1" applyBorder="1" applyAlignment="1" applyProtection="1">
      <alignment horizontal="left" vertical="center" wrapText="1"/>
    </xf>
    <xf numFmtId="0" fontId="38" fillId="0" borderId="28" xfId="0" applyFont="1" applyBorder="1" applyAlignment="1" applyProtection="1">
      <alignment horizontal="left" vertical="center" wrapText="1"/>
    </xf>
    <xf numFmtId="0" fontId="38" fillId="0" borderId="28" xfId="0" applyFont="1" applyBorder="1" applyAlignment="1" applyProtection="1">
      <alignment horizontal="center" vertical="center" wrapText="1"/>
    </xf>
    <xf numFmtId="167" fontId="38" fillId="0" borderId="28" xfId="0" applyNumberFormat="1" applyFont="1" applyBorder="1" applyAlignment="1" applyProtection="1">
      <alignment vertical="center"/>
    </xf>
    <xf numFmtId="4" fontId="38" fillId="4" borderId="28" xfId="0" applyNumberFormat="1" applyFont="1" applyFill="1" applyBorder="1" applyAlignment="1" applyProtection="1">
      <alignment vertical="center"/>
      <protection locked="0"/>
    </xf>
    <xf numFmtId="4" fontId="38" fillId="0" borderId="28" xfId="0" applyNumberFormat="1" applyFont="1" applyBorder="1" applyAlignment="1" applyProtection="1">
      <alignment vertical="center"/>
    </xf>
    <xf numFmtId="0" fontId="38" fillId="0" borderId="5" xfId="0" applyFont="1" applyBorder="1" applyAlignment="1">
      <alignment vertical="center"/>
    </xf>
    <xf numFmtId="0" fontId="38" fillId="4" borderId="28"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1" fillId="0" borderId="24" xfId="0" applyFont="1" applyBorder="1" applyAlignment="1" applyProtection="1">
      <alignment horizontal="center"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0" fillId="0" borderId="0" xfId="0" applyAlignment="1" applyProtection="1">
      <alignment vertical="top"/>
      <protection locked="0"/>
    </xf>
    <xf numFmtId="0" fontId="39" fillId="0" borderId="29" xfId="0" applyFont="1" applyBorder="1" applyAlignment="1" applyProtection="1">
      <alignment vertical="center" wrapText="1"/>
      <protection locked="0"/>
    </xf>
    <xf numFmtId="0" fontId="39" fillId="0" borderId="30" xfId="0" applyFont="1" applyBorder="1" applyAlignment="1" applyProtection="1">
      <alignment vertical="center" wrapText="1"/>
      <protection locked="0"/>
    </xf>
    <xf numFmtId="0" fontId="39" fillId="0" borderId="31" xfId="0" applyFont="1" applyBorder="1" applyAlignment="1" applyProtection="1">
      <alignment vertical="center" wrapText="1"/>
      <protection locked="0"/>
    </xf>
    <xf numFmtId="0" fontId="39" fillId="0" borderId="32" xfId="0" applyFont="1" applyBorder="1" applyAlignment="1" applyProtection="1">
      <alignment horizontal="center" vertical="center" wrapText="1"/>
      <protection locked="0"/>
    </xf>
    <xf numFmtId="0" fontId="39" fillId="0" borderId="33" xfId="0" applyFont="1" applyBorder="1" applyAlignment="1" applyProtection="1">
      <alignment horizontal="center" vertical="center" wrapText="1"/>
      <protection locked="0"/>
    </xf>
    <xf numFmtId="0" fontId="39" fillId="0" borderId="32" xfId="0" applyFont="1" applyBorder="1" applyAlignment="1" applyProtection="1">
      <alignment vertical="center" wrapText="1"/>
      <protection locked="0"/>
    </xf>
    <xf numFmtId="0" fontId="39" fillId="0" borderId="33" xfId="0" applyFont="1" applyBorder="1" applyAlignment="1" applyProtection="1">
      <alignment vertical="center" wrapText="1"/>
      <protection locked="0"/>
    </xf>
    <xf numFmtId="0" fontId="41" fillId="0" borderId="1" xfId="0"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42" fillId="0" borderId="32" xfId="0" applyFont="1" applyBorder="1" applyAlignment="1" applyProtection="1">
      <alignment vertical="center" wrapText="1"/>
      <protection locked="0"/>
    </xf>
    <xf numFmtId="0" fontId="42" fillId="0" borderId="1" xfId="0" applyFont="1" applyBorder="1" applyAlignment="1" applyProtection="1">
      <alignment vertical="center" wrapText="1"/>
      <protection locked="0"/>
    </xf>
    <xf numFmtId="0" fontId="42" fillId="0" borderId="1" xfId="0" applyFont="1" applyBorder="1" applyAlignment="1" applyProtection="1">
      <alignment vertical="center"/>
      <protection locked="0"/>
    </xf>
    <xf numFmtId="0" fontId="42" fillId="0" borderId="1" xfId="0" applyFont="1" applyBorder="1" applyAlignment="1" applyProtection="1">
      <alignment horizontal="left" vertical="center"/>
      <protection locked="0"/>
    </xf>
    <xf numFmtId="49" fontId="42" fillId="0" borderId="1" xfId="0" applyNumberFormat="1" applyFont="1" applyBorder="1" applyAlignment="1" applyProtection="1">
      <alignment vertical="center" wrapText="1"/>
      <protection locked="0"/>
    </xf>
    <xf numFmtId="0" fontId="39" fillId="0" borderId="35" xfId="0" applyFont="1" applyBorder="1" applyAlignment="1" applyProtection="1">
      <alignment vertical="center" wrapText="1"/>
      <protection locked="0"/>
    </xf>
    <xf numFmtId="0" fontId="43" fillId="0" borderId="34" xfId="0" applyFont="1" applyBorder="1" applyAlignment="1" applyProtection="1">
      <alignment vertical="center" wrapText="1"/>
      <protection locked="0"/>
    </xf>
    <xf numFmtId="0" fontId="39" fillId="0" borderId="36" xfId="0" applyFont="1" applyBorder="1" applyAlignment="1" applyProtection="1">
      <alignment vertical="center" wrapText="1"/>
      <protection locked="0"/>
    </xf>
    <xf numFmtId="0" fontId="39" fillId="0" borderId="1" xfId="0" applyFont="1" applyBorder="1" applyAlignment="1" applyProtection="1">
      <alignment vertical="top"/>
      <protection locked="0"/>
    </xf>
    <xf numFmtId="0" fontId="39" fillId="0" borderId="0" xfId="0" applyFont="1" applyAlignment="1" applyProtection="1">
      <alignment vertical="top"/>
      <protection locked="0"/>
    </xf>
    <xf numFmtId="0" fontId="39" fillId="0" borderId="29" xfId="0" applyFont="1" applyBorder="1" applyAlignment="1" applyProtection="1">
      <alignment horizontal="left" vertical="center"/>
      <protection locked="0"/>
    </xf>
    <xf numFmtId="0" fontId="39" fillId="0" borderId="30" xfId="0"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0" borderId="32" xfId="0" applyFont="1" applyBorder="1" applyAlignment="1" applyProtection="1">
      <alignment horizontal="left" vertical="center"/>
      <protection locked="0"/>
    </xf>
    <xf numFmtId="0" fontId="39" fillId="0" borderId="33"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41" fillId="0" borderId="34" xfId="0" applyFont="1" applyBorder="1" applyAlignment="1" applyProtection="1">
      <alignment horizontal="center" vertical="center"/>
      <protection locked="0"/>
    </xf>
    <xf numFmtId="0" fontId="44" fillId="0" borderId="34"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1" xfId="0" applyFont="1" applyBorder="1" applyAlignment="1" applyProtection="1">
      <alignment horizontal="center" vertical="center"/>
      <protection locked="0"/>
    </xf>
    <xf numFmtId="0" fontId="42" fillId="0" borderId="32" xfId="0" applyFont="1" applyBorder="1" applyAlignment="1" applyProtection="1">
      <alignment horizontal="left" vertical="center"/>
      <protection locked="0"/>
    </xf>
    <xf numFmtId="0" fontId="42" fillId="2" borderId="1" xfId="0" applyFont="1" applyFill="1" applyBorder="1" applyAlignment="1" applyProtection="1">
      <alignment horizontal="left" vertical="center"/>
      <protection locked="0"/>
    </xf>
    <xf numFmtId="0" fontId="42" fillId="2" borderId="1" xfId="0" applyFont="1" applyFill="1" applyBorder="1" applyAlignment="1" applyProtection="1">
      <alignment horizontal="center" vertical="center"/>
      <protection locked="0"/>
    </xf>
    <xf numFmtId="0" fontId="39" fillId="0" borderId="35" xfId="0" applyFont="1" applyBorder="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2" fillId="0" borderId="34" xfId="0" applyFont="1" applyBorder="1" applyAlignment="1" applyProtection="1">
      <alignment horizontal="left" vertical="center"/>
      <protection locked="0"/>
    </xf>
    <xf numFmtId="0" fontId="39" fillId="0" borderId="1" xfId="0" applyFont="1" applyBorder="1" applyAlignment="1" applyProtection="1">
      <alignment horizontal="left" vertical="center" wrapText="1"/>
      <protection locked="0"/>
    </xf>
    <xf numFmtId="0" fontId="42" fillId="0" borderId="1" xfId="0" applyFont="1" applyBorder="1" applyAlignment="1" applyProtection="1">
      <alignment horizontal="center" vertical="center" wrapText="1"/>
      <protection locked="0"/>
    </xf>
    <xf numFmtId="0" fontId="39" fillId="0" borderId="29"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39" fillId="0" borderId="31" xfId="0" applyFont="1" applyBorder="1" applyAlignment="1" applyProtection="1">
      <alignment horizontal="left" vertical="center" wrapText="1"/>
      <protection locked="0"/>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protection locked="0"/>
    </xf>
    <xf numFmtId="0" fontId="42" fillId="0" borderId="35" xfId="0" applyFont="1" applyBorder="1" applyAlignment="1" applyProtection="1">
      <alignment horizontal="left" vertical="center" wrapText="1"/>
      <protection locked="0"/>
    </xf>
    <xf numFmtId="0" fontId="42" fillId="0" borderId="34" xfId="0" applyFont="1" applyBorder="1" applyAlignment="1" applyProtection="1">
      <alignment horizontal="left" vertical="center" wrapText="1"/>
      <protection locked="0"/>
    </xf>
    <xf numFmtId="0" fontId="42" fillId="0" borderId="36" xfId="0" applyFont="1" applyBorder="1" applyAlignment="1" applyProtection="1">
      <alignment horizontal="left" vertical="center" wrapText="1"/>
      <protection locked="0"/>
    </xf>
    <xf numFmtId="0" fontId="42" fillId="0" borderId="1" xfId="0" applyFont="1" applyBorder="1" applyAlignment="1" applyProtection="1">
      <alignment horizontal="left" vertical="top"/>
      <protection locked="0"/>
    </xf>
    <xf numFmtId="0" fontId="42" fillId="0" borderId="1" xfId="0" applyFont="1" applyBorder="1" applyAlignment="1" applyProtection="1">
      <alignment horizontal="center" vertical="top"/>
      <protection locked="0"/>
    </xf>
    <xf numFmtId="0" fontId="42" fillId="0" borderId="35" xfId="0" applyFont="1" applyBorder="1" applyAlignment="1" applyProtection="1">
      <alignment horizontal="left" vertical="center"/>
      <protection locked="0"/>
    </xf>
    <xf numFmtId="0" fontId="42" fillId="0" borderId="36" xfId="0" applyFont="1" applyBorder="1" applyAlignment="1" applyProtection="1">
      <alignment horizontal="left" vertical="center"/>
      <protection locked="0"/>
    </xf>
    <xf numFmtId="0" fontId="44" fillId="0" borderId="0" xfId="0" applyFont="1" applyAlignment="1" applyProtection="1">
      <alignment vertical="center"/>
      <protection locked="0"/>
    </xf>
    <xf numFmtId="0" fontId="41" fillId="0" borderId="1" xfId="0" applyFont="1" applyBorder="1" applyAlignment="1" applyProtection="1">
      <alignment vertical="center"/>
      <protection locked="0"/>
    </xf>
    <xf numFmtId="0" fontId="44" fillId="0" borderId="34" xfId="0" applyFont="1" applyBorder="1" applyAlignment="1" applyProtection="1">
      <alignment vertical="center"/>
      <protection locked="0"/>
    </xf>
    <xf numFmtId="0" fontId="41"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2"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1" fillId="0" borderId="34" xfId="0" applyFont="1" applyBorder="1" applyAlignment="1" applyProtection="1">
      <alignment horizontal="left"/>
      <protection locked="0"/>
    </xf>
    <xf numFmtId="0" fontId="44" fillId="0" borderId="34" xfId="0" applyFont="1" applyBorder="1" applyAlignment="1" applyProtection="1">
      <protection locked="0"/>
    </xf>
    <xf numFmtId="0" fontId="39" fillId="0" borderId="32" xfId="0" applyFont="1" applyBorder="1" applyAlignment="1" applyProtection="1">
      <alignment vertical="top"/>
      <protection locked="0"/>
    </xf>
    <xf numFmtId="0" fontId="39" fillId="0" borderId="33" xfId="0" applyFont="1" applyBorder="1" applyAlignment="1" applyProtection="1">
      <alignment vertical="top"/>
      <protection locked="0"/>
    </xf>
    <xf numFmtId="0" fontId="39" fillId="0" borderId="1" xfId="0" applyFont="1" applyBorder="1" applyAlignment="1" applyProtection="1">
      <alignment horizontal="center" vertical="center"/>
      <protection locked="0"/>
    </xf>
    <xf numFmtId="0" fontId="39" fillId="0" borderId="1" xfId="0" applyFont="1" applyBorder="1" applyAlignment="1" applyProtection="1">
      <alignment horizontal="left" vertical="top"/>
      <protection locked="0"/>
    </xf>
    <xf numFmtId="0" fontId="39" fillId="0" borderId="35" xfId="0" applyFont="1" applyBorder="1" applyAlignment="1" applyProtection="1">
      <alignment vertical="top"/>
      <protection locked="0"/>
    </xf>
    <xf numFmtId="0" fontId="39" fillId="0" borderId="34" xfId="0" applyFont="1" applyBorder="1" applyAlignment="1" applyProtection="1">
      <alignment vertical="top"/>
      <protection locked="0"/>
    </xf>
    <xf numFmtId="0" fontId="39" fillId="0" borderId="36" xfId="0" applyFont="1" applyBorder="1" applyAlignment="1" applyProtection="1">
      <alignment vertical="top"/>
      <protection locked="0"/>
    </xf>
    <xf numFmtId="0" fontId="19" fillId="0" borderId="0" xfId="0" applyFont="1" applyAlignment="1">
      <alignment horizontal="left" vertical="top" wrapText="1"/>
    </xf>
    <xf numFmtId="0" fontId="19"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0"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19"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7" fillId="0" borderId="0" xfId="0" applyNumberFormat="1" applyFont="1" applyAlignment="1" applyProtection="1">
      <alignment vertical="center"/>
    </xf>
    <xf numFmtId="0" fontId="27" fillId="0" borderId="0" xfId="0" applyFont="1" applyAlignment="1" applyProtection="1">
      <alignment vertical="center"/>
    </xf>
    <xf numFmtId="0" fontId="26" fillId="0" borderId="0" xfId="0" applyFont="1" applyAlignment="1" applyProtection="1">
      <alignment horizontal="left" vertical="center" wrapText="1"/>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0" fillId="0" borderId="0" xfId="0"/>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xf>
    <xf numFmtId="0" fontId="0" fillId="0" borderId="0" xfId="0" applyFont="1" applyAlignment="1" applyProtection="1">
      <alignment vertical="center"/>
    </xf>
    <xf numFmtId="0" fontId="30" fillId="3" borderId="0" xfId="1" applyFont="1" applyFill="1" applyAlignment="1">
      <alignment vertical="center"/>
    </xf>
    <xf numFmtId="0" fontId="42" fillId="0" borderId="1" xfId="0" applyFont="1" applyBorder="1" applyAlignment="1" applyProtection="1">
      <alignment horizontal="left" vertical="center"/>
      <protection locked="0"/>
    </xf>
    <xf numFmtId="0" fontId="42" fillId="0" borderId="1" xfId="0" applyFont="1" applyBorder="1" applyAlignment="1" applyProtection="1">
      <alignment horizontal="left" vertical="top"/>
      <protection locked="0"/>
    </xf>
    <xf numFmtId="0" fontId="41" fillId="0" borderId="34" xfId="0" applyFont="1" applyBorder="1" applyAlignment="1" applyProtection="1">
      <alignment horizontal="left"/>
      <protection locked="0"/>
    </xf>
    <xf numFmtId="0" fontId="40"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protection locked="0"/>
    </xf>
    <xf numFmtId="49" fontId="42" fillId="0" borderId="1" xfId="0" applyNumberFormat="1"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41"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5"/>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4" t="s">
        <v>0</v>
      </c>
      <c r="B1" s="15"/>
      <c r="C1" s="15"/>
      <c r="D1" s="16" t="s">
        <v>1</v>
      </c>
      <c r="E1" s="15"/>
      <c r="F1" s="15"/>
      <c r="G1" s="15"/>
      <c r="H1" s="15"/>
      <c r="I1" s="15"/>
      <c r="J1" s="15"/>
      <c r="K1" s="17" t="s">
        <v>2</v>
      </c>
      <c r="L1" s="17"/>
      <c r="M1" s="17"/>
      <c r="N1" s="17"/>
      <c r="O1" s="17"/>
      <c r="P1" s="17"/>
      <c r="Q1" s="17"/>
      <c r="R1" s="17"/>
      <c r="S1" s="17"/>
      <c r="T1" s="15"/>
      <c r="U1" s="15"/>
      <c r="V1" s="15"/>
      <c r="W1" s="17" t="s">
        <v>3</v>
      </c>
      <c r="X1" s="17"/>
      <c r="Y1" s="17"/>
      <c r="Z1" s="17"/>
      <c r="AA1" s="17"/>
      <c r="AB1" s="17"/>
      <c r="AC1" s="17"/>
      <c r="AD1" s="17"/>
      <c r="AE1" s="17"/>
      <c r="AF1" s="17"/>
      <c r="AG1" s="17"/>
      <c r="AH1" s="17"/>
      <c r="AI1" s="18"/>
      <c r="AJ1" s="19"/>
      <c r="AK1" s="19"/>
      <c r="AL1" s="19"/>
      <c r="AM1" s="19"/>
      <c r="AN1" s="19"/>
      <c r="AO1" s="19"/>
      <c r="AP1" s="19"/>
      <c r="AQ1" s="19"/>
      <c r="AR1" s="19"/>
      <c r="AS1" s="19"/>
      <c r="AT1" s="19"/>
      <c r="AU1" s="19"/>
      <c r="AV1" s="19"/>
      <c r="AW1" s="19"/>
      <c r="AX1" s="19"/>
      <c r="AY1" s="19"/>
      <c r="AZ1" s="19"/>
      <c r="BA1" s="20" t="s">
        <v>4</v>
      </c>
      <c r="BB1" s="20" t="s">
        <v>5</v>
      </c>
      <c r="BC1" s="19"/>
      <c r="BD1" s="19"/>
      <c r="BE1" s="19"/>
      <c r="BF1" s="19"/>
      <c r="BG1" s="19"/>
      <c r="BH1" s="19"/>
      <c r="BI1" s="19"/>
      <c r="BJ1" s="19"/>
      <c r="BK1" s="19"/>
      <c r="BL1" s="19"/>
      <c r="BM1" s="19"/>
      <c r="BN1" s="19"/>
      <c r="BO1" s="19"/>
      <c r="BP1" s="19"/>
      <c r="BQ1" s="19"/>
      <c r="BR1" s="19"/>
      <c r="BT1" s="21" t="s">
        <v>6</v>
      </c>
      <c r="BU1" s="21" t="s">
        <v>6</v>
      </c>
      <c r="BV1" s="21" t="s">
        <v>7</v>
      </c>
    </row>
    <row r="2" spans="1:74" ht="36.950000000000003" customHeight="1">
      <c r="AR2" s="364"/>
      <c r="AS2" s="364"/>
      <c r="AT2" s="364"/>
      <c r="AU2" s="364"/>
      <c r="AV2" s="364"/>
      <c r="AW2" s="364"/>
      <c r="AX2" s="364"/>
      <c r="AY2" s="364"/>
      <c r="AZ2" s="364"/>
      <c r="BA2" s="364"/>
      <c r="BB2" s="364"/>
      <c r="BC2" s="364"/>
      <c r="BD2" s="364"/>
      <c r="BE2" s="364"/>
      <c r="BS2" s="22" t="s">
        <v>8</v>
      </c>
      <c r="BT2" s="22" t="s">
        <v>9</v>
      </c>
    </row>
    <row r="3" spans="1:74" ht="6.95" customHeight="1">
      <c r="B3" s="23"/>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5"/>
      <c r="BS3" s="22" t="s">
        <v>8</v>
      </c>
      <c r="BT3" s="22" t="s">
        <v>10</v>
      </c>
    </row>
    <row r="4" spans="1:74" ht="36.950000000000003" customHeight="1">
      <c r="B4" s="26"/>
      <c r="C4" s="27"/>
      <c r="D4" s="28" t="s">
        <v>11</v>
      </c>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9"/>
      <c r="AS4" s="30" t="s">
        <v>12</v>
      </c>
      <c r="BE4" s="31" t="s">
        <v>13</v>
      </c>
      <c r="BS4" s="22" t="s">
        <v>14</v>
      </c>
    </row>
    <row r="5" spans="1:74" ht="14.45" customHeight="1">
      <c r="B5" s="26"/>
      <c r="C5" s="27"/>
      <c r="D5" s="32" t="s">
        <v>15</v>
      </c>
      <c r="E5" s="27"/>
      <c r="F5" s="27"/>
      <c r="G5" s="27"/>
      <c r="H5" s="27"/>
      <c r="I5" s="27"/>
      <c r="J5" s="27"/>
      <c r="K5" s="329" t="s">
        <v>16</v>
      </c>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27"/>
      <c r="AQ5" s="29"/>
      <c r="BE5" s="327" t="s">
        <v>17</v>
      </c>
      <c r="BS5" s="22" t="s">
        <v>8</v>
      </c>
    </row>
    <row r="6" spans="1:74" ht="36.950000000000003" customHeight="1">
      <c r="B6" s="26"/>
      <c r="C6" s="27"/>
      <c r="D6" s="34" t="s">
        <v>18</v>
      </c>
      <c r="E6" s="27"/>
      <c r="F6" s="27"/>
      <c r="G6" s="27"/>
      <c r="H6" s="27"/>
      <c r="I6" s="27"/>
      <c r="J6" s="27"/>
      <c r="K6" s="331" t="s">
        <v>19</v>
      </c>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27"/>
      <c r="AQ6" s="29"/>
      <c r="BE6" s="328"/>
      <c r="BS6" s="22" t="s">
        <v>20</v>
      </c>
    </row>
    <row r="7" spans="1:74" ht="14.45" customHeight="1">
      <c r="B7" s="26"/>
      <c r="C7" s="27"/>
      <c r="D7" s="35" t="s">
        <v>21</v>
      </c>
      <c r="E7" s="27"/>
      <c r="F7" s="27"/>
      <c r="G7" s="27"/>
      <c r="H7" s="27"/>
      <c r="I7" s="27"/>
      <c r="J7" s="27"/>
      <c r="K7" s="33" t="s">
        <v>22</v>
      </c>
      <c r="L7" s="27"/>
      <c r="M7" s="27"/>
      <c r="N7" s="27"/>
      <c r="O7" s="27"/>
      <c r="P7" s="27"/>
      <c r="Q7" s="27"/>
      <c r="R7" s="27"/>
      <c r="S7" s="27"/>
      <c r="T7" s="27"/>
      <c r="U7" s="27"/>
      <c r="V7" s="27"/>
      <c r="W7" s="27"/>
      <c r="X7" s="27"/>
      <c r="Y7" s="27"/>
      <c r="Z7" s="27"/>
      <c r="AA7" s="27"/>
      <c r="AB7" s="27"/>
      <c r="AC7" s="27"/>
      <c r="AD7" s="27"/>
      <c r="AE7" s="27"/>
      <c r="AF7" s="27"/>
      <c r="AG7" s="27"/>
      <c r="AH7" s="27"/>
      <c r="AI7" s="27"/>
      <c r="AJ7" s="27"/>
      <c r="AK7" s="35" t="s">
        <v>23</v>
      </c>
      <c r="AL7" s="27"/>
      <c r="AM7" s="27"/>
      <c r="AN7" s="33" t="s">
        <v>24</v>
      </c>
      <c r="AO7" s="27"/>
      <c r="AP7" s="27"/>
      <c r="AQ7" s="29"/>
      <c r="BE7" s="328"/>
      <c r="BS7" s="22" t="s">
        <v>25</v>
      </c>
    </row>
    <row r="8" spans="1:74" ht="14.45" customHeight="1">
      <c r="B8" s="26"/>
      <c r="C8" s="27"/>
      <c r="D8" s="35" t="s">
        <v>26</v>
      </c>
      <c r="E8" s="27"/>
      <c r="F8" s="27"/>
      <c r="G8" s="27"/>
      <c r="H8" s="27"/>
      <c r="I8" s="27"/>
      <c r="J8" s="27"/>
      <c r="K8" s="33" t="s">
        <v>27</v>
      </c>
      <c r="L8" s="27"/>
      <c r="M8" s="27"/>
      <c r="N8" s="27"/>
      <c r="O8" s="27"/>
      <c r="P8" s="27"/>
      <c r="Q8" s="27"/>
      <c r="R8" s="27"/>
      <c r="S8" s="27"/>
      <c r="T8" s="27"/>
      <c r="U8" s="27"/>
      <c r="V8" s="27"/>
      <c r="W8" s="27"/>
      <c r="X8" s="27"/>
      <c r="Y8" s="27"/>
      <c r="Z8" s="27"/>
      <c r="AA8" s="27"/>
      <c r="AB8" s="27"/>
      <c r="AC8" s="27"/>
      <c r="AD8" s="27"/>
      <c r="AE8" s="27"/>
      <c r="AF8" s="27"/>
      <c r="AG8" s="27"/>
      <c r="AH8" s="27"/>
      <c r="AI8" s="27"/>
      <c r="AJ8" s="27"/>
      <c r="AK8" s="35" t="s">
        <v>28</v>
      </c>
      <c r="AL8" s="27"/>
      <c r="AM8" s="27"/>
      <c r="AN8" s="36" t="s">
        <v>29</v>
      </c>
      <c r="AO8" s="27"/>
      <c r="AP8" s="27"/>
      <c r="AQ8" s="29"/>
      <c r="BE8" s="328"/>
      <c r="BS8" s="22" t="s">
        <v>30</v>
      </c>
    </row>
    <row r="9" spans="1:74" ht="29.25" customHeight="1">
      <c r="B9" s="26"/>
      <c r="C9" s="27"/>
      <c r="D9" s="32" t="s">
        <v>31</v>
      </c>
      <c r="E9" s="27"/>
      <c r="F9" s="27"/>
      <c r="G9" s="27"/>
      <c r="H9" s="27"/>
      <c r="I9" s="27"/>
      <c r="J9" s="27"/>
      <c r="K9" s="37" t="s">
        <v>32</v>
      </c>
      <c r="L9" s="27"/>
      <c r="M9" s="27"/>
      <c r="N9" s="27"/>
      <c r="O9" s="27"/>
      <c r="P9" s="27"/>
      <c r="Q9" s="27"/>
      <c r="R9" s="27"/>
      <c r="S9" s="27"/>
      <c r="T9" s="27"/>
      <c r="U9" s="27"/>
      <c r="V9" s="27"/>
      <c r="W9" s="27"/>
      <c r="X9" s="27"/>
      <c r="Y9" s="27"/>
      <c r="Z9" s="27"/>
      <c r="AA9" s="27"/>
      <c r="AB9" s="27"/>
      <c r="AC9" s="27"/>
      <c r="AD9" s="27"/>
      <c r="AE9" s="27"/>
      <c r="AF9" s="27"/>
      <c r="AG9" s="27"/>
      <c r="AH9" s="27"/>
      <c r="AI9" s="27"/>
      <c r="AJ9" s="27"/>
      <c r="AK9" s="32" t="s">
        <v>33</v>
      </c>
      <c r="AL9" s="27"/>
      <c r="AM9" s="27"/>
      <c r="AN9" s="37" t="s">
        <v>34</v>
      </c>
      <c r="AO9" s="27"/>
      <c r="AP9" s="27"/>
      <c r="AQ9" s="29"/>
      <c r="BE9" s="328"/>
      <c r="BS9" s="22" t="s">
        <v>35</v>
      </c>
    </row>
    <row r="10" spans="1:74" ht="14.45" customHeight="1">
      <c r="B10" s="26"/>
      <c r="C10" s="27"/>
      <c r="D10" s="35" t="s">
        <v>36</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35" t="s">
        <v>37</v>
      </c>
      <c r="AL10" s="27"/>
      <c r="AM10" s="27"/>
      <c r="AN10" s="33" t="s">
        <v>38</v>
      </c>
      <c r="AO10" s="27"/>
      <c r="AP10" s="27"/>
      <c r="AQ10" s="29"/>
      <c r="BE10" s="328"/>
      <c r="BS10" s="22" t="s">
        <v>20</v>
      </c>
    </row>
    <row r="11" spans="1:74" ht="18.399999999999999" customHeight="1">
      <c r="B11" s="26"/>
      <c r="C11" s="27"/>
      <c r="D11" s="27"/>
      <c r="E11" s="33" t="s">
        <v>39</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35" t="s">
        <v>40</v>
      </c>
      <c r="AL11" s="27"/>
      <c r="AM11" s="27"/>
      <c r="AN11" s="33" t="s">
        <v>41</v>
      </c>
      <c r="AO11" s="27"/>
      <c r="AP11" s="27"/>
      <c r="AQ11" s="29"/>
      <c r="BE11" s="328"/>
      <c r="BS11" s="22" t="s">
        <v>20</v>
      </c>
    </row>
    <row r="12" spans="1:74" ht="6.95" customHeight="1">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9"/>
      <c r="BE12" s="328"/>
      <c r="BS12" s="22" t="s">
        <v>20</v>
      </c>
    </row>
    <row r="13" spans="1:74" ht="14.45" customHeight="1">
      <c r="B13" s="26"/>
      <c r="C13" s="27"/>
      <c r="D13" s="35" t="s">
        <v>42</v>
      </c>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35" t="s">
        <v>37</v>
      </c>
      <c r="AL13" s="27"/>
      <c r="AM13" s="27"/>
      <c r="AN13" s="38" t="s">
        <v>43</v>
      </c>
      <c r="AO13" s="27"/>
      <c r="AP13" s="27"/>
      <c r="AQ13" s="29"/>
      <c r="BE13" s="328"/>
      <c r="BS13" s="22" t="s">
        <v>20</v>
      </c>
    </row>
    <row r="14" spans="1:74">
      <c r="B14" s="26"/>
      <c r="C14" s="27"/>
      <c r="D14" s="27"/>
      <c r="E14" s="332" t="s">
        <v>43</v>
      </c>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5" t="s">
        <v>40</v>
      </c>
      <c r="AL14" s="27"/>
      <c r="AM14" s="27"/>
      <c r="AN14" s="38" t="s">
        <v>43</v>
      </c>
      <c r="AO14" s="27"/>
      <c r="AP14" s="27"/>
      <c r="AQ14" s="29"/>
      <c r="BE14" s="328"/>
      <c r="BS14" s="22" t="s">
        <v>20</v>
      </c>
    </row>
    <row r="15" spans="1:74" ht="6.95" customHeight="1">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9"/>
      <c r="BE15" s="328"/>
      <c r="BS15" s="22" t="s">
        <v>6</v>
      </c>
    </row>
    <row r="16" spans="1:74" ht="14.45" customHeight="1">
      <c r="B16" s="26"/>
      <c r="C16" s="27"/>
      <c r="D16" s="35" t="s">
        <v>44</v>
      </c>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35" t="s">
        <v>37</v>
      </c>
      <c r="AL16" s="27"/>
      <c r="AM16" s="27"/>
      <c r="AN16" s="33" t="s">
        <v>45</v>
      </c>
      <c r="AO16" s="27"/>
      <c r="AP16" s="27"/>
      <c r="AQ16" s="29"/>
      <c r="BE16" s="328"/>
      <c r="BS16" s="22" t="s">
        <v>6</v>
      </c>
    </row>
    <row r="17" spans="2:71" ht="18.399999999999999" customHeight="1">
      <c r="B17" s="26"/>
      <c r="C17" s="27"/>
      <c r="D17" s="27"/>
      <c r="E17" s="33" t="s">
        <v>46</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35" t="s">
        <v>40</v>
      </c>
      <c r="AL17" s="27"/>
      <c r="AM17" s="27"/>
      <c r="AN17" s="33" t="s">
        <v>47</v>
      </c>
      <c r="AO17" s="27"/>
      <c r="AP17" s="27"/>
      <c r="AQ17" s="29"/>
      <c r="BE17" s="328"/>
      <c r="BS17" s="22" t="s">
        <v>48</v>
      </c>
    </row>
    <row r="18" spans="2:71" ht="6.95" customHeight="1">
      <c r="B18" s="26"/>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9"/>
      <c r="BE18" s="328"/>
      <c r="BS18" s="22" t="s">
        <v>8</v>
      </c>
    </row>
    <row r="19" spans="2:71" ht="14.45" customHeight="1">
      <c r="B19" s="26"/>
      <c r="C19" s="27"/>
      <c r="D19" s="35" t="s">
        <v>49</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9"/>
      <c r="BE19" s="328"/>
      <c r="BS19" s="22" t="s">
        <v>8</v>
      </c>
    </row>
    <row r="20" spans="2:71" ht="48.75" customHeight="1">
      <c r="B20" s="26"/>
      <c r="C20" s="27"/>
      <c r="D20" s="27"/>
      <c r="E20" s="334" t="s">
        <v>50</v>
      </c>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4"/>
      <c r="AM20" s="334"/>
      <c r="AN20" s="334"/>
      <c r="AO20" s="27"/>
      <c r="AP20" s="27"/>
      <c r="AQ20" s="29"/>
      <c r="BE20" s="328"/>
      <c r="BS20" s="22" t="s">
        <v>6</v>
      </c>
    </row>
    <row r="21" spans="2:71" ht="6.95" customHeight="1">
      <c r="B21" s="26"/>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9"/>
      <c r="BE21" s="328"/>
    </row>
    <row r="22" spans="2:71" ht="6.95" customHeight="1">
      <c r="B22" s="26"/>
      <c r="C22" s="27"/>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7"/>
      <c r="AQ22" s="29"/>
      <c r="BE22" s="328"/>
    </row>
    <row r="23" spans="2:71" s="1" customFormat="1" ht="25.9" customHeight="1">
      <c r="B23" s="40"/>
      <c r="C23" s="41"/>
      <c r="D23" s="42" t="s">
        <v>51</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35">
        <f>ROUND(AG51,2)</f>
        <v>0</v>
      </c>
      <c r="AL23" s="336"/>
      <c r="AM23" s="336"/>
      <c r="AN23" s="336"/>
      <c r="AO23" s="336"/>
      <c r="AP23" s="41"/>
      <c r="AQ23" s="44"/>
      <c r="BE23" s="328"/>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28"/>
    </row>
    <row r="25" spans="2:71" s="1" customFormat="1" ht="13.5">
      <c r="B25" s="40"/>
      <c r="C25" s="41"/>
      <c r="D25" s="41"/>
      <c r="E25" s="41"/>
      <c r="F25" s="41"/>
      <c r="G25" s="41"/>
      <c r="H25" s="41"/>
      <c r="I25" s="41"/>
      <c r="J25" s="41"/>
      <c r="K25" s="41"/>
      <c r="L25" s="337" t="s">
        <v>52</v>
      </c>
      <c r="M25" s="337"/>
      <c r="N25" s="337"/>
      <c r="O25" s="337"/>
      <c r="P25" s="41"/>
      <c r="Q25" s="41"/>
      <c r="R25" s="41"/>
      <c r="S25" s="41"/>
      <c r="T25" s="41"/>
      <c r="U25" s="41"/>
      <c r="V25" s="41"/>
      <c r="W25" s="337" t="s">
        <v>53</v>
      </c>
      <c r="X25" s="337"/>
      <c r="Y25" s="337"/>
      <c r="Z25" s="337"/>
      <c r="AA25" s="337"/>
      <c r="AB25" s="337"/>
      <c r="AC25" s="337"/>
      <c r="AD25" s="337"/>
      <c r="AE25" s="337"/>
      <c r="AF25" s="41"/>
      <c r="AG25" s="41"/>
      <c r="AH25" s="41"/>
      <c r="AI25" s="41"/>
      <c r="AJ25" s="41"/>
      <c r="AK25" s="337" t="s">
        <v>54</v>
      </c>
      <c r="AL25" s="337"/>
      <c r="AM25" s="337"/>
      <c r="AN25" s="337"/>
      <c r="AO25" s="337"/>
      <c r="AP25" s="41"/>
      <c r="AQ25" s="44"/>
      <c r="BE25" s="328"/>
    </row>
    <row r="26" spans="2:71" s="2" customFormat="1" ht="14.45" customHeight="1">
      <c r="B26" s="46"/>
      <c r="C26" s="47"/>
      <c r="D26" s="48" t="s">
        <v>55</v>
      </c>
      <c r="E26" s="47"/>
      <c r="F26" s="48" t="s">
        <v>56</v>
      </c>
      <c r="G26" s="47"/>
      <c r="H26" s="47"/>
      <c r="I26" s="47"/>
      <c r="J26" s="47"/>
      <c r="K26" s="47"/>
      <c r="L26" s="338">
        <v>0.21</v>
      </c>
      <c r="M26" s="339"/>
      <c r="N26" s="339"/>
      <c r="O26" s="339"/>
      <c r="P26" s="47"/>
      <c r="Q26" s="47"/>
      <c r="R26" s="47"/>
      <c r="S26" s="47"/>
      <c r="T26" s="47"/>
      <c r="U26" s="47"/>
      <c r="V26" s="47"/>
      <c r="W26" s="340">
        <f>ROUND(AZ51,2)</f>
        <v>0</v>
      </c>
      <c r="X26" s="339"/>
      <c r="Y26" s="339"/>
      <c r="Z26" s="339"/>
      <c r="AA26" s="339"/>
      <c r="AB26" s="339"/>
      <c r="AC26" s="339"/>
      <c r="AD26" s="339"/>
      <c r="AE26" s="339"/>
      <c r="AF26" s="47"/>
      <c r="AG26" s="47"/>
      <c r="AH26" s="47"/>
      <c r="AI26" s="47"/>
      <c r="AJ26" s="47"/>
      <c r="AK26" s="340">
        <f>ROUND(AV51,2)</f>
        <v>0</v>
      </c>
      <c r="AL26" s="339"/>
      <c r="AM26" s="339"/>
      <c r="AN26" s="339"/>
      <c r="AO26" s="339"/>
      <c r="AP26" s="47"/>
      <c r="AQ26" s="49"/>
      <c r="BE26" s="328"/>
    </row>
    <row r="27" spans="2:71" s="2" customFormat="1" ht="14.45" customHeight="1">
      <c r="B27" s="46"/>
      <c r="C27" s="47"/>
      <c r="D27" s="47"/>
      <c r="E27" s="47"/>
      <c r="F27" s="48" t="s">
        <v>57</v>
      </c>
      <c r="G27" s="47"/>
      <c r="H27" s="47"/>
      <c r="I27" s="47"/>
      <c r="J27" s="47"/>
      <c r="K27" s="47"/>
      <c r="L27" s="338">
        <v>0.15</v>
      </c>
      <c r="M27" s="339"/>
      <c r="N27" s="339"/>
      <c r="O27" s="339"/>
      <c r="P27" s="47"/>
      <c r="Q27" s="47"/>
      <c r="R27" s="47"/>
      <c r="S27" s="47"/>
      <c r="T27" s="47"/>
      <c r="U27" s="47"/>
      <c r="V27" s="47"/>
      <c r="W27" s="340">
        <f>ROUND(BA51,2)</f>
        <v>0</v>
      </c>
      <c r="X27" s="339"/>
      <c r="Y27" s="339"/>
      <c r="Z27" s="339"/>
      <c r="AA27" s="339"/>
      <c r="AB27" s="339"/>
      <c r="AC27" s="339"/>
      <c r="AD27" s="339"/>
      <c r="AE27" s="339"/>
      <c r="AF27" s="47"/>
      <c r="AG27" s="47"/>
      <c r="AH27" s="47"/>
      <c r="AI27" s="47"/>
      <c r="AJ27" s="47"/>
      <c r="AK27" s="340">
        <f>ROUND(AW51,2)</f>
        <v>0</v>
      </c>
      <c r="AL27" s="339"/>
      <c r="AM27" s="339"/>
      <c r="AN27" s="339"/>
      <c r="AO27" s="339"/>
      <c r="AP27" s="47"/>
      <c r="AQ27" s="49"/>
      <c r="BE27" s="328"/>
    </row>
    <row r="28" spans="2:71" s="2" customFormat="1" ht="14.45" hidden="1" customHeight="1">
      <c r="B28" s="46"/>
      <c r="C28" s="47"/>
      <c r="D28" s="47"/>
      <c r="E28" s="47"/>
      <c r="F28" s="48" t="s">
        <v>58</v>
      </c>
      <c r="G28" s="47"/>
      <c r="H28" s="47"/>
      <c r="I28" s="47"/>
      <c r="J28" s="47"/>
      <c r="K28" s="47"/>
      <c r="L28" s="338">
        <v>0.21</v>
      </c>
      <c r="M28" s="339"/>
      <c r="N28" s="339"/>
      <c r="O28" s="339"/>
      <c r="P28" s="47"/>
      <c r="Q28" s="47"/>
      <c r="R28" s="47"/>
      <c r="S28" s="47"/>
      <c r="T28" s="47"/>
      <c r="U28" s="47"/>
      <c r="V28" s="47"/>
      <c r="W28" s="340">
        <f>ROUND(BB51,2)</f>
        <v>0</v>
      </c>
      <c r="X28" s="339"/>
      <c r="Y28" s="339"/>
      <c r="Z28" s="339"/>
      <c r="AA28" s="339"/>
      <c r="AB28" s="339"/>
      <c r="AC28" s="339"/>
      <c r="AD28" s="339"/>
      <c r="AE28" s="339"/>
      <c r="AF28" s="47"/>
      <c r="AG28" s="47"/>
      <c r="AH28" s="47"/>
      <c r="AI28" s="47"/>
      <c r="AJ28" s="47"/>
      <c r="AK28" s="340">
        <v>0</v>
      </c>
      <c r="AL28" s="339"/>
      <c r="AM28" s="339"/>
      <c r="AN28" s="339"/>
      <c r="AO28" s="339"/>
      <c r="AP28" s="47"/>
      <c r="AQ28" s="49"/>
      <c r="BE28" s="328"/>
    </row>
    <row r="29" spans="2:71" s="2" customFormat="1" ht="14.45" hidden="1" customHeight="1">
      <c r="B29" s="46"/>
      <c r="C29" s="47"/>
      <c r="D29" s="47"/>
      <c r="E29" s="47"/>
      <c r="F29" s="48" t="s">
        <v>59</v>
      </c>
      <c r="G29" s="47"/>
      <c r="H29" s="47"/>
      <c r="I29" s="47"/>
      <c r="J29" s="47"/>
      <c r="K29" s="47"/>
      <c r="L29" s="338">
        <v>0.15</v>
      </c>
      <c r="M29" s="339"/>
      <c r="N29" s="339"/>
      <c r="O29" s="339"/>
      <c r="P29" s="47"/>
      <c r="Q29" s="47"/>
      <c r="R29" s="47"/>
      <c r="S29" s="47"/>
      <c r="T29" s="47"/>
      <c r="U29" s="47"/>
      <c r="V29" s="47"/>
      <c r="W29" s="340">
        <f>ROUND(BC51,2)</f>
        <v>0</v>
      </c>
      <c r="X29" s="339"/>
      <c r="Y29" s="339"/>
      <c r="Z29" s="339"/>
      <c r="AA29" s="339"/>
      <c r="AB29" s="339"/>
      <c r="AC29" s="339"/>
      <c r="AD29" s="339"/>
      <c r="AE29" s="339"/>
      <c r="AF29" s="47"/>
      <c r="AG29" s="47"/>
      <c r="AH29" s="47"/>
      <c r="AI29" s="47"/>
      <c r="AJ29" s="47"/>
      <c r="AK29" s="340">
        <v>0</v>
      </c>
      <c r="AL29" s="339"/>
      <c r="AM29" s="339"/>
      <c r="AN29" s="339"/>
      <c r="AO29" s="339"/>
      <c r="AP29" s="47"/>
      <c r="AQ29" s="49"/>
      <c r="BE29" s="328"/>
    </row>
    <row r="30" spans="2:71" s="2" customFormat="1" ht="14.45" hidden="1" customHeight="1">
      <c r="B30" s="46"/>
      <c r="C30" s="47"/>
      <c r="D30" s="47"/>
      <c r="E30" s="47"/>
      <c r="F30" s="48" t="s">
        <v>60</v>
      </c>
      <c r="G30" s="47"/>
      <c r="H30" s="47"/>
      <c r="I30" s="47"/>
      <c r="J30" s="47"/>
      <c r="K30" s="47"/>
      <c r="L30" s="338">
        <v>0</v>
      </c>
      <c r="M30" s="339"/>
      <c r="N30" s="339"/>
      <c r="O30" s="339"/>
      <c r="P30" s="47"/>
      <c r="Q30" s="47"/>
      <c r="R30" s="47"/>
      <c r="S30" s="47"/>
      <c r="T30" s="47"/>
      <c r="U30" s="47"/>
      <c r="V30" s="47"/>
      <c r="W30" s="340">
        <f>ROUND(BD51,2)</f>
        <v>0</v>
      </c>
      <c r="X30" s="339"/>
      <c r="Y30" s="339"/>
      <c r="Z30" s="339"/>
      <c r="AA30" s="339"/>
      <c r="AB30" s="339"/>
      <c r="AC30" s="339"/>
      <c r="AD30" s="339"/>
      <c r="AE30" s="339"/>
      <c r="AF30" s="47"/>
      <c r="AG30" s="47"/>
      <c r="AH30" s="47"/>
      <c r="AI30" s="47"/>
      <c r="AJ30" s="47"/>
      <c r="AK30" s="340">
        <v>0</v>
      </c>
      <c r="AL30" s="339"/>
      <c r="AM30" s="339"/>
      <c r="AN30" s="339"/>
      <c r="AO30" s="339"/>
      <c r="AP30" s="47"/>
      <c r="AQ30" s="49"/>
      <c r="BE30" s="328"/>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28"/>
    </row>
    <row r="32" spans="2:71" s="1" customFormat="1" ht="25.9" customHeight="1">
      <c r="B32" s="40"/>
      <c r="C32" s="50"/>
      <c r="D32" s="51" t="s">
        <v>61</v>
      </c>
      <c r="E32" s="52"/>
      <c r="F32" s="52"/>
      <c r="G32" s="52"/>
      <c r="H32" s="52"/>
      <c r="I32" s="52"/>
      <c r="J32" s="52"/>
      <c r="K32" s="52"/>
      <c r="L32" s="52"/>
      <c r="M32" s="52"/>
      <c r="N32" s="52"/>
      <c r="O32" s="52"/>
      <c r="P32" s="52"/>
      <c r="Q32" s="52"/>
      <c r="R32" s="52"/>
      <c r="S32" s="52"/>
      <c r="T32" s="53" t="s">
        <v>62</v>
      </c>
      <c r="U32" s="52"/>
      <c r="V32" s="52"/>
      <c r="W32" s="52"/>
      <c r="X32" s="341" t="s">
        <v>63</v>
      </c>
      <c r="Y32" s="342"/>
      <c r="Z32" s="342"/>
      <c r="AA32" s="342"/>
      <c r="AB32" s="342"/>
      <c r="AC32" s="52"/>
      <c r="AD32" s="52"/>
      <c r="AE32" s="52"/>
      <c r="AF32" s="52"/>
      <c r="AG32" s="52"/>
      <c r="AH32" s="52"/>
      <c r="AI32" s="52"/>
      <c r="AJ32" s="52"/>
      <c r="AK32" s="343">
        <f>SUM(AK23:AK30)</f>
        <v>0</v>
      </c>
      <c r="AL32" s="342"/>
      <c r="AM32" s="342"/>
      <c r="AN32" s="342"/>
      <c r="AO32" s="344"/>
      <c r="AP32" s="50"/>
      <c r="AQ32" s="54"/>
      <c r="BE32" s="328"/>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64</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15</v>
      </c>
      <c r="D41" s="65"/>
      <c r="E41" s="65"/>
      <c r="F41" s="65"/>
      <c r="G41" s="65"/>
      <c r="H41" s="65"/>
      <c r="I41" s="65"/>
      <c r="J41" s="65"/>
      <c r="K41" s="65"/>
      <c r="L41" s="65" t="str">
        <f>K5</f>
        <v>019/2017</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18</v>
      </c>
      <c r="D42" s="69"/>
      <c r="E42" s="69"/>
      <c r="F42" s="69"/>
      <c r="G42" s="69"/>
      <c r="H42" s="69"/>
      <c r="I42" s="69"/>
      <c r="J42" s="69"/>
      <c r="K42" s="69"/>
      <c r="L42" s="345" t="str">
        <f>K6</f>
        <v>OPRAVA MÍSTNÍCH KOMUNIKACÍ V HORNÍ NOVÉ VSI</v>
      </c>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c r="AN42" s="346"/>
      <c r="AO42" s="346"/>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c r="B44" s="40"/>
      <c r="C44" s="64" t="s">
        <v>26</v>
      </c>
      <c r="D44" s="62"/>
      <c r="E44" s="62"/>
      <c r="F44" s="62"/>
      <c r="G44" s="62"/>
      <c r="H44" s="62"/>
      <c r="I44" s="62"/>
      <c r="J44" s="62"/>
      <c r="K44" s="62"/>
      <c r="L44" s="71" t="str">
        <f>IF(K8="","",K8)</f>
        <v xml:space="preserve"> Lázně Bělohrad</v>
      </c>
      <c r="M44" s="62"/>
      <c r="N44" s="62"/>
      <c r="O44" s="62"/>
      <c r="P44" s="62"/>
      <c r="Q44" s="62"/>
      <c r="R44" s="62"/>
      <c r="S44" s="62"/>
      <c r="T44" s="62"/>
      <c r="U44" s="62"/>
      <c r="V44" s="62"/>
      <c r="W44" s="62"/>
      <c r="X44" s="62"/>
      <c r="Y44" s="62"/>
      <c r="Z44" s="62"/>
      <c r="AA44" s="62"/>
      <c r="AB44" s="62"/>
      <c r="AC44" s="62"/>
      <c r="AD44" s="62"/>
      <c r="AE44" s="62"/>
      <c r="AF44" s="62"/>
      <c r="AG44" s="62"/>
      <c r="AH44" s="62"/>
      <c r="AI44" s="64" t="s">
        <v>28</v>
      </c>
      <c r="AJ44" s="62"/>
      <c r="AK44" s="62"/>
      <c r="AL44" s="62"/>
      <c r="AM44" s="347" t="str">
        <f>IF(AN8= "","",AN8)</f>
        <v>22. 12. 2017</v>
      </c>
      <c r="AN44" s="347"/>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c r="B46" s="40"/>
      <c r="C46" s="64" t="s">
        <v>36</v>
      </c>
      <c r="D46" s="62"/>
      <c r="E46" s="62"/>
      <c r="F46" s="62"/>
      <c r="G46" s="62"/>
      <c r="H46" s="62"/>
      <c r="I46" s="62"/>
      <c r="J46" s="62"/>
      <c r="K46" s="62"/>
      <c r="L46" s="65" t="str">
        <f>IF(E11= "","",E11)</f>
        <v xml:space="preserve"> Město Lázně Bělohrad</v>
      </c>
      <c r="M46" s="62"/>
      <c r="N46" s="62"/>
      <c r="O46" s="62"/>
      <c r="P46" s="62"/>
      <c r="Q46" s="62"/>
      <c r="R46" s="62"/>
      <c r="S46" s="62"/>
      <c r="T46" s="62"/>
      <c r="U46" s="62"/>
      <c r="V46" s="62"/>
      <c r="W46" s="62"/>
      <c r="X46" s="62"/>
      <c r="Y46" s="62"/>
      <c r="Z46" s="62"/>
      <c r="AA46" s="62"/>
      <c r="AB46" s="62"/>
      <c r="AC46" s="62"/>
      <c r="AD46" s="62"/>
      <c r="AE46" s="62"/>
      <c r="AF46" s="62"/>
      <c r="AG46" s="62"/>
      <c r="AH46" s="62"/>
      <c r="AI46" s="64" t="s">
        <v>44</v>
      </c>
      <c r="AJ46" s="62"/>
      <c r="AK46" s="62"/>
      <c r="AL46" s="62"/>
      <c r="AM46" s="348" t="str">
        <f>IF(E17="","",E17)</f>
        <v xml:space="preserve"> SOLICITE s.r.o.</v>
      </c>
      <c r="AN46" s="348"/>
      <c r="AO46" s="348"/>
      <c r="AP46" s="348"/>
      <c r="AQ46" s="62"/>
      <c r="AR46" s="60"/>
      <c r="AS46" s="349" t="s">
        <v>65</v>
      </c>
      <c r="AT46" s="350"/>
      <c r="AU46" s="73"/>
      <c r="AV46" s="73"/>
      <c r="AW46" s="73"/>
      <c r="AX46" s="73"/>
      <c r="AY46" s="73"/>
      <c r="AZ46" s="73"/>
      <c r="BA46" s="73"/>
      <c r="BB46" s="73"/>
      <c r="BC46" s="73"/>
      <c r="BD46" s="74"/>
    </row>
    <row r="47" spans="2:56" s="1" customFormat="1">
      <c r="B47" s="40"/>
      <c r="C47" s="64" t="s">
        <v>42</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51"/>
      <c r="AT47" s="352"/>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53"/>
      <c r="AT48" s="354"/>
      <c r="AU48" s="41"/>
      <c r="AV48" s="41"/>
      <c r="AW48" s="41"/>
      <c r="AX48" s="41"/>
      <c r="AY48" s="41"/>
      <c r="AZ48" s="41"/>
      <c r="BA48" s="41"/>
      <c r="BB48" s="41"/>
      <c r="BC48" s="41"/>
      <c r="BD48" s="77"/>
    </row>
    <row r="49" spans="1:91" s="1" customFormat="1" ht="29.25" customHeight="1">
      <c r="B49" s="40"/>
      <c r="C49" s="355" t="s">
        <v>66</v>
      </c>
      <c r="D49" s="356"/>
      <c r="E49" s="356"/>
      <c r="F49" s="356"/>
      <c r="G49" s="356"/>
      <c r="H49" s="78"/>
      <c r="I49" s="357" t="s">
        <v>67</v>
      </c>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8" t="s">
        <v>68</v>
      </c>
      <c r="AH49" s="356"/>
      <c r="AI49" s="356"/>
      <c r="AJ49" s="356"/>
      <c r="AK49" s="356"/>
      <c r="AL49" s="356"/>
      <c r="AM49" s="356"/>
      <c r="AN49" s="357" t="s">
        <v>69</v>
      </c>
      <c r="AO49" s="356"/>
      <c r="AP49" s="356"/>
      <c r="AQ49" s="79" t="s">
        <v>70</v>
      </c>
      <c r="AR49" s="60"/>
      <c r="AS49" s="80" t="s">
        <v>71</v>
      </c>
      <c r="AT49" s="81" t="s">
        <v>72</v>
      </c>
      <c r="AU49" s="81" t="s">
        <v>73</v>
      </c>
      <c r="AV49" s="81" t="s">
        <v>74</v>
      </c>
      <c r="AW49" s="81" t="s">
        <v>75</v>
      </c>
      <c r="AX49" s="81" t="s">
        <v>76</v>
      </c>
      <c r="AY49" s="81" t="s">
        <v>77</v>
      </c>
      <c r="AZ49" s="81" t="s">
        <v>78</v>
      </c>
      <c r="BA49" s="81" t="s">
        <v>79</v>
      </c>
      <c r="BB49" s="81" t="s">
        <v>80</v>
      </c>
      <c r="BC49" s="81" t="s">
        <v>81</v>
      </c>
      <c r="BD49" s="82" t="s">
        <v>82</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83</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62">
        <f>ROUND(SUM(AG52:AG53),2)</f>
        <v>0</v>
      </c>
      <c r="AH51" s="362"/>
      <c r="AI51" s="362"/>
      <c r="AJ51" s="362"/>
      <c r="AK51" s="362"/>
      <c r="AL51" s="362"/>
      <c r="AM51" s="362"/>
      <c r="AN51" s="363">
        <f>SUM(AG51,AT51)</f>
        <v>0</v>
      </c>
      <c r="AO51" s="363"/>
      <c r="AP51" s="363"/>
      <c r="AQ51" s="88" t="s">
        <v>84</v>
      </c>
      <c r="AR51" s="70"/>
      <c r="AS51" s="89">
        <f>ROUND(SUM(AS52:AS53),2)</f>
        <v>0</v>
      </c>
      <c r="AT51" s="90">
        <f>ROUND(SUM(AV51:AW51),2)</f>
        <v>0</v>
      </c>
      <c r="AU51" s="91">
        <f>ROUND(SUM(AU52:AU53),5)</f>
        <v>0</v>
      </c>
      <c r="AV51" s="90">
        <f>ROUND(AZ51*L26,2)</f>
        <v>0</v>
      </c>
      <c r="AW51" s="90">
        <f>ROUND(BA51*L27,2)</f>
        <v>0</v>
      </c>
      <c r="AX51" s="90">
        <f>ROUND(BB51*L26,2)</f>
        <v>0</v>
      </c>
      <c r="AY51" s="90">
        <f>ROUND(BC51*L27,2)</f>
        <v>0</v>
      </c>
      <c r="AZ51" s="90">
        <f>ROUND(SUM(AZ52:AZ53),2)</f>
        <v>0</v>
      </c>
      <c r="BA51" s="90">
        <f>ROUND(SUM(BA52:BA53),2)</f>
        <v>0</v>
      </c>
      <c r="BB51" s="90">
        <f>ROUND(SUM(BB52:BB53),2)</f>
        <v>0</v>
      </c>
      <c r="BC51" s="90">
        <f>ROUND(SUM(BC52:BC53),2)</f>
        <v>0</v>
      </c>
      <c r="BD51" s="92">
        <f>ROUND(SUM(BD52:BD53),2)</f>
        <v>0</v>
      </c>
      <c r="BS51" s="93" t="s">
        <v>85</v>
      </c>
      <c r="BT51" s="93" t="s">
        <v>86</v>
      </c>
      <c r="BU51" s="94" t="s">
        <v>87</v>
      </c>
      <c r="BV51" s="93" t="s">
        <v>88</v>
      </c>
      <c r="BW51" s="93" t="s">
        <v>7</v>
      </c>
      <c r="BX51" s="93" t="s">
        <v>89</v>
      </c>
      <c r="CL51" s="93" t="s">
        <v>22</v>
      </c>
    </row>
    <row r="52" spans="1:91" s="5" customFormat="1" ht="22.5" customHeight="1">
      <c r="A52" s="95" t="s">
        <v>90</v>
      </c>
      <c r="B52" s="96"/>
      <c r="C52" s="97"/>
      <c r="D52" s="361" t="s">
        <v>91</v>
      </c>
      <c r="E52" s="361"/>
      <c r="F52" s="361"/>
      <c r="G52" s="361"/>
      <c r="H52" s="361"/>
      <c r="I52" s="98"/>
      <c r="J52" s="361" t="s">
        <v>92</v>
      </c>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59">
        <f>'SO.01 - Komunikace'!J27</f>
        <v>0</v>
      </c>
      <c r="AH52" s="360"/>
      <c r="AI52" s="360"/>
      <c r="AJ52" s="360"/>
      <c r="AK52" s="360"/>
      <c r="AL52" s="360"/>
      <c r="AM52" s="360"/>
      <c r="AN52" s="359">
        <f>SUM(AG52,AT52)</f>
        <v>0</v>
      </c>
      <c r="AO52" s="360"/>
      <c r="AP52" s="360"/>
      <c r="AQ52" s="99" t="s">
        <v>93</v>
      </c>
      <c r="AR52" s="100"/>
      <c r="AS52" s="101">
        <v>0</v>
      </c>
      <c r="AT52" s="102">
        <f>ROUND(SUM(AV52:AW52),2)</f>
        <v>0</v>
      </c>
      <c r="AU52" s="103">
        <f>'SO.01 - Komunikace'!P83</f>
        <v>0</v>
      </c>
      <c r="AV52" s="102">
        <f>'SO.01 - Komunikace'!J30</f>
        <v>0</v>
      </c>
      <c r="AW52" s="102">
        <f>'SO.01 - Komunikace'!J31</f>
        <v>0</v>
      </c>
      <c r="AX52" s="102">
        <f>'SO.01 - Komunikace'!J32</f>
        <v>0</v>
      </c>
      <c r="AY52" s="102">
        <f>'SO.01 - Komunikace'!J33</f>
        <v>0</v>
      </c>
      <c r="AZ52" s="102">
        <f>'SO.01 - Komunikace'!F30</f>
        <v>0</v>
      </c>
      <c r="BA52" s="102">
        <f>'SO.01 - Komunikace'!F31</f>
        <v>0</v>
      </c>
      <c r="BB52" s="102">
        <f>'SO.01 - Komunikace'!F32</f>
        <v>0</v>
      </c>
      <c r="BC52" s="102">
        <f>'SO.01 - Komunikace'!F33</f>
        <v>0</v>
      </c>
      <c r="BD52" s="104">
        <f>'SO.01 - Komunikace'!F34</f>
        <v>0</v>
      </c>
      <c r="BT52" s="105" t="s">
        <v>25</v>
      </c>
      <c r="BV52" s="105" t="s">
        <v>88</v>
      </c>
      <c r="BW52" s="105" t="s">
        <v>94</v>
      </c>
      <c r="BX52" s="105" t="s">
        <v>7</v>
      </c>
      <c r="CL52" s="105" t="s">
        <v>84</v>
      </c>
      <c r="CM52" s="105" t="s">
        <v>95</v>
      </c>
    </row>
    <row r="53" spans="1:91" s="5" customFormat="1" ht="22.5" customHeight="1">
      <c r="A53" s="95" t="s">
        <v>90</v>
      </c>
      <c r="B53" s="96"/>
      <c r="C53" s="97"/>
      <c r="D53" s="361" t="s">
        <v>96</v>
      </c>
      <c r="E53" s="361"/>
      <c r="F53" s="361"/>
      <c r="G53" s="361"/>
      <c r="H53" s="361"/>
      <c r="I53" s="98"/>
      <c r="J53" s="361" t="s">
        <v>97</v>
      </c>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59">
        <f>'VON - Vedlejší a ostatní ...'!J27</f>
        <v>0</v>
      </c>
      <c r="AH53" s="360"/>
      <c r="AI53" s="360"/>
      <c r="AJ53" s="360"/>
      <c r="AK53" s="360"/>
      <c r="AL53" s="360"/>
      <c r="AM53" s="360"/>
      <c r="AN53" s="359">
        <f>SUM(AG53,AT53)</f>
        <v>0</v>
      </c>
      <c r="AO53" s="360"/>
      <c r="AP53" s="360"/>
      <c r="AQ53" s="99" t="s">
        <v>96</v>
      </c>
      <c r="AR53" s="100"/>
      <c r="AS53" s="106">
        <v>0</v>
      </c>
      <c r="AT53" s="107">
        <f>ROUND(SUM(AV53:AW53),2)</f>
        <v>0</v>
      </c>
      <c r="AU53" s="108">
        <f>'VON - Vedlejší a ostatní ...'!P82</f>
        <v>0</v>
      </c>
      <c r="AV53" s="107">
        <f>'VON - Vedlejší a ostatní ...'!J30</f>
        <v>0</v>
      </c>
      <c r="AW53" s="107">
        <f>'VON - Vedlejší a ostatní ...'!J31</f>
        <v>0</v>
      </c>
      <c r="AX53" s="107">
        <f>'VON - Vedlejší a ostatní ...'!J32</f>
        <v>0</v>
      </c>
      <c r="AY53" s="107">
        <f>'VON - Vedlejší a ostatní ...'!J33</f>
        <v>0</v>
      </c>
      <c r="AZ53" s="107">
        <f>'VON - Vedlejší a ostatní ...'!F30</f>
        <v>0</v>
      </c>
      <c r="BA53" s="107">
        <f>'VON - Vedlejší a ostatní ...'!F31</f>
        <v>0</v>
      </c>
      <c r="BB53" s="107">
        <f>'VON - Vedlejší a ostatní ...'!F32</f>
        <v>0</v>
      </c>
      <c r="BC53" s="107">
        <f>'VON - Vedlejší a ostatní ...'!F33</f>
        <v>0</v>
      </c>
      <c r="BD53" s="109">
        <f>'VON - Vedlejší a ostatní ...'!F34</f>
        <v>0</v>
      </c>
      <c r="BT53" s="105" t="s">
        <v>25</v>
      </c>
      <c r="BV53" s="105" t="s">
        <v>88</v>
      </c>
      <c r="BW53" s="105" t="s">
        <v>98</v>
      </c>
      <c r="BX53" s="105" t="s">
        <v>7</v>
      </c>
      <c r="CL53" s="105" t="s">
        <v>84</v>
      </c>
      <c r="CM53" s="105" t="s">
        <v>95</v>
      </c>
    </row>
    <row r="54" spans="1:91" s="1" customFormat="1" ht="30" customHeight="1">
      <c r="B54" s="40"/>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0"/>
    </row>
    <row r="55" spans="1:91" s="1" customFormat="1" ht="6.95" customHeight="1">
      <c r="B55" s="55"/>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60"/>
    </row>
  </sheetData>
  <sheetProtection algorithmName="SHA-512" hashValue="xk/gP+34U6NH2MTekaIlwL6sNxMc2YjJNUtIFuq4KsGNhat0CK6tGRSzOslPkU+81B+VUuovrC6ZV7alHzd6dw==" saltValue="V4ulUh0eVFmcIMMByHqHvQ==" spinCount="100000" sheet="1" objects="1" scenarios="1" formatCells="0" formatColumns="0" formatRows="0" sort="0" autoFilter="0"/>
  <mergeCells count="45">
    <mergeCell ref="AG51:AM51"/>
    <mergeCell ref="AN51:AP51"/>
    <mergeCell ref="AR2:BE2"/>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SO.01 - Komunikace'!C2" display="/"/>
    <hyperlink ref="A53" location="'VON - Vedlejší a ostatní ...'!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5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99</v>
      </c>
      <c r="G1" s="372" t="s">
        <v>100</v>
      </c>
      <c r="H1" s="372"/>
      <c r="I1" s="114"/>
      <c r="J1" s="113" t="s">
        <v>101</v>
      </c>
      <c r="K1" s="112" t="s">
        <v>102</v>
      </c>
      <c r="L1" s="113" t="s">
        <v>103</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4"/>
      <c r="M2" s="364"/>
      <c r="N2" s="364"/>
      <c r="O2" s="364"/>
      <c r="P2" s="364"/>
      <c r="Q2" s="364"/>
      <c r="R2" s="364"/>
      <c r="S2" s="364"/>
      <c r="T2" s="364"/>
      <c r="U2" s="364"/>
      <c r="V2" s="364"/>
      <c r="AT2" s="22" t="s">
        <v>94</v>
      </c>
    </row>
    <row r="3" spans="1:70" ht="6.95" customHeight="1">
      <c r="B3" s="23"/>
      <c r="C3" s="24"/>
      <c r="D3" s="24"/>
      <c r="E3" s="24"/>
      <c r="F3" s="24"/>
      <c r="G3" s="24"/>
      <c r="H3" s="24"/>
      <c r="I3" s="115"/>
      <c r="J3" s="24"/>
      <c r="K3" s="25"/>
      <c r="AT3" s="22" t="s">
        <v>95</v>
      </c>
    </row>
    <row r="4" spans="1:70" ht="36.950000000000003" customHeight="1">
      <c r="B4" s="26"/>
      <c r="C4" s="27"/>
      <c r="D4" s="28" t="s">
        <v>104</v>
      </c>
      <c r="E4" s="27"/>
      <c r="F4" s="27"/>
      <c r="G4" s="27"/>
      <c r="H4" s="27"/>
      <c r="I4" s="116"/>
      <c r="J4" s="27"/>
      <c r="K4" s="29"/>
      <c r="M4" s="30" t="s">
        <v>12</v>
      </c>
      <c r="AT4" s="22" t="s">
        <v>6</v>
      </c>
    </row>
    <row r="5" spans="1:70" ht="6.95" customHeight="1">
      <c r="B5" s="26"/>
      <c r="C5" s="27"/>
      <c r="D5" s="27"/>
      <c r="E5" s="27"/>
      <c r="F5" s="27"/>
      <c r="G5" s="27"/>
      <c r="H5" s="27"/>
      <c r="I5" s="116"/>
      <c r="J5" s="27"/>
      <c r="K5" s="29"/>
    </row>
    <row r="6" spans="1:70">
      <c r="B6" s="26"/>
      <c r="C6" s="27"/>
      <c r="D6" s="35" t="s">
        <v>18</v>
      </c>
      <c r="E6" s="27"/>
      <c r="F6" s="27"/>
      <c r="G6" s="27"/>
      <c r="H6" s="27"/>
      <c r="I6" s="116"/>
      <c r="J6" s="27"/>
      <c r="K6" s="29"/>
    </row>
    <row r="7" spans="1:70" ht="22.5" customHeight="1">
      <c r="B7" s="26"/>
      <c r="C7" s="27"/>
      <c r="D7" s="27"/>
      <c r="E7" s="365" t="str">
        <f>'Rekapitulace stavby'!K6</f>
        <v>OPRAVA MÍSTNÍCH KOMUNIKACÍ V HORNÍ NOVÉ VSI</v>
      </c>
      <c r="F7" s="366"/>
      <c r="G7" s="366"/>
      <c r="H7" s="366"/>
      <c r="I7" s="116"/>
      <c r="J7" s="27"/>
      <c r="K7" s="29"/>
    </row>
    <row r="8" spans="1:70" s="1" customFormat="1">
      <c r="B8" s="40"/>
      <c r="C8" s="41"/>
      <c r="D8" s="35" t="s">
        <v>105</v>
      </c>
      <c r="E8" s="41"/>
      <c r="F8" s="41"/>
      <c r="G8" s="41"/>
      <c r="H8" s="41"/>
      <c r="I8" s="117"/>
      <c r="J8" s="41"/>
      <c r="K8" s="44"/>
    </row>
    <row r="9" spans="1:70" s="1" customFormat="1" ht="36.950000000000003" customHeight="1">
      <c r="B9" s="40"/>
      <c r="C9" s="41"/>
      <c r="D9" s="41"/>
      <c r="E9" s="367" t="s">
        <v>106</v>
      </c>
      <c r="F9" s="368"/>
      <c r="G9" s="368"/>
      <c r="H9" s="368"/>
      <c r="I9" s="117"/>
      <c r="J9" s="41"/>
      <c r="K9" s="44"/>
    </row>
    <row r="10" spans="1:70" s="1" customFormat="1" ht="13.5">
      <c r="B10" s="40"/>
      <c r="C10" s="41"/>
      <c r="D10" s="41"/>
      <c r="E10" s="41"/>
      <c r="F10" s="41"/>
      <c r="G10" s="41"/>
      <c r="H10" s="41"/>
      <c r="I10" s="117"/>
      <c r="J10" s="41"/>
      <c r="K10" s="44"/>
    </row>
    <row r="11" spans="1:70" s="1" customFormat="1" ht="14.45" customHeight="1">
      <c r="B11" s="40"/>
      <c r="C11" s="41"/>
      <c r="D11" s="35" t="s">
        <v>21</v>
      </c>
      <c r="E11" s="41"/>
      <c r="F11" s="33" t="s">
        <v>84</v>
      </c>
      <c r="G11" s="41"/>
      <c r="H11" s="41"/>
      <c r="I11" s="118" t="s">
        <v>23</v>
      </c>
      <c r="J11" s="33" t="s">
        <v>84</v>
      </c>
      <c r="K11" s="44"/>
    </row>
    <row r="12" spans="1:70" s="1" customFormat="1" ht="14.45" customHeight="1">
      <c r="B12" s="40"/>
      <c r="C12" s="41"/>
      <c r="D12" s="35" t="s">
        <v>26</v>
      </c>
      <c r="E12" s="41"/>
      <c r="F12" s="33" t="s">
        <v>27</v>
      </c>
      <c r="G12" s="41"/>
      <c r="H12" s="41"/>
      <c r="I12" s="118" t="s">
        <v>28</v>
      </c>
      <c r="J12" s="119" t="str">
        <f>'Rekapitulace stavby'!AN8</f>
        <v>22. 12. 2017</v>
      </c>
      <c r="K12" s="44"/>
    </row>
    <row r="13" spans="1:70" s="1" customFormat="1" ht="10.9" customHeight="1">
      <c r="B13" s="40"/>
      <c r="C13" s="41"/>
      <c r="D13" s="41"/>
      <c r="E13" s="41"/>
      <c r="F13" s="41"/>
      <c r="G13" s="41"/>
      <c r="H13" s="41"/>
      <c r="I13" s="117"/>
      <c r="J13" s="41"/>
      <c r="K13" s="44"/>
    </row>
    <row r="14" spans="1:70" s="1" customFormat="1" ht="14.45" customHeight="1">
      <c r="B14" s="40"/>
      <c r="C14" s="41"/>
      <c r="D14" s="35" t="s">
        <v>36</v>
      </c>
      <c r="E14" s="41"/>
      <c r="F14" s="41"/>
      <c r="G14" s="41"/>
      <c r="H14" s="41"/>
      <c r="I14" s="118" t="s">
        <v>37</v>
      </c>
      <c r="J14" s="33" t="s">
        <v>84</v>
      </c>
      <c r="K14" s="44"/>
    </row>
    <row r="15" spans="1:70" s="1" customFormat="1" ht="18" customHeight="1">
      <c r="B15" s="40"/>
      <c r="C15" s="41"/>
      <c r="D15" s="41"/>
      <c r="E15" s="33" t="s">
        <v>39</v>
      </c>
      <c r="F15" s="41"/>
      <c r="G15" s="41"/>
      <c r="H15" s="41"/>
      <c r="I15" s="118" t="s">
        <v>40</v>
      </c>
      <c r="J15" s="33" t="s">
        <v>84</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42</v>
      </c>
      <c r="E17" s="41"/>
      <c r="F17" s="41"/>
      <c r="G17" s="41"/>
      <c r="H17" s="41"/>
      <c r="I17" s="118" t="s">
        <v>37</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40</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44</v>
      </c>
      <c r="E20" s="41"/>
      <c r="F20" s="41"/>
      <c r="G20" s="41"/>
      <c r="H20" s="41"/>
      <c r="I20" s="118" t="s">
        <v>37</v>
      </c>
      <c r="J20" s="33" t="s">
        <v>45</v>
      </c>
      <c r="K20" s="44"/>
    </row>
    <row r="21" spans="2:11" s="1" customFormat="1" ht="18" customHeight="1">
      <c r="B21" s="40"/>
      <c r="C21" s="41"/>
      <c r="D21" s="41"/>
      <c r="E21" s="33" t="s">
        <v>107</v>
      </c>
      <c r="F21" s="41"/>
      <c r="G21" s="41"/>
      <c r="H21" s="41"/>
      <c r="I21" s="118" t="s">
        <v>40</v>
      </c>
      <c r="J21" s="33" t="s">
        <v>47</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49</v>
      </c>
      <c r="E23" s="41"/>
      <c r="F23" s="41"/>
      <c r="G23" s="41"/>
      <c r="H23" s="41"/>
      <c r="I23" s="117"/>
      <c r="J23" s="41"/>
      <c r="K23" s="44"/>
    </row>
    <row r="24" spans="2:11" s="6" customFormat="1" ht="22.5" customHeight="1">
      <c r="B24" s="120"/>
      <c r="C24" s="121"/>
      <c r="D24" s="121"/>
      <c r="E24" s="334" t="s">
        <v>84</v>
      </c>
      <c r="F24" s="334"/>
      <c r="G24" s="334"/>
      <c r="H24" s="334"/>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51</v>
      </c>
      <c r="E27" s="41"/>
      <c r="F27" s="41"/>
      <c r="G27" s="41"/>
      <c r="H27" s="41"/>
      <c r="I27" s="117"/>
      <c r="J27" s="127">
        <f>ROUND(J83,2)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53</v>
      </c>
      <c r="G29" s="41"/>
      <c r="H29" s="41"/>
      <c r="I29" s="128" t="s">
        <v>52</v>
      </c>
      <c r="J29" s="45" t="s">
        <v>54</v>
      </c>
      <c r="K29" s="44"/>
    </row>
    <row r="30" spans="2:11" s="1" customFormat="1" ht="14.45" customHeight="1">
      <c r="B30" s="40"/>
      <c r="C30" s="41"/>
      <c r="D30" s="48" t="s">
        <v>55</v>
      </c>
      <c r="E30" s="48" t="s">
        <v>56</v>
      </c>
      <c r="F30" s="129">
        <f>ROUND(SUM(BE83:BE154), 2)</f>
        <v>0</v>
      </c>
      <c r="G30" s="41"/>
      <c r="H30" s="41"/>
      <c r="I30" s="130">
        <v>0.21</v>
      </c>
      <c r="J30" s="129">
        <f>ROUND(ROUND((SUM(BE83:BE154)), 2)*I30, 2)</f>
        <v>0</v>
      </c>
      <c r="K30" s="44"/>
    </row>
    <row r="31" spans="2:11" s="1" customFormat="1" ht="14.45" customHeight="1">
      <c r="B31" s="40"/>
      <c r="C31" s="41"/>
      <c r="D31" s="41"/>
      <c r="E31" s="48" t="s">
        <v>57</v>
      </c>
      <c r="F31" s="129">
        <f>ROUND(SUM(BF83:BF154), 2)</f>
        <v>0</v>
      </c>
      <c r="G31" s="41"/>
      <c r="H31" s="41"/>
      <c r="I31" s="130">
        <v>0.15</v>
      </c>
      <c r="J31" s="129">
        <f>ROUND(ROUND((SUM(BF83:BF154)), 2)*I31, 2)</f>
        <v>0</v>
      </c>
      <c r="K31" s="44"/>
    </row>
    <row r="32" spans="2:11" s="1" customFormat="1" ht="14.45" hidden="1" customHeight="1">
      <c r="B32" s="40"/>
      <c r="C32" s="41"/>
      <c r="D32" s="41"/>
      <c r="E32" s="48" t="s">
        <v>58</v>
      </c>
      <c r="F32" s="129">
        <f>ROUND(SUM(BG83:BG154), 2)</f>
        <v>0</v>
      </c>
      <c r="G32" s="41"/>
      <c r="H32" s="41"/>
      <c r="I32" s="130">
        <v>0.21</v>
      </c>
      <c r="J32" s="129">
        <v>0</v>
      </c>
      <c r="K32" s="44"/>
    </row>
    <row r="33" spans="2:11" s="1" customFormat="1" ht="14.45" hidden="1" customHeight="1">
      <c r="B33" s="40"/>
      <c r="C33" s="41"/>
      <c r="D33" s="41"/>
      <c r="E33" s="48" t="s">
        <v>59</v>
      </c>
      <c r="F33" s="129">
        <f>ROUND(SUM(BH83:BH154), 2)</f>
        <v>0</v>
      </c>
      <c r="G33" s="41"/>
      <c r="H33" s="41"/>
      <c r="I33" s="130">
        <v>0.15</v>
      </c>
      <c r="J33" s="129">
        <v>0</v>
      </c>
      <c r="K33" s="44"/>
    </row>
    <row r="34" spans="2:11" s="1" customFormat="1" ht="14.45" hidden="1" customHeight="1">
      <c r="B34" s="40"/>
      <c r="C34" s="41"/>
      <c r="D34" s="41"/>
      <c r="E34" s="48" t="s">
        <v>60</v>
      </c>
      <c r="F34" s="129">
        <f>ROUND(SUM(BI83:BI154),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61</v>
      </c>
      <c r="E36" s="78"/>
      <c r="F36" s="78"/>
      <c r="G36" s="133" t="s">
        <v>62</v>
      </c>
      <c r="H36" s="134" t="s">
        <v>63</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8" t="s">
        <v>108</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65" t="str">
        <f>E7</f>
        <v>OPRAVA MÍSTNÍCH KOMUNIKACÍ V HORNÍ NOVÉ VSI</v>
      </c>
      <c r="F45" s="366"/>
      <c r="G45" s="366"/>
      <c r="H45" s="366"/>
      <c r="I45" s="117"/>
      <c r="J45" s="41"/>
      <c r="K45" s="44"/>
    </row>
    <row r="46" spans="2:11" s="1" customFormat="1" ht="14.45" customHeight="1">
      <c r="B46" s="40"/>
      <c r="C46" s="35" t="s">
        <v>105</v>
      </c>
      <c r="D46" s="41"/>
      <c r="E46" s="41"/>
      <c r="F46" s="41"/>
      <c r="G46" s="41"/>
      <c r="H46" s="41"/>
      <c r="I46" s="117"/>
      <c r="J46" s="41"/>
      <c r="K46" s="44"/>
    </row>
    <row r="47" spans="2:11" s="1" customFormat="1" ht="23.25" customHeight="1">
      <c r="B47" s="40"/>
      <c r="C47" s="41"/>
      <c r="D47" s="41"/>
      <c r="E47" s="367" t="str">
        <f>E9</f>
        <v>SO.01 - Komunikace</v>
      </c>
      <c r="F47" s="368"/>
      <c r="G47" s="368"/>
      <c r="H47" s="36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26</v>
      </c>
      <c r="D49" s="41"/>
      <c r="E49" s="41"/>
      <c r="F49" s="33" t="str">
        <f>F12</f>
        <v xml:space="preserve"> Lázně Bělohrad</v>
      </c>
      <c r="G49" s="41"/>
      <c r="H49" s="41"/>
      <c r="I49" s="118" t="s">
        <v>28</v>
      </c>
      <c r="J49" s="119" t="str">
        <f>IF(J12="","",J12)</f>
        <v>22. 12. 2017</v>
      </c>
      <c r="K49" s="44"/>
    </row>
    <row r="50" spans="2:47" s="1" customFormat="1" ht="6.95" customHeight="1">
      <c r="B50" s="40"/>
      <c r="C50" s="41"/>
      <c r="D50" s="41"/>
      <c r="E50" s="41"/>
      <c r="F50" s="41"/>
      <c r="G50" s="41"/>
      <c r="H50" s="41"/>
      <c r="I50" s="117"/>
      <c r="J50" s="41"/>
      <c r="K50" s="44"/>
    </row>
    <row r="51" spans="2:47" s="1" customFormat="1">
      <c r="B51" s="40"/>
      <c r="C51" s="35" t="s">
        <v>36</v>
      </c>
      <c r="D51" s="41"/>
      <c r="E51" s="41"/>
      <c r="F51" s="33" t="str">
        <f>E15</f>
        <v xml:space="preserve"> Město Lázně Bělohrad</v>
      </c>
      <c r="G51" s="41"/>
      <c r="H51" s="41"/>
      <c r="I51" s="118" t="s">
        <v>44</v>
      </c>
      <c r="J51" s="33" t="str">
        <f>E21</f>
        <v>SOLICITE s.r.o.</v>
      </c>
      <c r="K51" s="44"/>
    </row>
    <row r="52" spans="2:47" s="1" customFormat="1" ht="14.45" customHeight="1">
      <c r="B52" s="40"/>
      <c r="C52" s="35" t="s">
        <v>42</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109</v>
      </c>
      <c r="D54" s="131"/>
      <c r="E54" s="131"/>
      <c r="F54" s="131"/>
      <c r="G54" s="131"/>
      <c r="H54" s="131"/>
      <c r="I54" s="144"/>
      <c r="J54" s="145" t="s">
        <v>110</v>
      </c>
      <c r="K54" s="146"/>
    </row>
    <row r="55" spans="2:47" s="1" customFormat="1" ht="10.35" customHeight="1">
      <c r="B55" s="40"/>
      <c r="C55" s="41"/>
      <c r="D55" s="41"/>
      <c r="E55" s="41"/>
      <c r="F55" s="41"/>
      <c r="G55" s="41"/>
      <c r="H55" s="41"/>
      <c r="I55" s="117"/>
      <c r="J55" s="41"/>
      <c r="K55" s="44"/>
    </row>
    <row r="56" spans="2:47" s="1" customFormat="1" ht="29.25" customHeight="1">
      <c r="B56" s="40"/>
      <c r="C56" s="147" t="s">
        <v>111</v>
      </c>
      <c r="D56" s="41"/>
      <c r="E56" s="41"/>
      <c r="F56" s="41"/>
      <c r="G56" s="41"/>
      <c r="H56" s="41"/>
      <c r="I56" s="117"/>
      <c r="J56" s="127">
        <f>J83</f>
        <v>0</v>
      </c>
      <c r="K56" s="44"/>
      <c r="AU56" s="22" t="s">
        <v>112</v>
      </c>
    </row>
    <row r="57" spans="2:47" s="7" customFormat="1" ht="24.95" customHeight="1">
      <c r="B57" s="148"/>
      <c r="C57" s="149"/>
      <c r="D57" s="150" t="s">
        <v>113</v>
      </c>
      <c r="E57" s="151"/>
      <c r="F57" s="151"/>
      <c r="G57" s="151"/>
      <c r="H57" s="151"/>
      <c r="I57" s="152"/>
      <c r="J57" s="153">
        <f>J84</f>
        <v>0</v>
      </c>
      <c r="K57" s="154"/>
    </row>
    <row r="58" spans="2:47" s="8" customFormat="1" ht="19.899999999999999" customHeight="1">
      <c r="B58" s="155"/>
      <c r="C58" s="156"/>
      <c r="D58" s="157" t="s">
        <v>114</v>
      </c>
      <c r="E58" s="158"/>
      <c r="F58" s="158"/>
      <c r="G58" s="158"/>
      <c r="H58" s="158"/>
      <c r="I58" s="159"/>
      <c r="J58" s="160">
        <f>J85</f>
        <v>0</v>
      </c>
      <c r="K58" s="161"/>
    </row>
    <row r="59" spans="2:47" s="8" customFormat="1" ht="19.899999999999999" customHeight="1">
      <c r="B59" s="155"/>
      <c r="C59" s="156"/>
      <c r="D59" s="157" t="s">
        <v>115</v>
      </c>
      <c r="E59" s="158"/>
      <c r="F59" s="158"/>
      <c r="G59" s="158"/>
      <c r="H59" s="158"/>
      <c r="I59" s="159"/>
      <c r="J59" s="160">
        <f>J109</f>
        <v>0</v>
      </c>
      <c r="K59" s="161"/>
    </row>
    <row r="60" spans="2:47" s="8" customFormat="1" ht="19.899999999999999" customHeight="1">
      <c r="B60" s="155"/>
      <c r="C60" s="156"/>
      <c r="D60" s="157" t="s">
        <v>116</v>
      </c>
      <c r="E60" s="158"/>
      <c r="F60" s="158"/>
      <c r="G60" s="158"/>
      <c r="H60" s="158"/>
      <c r="I60" s="159"/>
      <c r="J60" s="160">
        <f>J131</f>
        <v>0</v>
      </c>
      <c r="K60" s="161"/>
    </row>
    <row r="61" spans="2:47" s="8" customFormat="1" ht="19.899999999999999" customHeight="1">
      <c r="B61" s="155"/>
      <c r="C61" s="156"/>
      <c r="D61" s="157" t="s">
        <v>117</v>
      </c>
      <c r="E61" s="158"/>
      <c r="F61" s="158"/>
      <c r="G61" s="158"/>
      <c r="H61" s="158"/>
      <c r="I61" s="159"/>
      <c r="J61" s="160">
        <f>J136</f>
        <v>0</v>
      </c>
      <c r="K61" s="161"/>
    </row>
    <row r="62" spans="2:47" s="8" customFormat="1" ht="19.899999999999999" customHeight="1">
      <c r="B62" s="155"/>
      <c r="C62" s="156"/>
      <c r="D62" s="157" t="s">
        <v>118</v>
      </c>
      <c r="E62" s="158"/>
      <c r="F62" s="158"/>
      <c r="G62" s="158"/>
      <c r="H62" s="158"/>
      <c r="I62" s="159"/>
      <c r="J62" s="160">
        <f>J141</f>
        <v>0</v>
      </c>
      <c r="K62" s="161"/>
    </row>
    <row r="63" spans="2:47" s="8" customFormat="1" ht="19.899999999999999" customHeight="1">
      <c r="B63" s="155"/>
      <c r="C63" s="156"/>
      <c r="D63" s="157" t="s">
        <v>119</v>
      </c>
      <c r="E63" s="158"/>
      <c r="F63" s="158"/>
      <c r="G63" s="158"/>
      <c r="H63" s="158"/>
      <c r="I63" s="159"/>
      <c r="J63" s="160">
        <f>J150</f>
        <v>0</v>
      </c>
      <c r="K63" s="161"/>
    </row>
    <row r="64" spans="2:47" s="1" customFormat="1" ht="21.75" customHeight="1">
      <c r="B64" s="40"/>
      <c r="C64" s="41"/>
      <c r="D64" s="41"/>
      <c r="E64" s="41"/>
      <c r="F64" s="41"/>
      <c r="G64" s="41"/>
      <c r="H64" s="41"/>
      <c r="I64" s="117"/>
      <c r="J64" s="41"/>
      <c r="K64" s="44"/>
    </row>
    <row r="65" spans="2:12" s="1" customFormat="1" ht="6.95" customHeight="1">
      <c r="B65" s="55"/>
      <c r="C65" s="56"/>
      <c r="D65" s="56"/>
      <c r="E65" s="56"/>
      <c r="F65" s="56"/>
      <c r="G65" s="56"/>
      <c r="H65" s="56"/>
      <c r="I65" s="138"/>
      <c r="J65" s="56"/>
      <c r="K65" s="57"/>
    </row>
    <row r="69" spans="2:12" s="1" customFormat="1" ht="6.95" customHeight="1">
      <c r="B69" s="58"/>
      <c r="C69" s="59"/>
      <c r="D69" s="59"/>
      <c r="E69" s="59"/>
      <c r="F69" s="59"/>
      <c r="G69" s="59"/>
      <c r="H69" s="59"/>
      <c r="I69" s="141"/>
      <c r="J69" s="59"/>
      <c r="K69" s="59"/>
      <c r="L69" s="60"/>
    </row>
    <row r="70" spans="2:12" s="1" customFormat="1" ht="36.950000000000003" customHeight="1">
      <c r="B70" s="40"/>
      <c r="C70" s="61" t="s">
        <v>120</v>
      </c>
      <c r="D70" s="62"/>
      <c r="E70" s="62"/>
      <c r="F70" s="62"/>
      <c r="G70" s="62"/>
      <c r="H70" s="62"/>
      <c r="I70" s="162"/>
      <c r="J70" s="62"/>
      <c r="K70" s="62"/>
      <c r="L70" s="60"/>
    </row>
    <row r="71" spans="2:12" s="1" customFormat="1" ht="6.95" customHeight="1">
      <c r="B71" s="40"/>
      <c r="C71" s="62"/>
      <c r="D71" s="62"/>
      <c r="E71" s="62"/>
      <c r="F71" s="62"/>
      <c r="G71" s="62"/>
      <c r="H71" s="62"/>
      <c r="I71" s="162"/>
      <c r="J71" s="62"/>
      <c r="K71" s="62"/>
      <c r="L71" s="60"/>
    </row>
    <row r="72" spans="2:12" s="1" customFormat="1" ht="14.45" customHeight="1">
      <c r="B72" s="40"/>
      <c r="C72" s="64" t="s">
        <v>18</v>
      </c>
      <c r="D72" s="62"/>
      <c r="E72" s="62"/>
      <c r="F72" s="62"/>
      <c r="G72" s="62"/>
      <c r="H72" s="62"/>
      <c r="I72" s="162"/>
      <c r="J72" s="62"/>
      <c r="K72" s="62"/>
      <c r="L72" s="60"/>
    </row>
    <row r="73" spans="2:12" s="1" customFormat="1" ht="22.5" customHeight="1">
      <c r="B73" s="40"/>
      <c r="C73" s="62"/>
      <c r="D73" s="62"/>
      <c r="E73" s="369" t="str">
        <f>E7</f>
        <v>OPRAVA MÍSTNÍCH KOMUNIKACÍ V HORNÍ NOVÉ VSI</v>
      </c>
      <c r="F73" s="370"/>
      <c r="G73" s="370"/>
      <c r="H73" s="370"/>
      <c r="I73" s="162"/>
      <c r="J73" s="62"/>
      <c r="K73" s="62"/>
      <c r="L73" s="60"/>
    </row>
    <row r="74" spans="2:12" s="1" customFormat="1" ht="14.45" customHeight="1">
      <c r="B74" s="40"/>
      <c r="C74" s="64" t="s">
        <v>105</v>
      </c>
      <c r="D74" s="62"/>
      <c r="E74" s="62"/>
      <c r="F74" s="62"/>
      <c r="G74" s="62"/>
      <c r="H74" s="62"/>
      <c r="I74" s="162"/>
      <c r="J74" s="62"/>
      <c r="K74" s="62"/>
      <c r="L74" s="60"/>
    </row>
    <row r="75" spans="2:12" s="1" customFormat="1" ht="23.25" customHeight="1">
      <c r="B75" s="40"/>
      <c r="C75" s="62"/>
      <c r="D75" s="62"/>
      <c r="E75" s="345" t="str">
        <f>E9</f>
        <v>SO.01 - Komunikace</v>
      </c>
      <c r="F75" s="371"/>
      <c r="G75" s="371"/>
      <c r="H75" s="371"/>
      <c r="I75" s="162"/>
      <c r="J75" s="62"/>
      <c r="K75" s="62"/>
      <c r="L75" s="60"/>
    </row>
    <row r="76" spans="2:12" s="1" customFormat="1" ht="6.95" customHeight="1">
      <c r="B76" s="40"/>
      <c r="C76" s="62"/>
      <c r="D76" s="62"/>
      <c r="E76" s="62"/>
      <c r="F76" s="62"/>
      <c r="G76" s="62"/>
      <c r="H76" s="62"/>
      <c r="I76" s="162"/>
      <c r="J76" s="62"/>
      <c r="K76" s="62"/>
      <c r="L76" s="60"/>
    </row>
    <row r="77" spans="2:12" s="1" customFormat="1" ht="18" customHeight="1">
      <c r="B77" s="40"/>
      <c r="C77" s="64" t="s">
        <v>26</v>
      </c>
      <c r="D77" s="62"/>
      <c r="E77" s="62"/>
      <c r="F77" s="163" t="str">
        <f>F12</f>
        <v xml:space="preserve"> Lázně Bělohrad</v>
      </c>
      <c r="G77" s="62"/>
      <c r="H77" s="62"/>
      <c r="I77" s="164" t="s">
        <v>28</v>
      </c>
      <c r="J77" s="72" t="str">
        <f>IF(J12="","",J12)</f>
        <v>22. 12. 2017</v>
      </c>
      <c r="K77" s="62"/>
      <c r="L77" s="60"/>
    </row>
    <row r="78" spans="2:12" s="1" customFormat="1" ht="6.95" customHeight="1">
      <c r="B78" s="40"/>
      <c r="C78" s="62"/>
      <c r="D78" s="62"/>
      <c r="E78" s="62"/>
      <c r="F78" s="62"/>
      <c r="G78" s="62"/>
      <c r="H78" s="62"/>
      <c r="I78" s="162"/>
      <c r="J78" s="62"/>
      <c r="K78" s="62"/>
      <c r="L78" s="60"/>
    </row>
    <row r="79" spans="2:12" s="1" customFormat="1">
      <c r="B79" s="40"/>
      <c r="C79" s="64" t="s">
        <v>36</v>
      </c>
      <c r="D79" s="62"/>
      <c r="E79" s="62"/>
      <c r="F79" s="163" t="str">
        <f>E15</f>
        <v xml:space="preserve"> Město Lázně Bělohrad</v>
      </c>
      <c r="G79" s="62"/>
      <c r="H79" s="62"/>
      <c r="I79" s="164" t="s">
        <v>44</v>
      </c>
      <c r="J79" s="163" t="str">
        <f>E21</f>
        <v>SOLICITE s.r.o.</v>
      </c>
      <c r="K79" s="62"/>
      <c r="L79" s="60"/>
    </row>
    <row r="80" spans="2:12" s="1" customFormat="1" ht="14.45" customHeight="1">
      <c r="B80" s="40"/>
      <c r="C80" s="64" t="s">
        <v>42</v>
      </c>
      <c r="D80" s="62"/>
      <c r="E80" s="62"/>
      <c r="F80" s="163" t="str">
        <f>IF(E18="","",E18)</f>
        <v/>
      </c>
      <c r="G80" s="62"/>
      <c r="H80" s="62"/>
      <c r="I80" s="162"/>
      <c r="J80" s="62"/>
      <c r="K80" s="62"/>
      <c r="L80" s="60"/>
    </row>
    <row r="81" spans="2:65" s="1" customFormat="1" ht="10.35" customHeight="1">
      <c r="B81" s="40"/>
      <c r="C81" s="62"/>
      <c r="D81" s="62"/>
      <c r="E81" s="62"/>
      <c r="F81" s="62"/>
      <c r="G81" s="62"/>
      <c r="H81" s="62"/>
      <c r="I81" s="162"/>
      <c r="J81" s="62"/>
      <c r="K81" s="62"/>
      <c r="L81" s="60"/>
    </row>
    <row r="82" spans="2:65" s="9" customFormat="1" ht="29.25" customHeight="1">
      <c r="B82" s="165"/>
      <c r="C82" s="166" t="s">
        <v>121</v>
      </c>
      <c r="D82" s="167" t="s">
        <v>70</v>
      </c>
      <c r="E82" s="167" t="s">
        <v>66</v>
      </c>
      <c r="F82" s="167" t="s">
        <v>122</v>
      </c>
      <c r="G82" s="167" t="s">
        <v>123</v>
      </c>
      <c r="H82" s="167" t="s">
        <v>124</v>
      </c>
      <c r="I82" s="168" t="s">
        <v>125</v>
      </c>
      <c r="J82" s="167" t="s">
        <v>110</v>
      </c>
      <c r="K82" s="169" t="s">
        <v>126</v>
      </c>
      <c r="L82" s="170"/>
      <c r="M82" s="80" t="s">
        <v>127</v>
      </c>
      <c r="N82" s="81" t="s">
        <v>55</v>
      </c>
      <c r="O82" s="81" t="s">
        <v>128</v>
      </c>
      <c r="P82" s="81" t="s">
        <v>129</v>
      </c>
      <c r="Q82" s="81" t="s">
        <v>130</v>
      </c>
      <c r="R82" s="81" t="s">
        <v>131</v>
      </c>
      <c r="S82" s="81" t="s">
        <v>132</v>
      </c>
      <c r="T82" s="82" t="s">
        <v>133</v>
      </c>
    </row>
    <row r="83" spans="2:65" s="1" customFormat="1" ht="29.25" customHeight="1">
      <c r="B83" s="40"/>
      <c r="C83" s="86" t="s">
        <v>111</v>
      </c>
      <c r="D83" s="62"/>
      <c r="E83" s="62"/>
      <c r="F83" s="62"/>
      <c r="G83" s="62"/>
      <c r="H83" s="62"/>
      <c r="I83" s="162"/>
      <c r="J83" s="171">
        <f>BK83</f>
        <v>0</v>
      </c>
      <c r="K83" s="62"/>
      <c r="L83" s="60"/>
      <c r="M83" s="83"/>
      <c r="N83" s="84"/>
      <c r="O83" s="84"/>
      <c r="P83" s="172">
        <f>P84</f>
        <v>0</v>
      </c>
      <c r="Q83" s="84"/>
      <c r="R83" s="172">
        <f>R84</f>
        <v>539.25172999999995</v>
      </c>
      <c r="S83" s="84"/>
      <c r="T83" s="173">
        <f>T84</f>
        <v>31.620000000000005</v>
      </c>
      <c r="AT83" s="22" t="s">
        <v>85</v>
      </c>
      <c r="AU83" s="22" t="s">
        <v>112</v>
      </c>
      <c r="BK83" s="174">
        <f>BK84</f>
        <v>0</v>
      </c>
    </row>
    <row r="84" spans="2:65" s="10" customFormat="1" ht="37.35" customHeight="1">
      <c r="B84" s="175"/>
      <c r="C84" s="176"/>
      <c r="D84" s="177" t="s">
        <v>85</v>
      </c>
      <c r="E84" s="178" t="s">
        <v>134</v>
      </c>
      <c r="F84" s="178" t="s">
        <v>135</v>
      </c>
      <c r="G84" s="176"/>
      <c r="H84" s="176"/>
      <c r="I84" s="179"/>
      <c r="J84" s="180">
        <f>BK84</f>
        <v>0</v>
      </c>
      <c r="K84" s="176"/>
      <c r="L84" s="181"/>
      <c r="M84" s="182"/>
      <c r="N84" s="183"/>
      <c r="O84" s="183"/>
      <c r="P84" s="184">
        <f>P85+P109+P131+P136+P141+P150</f>
        <v>0</v>
      </c>
      <c r="Q84" s="183"/>
      <c r="R84" s="184">
        <f>R85+R109+R131+R136+R141+R150</f>
        <v>539.25172999999995</v>
      </c>
      <c r="S84" s="183"/>
      <c r="T84" s="185">
        <f>T85+T109+T131+T136+T141+T150</f>
        <v>31.620000000000005</v>
      </c>
      <c r="AR84" s="186" t="s">
        <v>25</v>
      </c>
      <c r="AT84" s="187" t="s">
        <v>85</v>
      </c>
      <c r="AU84" s="187" t="s">
        <v>86</v>
      </c>
      <c r="AY84" s="186" t="s">
        <v>136</v>
      </c>
      <c r="BK84" s="188">
        <f>BK85+BK109+BK131+BK136+BK141+BK150</f>
        <v>0</v>
      </c>
    </row>
    <row r="85" spans="2:65" s="10" customFormat="1" ht="19.899999999999999" customHeight="1">
      <c r="B85" s="175"/>
      <c r="C85" s="176"/>
      <c r="D85" s="189" t="s">
        <v>85</v>
      </c>
      <c r="E85" s="190" t="s">
        <v>25</v>
      </c>
      <c r="F85" s="190" t="s">
        <v>137</v>
      </c>
      <c r="G85" s="176"/>
      <c r="H85" s="176"/>
      <c r="I85" s="179"/>
      <c r="J85" s="191">
        <f>BK85</f>
        <v>0</v>
      </c>
      <c r="K85" s="176"/>
      <c r="L85" s="181"/>
      <c r="M85" s="182"/>
      <c r="N85" s="183"/>
      <c r="O85" s="183"/>
      <c r="P85" s="184">
        <f>SUM(P86:P108)</f>
        <v>0</v>
      </c>
      <c r="Q85" s="183"/>
      <c r="R85" s="184">
        <f>SUM(R86:R108)</f>
        <v>5.6000000000000008E-3</v>
      </c>
      <c r="S85" s="183"/>
      <c r="T85" s="185">
        <f>SUM(T86:T108)</f>
        <v>23.020000000000003</v>
      </c>
      <c r="AR85" s="186" t="s">
        <v>25</v>
      </c>
      <c r="AT85" s="187" t="s">
        <v>85</v>
      </c>
      <c r="AU85" s="187" t="s">
        <v>25</v>
      </c>
      <c r="AY85" s="186" t="s">
        <v>136</v>
      </c>
      <c r="BK85" s="188">
        <f>SUM(BK86:BK108)</f>
        <v>0</v>
      </c>
    </row>
    <row r="86" spans="2:65" s="1" customFormat="1" ht="44.25" customHeight="1">
      <c r="B86" s="40"/>
      <c r="C86" s="192" t="s">
        <v>25</v>
      </c>
      <c r="D86" s="192" t="s">
        <v>138</v>
      </c>
      <c r="E86" s="193" t="s">
        <v>139</v>
      </c>
      <c r="F86" s="194" t="s">
        <v>140</v>
      </c>
      <c r="G86" s="195" t="s">
        <v>141</v>
      </c>
      <c r="H86" s="196">
        <v>30</v>
      </c>
      <c r="I86" s="197"/>
      <c r="J86" s="198">
        <f>ROUND(I86*H86,2)</f>
        <v>0</v>
      </c>
      <c r="K86" s="194" t="s">
        <v>142</v>
      </c>
      <c r="L86" s="60"/>
      <c r="M86" s="199" t="s">
        <v>84</v>
      </c>
      <c r="N86" s="200" t="s">
        <v>56</v>
      </c>
      <c r="O86" s="41"/>
      <c r="P86" s="201">
        <f>O86*H86</f>
        <v>0</v>
      </c>
      <c r="Q86" s="201">
        <v>0</v>
      </c>
      <c r="R86" s="201">
        <f>Q86*H86</f>
        <v>0</v>
      </c>
      <c r="S86" s="201">
        <v>0.17</v>
      </c>
      <c r="T86" s="202">
        <f>S86*H86</f>
        <v>5.1000000000000005</v>
      </c>
      <c r="AR86" s="22" t="s">
        <v>143</v>
      </c>
      <c r="AT86" s="22" t="s">
        <v>138</v>
      </c>
      <c r="AU86" s="22" t="s">
        <v>95</v>
      </c>
      <c r="AY86" s="22" t="s">
        <v>136</v>
      </c>
      <c r="BE86" s="203">
        <f>IF(N86="základní",J86,0)</f>
        <v>0</v>
      </c>
      <c r="BF86" s="203">
        <f>IF(N86="snížená",J86,0)</f>
        <v>0</v>
      </c>
      <c r="BG86" s="203">
        <f>IF(N86="zákl. přenesená",J86,0)</f>
        <v>0</v>
      </c>
      <c r="BH86" s="203">
        <f>IF(N86="sníž. přenesená",J86,0)</f>
        <v>0</v>
      </c>
      <c r="BI86" s="203">
        <f>IF(N86="nulová",J86,0)</f>
        <v>0</v>
      </c>
      <c r="BJ86" s="22" t="s">
        <v>25</v>
      </c>
      <c r="BK86" s="203">
        <f>ROUND(I86*H86,2)</f>
        <v>0</v>
      </c>
      <c r="BL86" s="22" t="s">
        <v>143</v>
      </c>
      <c r="BM86" s="22" t="s">
        <v>144</v>
      </c>
    </row>
    <row r="87" spans="2:65" s="1" customFormat="1" ht="256.5">
      <c r="B87" s="40"/>
      <c r="C87" s="62"/>
      <c r="D87" s="204" t="s">
        <v>145</v>
      </c>
      <c r="E87" s="62"/>
      <c r="F87" s="205" t="s">
        <v>146</v>
      </c>
      <c r="G87" s="62"/>
      <c r="H87" s="62"/>
      <c r="I87" s="162"/>
      <c r="J87" s="62"/>
      <c r="K87" s="62"/>
      <c r="L87" s="60"/>
      <c r="M87" s="206"/>
      <c r="N87" s="41"/>
      <c r="O87" s="41"/>
      <c r="P87" s="41"/>
      <c r="Q87" s="41"/>
      <c r="R87" s="41"/>
      <c r="S87" s="41"/>
      <c r="T87" s="77"/>
      <c r="AT87" s="22" t="s">
        <v>145</v>
      </c>
      <c r="AU87" s="22" t="s">
        <v>95</v>
      </c>
    </row>
    <row r="88" spans="2:65" s="1" customFormat="1" ht="31.5" customHeight="1">
      <c r="B88" s="40"/>
      <c r="C88" s="192" t="s">
        <v>95</v>
      </c>
      <c r="D88" s="192" t="s">
        <v>138</v>
      </c>
      <c r="E88" s="193" t="s">
        <v>147</v>
      </c>
      <c r="F88" s="194" t="s">
        <v>148</v>
      </c>
      <c r="G88" s="195" t="s">
        <v>141</v>
      </c>
      <c r="H88" s="196">
        <v>3461</v>
      </c>
      <c r="I88" s="197"/>
      <c r="J88" s="198">
        <f>ROUND(I88*H88,2)</f>
        <v>0</v>
      </c>
      <c r="K88" s="194" t="s">
        <v>142</v>
      </c>
      <c r="L88" s="60"/>
      <c r="M88" s="199" t="s">
        <v>84</v>
      </c>
      <c r="N88" s="200" t="s">
        <v>56</v>
      </c>
      <c r="O88" s="41"/>
      <c r="P88" s="201">
        <f>O88*H88</f>
        <v>0</v>
      </c>
      <c r="Q88" s="201">
        <v>0</v>
      </c>
      <c r="R88" s="201">
        <f>Q88*H88</f>
        <v>0</v>
      </c>
      <c r="S88" s="201">
        <v>0</v>
      </c>
      <c r="T88" s="202">
        <f>S88*H88</f>
        <v>0</v>
      </c>
      <c r="AR88" s="22" t="s">
        <v>143</v>
      </c>
      <c r="AT88" s="22" t="s">
        <v>138</v>
      </c>
      <c r="AU88" s="22" t="s">
        <v>95</v>
      </c>
      <c r="AY88" s="22" t="s">
        <v>136</v>
      </c>
      <c r="BE88" s="203">
        <f>IF(N88="základní",J88,0)</f>
        <v>0</v>
      </c>
      <c r="BF88" s="203">
        <f>IF(N88="snížená",J88,0)</f>
        <v>0</v>
      </c>
      <c r="BG88" s="203">
        <f>IF(N88="zákl. přenesená",J88,0)</f>
        <v>0</v>
      </c>
      <c r="BH88" s="203">
        <f>IF(N88="sníž. přenesená",J88,0)</f>
        <v>0</v>
      </c>
      <c r="BI88" s="203">
        <f>IF(N88="nulová",J88,0)</f>
        <v>0</v>
      </c>
      <c r="BJ88" s="22" t="s">
        <v>25</v>
      </c>
      <c r="BK88" s="203">
        <f>ROUND(I88*H88,2)</f>
        <v>0</v>
      </c>
      <c r="BL88" s="22" t="s">
        <v>143</v>
      </c>
      <c r="BM88" s="22" t="s">
        <v>149</v>
      </c>
    </row>
    <row r="89" spans="2:65" s="1" customFormat="1" ht="54">
      <c r="B89" s="40"/>
      <c r="C89" s="62"/>
      <c r="D89" s="204" t="s">
        <v>145</v>
      </c>
      <c r="E89" s="62"/>
      <c r="F89" s="205" t="s">
        <v>150</v>
      </c>
      <c r="G89" s="62"/>
      <c r="H89" s="62"/>
      <c r="I89" s="162"/>
      <c r="J89" s="62"/>
      <c r="K89" s="62"/>
      <c r="L89" s="60"/>
      <c r="M89" s="206"/>
      <c r="N89" s="41"/>
      <c r="O89" s="41"/>
      <c r="P89" s="41"/>
      <c r="Q89" s="41"/>
      <c r="R89" s="41"/>
      <c r="S89" s="41"/>
      <c r="T89" s="77"/>
      <c r="AT89" s="22" t="s">
        <v>145</v>
      </c>
      <c r="AU89" s="22" t="s">
        <v>95</v>
      </c>
    </row>
    <row r="90" spans="2:65" s="1" customFormat="1" ht="31.5" customHeight="1">
      <c r="B90" s="40"/>
      <c r="C90" s="192" t="s">
        <v>151</v>
      </c>
      <c r="D90" s="192" t="s">
        <v>138</v>
      </c>
      <c r="E90" s="193" t="s">
        <v>152</v>
      </c>
      <c r="F90" s="194" t="s">
        <v>153</v>
      </c>
      <c r="G90" s="195" t="s">
        <v>141</v>
      </c>
      <c r="H90" s="196">
        <v>140</v>
      </c>
      <c r="I90" s="197"/>
      <c r="J90" s="198">
        <f>ROUND(I90*H90,2)</f>
        <v>0</v>
      </c>
      <c r="K90" s="194" t="s">
        <v>154</v>
      </c>
      <c r="L90" s="60"/>
      <c r="M90" s="199" t="s">
        <v>84</v>
      </c>
      <c r="N90" s="200" t="s">
        <v>56</v>
      </c>
      <c r="O90" s="41"/>
      <c r="P90" s="201">
        <f>O90*H90</f>
        <v>0</v>
      </c>
      <c r="Q90" s="201">
        <v>4.0000000000000003E-5</v>
      </c>
      <c r="R90" s="201">
        <f>Q90*H90</f>
        <v>5.6000000000000008E-3</v>
      </c>
      <c r="S90" s="201">
        <v>0.128</v>
      </c>
      <c r="T90" s="202">
        <f>S90*H90</f>
        <v>17.920000000000002</v>
      </c>
      <c r="AR90" s="22" t="s">
        <v>143</v>
      </c>
      <c r="AT90" s="22" t="s">
        <v>138</v>
      </c>
      <c r="AU90" s="22" t="s">
        <v>95</v>
      </c>
      <c r="AY90" s="22" t="s">
        <v>136</v>
      </c>
      <c r="BE90" s="203">
        <f>IF(N90="základní",J90,0)</f>
        <v>0</v>
      </c>
      <c r="BF90" s="203">
        <f>IF(N90="snížená",J90,0)</f>
        <v>0</v>
      </c>
      <c r="BG90" s="203">
        <f>IF(N90="zákl. přenesená",J90,0)</f>
        <v>0</v>
      </c>
      <c r="BH90" s="203">
        <f>IF(N90="sníž. přenesená",J90,0)</f>
        <v>0</v>
      </c>
      <c r="BI90" s="203">
        <f>IF(N90="nulová",J90,0)</f>
        <v>0</v>
      </c>
      <c r="BJ90" s="22" t="s">
        <v>25</v>
      </c>
      <c r="BK90" s="203">
        <f>ROUND(I90*H90,2)</f>
        <v>0</v>
      </c>
      <c r="BL90" s="22" t="s">
        <v>143</v>
      </c>
      <c r="BM90" s="22" t="s">
        <v>155</v>
      </c>
    </row>
    <row r="91" spans="2:65" s="1" customFormat="1" ht="44.25" customHeight="1">
      <c r="B91" s="40"/>
      <c r="C91" s="192" t="s">
        <v>143</v>
      </c>
      <c r="D91" s="192" t="s">
        <v>138</v>
      </c>
      <c r="E91" s="193" t="s">
        <v>156</v>
      </c>
      <c r="F91" s="194" t="s">
        <v>157</v>
      </c>
      <c r="G91" s="195" t="s">
        <v>158</v>
      </c>
      <c r="H91" s="196">
        <v>165</v>
      </c>
      <c r="I91" s="197"/>
      <c r="J91" s="198">
        <f>ROUND(I91*H91,2)</f>
        <v>0</v>
      </c>
      <c r="K91" s="194" t="s">
        <v>142</v>
      </c>
      <c r="L91" s="60"/>
      <c r="M91" s="199" t="s">
        <v>84</v>
      </c>
      <c r="N91" s="200" t="s">
        <v>56</v>
      </c>
      <c r="O91" s="41"/>
      <c r="P91" s="201">
        <f>O91*H91</f>
        <v>0</v>
      </c>
      <c r="Q91" s="201">
        <v>0</v>
      </c>
      <c r="R91" s="201">
        <f>Q91*H91</f>
        <v>0</v>
      </c>
      <c r="S91" s="201">
        <v>0</v>
      </c>
      <c r="T91" s="202">
        <f>S91*H91</f>
        <v>0</v>
      </c>
      <c r="AR91" s="22" t="s">
        <v>143</v>
      </c>
      <c r="AT91" s="22" t="s">
        <v>138</v>
      </c>
      <c r="AU91" s="22" t="s">
        <v>95</v>
      </c>
      <c r="AY91" s="22" t="s">
        <v>136</v>
      </c>
      <c r="BE91" s="203">
        <f>IF(N91="základní",J91,0)</f>
        <v>0</v>
      </c>
      <c r="BF91" s="203">
        <f>IF(N91="snížená",J91,0)</f>
        <v>0</v>
      </c>
      <c r="BG91" s="203">
        <f>IF(N91="zákl. přenesená",J91,0)</f>
        <v>0</v>
      </c>
      <c r="BH91" s="203">
        <f>IF(N91="sníž. přenesená",J91,0)</f>
        <v>0</v>
      </c>
      <c r="BI91" s="203">
        <f>IF(N91="nulová",J91,0)</f>
        <v>0</v>
      </c>
      <c r="BJ91" s="22" t="s">
        <v>25</v>
      </c>
      <c r="BK91" s="203">
        <f>ROUND(I91*H91,2)</f>
        <v>0</v>
      </c>
      <c r="BL91" s="22" t="s">
        <v>143</v>
      </c>
      <c r="BM91" s="22" t="s">
        <v>159</v>
      </c>
    </row>
    <row r="92" spans="2:65" s="1" customFormat="1" ht="229.5">
      <c r="B92" s="40"/>
      <c r="C92" s="62"/>
      <c r="D92" s="204" t="s">
        <v>145</v>
      </c>
      <c r="E92" s="62"/>
      <c r="F92" s="205" t="s">
        <v>160</v>
      </c>
      <c r="G92" s="62"/>
      <c r="H92" s="62"/>
      <c r="I92" s="162"/>
      <c r="J92" s="62"/>
      <c r="K92" s="62"/>
      <c r="L92" s="60"/>
      <c r="M92" s="206"/>
      <c r="N92" s="41"/>
      <c r="O92" s="41"/>
      <c r="P92" s="41"/>
      <c r="Q92" s="41"/>
      <c r="R92" s="41"/>
      <c r="S92" s="41"/>
      <c r="T92" s="77"/>
      <c r="AT92" s="22" t="s">
        <v>145</v>
      </c>
      <c r="AU92" s="22" t="s">
        <v>95</v>
      </c>
    </row>
    <row r="93" spans="2:65" s="1" customFormat="1" ht="31.5" customHeight="1">
      <c r="B93" s="40"/>
      <c r="C93" s="192" t="s">
        <v>161</v>
      </c>
      <c r="D93" s="192" t="s">
        <v>138</v>
      </c>
      <c r="E93" s="193" t="s">
        <v>162</v>
      </c>
      <c r="F93" s="194" t="s">
        <v>163</v>
      </c>
      <c r="G93" s="195" t="s">
        <v>158</v>
      </c>
      <c r="H93" s="196">
        <v>105</v>
      </c>
      <c r="I93" s="197"/>
      <c r="J93" s="198">
        <f>ROUND(I93*H93,2)</f>
        <v>0</v>
      </c>
      <c r="K93" s="194" t="s">
        <v>142</v>
      </c>
      <c r="L93" s="60"/>
      <c r="M93" s="199" t="s">
        <v>84</v>
      </c>
      <c r="N93" s="200" t="s">
        <v>56</v>
      </c>
      <c r="O93" s="41"/>
      <c r="P93" s="201">
        <f>O93*H93</f>
        <v>0</v>
      </c>
      <c r="Q93" s="201">
        <v>0</v>
      </c>
      <c r="R93" s="201">
        <f>Q93*H93</f>
        <v>0</v>
      </c>
      <c r="S93" s="201">
        <v>0</v>
      </c>
      <c r="T93" s="202">
        <f>S93*H93</f>
        <v>0</v>
      </c>
      <c r="AR93" s="22" t="s">
        <v>143</v>
      </c>
      <c r="AT93" s="22" t="s">
        <v>138</v>
      </c>
      <c r="AU93" s="22" t="s">
        <v>95</v>
      </c>
      <c r="AY93" s="22" t="s">
        <v>136</v>
      </c>
      <c r="BE93" s="203">
        <f>IF(N93="základní",J93,0)</f>
        <v>0</v>
      </c>
      <c r="BF93" s="203">
        <f>IF(N93="snížená",J93,0)</f>
        <v>0</v>
      </c>
      <c r="BG93" s="203">
        <f>IF(N93="zákl. přenesená",J93,0)</f>
        <v>0</v>
      </c>
      <c r="BH93" s="203">
        <f>IF(N93="sníž. přenesená",J93,0)</f>
        <v>0</v>
      </c>
      <c r="BI93" s="203">
        <f>IF(N93="nulová",J93,0)</f>
        <v>0</v>
      </c>
      <c r="BJ93" s="22" t="s">
        <v>25</v>
      </c>
      <c r="BK93" s="203">
        <f>ROUND(I93*H93,2)</f>
        <v>0</v>
      </c>
      <c r="BL93" s="22" t="s">
        <v>143</v>
      </c>
      <c r="BM93" s="22" t="s">
        <v>164</v>
      </c>
    </row>
    <row r="94" spans="2:65" s="1" customFormat="1" ht="108">
      <c r="B94" s="40"/>
      <c r="C94" s="62"/>
      <c r="D94" s="204" t="s">
        <v>145</v>
      </c>
      <c r="E94" s="62"/>
      <c r="F94" s="205" t="s">
        <v>165</v>
      </c>
      <c r="G94" s="62"/>
      <c r="H94" s="62"/>
      <c r="I94" s="162"/>
      <c r="J94" s="62"/>
      <c r="K94" s="62"/>
      <c r="L94" s="60"/>
      <c r="M94" s="206"/>
      <c r="N94" s="41"/>
      <c r="O94" s="41"/>
      <c r="P94" s="41"/>
      <c r="Q94" s="41"/>
      <c r="R94" s="41"/>
      <c r="S94" s="41"/>
      <c r="T94" s="77"/>
      <c r="AT94" s="22" t="s">
        <v>145</v>
      </c>
      <c r="AU94" s="22" t="s">
        <v>95</v>
      </c>
    </row>
    <row r="95" spans="2:65" s="1" customFormat="1" ht="44.25" customHeight="1">
      <c r="B95" s="40"/>
      <c r="C95" s="192" t="s">
        <v>166</v>
      </c>
      <c r="D95" s="192" t="s">
        <v>138</v>
      </c>
      <c r="E95" s="193" t="s">
        <v>167</v>
      </c>
      <c r="F95" s="194" t="s">
        <v>168</v>
      </c>
      <c r="G95" s="195" t="s">
        <v>158</v>
      </c>
      <c r="H95" s="196">
        <v>90</v>
      </c>
      <c r="I95" s="197"/>
      <c r="J95" s="198">
        <f>ROUND(I95*H95,2)</f>
        <v>0</v>
      </c>
      <c r="K95" s="194" t="s">
        <v>142</v>
      </c>
      <c r="L95" s="60"/>
      <c r="M95" s="199" t="s">
        <v>84</v>
      </c>
      <c r="N95" s="200" t="s">
        <v>56</v>
      </c>
      <c r="O95" s="41"/>
      <c r="P95" s="201">
        <f>O95*H95</f>
        <v>0</v>
      </c>
      <c r="Q95" s="201">
        <v>0</v>
      </c>
      <c r="R95" s="201">
        <f>Q95*H95</f>
        <v>0</v>
      </c>
      <c r="S95" s="201">
        <v>0</v>
      </c>
      <c r="T95" s="202">
        <f>S95*H95</f>
        <v>0</v>
      </c>
      <c r="AR95" s="22" t="s">
        <v>143</v>
      </c>
      <c r="AT95" s="22" t="s">
        <v>138</v>
      </c>
      <c r="AU95" s="22" t="s">
        <v>95</v>
      </c>
      <c r="AY95" s="22" t="s">
        <v>136</v>
      </c>
      <c r="BE95" s="203">
        <f>IF(N95="základní",J95,0)</f>
        <v>0</v>
      </c>
      <c r="BF95" s="203">
        <f>IF(N95="snížená",J95,0)</f>
        <v>0</v>
      </c>
      <c r="BG95" s="203">
        <f>IF(N95="zákl. přenesená",J95,0)</f>
        <v>0</v>
      </c>
      <c r="BH95" s="203">
        <f>IF(N95="sníž. přenesená",J95,0)</f>
        <v>0</v>
      </c>
      <c r="BI95" s="203">
        <f>IF(N95="nulová",J95,0)</f>
        <v>0</v>
      </c>
      <c r="BJ95" s="22" t="s">
        <v>25</v>
      </c>
      <c r="BK95" s="203">
        <f>ROUND(I95*H95,2)</f>
        <v>0</v>
      </c>
      <c r="BL95" s="22" t="s">
        <v>143</v>
      </c>
      <c r="BM95" s="22" t="s">
        <v>169</v>
      </c>
    </row>
    <row r="96" spans="2:65" s="1" customFormat="1" ht="108">
      <c r="B96" s="40"/>
      <c r="C96" s="62"/>
      <c r="D96" s="204" t="s">
        <v>145</v>
      </c>
      <c r="E96" s="62"/>
      <c r="F96" s="205" t="s">
        <v>165</v>
      </c>
      <c r="G96" s="62"/>
      <c r="H96" s="62"/>
      <c r="I96" s="162"/>
      <c r="J96" s="62"/>
      <c r="K96" s="62"/>
      <c r="L96" s="60"/>
      <c r="M96" s="206"/>
      <c r="N96" s="41"/>
      <c r="O96" s="41"/>
      <c r="P96" s="41"/>
      <c r="Q96" s="41"/>
      <c r="R96" s="41"/>
      <c r="S96" s="41"/>
      <c r="T96" s="77"/>
      <c r="AT96" s="22" t="s">
        <v>145</v>
      </c>
      <c r="AU96" s="22" t="s">
        <v>95</v>
      </c>
    </row>
    <row r="97" spans="2:65" s="1" customFormat="1" ht="44.25" customHeight="1">
      <c r="B97" s="40"/>
      <c r="C97" s="192" t="s">
        <v>170</v>
      </c>
      <c r="D97" s="192" t="s">
        <v>138</v>
      </c>
      <c r="E97" s="193" t="s">
        <v>171</v>
      </c>
      <c r="F97" s="194" t="s">
        <v>172</v>
      </c>
      <c r="G97" s="195" t="s">
        <v>158</v>
      </c>
      <c r="H97" s="196">
        <v>280</v>
      </c>
      <c r="I97" s="197"/>
      <c r="J97" s="198">
        <f>ROUND(I97*H97,2)</f>
        <v>0</v>
      </c>
      <c r="K97" s="194" t="s">
        <v>142</v>
      </c>
      <c r="L97" s="60"/>
      <c r="M97" s="199" t="s">
        <v>84</v>
      </c>
      <c r="N97" s="200" t="s">
        <v>56</v>
      </c>
      <c r="O97" s="41"/>
      <c r="P97" s="201">
        <f>O97*H97</f>
        <v>0</v>
      </c>
      <c r="Q97" s="201">
        <v>0</v>
      </c>
      <c r="R97" s="201">
        <f>Q97*H97</f>
        <v>0</v>
      </c>
      <c r="S97" s="201">
        <v>0</v>
      </c>
      <c r="T97" s="202">
        <f>S97*H97</f>
        <v>0</v>
      </c>
      <c r="AR97" s="22" t="s">
        <v>143</v>
      </c>
      <c r="AT97" s="22" t="s">
        <v>138</v>
      </c>
      <c r="AU97" s="22" t="s">
        <v>95</v>
      </c>
      <c r="AY97" s="22" t="s">
        <v>136</v>
      </c>
      <c r="BE97" s="203">
        <f>IF(N97="základní",J97,0)</f>
        <v>0</v>
      </c>
      <c r="BF97" s="203">
        <f>IF(N97="snížená",J97,0)</f>
        <v>0</v>
      </c>
      <c r="BG97" s="203">
        <f>IF(N97="zákl. přenesená",J97,0)</f>
        <v>0</v>
      </c>
      <c r="BH97" s="203">
        <f>IF(N97="sníž. přenesená",J97,0)</f>
        <v>0</v>
      </c>
      <c r="BI97" s="203">
        <f>IF(N97="nulová",J97,0)</f>
        <v>0</v>
      </c>
      <c r="BJ97" s="22" t="s">
        <v>25</v>
      </c>
      <c r="BK97" s="203">
        <f>ROUND(I97*H97,2)</f>
        <v>0</v>
      </c>
      <c r="BL97" s="22" t="s">
        <v>143</v>
      </c>
      <c r="BM97" s="22" t="s">
        <v>173</v>
      </c>
    </row>
    <row r="98" spans="2:65" s="1" customFormat="1" ht="189">
      <c r="B98" s="40"/>
      <c r="C98" s="62"/>
      <c r="D98" s="204" t="s">
        <v>145</v>
      </c>
      <c r="E98" s="62"/>
      <c r="F98" s="205" t="s">
        <v>174</v>
      </c>
      <c r="G98" s="62"/>
      <c r="H98" s="62"/>
      <c r="I98" s="162"/>
      <c r="J98" s="62"/>
      <c r="K98" s="62"/>
      <c r="L98" s="60"/>
      <c r="M98" s="206"/>
      <c r="N98" s="41"/>
      <c r="O98" s="41"/>
      <c r="P98" s="41"/>
      <c r="Q98" s="41"/>
      <c r="R98" s="41"/>
      <c r="S98" s="41"/>
      <c r="T98" s="77"/>
      <c r="AT98" s="22" t="s">
        <v>145</v>
      </c>
      <c r="AU98" s="22" t="s">
        <v>95</v>
      </c>
    </row>
    <row r="99" spans="2:65" s="1" customFormat="1" ht="44.25" customHeight="1">
      <c r="B99" s="40"/>
      <c r="C99" s="192" t="s">
        <v>175</v>
      </c>
      <c r="D99" s="192" t="s">
        <v>138</v>
      </c>
      <c r="E99" s="193" t="s">
        <v>176</v>
      </c>
      <c r="F99" s="194" t="s">
        <v>177</v>
      </c>
      <c r="G99" s="195" t="s">
        <v>158</v>
      </c>
      <c r="H99" s="196">
        <v>2160</v>
      </c>
      <c r="I99" s="197"/>
      <c r="J99" s="198">
        <f>ROUND(I99*H99,2)</f>
        <v>0</v>
      </c>
      <c r="K99" s="194" t="s">
        <v>142</v>
      </c>
      <c r="L99" s="60"/>
      <c r="M99" s="199" t="s">
        <v>84</v>
      </c>
      <c r="N99" s="200" t="s">
        <v>56</v>
      </c>
      <c r="O99" s="41"/>
      <c r="P99" s="201">
        <f>O99*H99</f>
        <v>0</v>
      </c>
      <c r="Q99" s="201">
        <v>0</v>
      </c>
      <c r="R99" s="201">
        <f>Q99*H99</f>
        <v>0</v>
      </c>
      <c r="S99" s="201">
        <v>0</v>
      </c>
      <c r="T99" s="202">
        <f>S99*H99</f>
        <v>0</v>
      </c>
      <c r="AR99" s="22" t="s">
        <v>143</v>
      </c>
      <c r="AT99" s="22" t="s">
        <v>138</v>
      </c>
      <c r="AU99" s="22" t="s">
        <v>95</v>
      </c>
      <c r="AY99" s="22" t="s">
        <v>136</v>
      </c>
      <c r="BE99" s="203">
        <f>IF(N99="základní",J99,0)</f>
        <v>0</v>
      </c>
      <c r="BF99" s="203">
        <f>IF(N99="snížená",J99,0)</f>
        <v>0</v>
      </c>
      <c r="BG99" s="203">
        <f>IF(N99="zákl. přenesená",J99,0)</f>
        <v>0</v>
      </c>
      <c r="BH99" s="203">
        <f>IF(N99="sníž. přenesená",J99,0)</f>
        <v>0</v>
      </c>
      <c r="BI99" s="203">
        <f>IF(N99="nulová",J99,0)</f>
        <v>0</v>
      </c>
      <c r="BJ99" s="22" t="s">
        <v>25</v>
      </c>
      <c r="BK99" s="203">
        <f>ROUND(I99*H99,2)</f>
        <v>0</v>
      </c>
      <c r="BL99" s="22" t="s">
        <v>143</v>
      </c>
      <c r="BM99" s="22" t="s">
        <v>178</v>
      </c>
    </row>
    <row r="100" spans="2:65" s="1" customFormat="1" ht="189">
      <c r="B100" s="40"/>
      <c r="C100" s="62"/>
      <c r="D100" s="207" t="s">
        <v>145</v>
      </c>
      <c r="E100" s="62"/>
      <c r="F100" s="208" t="s">
        <v>174</v>
      </c>
      <c r="G100" s="62"/>
      <c r="H100" s="62"/>
      <c r="I100" s="162"/>
      <c r="J100" s="62"/>
      <c r="K100" s="62"/>
      <c r="L100" s="60"/>
      <c r="M100" s="206"/>
      <c r="N100" s="41"/>
      <c r="O100" s="41"/>
      <c r="P100" s="41"/>
      <c r="Q100" s="41"/>
      <c r="R100" s="41"/>
      <c r="S100" s="41"/>
      <c r="T100" s="77"/>
      <c r="AT100" s="22" t="s">
        <v>145</v>
      </c>
      <c r="AU100" s="22" t="s">
        <v>95</v>
      </c>
    </row>
    <row r="101" spans="2:65" s="11" customFormat="1" ht="13.5">
      <c r="B101" s="209"/>
      <c r="C101" s="210"/>
      <c r="D101" s="204" t="s">
        <v>179</v>
      </c>
      <c r="E101" s="210"/>
      <c r="F101" s="211" t="s">
        <v>180</v>
      </c>
      <c r="G101" s="210"/>
      <c r="H101" s="212">
        <v>2160</v>
      </c>
      <c r="I101" s="213"/>
      <c r="J101" s="210"/>
      <c r="K101" s="210"/>
      <c r="L101" s="214"/>
      <c r="M101" s="215"/>
      <c r="N101" s="216"/>
      <c r="O101" s="216"/>
      <c r="P101" s="216"/>
      <c r="Q101" s="216"/>
      <c r="R101" s="216"/>
      <c r="S101" s="216"/>
      <c r="T101" s="217"/>
      <c r="AT101" s="218" t="s">
        <v>179</v>
      </c>
      <c r="AU101" s="218" t="s">
        <v>95</v>
      </c>
      <c r="AV101" s="11" t="s">
        <v>95</v>
      </c>
      <c r="AW101" s="11" t="s">
        <v>6</v>
      </c>
      <c r="AX101" s="11" t="s">
        <v>25</v>
      </c>
      <c r="AY101" s="218" t="s">
        <v>136</v>
      </c>
    </row>
    <row r="102" spans="2:65" s="1" customFormat="1" ht="22.5" customHeight="1">
      <c r="B102" s="40"/>
      <c r="C102" s="192" t="s">
        <v>181</v>
      </c>
      <c r="D102" s="192" t="s">
        <v>138</v>
      </c>
      <c r="E102" s="193" t="s">
        <v>182</v>
      </c>
      <c r="F102" s="194" t="s">
        <v>183</v>
      </c>
      <c r="G102" s="195" t="s">
        <v>158</v>
      </c>
      <c r="H102" s="196">
        <v>240</v>
      </c>
      <c r="I102" s="197"/>
      <c r="J102" s="198">
        <f>ROUND(I102*H102,2)</f>
        <v>0</v>
      </c>
      <c r="K102" s="194" t="s">
        <v>142</v>
      </c>
      <c r="L102" s="60"/>
      <c r="M102" s="199" t="s">
        <v>84</v>
      </c>
      <c r="N102" s="200" t="s">
        <v>56</v>
      </c>
      <c r="O102" s="41"/>
      <c r="P102" s="201">
        <f>O102*H102</f>
        <v>0</v>
      </c>
      <c r="Q102" s="201">
        <v>0</v>
      </c>
      <c r="R102" s="201">
        <f>Q102*H102</f>
        <v>0</v>
      </c>
      <c r="S102" s="201">
        <v>0</v>
      </c>
      <c r="T102" s="202">
        <f>S102*H102</f>
        <v>0</v>
      </c>
      <c r="AR102" s="22" t="s">
        <v>143</v>
      </c>
      <c r="AT102" s="22" t="s">
        <v>138</v>
      </c>
      <c r="AU102" s="22" t="s">
        <v>95</v>
      </c>
      <c r="AY102" s="22" t="s">
        <v>136</v>
      </c>
      <c r="BE102" s="203">
        <f>IF(N102="základní",J102,0)</f>
        <v>0</v>
      </c>
      <c r="BF102" s="203">
        <f>IF(N102="snížená",J102,0)</f>
        <v>0</v>
      </c>
      <c r="BG102" s="203">
        <f>IF(N102="zákl. přenesená",J102,0)</f>
        <v>0</v>
      </c>
      <c r="BH102" s="203">
        <f>IF(N102="sníž. přenesená",J102,0)</f>
        <v>0</v>
      </c>
      <c r="BI102" s="203">
        <f>IF(N102="nulová",J102,0)</f>
        <v>0</v>
      </c>
      <c r="BJ102" s="22" t="s">
        <v>25</v>
      </c>
      <c r="BK102" s="203">
        <f>ROUND(I102*H102,2)</f>
        <v>0</v>
      </c>
      <c r="BL102" s="22" t="s">
        <v>143</v>
      </c>
      <c r="BM102" s="22" t="s">
        <v>184</v>
      </c>
    </row>
    <row r="103" spans="2:65" s="1" customFormat="1" ht="297">
      <c r="B103" s="40"/>
      <c r="C103" s="62"/>
      <c r="D103" s="204" t="s">
        <v>145</v>
      </c>
      <c r="E103" s="62"/>
      <c r="F103" s="205" t="s">
        <v>185</v>
      </c>
      <c r="G103" s="62"/>
      <c r="H103" s="62"/>
      <c r="I103" s="162"/>
      <c r="J103" s="62"/>
      <c r="K103" s="62"/>
      <c r="L103" s="60"/>
      <c r="M103" s="206"/>
      <c r="N103" s="41"/>
      <c r="O103" s="41"/>
      <c r="P103" s="41"/>
      <c r="Q103" s="41"/>
      <c r="R103" s="41"/>
      <c r="S103" s="41"/>
      <c r="T103" s="77"/>
      <c r="AT103" s="22" t="s">
        <v>145</v>
      </c>
      <c r="AU103" s="22" t="s">
        <v>95</v>
      </c>
    </row>
    <row r="104" spans="2:65" s="1" customFormat="1" ht="22.5" customHeight="1">
      <c r="B104" s="40"/>
      <c r="C104" s="192" t="s">
        <v>30</v>
      </c>
      <c r="D104" s="192" t="s">
        <v>138</v>
      </c>
      <c r="E104" s="193" t="s">
        <v>186</v>
      </c>
      <c r="F104" s="194" t="s">
        <v>187</v>
      </c>
      <c r="G104" s="195" t="s">
        <v>188</v>
      </c>
      <c r="H104" s="196">
        <v>384</v>
      </c>
      <c r="I104" s="197"/>
      <c r="J104" s="198">
        <f>ROUND(I104*H104,2)</f>
        <v>0</v>
      </c>
      <c r="K104" s="194" t="s">
        <v>142</v>
      </c>
      <c r="L104" s="60"/>
      <c r="M104" s="199" t="s">
        <v>84</v>
      </c>
      <c r="N104" s="200" t="s">
        <v>56</v>
      </c>
      <c r="O104" s="41"/>
      <c r="P104" s="201">
        <f>O104*H104</f>
        <v>0</v>
      </c>
      <c r="Q104" s="201">
        <v>0</v>
      </c>
      <c r="R104" s="201">
        <f>Q104*H104</f>
        <v>0</v>
      </c>
      <c r="S104" s="201">
        <v>0</v>
      </c>
      <c r="T104" s="202">
        <f>S104*H104</f>
        <v>0</v>
      </c>
      <c r="AR104" s="22" t="s">
        <v>143</v>
      </c>
      <c r="AT104" s="22" t="s">
        <v>138</v>
      </c>
      <c r="AU104" s="22" t="s">
        <v>95</v>
      </c>
      <c r="AY104" s="22" t="s">
        <v>136</v>
      </c>
      <c r="BE104" s="203">
        <f>IF(N104="základní",J104,0)</f>
        <v>0</v>
      </c>
      <c r="BF104" s="203">
        <f>IF(N104="snížená",J104,0)</f>
        <v>0</v>
      </c>
      <c r="BG104" s="203">
        <f>IF(N104="zákl. přenesená",J104,0)</f>
        <v>0</v>
      </c>
      <c r="BH104" s="203">
        <f>IF(N104="sníž. přenesená",J104,0)</f>
        <v>0</v>
      </c>
      <c r="BI104" s="203">
        <f>IF(N104="nulová",J104,0)</f>
        <v>0</v>
      </c>
      <c r="BJ104" s="22" t="s">
        <v>25</v>
      </c>
      <c r="BK104" s="203">
        <f>ROUND(I104*H104,2)</f>
        <v>0</v>
      </c>
      <c r="BL104" s="22" t="s">
        <v>143</v>
      </c>
      <c r="BM104" s="22" t="s">
        <v>189</v>
      </c>
    </row>
    <row r="105" spans="2:65" s="1" customFormat="1" ht="297">
      <c r="B105" s="40"/>
      <c r="C105" s="62"/>
      <c r="D105" s="207" t="s">
        <v>145</v>
      </c>
      <c r="E105" s="62"/>
      <c r="F105" s="208" t="s">
        <v>185</v>
      </c>
      <c r="G105" s="62"/>
      <c r="H105" s="62"/>
      <c r="I105" s="162"/>
      <c r="J105" s="62"/>
      <c r="K105" s="62"/>
      <c r="L105" s="60"/>
      <c r="M105" s="206"/>
      <c r="N105" s="41"/>
      <c r="O105" s="41"/>
      <c r="P105" s="41"/>
      <c r="Q105" s="41"/>
      <c r="R105" s="41"/>
      <c r="S105" s="41"/>
      <c r="T105" s="77"/>
      <c r="AT105" s="22" t="s">
        <v>145</v>
      </c>
      <c r="AU105" s="22" t="s">
        <v>95</v>
      </c>
    </row>
    <row r="106" spans="2:65" s="11" customFormat="1" ht="13.5">
      <c r="B106" s="209"/>
      <c r="C106" s="210"/>
      <c r="D106" s="204" t="s">
        <v>179</v>
      </c>
      <c r="E106" s="210"/>
      <c r="F106" s="211" t="s">
        <v>190</v>
      </c>
      <c r="G106" s="210"/>
      <c r="H106" s="212">
        <v>384</v>
      </c>
      <c r="I106" s="213"/>
      <c r="J106" s="210"/>
      <c r="K106" s="210"/>
      <c r="L106" s="214"/>
      <c r="M106" s="215"/>
      <c r="N106" s="216"/>
      <c r="O106" s="216"/>
      <c r="P106" s="216"/>
      <c r="Q106" s="216"/>
      <c r="R106" s="216"/>
      <c r="S106" s="216"/>
      <c r="T106" s="217"/>
      <c r="AT106" s="218" t="s">
        <v>179</v>
      </c>
      <c r="AU106" s="218" t="s">
        <v>95</v>
      </c>
      <c r="AV106" s="11" t="s">
        <v>95</v>
      </c>
      <c r="AW106" s="11" t="s">
        <v>6</v>
      </c>
      <c r="AX106" s="11" t="s">
        <v>25</v>
      </c>
      <c r="AY106" s="218" t="s">
        <v>136</v>
      </c>
    </row>
    <row r="107" spans="2:65" s="1" customFormat="1" ht="22.5" customHeight="1">
      <c r="B107" s="40"/>
      <c r="C107" s="192" t="s">
        <v>191</v>
      </c>
      <c r="D107" s="192" t="s">
        <v>138</v>
      </c>
      <c r="E107" s="193" t="s">
        <v>192</v>
      </c>
      <c r="F107" s="194" t="s">
        <v>193</v>
      </c>
      <c r="G107" s="195" t="s">
        <v>141</v>
      </c>
      <c r="H107" s="196">
        <v>330</v>
      </c>
      <c r="I107" s="197"/>
      <c r="J107" s="198">
        <f>ROUND(I107*H107,2)</f>
        <v>0</v>
      </c>
      <c r="K107" s="194" t="s">
        <v>142</v>
      </c>
      <c r="L107" s="60"/>
      <c r="M107" s="199" t="s">
        <v>84</v>
      </c>
      <c r="N107" s="200" t="s">
        <v>56</v>
      </c>
      <c r="O107" s="41"/>
      <c r="P107" s="201">
        <f>O107*H107</f>
        <v>0</v>
      </c>
      <c r="Q107" s="201">
        <v>0</v>
      </c>
      <c r="R107" s="201">
        <f>Q107*H107</f>
        <v>0</v>
      </c>
      <c r="S107" s="201">
        <v>0</v>
      </c>
      <c r="T107" s="202">
        <f>S107*H107</f>
        <v>0</v>
      </c>
      <c r="AR107" s="22" t="s">
        <v>143</v>
      </c>
      <c r="AT107" s="22" t="s">
        <v>138</v>
      </c>
      <c r="AU107" s="22" t="s">
        <v>95</v>
      </c>
      <c r="AY107" s="22" t="s">
        <v>136</v>
      </c>
      <c r="BE107" s="203">
        <f>IF(N107="základní",J107,0)</f>
        <v>0</v>
      </c>
      <c r="BF107" s="203">
        <f>IF(N107="snížená",J107,0)</f>
        <v>0</v>
      </c>
      <c r="BG107" s="203">
        <f>IF(N107="zákl. přenesená",J107,0)</f>
        <v>0</v>
      </c>
      <c r="BH107" s="203">
        <f>IF(N107="sníž. přenesená",J107,0)</f>
        <v>0</v>
      </c>
      <c r="BI107" s="203">
        <f>IF(N107="nulová",J107,0)</f>
        <v>0</v>
      </c>
      <c r="BJ107" s="22" t="s">
        <v>25</v>
      </c>
      <c r="BK107" s="203">
        <f>ROUND(I107*H107,2)</f>
        <v>0</v>
      </c>
      <c r="BL107" s="22" t="s">
        <v>143</v>
      </c>
      <c r="BM107" s="22" t="s">
        <v>194</v>
      </c>
    </row>
    <row r="108" spans="2:65" s="1" customFormat="1" ht="162">
      <c r="B108" s="40"/>
      <c r="C108" s="62"/>
      <c r="D108" s="207" t="s">
        <v>145</v>
      </c>
      <c r="E108" s="62"/>
      <c r="F108" s="208" t="s">
        <v>195</v>
      </c>
      <c r="G108" s="62"/>
      <c r="H108" s="62"/>
      <c r="I108" s="162"/>
      <c r="J108" s="62"/>
      <c r="K108" s="62"/>
      <c r="L108" s="60"/>
      <c r="M108" s="206"/>
      <c r="N108" s="41"/>
      <c r="O108" s="41"/>
      <c r="P108" s="41"/>
      <c r="Q108" s="41"/>
      <c r="R108" s="41"/>
      <c r="S108" s="41"/>
      <c r="T108" s="77"/>
      <c r="AT108" s="22" t="s">
        <v>145</v>
      </c>
      <c r="AU108" s="22" t="s">
        <v>95</v>
      </c>
    </row>
    <row r="109" spans="2:65" s="10" customFormat="1" ht="29.85" customHeight="1">
      <c r="B109" s="175"/>
      <c r="C109" s="176"/>
      <c r="D109" s="189" t="s">
        <v>85</v>
      </c>
      <c r="E109" s="190" t="s">
        <v>161</v>
      </c>
      <c r="F109" s="190" t="s">
        <v>92</v>
      </c>
      <c r="G109" s="176"/>
      <c r="H109" s="176"/>
      <c r="I109" s="179"/>
      <c r="J109" s="191">
        <f>BK109</f>
        <v>0</v>
      </c>
      <c r="K109" s="176"/>
      <c r="L109" s="181"/>
      <c r="M109" s="182"/>
      <c r="N109" s="183"/>
      <c r="O109" s="183"/>
      <c r="P109" s="184">
        <f>SUM(P110:P130)</f>
        <v>0</v>
      </c>
      <c r="Q109" s="183"/>
      <c r="R109" s="184">
        <f>SUM(R110:R130)</f>
        <v>529.14568999999995</v>
      </c>
      <c r="S109" s="183"/>
      <c r="T109" s="185">
        <f>SUM(T110:T130)</f>
        <v>0</v>
      </c>
      <c r="AR109" s="186" t="s">
        <v>25</v>
      </c>
      <c r="AT109" s="187" t="s">
        <v>85</v>
      </c>
      <c r="AU109" s="187" t="s">
        <v>25</v>
      </c>
      <c r="AY109" s="186" t="s">
        <v>136</v>
      </c>
      <c r="BK109" s="188">
        <f>SUM(BK110:BK130)</f>
        <v>0</v>
      </c>
    </row>
    <row r="110" spans="2:65" s="1" customFormat="1" ht="22.5" customHeight="1">
      <c r="B110" s="40"/>
      <c r="C110" s="192" t="s">
        <v>196</v>
      </c>
      <c r="D110" s="192" t="s">
        <v>138</v>
      </c>
      <c r="E110" s="193" t="s">
        <v>197</v>
      </c>
      <c r="F110" s="194" t="s">
        <v>198</v>
      </c>
      <c r="G110" s="195" t="s">
        <v>141</v>
      </c>
      <c r="H110" s="196">
        <v>660</v>
      </c>
      <c r="I110" s="197"/>
      <c r="J110" s="198">
        <f>ROUND(I110*H110,2)</f>
        <v>0</v>
      </c>
      <c r="K110" s="194" t="s">
        <v>142</v>
      </c>
      <c r="L110" s="60"/>
      <c r="M110" s="199" t="s">
        <v>84</v>
      </c>
      <c r="N110" s="200" t="s">
        <v>56</v>
      </c>
      <c r="O110" s="41"/>
      <c r="P110" s="201">
        <f>O110*H110</f>
        <v>0</v>
      </c>
      <c r="Q110" s="201">
        <v>0</v>
      </c>
      <c r="R110" s="201">
        <f>Q110*H110</f>
        <v>0</v>
      </c>
      <c r="S110" s="201">
        <v>0</v>
      </c>
      <c r="T110" s="202">
        <f>S110*H110</f>
        <v>0</v>
      </c>
      <c r="AR110" s="22" t="s">
        <v>143</v>
      </c>
      <c r="AT110" s="22" t="s">
        <v>138</v>
      </c>
      <c r="AU110" s="22" t="s">
        <v>95</v>
      </c>
      <c r="AY110" s="22" t="s">
        <v>136</v>
      </c>
      <c r="BE110" s="203">
        <f>IF(N110="základní",J110,0)</f>
        <v>0</v>
      </c>
      <c r="BF110" s="203">
        <f>IF(N110="snížená",J110,0)</f>
        <v>0</v>
      </c>
      <c r="BG110" s="203">
        <f>IF(N110="zákl. přenesená",J110,0)</f>
        <v>0</v>
      </c>
      <c r="BH110" s="203">
        <f>IF(N110="sníž. přenesená",J110,0)</f>
        <v>0</v>
      </c>
      <c r="BI110" s="203">
        <f>IF(N110="nulová",J110,0)</f>
        <v>0</v>
      </c>
      <c r="BJ110" s="22" t="s">
        <v>25</v>
      </c>
      <c r="BK110" s="203">
        <f>ROUND(I110*H110,2)</f>
        <v>0</v>
      </c>
      <c r="BL110" s="22" t="s">
        <v>143</v>
      </c>
      <c r="BM110" s="22" t="s">
        <v>199</v>
      </c>
    </row>
    <row r="111" spans="2:65" s="11" customFormat="1" ht="13.5">
      <c r="B111" s="209"/>
      <c r="C111" s="210"/>
      <c r="D111" s="207" t="s">
        <v>179</v>
      </c>
      <c r="E111" s="219" t="s">
        <v>84</v>
      </c>
      <c r="F111" s="220" t="s">
        <v>200</v>
      </c>
      <c r="G111" s="210"/>
      <c r="H111" s="221">
        <v>660</v>
      </c>
      <c r="I111" s="213"/>
      <c r="J111" s="210"/>
      <c r="K111" s="210"/>
      <c r="L111" s="214"/>
      <c r="M111" s="215"/>
      <c r="N111" s="216"/>
      <c r="O111" s="216"/>
      <c r="P111" s="216"/>
      <c r="Q111" s="216"/>
      <c r="R111" s="216"/>
      <c r="S111" s="216"/>
      <c r="T111" s="217"/>
      <c r="AT111" s="218" t="s">
        <v>179</v>
      </c>
      <c r="AU111" s="218" t="s">
        <v>95</v>
      </c>
      <c r="AV111" s="11" t="s">
        <v>95</v>
      </c>
      <c r="AW111" s="11" t="s">
        <v>48</v>
      </c>
      <c r="AX111" s="11" t="s">
        <v>86</v>
      </c>
      <c r="AY111" s="218" t="s">
        <v>136</v>
      </c>
    </row>
    <row r="112" spans="2:65" s="12" customFormat="1" ht="13.5">
      <c r="B112" s="222"/>
      <c r="C112" s="223"/>
      <c r="D112" s="204" t="s">
        <v>179</v>
      </c>
      <c r="E112" s="224" t="s">
        <v>84</v>
      </c>
      <c r="F112" s="225" t="s">
        <v>201</v>
      </c>
      <c r="G112" s="223"/>
      <c r="H112" s="226">
        <v>660</v>
      </c>
      <c r="I112" s="227"/>
      <c r="J112" s="223"/>
      <c r="K112" s="223"/>
      <c r="L112" s="228"/>
      <c r="M112" s="229"/>
      <c r="N112" s="230"/>
      <c r="O112" s="230"/>
      <c r="P112" s="230"/>
      <c r="Q112" s="230"/>
      <c r="R112" s="230"/>
      <c r="S112" s="230"/>
      <c r="T112" s="231"/>
      <c r="AT112" s="232" t="s">
        <v>179</v>
      </c>
      <c r="AU112" s="232" t="s">
        <v>95</v>
      </c>
      <c r="AV112" s="12" t="s">
        <v>143</v>
      </c>
      <c r="AW112" s="12" t="s">
        <v>48</v>
      </c>
      <c r="AX112" s="12" t="s">
        <v>25</v>
      </c>
      <c r="AY112" s="232" t="s">
        <v>136</v>
      </c>
    </row>
    <row r="113" spans="2:65" s="1" customFormat="1" ht="31.5" customHeight="1">
      <c r="B113" s="40"/>
      <c r="C113" s="192" t="s">
        <v>202</v>
      </c>
      <c r="D113" s="192" t="s">
        <v>138</v>
      </c>
      <c r="E113" s="193" t="s">
        <v>203</v>
      </c>
      <c r="F113" s="194" t="s">
        <v>204</v>
      </c>
      <c r="G113" s="195" t="s">
        <v>141</v>
      </c>
      <c r="H113" s="196">
        <v>2141</v>
      </c>
      <c r="I113" s="197"/>
      <c r="J113" s="198">
        <f>ROUND(I113*H113,2)</f>
        <v>0</v>
      </c>
      <c r="K113" s="194" t="s">
        <v>142</v>
      </c>
      <c r="L113" s="60"/>
      <c r="M113" s="199" t="s">
        <v>84</v>
      </c>
      <c r="N113" s="200" t="s">
        <v>56</v>
      </c>
      <c r="O113" s="41"/>
      <c r="P113" s="201">
        <f>O113*H113</f>
        <v>0</v>
      </c>
      <c r="Q113" s="201">
        <v>0</v>
      </c>
      <c r="R113" s="201">
        <f>Q113*H113</f>
        <v>0</v>
      </c>
      <c r="S113" s="201">
        <v>0</v>
      </c>
      <c r="T113" s="202">
        <f>S113*H113</f>
        <v>0</v>
      </c>
      <c r="AR113" s="22" t="s">
        <v>143</v>
      </c>
      <c r="AT113" s="22" t="s">
        <v>138</v>
      </c>
      <c r="AU113" s="22" t="s">
        <v>95</v>
      </c>
      <c r="AY113" s="22" t="s">
        <v>136</v>
      </c>
      <c r="BE113" s="203">
        <f>IF(N113="základní",J113,0)</f>
        <v>0</v>
      </c>
      <c r="BF113" s="203">
        <f>IF(N113="snížená",J113,0)</f>
        <v>0</v>
      </c>
      <c r="BG113" s="203">
        <f>IF(N113="zákl. přenesená",J113,0)</f>
        <v>0</v>
      </c>
      <c r="BH113" s="203">
        <f>IF(N113="sníž. přenesená",J113,0)</f>
        <v>0</v>
      </c>
      <c r="BI113" s="203">
        <f>IF(N113="nulová",J113,0)</f>
        <v>0</v>
      </c>
      <c r="BJ113" s="22" t="s">
        <v>25</v>
      </c>
      <c r="BK113" s="203">
        <f>ROUND(I113*H113,2)</f>
        <v>0</v>
      </c>
      <c r="BL113" s="22" t="s">
        <v>143</v>
      </c>
      <c r="BM113" s="22" t="s">
        <v>205</v>
      </c>
    </row>
    <row r="114" spans="2:65" s="1" customFormat="1" ht="31.5" customHeight="1">
      <c r="B114" s="40"/>
      <c r="C114" s="192" t="s">
        <v>206</v>
      </c>
      <c r="D114" s="192" t="s">
        <v>138</v>
      </c>
      <c r="E114" s="193" t="s">
        <v>207</v>
      </c>
      <c r="F114" s="194" t="s">
        <v>208</v>
      </c>
      <c r="G114" s="195" t="s">
        <v>141</v>
      </c>
      <c r="H114" s="196">
        <v>1320</v>
      </c>
      <c r="I114" s="197"/>
      <c r="J114" s="198">
        <f>ROUND(I114*H114,2)</f>
        <v>0</v>
      </c>
      <c r="K114" s="194" t="s">
        <v>142</v>
      </c>
      <c r="L114" s="60"/>
      <c r="M114" s="199" t="s">
        <v>84</v>
      </c>
      <c r="N114" s="200" t="s">
        <v>56</v>
      </c>
      <c r="O114" s="41"/>
      <c r="P114" s="201">
        <f>O114*H114</f>
        <v>0</v>
      </c>
      <c r="Q114" s="201">
        <v>0</v>
      </c>
      <c r="R114" s="201">
        <f>Q114*H114</f>
        <v>0</v>
      </c>
      <c r="S114" s="201">
        <v>0</v>
      </c>
      <c r="T114" s="202">
        <f>S114*H114</f>
        <v>0</v>
      </c>
      <c r="AR114" s="22" t="s">
        <v>143</v>
      </c>
      <c r="AT114" s="22" t="s">
        <v>138</v>
      </c>
      <c r="AU114" s="22" t="s">
        <v>95</v>
      </c>
      <c r="AY114" s="22" t="s">
        <v>136</v>
      </c>
      <c r="BE114" s="203">
        <f>IF(N114="základní",J114,0)</f>
        <v>0</v>
      </c>
      <c r="BF114" s="203">
        <f>IF(N114="snížená",J114,0)</f>
        <v>0</v>
      </c>
      <c r="BG114" s="203">
        <f>IF(N114="zákl. přenesená",J114,0)</f>
        <v>0</v>
      </c>
      <c r="BH114" s="203">
        <f>IF(N114="sníž. přenesená",J114,0)</f>
        <v>0</v>
      </c>
      <c r="BI114" s="203">
        <f>IF(N114="nulová",J114,0)</f>
        <v>0</v>
      </c>
      <c r="BJ114" s="22" t="s">
        <v>25</v>
      </c>
      <c r="BK114" s="203">
        <f>ROUND(I114*H114,2)</f>
        <v>0</v>
      </c>
      <c r="BL114" s="22" t="s">
        <v>143</v>
      </c>
      <c r="BM114" s="22" t="s">
        <v>209</v>
      </c>
    </row>
    <row r="115" spans="2:65" s="1" customFormat="1" ht="44.25" customHeight="1">
      <c r="B115" s="40"/>
      <c r="C115" s="192" t="s">
        <v>10</v>
      </c>
      <c r="D115" s="192" t="s">
        <v>138</v>
      </c>
      <c r="E115" s="193" t="s">
        <v>210</v>
      </c>
      <c r="F115" s="194" t="s">
        <v>211</v>
      </c>
      <c r="G115" s="195" t="s">
        <v>141</v>
      </c>
      <c r="H115" s="196">
        <v>3461</v>
      </c>
      <c r="I115" s="197"/>
      <c r="J115" s="198">
        <f>ROUND(I115*H115,2)</f>
        <v>0</v>
      </c>
      <c r="K115" s="194" t="s">
        <v>142</v>
      </c>
      <c r="L115" s="60"/>
      <c r="M115" s="199" t="s">
        <v>84</v>
      </c>
      <c r="N115" s="200" t="s">
        <v>56</v>
      </c>
      <c r="O115" s="41"/>
      <c r="P115" s="201">
        <f>O115*H115</f>
        <v>0</v>
      </c>
      <c r="Q115" s="201">
        <v>5.9089999999999997E-2</v>
      </c>
      <c r="R115" s="201">
        <f>Q115*H115</f>
        <v>204.51048999999998</v>
      </c>
      <c r="S115" s="201">
        <v>0</v>
      </c>
      <c r="T115" s="202">
        <f>S115*H115</f>
        <v>0</v>
      </c>
      <c r="AR115" s="22" t="s">
        <v>143</v>
      </c>
      <c r="AT115" s="22" t="s">
        <v>138</v>
      </c>
      <c r="AU115" s="22" t="s">
        <v>95</v>
      </c>
      <c r="AY115" s="22" t="s">
        <v>136</v>
      </c>
      <c r="BE115" s="203">
        <f>IF(N115="základní",J115,0)</f>
        <v>0</v>
      </c>
      <c r="BF115" s="203">
        <f>IF(N115="snížená",J115,0)</f>
        <v>0</v>
      </c>
      <c r="BG115" s="203">
        <f>IF(N115="zákl. přenesená",J115,0)</f>
        <v>0</v>
      </c>
      <c r="BH115" s="203">
        <f>IF(N115="sníž. přenesená",J115,0)</f>
        <v>0</v>
      </c>
      <c r="BI115" s="203">
        <f>IF(N115="nulová",J115,0)</f>
        <v>0</v>
      </c>
      <c r="BJ115" s="22" t="s">
        <v>25</v>
      </c>
      <c r="BK115" s="203">
        <f>ROUND(I115*H115,2)</f>
        <v>0</v>
      </c>
      <c r="BL115" s="22" t="s">
        <v>143</v>
      </c>
      <c r="BM115" s="22" t="s">
        <v>212</v>
      </c>
    </row>
    <row r="116" spans="2:65" s="1" customFormat="1" ht="81">
      <c r="B116" s="40"/>
      <c r="C116" s="62"/>
      <c r="D116" s="204" t="s">
        <v>145</v>
      </c>
      <c r="E116" s="62"/>
      <c r="F116" s="205" t="s">
        <v>213</v>
      </c>
      <c r="G116" s="62"/>
      <c r="H116" s="62"/>
      <c r="I116" s="162"/>
      <c r="J116" s="62"/>
      <c r="K116" s="62"/>
      <c r="L116" s="60"/>
      <c r="M116" s="206"/>
      <c r="N116" s="41"/>
      <c r="O116" s="41"/>
      <c r="P116" s="41"/>
      <c r="Q116" s="41"/>
      <c r="R116" s="41"/>
      <c r="S116" s="41"/>
      <c r="T116" s="77"/>
      <c r="AT116" s="22" t="s">
        <v>145</v>
      </c>
      <c r="AU116" s="22" t="s">
        <v>95</v>
      </c>
    </row>
    <row r="117" spans="2:65" s="1" customFormat="1" ht="22.5" customHeight="1">
      <c r="B117" s="40"/>
      <c r="C117" s="192" t="s">
        <v>214</v>
      </c>
      <c r="D117" s="192" t="s">
        <v>138</v>
      </c>
      <c r="E117" s="193" t="s">
        <v>215</v>
      </c>
      <c r="F117" s="194" t="s">
        <v>216</v>
      </c>
      <c r="G117" s="195" t="s">
        <v>158</v>
      </c>
      <c r="H117" s="196">
        <v>170.8</v>
      </c>
      <c r="I117" s="197"/>
      <c r="J117" s="198">
        <f>ROUND(I117*H117,2)</f>
        <v>0</v>
      </c>
      <c r="K117" s="194" t="s">
        <v>142</v>
      </c>
      <c r="L117" s="60"/>
      <c r="M117" s="199" t="s">
        <v>84</v>
      </c>
      <c r="N117" s="200" t="s">
        <v>56</v>
      </c>
      <c r="O117" s="41"/>
      <c r="P117" s="201">
        <f>O117*H117</f>
        <v>0</v>
      </c>
      <c r="Q117" s="201">
        <v>0</v>
      </c>
      <c r="R117" s="201">
        <f>Q117*H117</f>
        <v>0</v>
      </c>
      <c r="S117" s="201">
        <v>0</v>
      </c>
      <c r="T117" s="202">
        <f>S117*H117</f>
        <v>0</v>
      </c>
      <c r="AR117" s="22" t="s">
        <v>143</v>
      </c>
      <c r="AT117" s="22" t="s">
        <v>138</v>
      </c>
      <c r="AU117" s="22" t="s">
        <v>95</v>
      </c>
      <c r="AY117" s="22" t="s">
        <v>136</v>
      </c>
      <c r="BE117" s="203">
        <f>IF(N117="základní",J117,0)</f>
        <v>0</v>
      </c>
      <c r="BF117" s="203">
        <f>IF(N117="snížená",J117,0)</f>
        <v>0</v>
      </c>
      <c r="BG117" s="203">
        <f>IF(N117="zákl. přenesená",J117,0)</f>
        <v>0</v>
      </c>
      <c r="BH117" s="203">
        <f>IF(N117="sníž. přenesená",J117,0)</f>
        <v>0</v>
      </c>
      <c r="BI117" s="203">
        <f>IF(N117="nulová",J117,0)</f>
        <v>0</v>
      </c>
      <c r="BJ117" s="22" t="s">
        <v>25</v>
      </c>
      <c r="BK117" s="203">
        <f>ROUND(I117*H117,2)</f>
        <v>0</v>
      </c>
      <c r="BL117" s="22" t="s">
        <v>143</v>
      </c>
      <c r="BM117" s="22" t="s">
        <v>217</v>
      </c>
    </row>
    <row r="118" spans="2:65" s="1" customFormat="1" ht="54">
      <c r="B118" s="40"/>
      <c r="C118" s="62"/>
      <c r="D118" s="207" t="s">
        <v>145</v>
      </c>
      <c r="E118" s="62"/>
      <c r="F118" s="208" t="s">
        <v>218</v>
      </c>
      <c r="G118" s="62"/>
      <c r="H118" s="62"/>
      <c r="I118" s="162"/>
      <c r="J118" s="62"/>
      <c r="K118" s="62"/>
      <c r="L118" s="60"/>
      <c r="M118" s="206"/>
      <c r="N118" s="41"/>
      <c r="O118" s="41"/>
      <c r="P118" s="41"/>
      <c r="Q118" s="41"/>
      <c r="R118" s="41"/>
      <c r="S118" s="41"/>
      <c r="T118" s="77"/>
      <c r="AT118" s="22" t="s">
        <v>145</v>
      </c>
      <c r="AU118" s="22" t="s">
        <v>95</v>
      </c>
    </row>
    <row r="119" spans="2:65" s="11" customFormat="1" ht="13.5">
      <c r="B119" s="209"/>
      <c r="C119" s="210"/>
      <c r="D119" s="207" t="s">
        <v>179</v>
      </c>
      <c r="E119" s="219" t="s">
        <v>84</v>
      </c>
      <c r="F119" s="220" t="s">
        <v>219</v>
      </c>
      <c r="G119" s="210"/>
      <c r="H119" s="221">
        <v>139</v>
      </c>
      <c r="I119" s="213"/>
      <c r="J119" s="210"/>
      <c r="K119" s="210"/>
      <c r="L119" s="214"/>
      <c r="M119" s="215"/>
      <c r="N119" s="216"/>
      <c r="O119" s="216"/>
      <c r="P119" s="216"/>
      <c r="Q119" s="216"/>
      <c r="R119" s="216"/>
      <c r="S119" s="216"/>
      <c r="T119" s="217"/>
      <c r="AT119" s="218" t="s">
        <v>179</v>
      </c>
      <c r="AU119" s="218" t="s">
        <v>95</v>
      </c>
      <c r="AV119" s="11" t="s">
        <v>95</v>
      </c>
      <c r="AW119" s="11" t="s">
        <v>48</v>
      </c>
      <c r="AX119" s="11" t="s">
        <v>86</v>
      </c>
      <c r="AY119" s="218" t="s">
        <v>136</v>
      </c>
    </row>
    <row r="120" spans="2:65" s="11" customFormat="1" ht="13.5">
      <c r="B120" s="209"/>
      <c r="C120" s="210"/>
      <c r="D120" s="207" t="s">
        <v>179</v>
      </c>
      <c r="E120" s="219" t="s">
        <v>84</v>
      </c>
      <c r="F120" s="220" t="s">
        <v>220</v>
      </c>
      <c r="G120" s="210"/>
      <c r="H120" s="221">
        <v>31.8</v>
      </c>
      <c r="I120" s="213"/>
      <c r="J120" s="210"/>
      <c r="K120" s="210"/>
      <c r="L120" s="214"/>
      <c r="M120" s="215"/>
      <c r="N120" s="216"/>
      <c r="O120" s="216"/>
      <c r="P120" s="216"/>
      <c r="Q120" s="216"/>
      <c r="R120" s="216"/>
      <c r="S120" s="216"/>
      <c r="T120" s="217"/>
      <c r="AT120" s="218" t="s">
        <v>179</v>
      </c>
      <c r="AU120" s="218" t="s">
        <v>95</v>
      </c>
      <c r="AV120" s="11" t="s">
        <v>95</v>
      </c>
      <c r="AW120" s="11" t="s">
        <v>48</v>
      </c>
      <c r="AX120" s="11" t="s">
        <v>86</v>
      </c>
      <c r="AY120" s="218" t="s">
        <v>136</v>
      </c>
    </row>
    <row r="121" spans="2:65" s="12" customFormat="1" ht="13.5">
      <c r="B121" s="222"/>
      <c r="C121" s="223"/>
      <c r="D121" s="204" t="s">
        <v>179</v>
      </c>
      <c r="E121" s="224" t="s">
        <v>84</v>
      </c>
      <c r="F121" s="225" t="s">
        <v>201</v>
      </c>
      <c r="G121" s="223"/>
      <c r="H121" s="226">
        <v>170.8</v>
      </c>
      <c r="I121" s="227"/>
      <c r="J121" s="223"/>
      <c r="K121" s="223"/>
      <c r="L121" s="228"/>
      <c r="M121" s="229"/>
      <c r="N121" s="230"/>
      <c r="O121" s="230"/>
      <c r="P121" s="230"/>
      <c r="Q121" s="230"/>
      <c r="R121" s="230"/>
      <c r="S121" s="230"/>
      <c r="T121" s="231"/>
      <c r="AT121" s="232" t="s">
        <v>179</v>
      </c>
      <c r="AU121" s="232" t="s">
        <v>95</v>
      </c>
      <c r="AV121" s="12" t="s">
        <v>143</v>
      </c>
      <c r="AW121" s="12" t="s">
        <v>48</v>
      </c>
      <c r="AX121" s="12" t="s">
        <v>25</v>
      </c>
      <c r="AY121" s="232" t="s">
        <v>136</v>
      </c>
    </row>
    <row r="122" spans="2:65" s="1" customFormat="1" ht="22.5" customHeight="1">
      <c r="B122" s="40"/>
      <c r="C122" s="233" t="s">
        <v>221</v>
      </c>
      <c r="D122" s="233" t="s">
        <v>222</v>
      </c>
      <c r="E122" s="234" t="s">
        <v>223</v>
      </c>
      <c r="F122" s="235" t="s">
        <v>224</v>
      </c>
      <c r="G122" s="236" t="s">
        <v>188</v>
      </c>
      <c r="H122" s="237">
        <v>324.52</v>
      </c>
      <c r="I122" s="238"/>
      <c r="J122" s="239">
        <f>ROUND(I122*H122,2)</f>
        <v>0</v>
      </c>
      <c r="K122" s="235" t="s">
        <v>142</v>
      </c>
      <c r="L122" s="240"/>
      <c r="M122" s="241" t="s">
        <v>84</v>
      </c>
      <c r="N122" s="242" t="s">
        <v>56</v>
      </c>
      <c r="O122" s="41"/>
      <c r="P122" s="201">
        <f>O122*H122</f>
        <v>0</v>
      </c>
      <c r="Q122" s="201">
        <v>1</v>
      </c>
      <c r="R122" s="201">
        <f>Q122*H122</f>
        <v>324.52</v>
      </c>
      <c r="S122" s="201">
        <v>0</v>
      </c>
      <c r="T122" s="202">
        <f>S122*H122</f>
        <v>0</v>
      </c>
      <c r="AR122" s="22" t="s">
        <v>175</v>
      </c>
      <c r="AT122" s="22" t="s">
        <v>222</v>
      </c>
      <c r="AU122" s="22" t="s">
        <v>95</v>
      </c>
      <c r="AY122" s="22" t="s">
        <v>136</v>
      </c>
      <c r="BE122" s="203">
        <f>IF(N122="základní",J122,0)</f>
        <v>0</v>
      </c>
      <c r="BF122" s="203">
        <f>IF(N122="snížená",J122,0)</f>
        <v>0</v>
      </c>
      <c r="BG122" s="203">
        <f>IF(N122="zákl. přenesená",J122,0)</f>
        <v>0</v>
      </c>
      <c r="BH122" s="203">
        <f>IF(N122="sníž. přenesená",J122,0)</f>
        <v>0</v>
      </c>
      <c r="BI122" s="203">
        <f>IF(N122="nulová",J122,0)</f>
        <v>0</v>
      </c>
      <c r="BJ122" s="22" t="s">
        <v>25</v>
      </c>
      <c r="BK122" s="203">
        <f>ROUND(I122*H122,2)</f>
        <v>0</v>
      </c>
      <c r="BL122" s="22" t="s">
        <v>143</v>
      </c>
      <c r="BM122" s="22" t="s">
        <v>225</v>
      </c>
    </row>
    <row r="123" spans="2:65" s="11" customFormat="1" ht="13.5">
      <c r="B123" s="209"/>
      <c r="C123" s="210"/>
      <c r="D123" s="204" t="s">
        <v>179</v>
      </c>
      <c r="E123" s="210"/>
      <c r="F123" s="211" t="s">
        <v>226</v>
      </c>
      <c r="G123" s="210"/>
      <c r="H123" s="212">
        <v>324.52</v>
      </c>
      <c r="I123" s="213"/>
      <c r="J123" s="210"/>
      <c r="K123" s="210"/>
      <c r="L123" s="214"/>
      <c r="M123" s="215"/>
      <c r="N123" s="216"/>
      <c r="O123" s="216"/>
      <c r="P123" s="216"/>
      <c r="Q123" s="216"/>
      <c r="R123" s="216"/>
      <c r="S123" s="216"/>
      <c r="T123" s="217"/>
      <c r="AT123" s="218" t="s">
        <v>179</v>
      </c>
      <c r="AU123" s="218" t="s">
        <v>95</v>
      </c>
      <c r="AV123" s="11" t="s">
        <v>95</v>
      </c>
      <c r="AW123" s="11" t="s">
        <v>6</v>
      </c>
      <c r="AX123" s="11" t="s">
        <v>25</v>
      </c>
      <c r="AY123" s="218" t="s">
        <v>136</v>
      </c>
    </row>
    <row r="124" spans="2:65" s="1" customFormat="1" ht="22.5" customHeight="1">
      <c r="B124" s="40"/>
      <c r="C124" s="192" t="s">
        <v>227</v>
      </c>
      <c r="D124" s="192" t="s">
        <v>138</v>
      </c>
      <c r="E124" s="193" t="s">
        <v>228</v>
      </c>
      <c r="F124" s="194" t="s">
        <v>229</v>
      </c>
      <c r="G124" s="195" t="s">
        <v>141</v>
      </c>
      <c r="H124" s="196">
        <v>3461</v>
      </c>
      <c r="I124" s="197"/>
      <c r="J124" s="198">
        <f>ROUND(I124*H124,2)</f>
        <v>0</v>
      </c>
      <c r="K124" s="194" t="s">
        <v>142</v>
      </c>
      <c r="L124" s="60"/>
      <c r="M124" s="199" t="s">
        <v>84</v>
      </c>
      <c r="N124" s="200" t="s">
        <v>56</v>
      </c>
      <c r="O124" s="41"/>
      <c r="P124" s="201">
        <f>O124*H124</f>
        <v>0</v>
      </c>
      <c r="Q124" s="201">
        <v>0</v>
      </c>
      <c r="R124" s="201">
        <f>Q124*H124</f>
        <v>0</v>
      </c>
      <c r="S124" s="201">
        <v>0</v>
      </c>
      <c r="T124" s="202">
        <f>S124*H124</f>
        <v>0</v>
      </c>
      <c r="AR124" s="22" t="s">
        <v>143</v>
      </c>
      <c r="AT124" s="22" t="s">
        <v>138</v>
      </c>
      <c r="AU124" s="22" t="s">
        <v>95</v>
      </c>
      <c r="AY124" s="22" t="s">
        <v>136</v>
      </c>
      <c r="BE124" s="203">
        <f>IF(N124="základní",J124,0)</f>
        <v>0</v>
      </c>
      <c r="BF124" s="203">
        <f>IF(N124="snížená",J124,0)</f>
        <v>0</v>
      </c>
      <c r="BG124" s="203">
        <f>IF(N124="zákl. přenesená",J124,0)</f>
        <v>0</v>
      </c>
      <c r="BH124" s="203">
        <f>IF(N124="sníž. přenesená",J124,0)</f>
        <v>0</v>
      </c>
      <c r="BI124" s="203">
        <f>IF(N124="nulová",J124,0)</f>
        <v>0</v>
      </c>
      <c r="BJ124" s="22" t="s">
        <v>25</v>
      </c>
      <c r="BK124" s="203">
        <f>ROUND(I124*H124,2)</f>
        <v>0</v>
      </c>
      <c r="BL124" s="22" t="s">
        <v>143</v>
      </c>
      <c r="BM124" s="22" t="s">
        <v>230</v>
      </c>
    </row>
    <row r="125" spans="2:65" s="1" customFormat="1" ht="40.5">
      <c r="B125" s="40"/>
      <c r="C125" s="62"/>
      <c r="D125" s="204" t="s">
        <v>145</v>
      </c>
      <c r="E125" s="62"/>
      <c r="F125" s="205" t="s">
        <v>231</v>
      </c>
      <c r="G125" s="62"/>
      <c r="H125" s="62"/>
      <c r="I125" s="162"/>
      <c r="J125" s="62"/>
      <c r="K125" s="62"/>
      <c r="L125" s="60"/>
      <c r="M125" s="206"/>
      <c r="N125" s="41"/>
      <c r="O125" s="41"/>
      <c r="P125" s="41"/>
      <c r="Q125" s="41"/>
      <c r="R125" s="41"/>
      <c r="S125" s="41"/>
      <c r="T125" s="77"/>
      <c r="AT125" s="22" t="s">
        <v>145</v>
      </c>
      <c r="AU125" s="22" t="s">
        <v>95</v>
      </c>
    </row>
    <row r="126" spans="2:65" s="1" customFormat="1" ht="22.5" customHeight="1">
      <c r="B126" s="40"/>
      <c r="C126" s="192" t="s">
        <v>232</v>
      </c>
      <c r="D126" s="192" t="s">
        <v>138</v>
      </c>
      <c r="E126" s="193" t="s">
        <v>233</v>
      </c>
      <c r="F126" s="194" t="s">
        <v>234</v>
      </c>
      <c r="G126" s="195" t="s">
        <v>141</v>
      </c>
      <c r="H126" s="196">
        <v>430</v>
      </c>
      <c r="I126" s="197"/>
      <c r="J126" s="198">
        <f>ROUND(I126*H126,2)</f>
        <v>0</v>
      </c>
      <c r="K126" s="194" t="s">
        <v>142</v>
      </c>
      <c r="L126" s="60"/>
      <c r="M126" s="199" t="s">
        <v>84</v>
      </c>
      <c r="N126" s="200" t="s">
        <v>56</v>
      </c>
      <c r="O126" s="41"/>
      <c r="P126" s="201">
        <f>O126*H126</f>
        <v>0</v>
      </c>
      <c r="Q126" s="201">
        <v>0</v>
      </c>
      <c r="R126" s="201">
        <f>Q126*H126</f>
        <v>0</v>
      </c>
      <c r="S126" s="201">
        <v>0</v>
      </c>
      <c r="T126" s="202">
        <f>S126*H126</f>
        <v>0</v>
      </c>
      <c r="AR126" s="22" t="s">
        <v>143</v>
      </c>
      <c r="AT126" s="22" t="s">
        <v>138</v>
      </c>
      <c r="AU126" s="22" t="s">
        <v>95</v>
      </c>
      <c r="AY126" s="22" t="s">
        <v>136</v>
      </c>
      <c r="BE126" s="203">
        <f>IF(N126="základní",J126,0)</f>
        <v>0</v>
      </c>
      <c r="BF126" s="203">
        <f>IF(N126="snížená",J126,0)</f>
        <v>0</v>
      </c>
      <c r="BG126" s="203">
        <f>IF(N126="zákl. přenesená",J126,0)</f>
        <v>0</v>
      </c>
      <c r="BH126" s="203">
        <f>IF(N126="sníž. přenesená",J126,0)</f>
        <v>0</v>
      </c>
      <c r="BI126" s="203">
        <f>IF(N126="nulová",J126,0)</f>
        <v>0</v>
      </c>
      <c r="BJ126" s="22" t="s">
        <v>25</v>
      </c>
      <c r="BK126" s="203">
        <f>ROUND(I126*H126,2)</f>
        <v>0</v>
      </c>
      <c r="BL126" s="22" t="s">
        <v>143</v>
      </c>
      <c r="BM126" s="22" t="s">
        <v>235</v>
      </c>
    </row>
    <row r="127" spans="2:65" s="1" customFormat="1" ht="31.5" customHeight="1">
      <c r="B127" s="40"/>
      <c r="C127" s="192" t="s">
        <v>236</v>
      </c>
      <c r="D127" s="192" t="s">
        <v>138</v>
      </c>
      <c r="E127" s="193" t="s">
        <v>237</v>
      </c>
      <c r="F127" s="194" t="s">
        <v>238</v>
      </c>
      <c r="G127" s="195" t="s">
        <v>141</v>
      </c>
      <c r="H127" s="196">
        <v>3891</v>
      </c>
      <c r="I127" s="197"/>
      <c r="J127" s="198">
        <f>ROUND(I127*H127,2)</f>
        <v>0</v>
      </c>
      <c r="K127" s="194" t="s">
        <v>142</v>
      </c>
      <c r="L127" s="60"/>
      <c r="M127" s="199" t="s">
        <v>84</v>
      </c>
      <c r="N127" s="200" t="s">
        <v>56</v>
      </c>
      <c r="O127" s="41"/>
      <c r="P127" s="201">
        <f>O127*H127</f>
        <v>0</v>
      </c>
      <c r="Q127" s="201">
        <v>0</v>
      </c>
      <c r="R127" s="201">
        <f>Q127*H127</f>
        <v>0</v>
      </c>
      <c r="S127" s="201">
        <v>0</v>
      </c>
      <c r="T127" s="202">
        <f>S127*H127</f>
        <v>0</v>
      </c>
      <c r="AR127" s="22" t="s">
        <v>143</v>
      </c>
      <c r="AT127" s="22" t="s">
        <v>138</v>
      </c>
      <c r="AU127" s="22" t="s">
        <v>95</v>
      </c>
      <c r="AY127" s="22" t="s">
        <v>136</v>
      </c>
      <c r="BE127" s="203">
        <f>IF(N127="základní",J127,0)</f>
        <v>0</v>
      </c>
      <c r="BF127" s="203">
        <f>IF(N127="snížená",J127,0)</f>
        <v>0</v>
      </c>
      <c r="BG127" s="203">
        <f>IF(N127="zákl. přenesená",J127,0)</f>
        <v>0</v>
      </c>
      <c r="BH127" s="203">
        <f>IF(N127="sníž. přenesená",J127,0)</f>
        <v>0</v>
      </c>
      <c r="BI127" s="203">
        <f>IF(N127="nulová",J127,0)</f>
        <v>0</v>
      </c>
      <c r="BJ127" s="22" t="s">
        <v>25</v>
      </c>
      <c r="BK127" s="203">
        <f>ROUND(I127*H127,2)</f>
        <v>0</v>
      </c>
      <c r="BL127" s="22" t="s">
        <v>143</v>
      </c>
      <c r="BM127" s="22" t="s">
        <v>239</v>
      </c>
    </row>
    <row r="128" spans="2:65" s="1" customFormat="1" ht="27">
      <c r="B128" s="40"/>
      <c r="C128" s="62"/>
      <c r="D128" s="204" t="s">
        <v>145</v>
      </c>
      <c r="E128" s="62"/>
      <c r="F128" s="205" t="s">
        <v>240</v>
      </c>
      <c r="G128" s="62"/>
      <c r="H128" s="62"/>
      <c r="I128" s="162"/>
      <c r="J128" s="62"/>
      <c r="K128" s="62"/>
      <c r="L128" s="60"/>
      <c r="M128" s="206"/>
      <c r="N128" s="41"/>
      <c r="O128" s="41"/>
      <c r="P128" s="41"/>
      <c r="Q128" s="41"/>
      <c r="R128" s="41"/>
      <c r="S128" s="41"/>
      <c r="T128" s="77"/>
      <c r="AT128" s="22" t="s">
        <v>145</v>
      </c>
      <c r="AU128" s="22" t="s">
        <v>95</v>
      </c>
    </row>
    <row r="129" spans="2:65" s="1" customFormat="1" ht="22.5" customHeight="1">
      <c r="B129" s="40"/>
      <c r="C129" s="192" t="s">
        <v>9</v>
      </c>
      <c r="D129" s="192" t="s">
        <v>138</v>
      </c>
      <c r="E129" s="193" t="s">
        <v>241</v>
      </c>
      <c r="F129" s="194" t="s">
        <v>242</v>
      </c>
      <c r="G129" s="195" t="s">
        <v>243</v>
      </c>
      <c r="H129" s="196">
        <v>32</v>
      </c>
      <c r="I129" s="197"/>
      <c r="J129" s="198">
        <f>ROUND(I129*H129,2)</f>
        <v>0</v>
      </c>
      <c r="K129" s="194" t="s">
        <v>142</v>
      </c>
      <c r="L129" s="60"/>
      <c r="M129" s="199" t="s">
        <v>84</v>
      </c>
      <c r="N129" s="200" t="s">
        <v>56</v>
      </c>
      <c r="O129" s="41"/>
      <c r="P129" s="201">
        <f>O129*H129</f>
        <v>0</v>
      </c>
      <c r="Q129" s="201">
        <v>3.5999999999999999E-3</v>
      </c>
      <c r="R129" s="201">
        <f>Q129*H129</f>
        <v>0.1152</v>
      </c>
      <c r="S129" s="201">
        <v>0</v>
      </c>
      <c r="T129" s="202">
        <f>S129*H129</f>
        <v>0</v>
      </c>
      <c r="AR129" s="22" t="s">
        <v>143</v>
      </c>
      <c r="AT129" s="22" t="s">
        <v>138</v>
      </c>
      <c r="AU129" s="22" t="s">
        <v>95</v>
      </c>
      <c r="AY129" s="22" t="s">
        <v>136</v>
      </c>
      <c r="BE129" s="203">
        <f>IF(N129="základní",J129,0)</f>
        <v>0</v>
      </c>
      <c r="BF129" s="203">
        <f>IF(N129="snížená",J129,0)</f>
        <v>0</v>
      </c>
      <c r="BG129" s="203">
        <f>IF(N129="zákl. přenesená",J129,0)</f>
        <v>0</v>
      </c>
      <c r="BH129" s="203">
        <f>IF(N129="sníž. přenesená",J129,0)</f>
        <v>0</v>
      </c>
      <c r="BI129" s="203">
        <f>IF(N129="nulová",J129,0)</f>
        <v>0</v>
      </c>
      <c r="BJ129" s="22" t="s">
        <v>25</v>
      </c>
      <c r="BK129" s="203">
        <f>ROUND(I129*H129,2)</f>
        <v>0</v>
      </c>
      <c r="BL129" s="22" t="s">
        <v>143</v>
      </c>
      <c r="BM129" s="22" t="s">
        <v>244</v>
      </c>
    </row>
    <row r="130" spans="2:65" s="1" customFormat="1" ht="54">
      <c r="B130" s="40"/>
      <c r="C130" s="62"/>
      <c r="D130" s="207" t="s">
        <v>145</v>
      </c>
      <c r="E130" s="62"/>
      <c r="F130" s="208" t="s">
        <v>245</v>
      </c>
      <c r="G130" s="62"/>
      <c r="H130" s="62"/>
      <c r="I130" s="162"/>
      <c r="J130" s="62"/>
      <c r="K130" s="62"/>
      <c r="L130" s="60"/>
      <c r="M130" s="206"/>
      <c r="N130" s="41"/>
      <c r="O130" s="41"/>
      <c r="P130" s="41"/>
      <c r="Q130" s="41"/>
      <c r="R130" s="41"/>
      <c r="S130" s="41"/>
      <c r="T130" s="77"/>
      <c r="AT130" s="22" t="s">
        <v>145</v>
      </c>
      <c r="AU130" s="22" t="s">
        <v>95</v>
      </c>
    </row>
    <row r="131" spans="2:65" s="10" customFormat="1" ht="29.85" customHeight="1">
      <c r="B131" s="175"/>
      <c r="C131" s="176"/>
      <c r="D131" s="189" t="s">
        <v>85</v>
      </c>
      <c r="E131" s="190" t="s">
        <v>175</v>
      </c>
      <c r="F131" s="190" t="s">
        <v>246</v>
      </c>
      <c r="G131" s="176"/>
      <c r="H131" s="176"/>
      <c r="I131" s="179"/>
      <c r="J131" s="191">
        <f>BK131</f>
        <v>0</v>
      </c>
      <c r="K131" s="176"/>
      <c r="L131" s="181"/>
      <c r="M131" s="182"/>
      <c r="N131" s="183"/>
      <c r="O131" s="183"/>
      <c r="P131" s="184">
        <f>SUM(P132:P135)</f>
        <v>0</v>
      </c>
      <c r="Q131" s="183"/>
      <c r="R131" s="184">
        <f>SUM(R132:R135)</f>
        <v>10.100440000000001</v>
      </c>
      <c r="S131" s="183"/>
      <c r="T131" s="185">
        <f>SUM(T132:T135)</f>
        <v>0</v>
      </c>
      <c r="AR131" s="186" t="s">
        <v>25</v>
      </c>
      <c r="AT131" s="187" t="s">
        <v>85</v>
      </c>
      <c r="AU131" s="187" t="s">
        <v>25</v>
      </c>
      <c r="AY131" s="186" t="s">
        <v>136</v>
      </c>
      <c r="BK131" s="188">
        <f>SUM(BK132:BK135)</f>
        <v>0</v>
      </c>
    </row>
    <row r="132" spans="2:65" s="1" customFormat="1" ht="22.5" customHeight="1">
      <c r="B132" s="40"/>
      <c r="C132" s="192" t="s">
        <v>247</v>
      </c>
      <c r="D132" s="192" t="s">
        <v>138</v>
      </c>
      <c r="E132" s="193" t="s">
        <v>248</v>
      </c>
      <c r="F132" s="194" t="s">
        <v>249</v>
      </c>
      <c r="G132" s="195" t="s">
        <v>250</v>
      </c>
      <c r="H132" s="196">
        <v>7</v>
      </c>
      <c r="I132" s="197"/>
      <c r="J132" s="198">
        <f>ROUND(I132*H132,2)</f>
        <v>0</v>
      </c>
      <c r="K132" s="194" t="s">
        <v>142</v>
      </c>
      <c r="L132" s="60"/>
      <c r="M132" s="199" t="s">
        <v>84</v>
      </c>
      <c r="N132" s="200" t="s">
        <v>56</v>
      </c>
      <c r="O132" s="41"/>
      <c r="P132" s="201">
        <f>O132*H132</f>
        <v>0</v>
      </c>
      <c r="Q132" s="201">
        <v>0.42080000000000001</v>
      </c>
      <c r="R132" s="201">
        <f>Q132*H132</f>
        <v>2.9456000000000002</v>
      </c>
      <c r="S132" s="201">
        <v>0</v>
      </c>
      <c r="T132" s="202">
        <f>S132*H132</f>
        <v>0</v>
      </c>
      <c r="AR132" s="22" t="s">
        <v>143</v>
      </c>
      <c r="AT132" s="22" t="s">
        <v>138</v>
      </c>
      <c r="AU132" s="22" t="s">
        <v>95</v>
      </c>
      <c r="AY132" s="22" t="s">
        <v>136</v>
      </c>
      <c r="BE132" s="203">
        <f>IF(N132="základní",J132,0)</f>
        <v>0</v>
      </c>
      <c r="BF132" s="203">
        <f>IF(N132="snížená",J132,0)</f>
        <v>0</v>
      </c>
      <c r="BG132" s="203">
        <f>IF(N132="zákl. přenesená",J132,0)</f>
        <v>0</v>
      </c>
      <c r="BH132" s="203">
        <f>IF(N132="sníž. přenesená",J132,0)</f>
        <v>0</v>
      </c>
      <c r="BI132" s="203">
        <f>IF(N132="nulová",J132,0)</f>
        <v>0</v>
      </c>
      <c r="BJ132" s="22" t="s">
        <v>25</v>
      </c>
      <c r="BK132" s="203">
        <f>ROUND(I132*H132,2)</f>
        <v>0</v>
      </c>
      <c r="BL132" s="22" t="s">
        <v>143</v>
      </c>
      <c r="BM132" s="22" t="s">
        <v>251</v>
      </c>
    </row>
    <row r="133" spans="2:65" s="1" customFormat="1" ht="108">
      <c r="B133" s="40"/>
      <c r="C133" s="62"/>
      <c r="D133" s="204" t="s">
        <v>145</v>
      </c>
      <c r="E133" s="62"/>
      <c r="F133" s="205" t="s">
        <v>252</v>
      </c>
      <c r="G133" s="62"/>
      <c r="H133" s="62"/>
      <c r="I133" s="162"/>
      <c r="J133" s="62"/>
      <c r="K133" s="62"/>
      <c r="L133" s="60"/>
      <c r="M133" s="206"/>
      <c r="N133" s="41"/>
      <c r="O133" s="41"/>
      <c r="P133" s="41"/>
      <c r="Q133" s="41"/>
      <c r="R133" s="41"/>
      <c r="S133" s="41"/>
      <c r="T133" s="77"/>
      <c r="AT133" s="22" t="s">
        <v>145</v>
      </c>
      <c r="AU133" s="22" t="s">
        <v>95</v>
      </c>
    </row>
    <row r="134" spans="2:65" s="1" customFormat="1" ht="31.5" customHeight="1">
      <c r="B134" s="40"/>
      <c r="C134" s="192" t="s">
        <v>253</v>
      </c>
      <c r="D134" s="192" t="s">
        <v>138</v>
      </c>
      <c r="E134" s="193" t="s">
        <v>254</v>
      </c>
      <c r="F134" s="194" t="s">
        <v>255</v>
      </c>
      <c r="G134" s="195" t="s">
        <v>250</v>
      </c>
      <c r="H134" s="196">
        <v>23</v>
      </c>
      <c r="I134" s="197"/>
      <c r="J134" s="198">
        <f>ROUND(I134*H134,2)</f>
        <v>0</v>
      </c>
      <c r="K134" s="194" t="s">
        <v>142</v>
      </c>
      <c r="L134" s="60"/>
      <c r="M134" s="199" t="s">
        <v>84</v>
      </c>
      <c r="N134" s="200" t="s">
        <v>56</v>
      </c>
      <c r="O134" s="41"/>
      <c r="P134" s="201">
        <f>O134*H134</f>
        <v>0</v>
      </c>
      <c r="Q134" s="201">
        <v>0.31108000000000002</v>
      </c>
      <c r="R134" s="201">
        <f>Q134*H134</f>
        <v>7.1548400000000001</v>
      </c>
      <c r="S134" s="201">
        <v>0</v>
      </c>
      <c r="T134" s="202">
        <f>S134*H134</f>
        <v>0</v>
      </c>
      <c r="AR134" s="22" t="s">
        <v>143</v>
      </c>
      <c r="AT134" s="22" t="s">
        <v>138</v>
      </c>
      <c r="AU134" s="22" t="s">
        <v>95</v>
      </c>
      <c r="AY134" s="22" t="s">
        <v>136</v>
      </c>
      <c r="BE134" s="203">
        <f>IF(N134="základní",J134,0)</f>
        <v>0</v>
      </c>
      <c r="BF134" s="203">
        <f>IF(N134="snížená",J134,0)</f>
        <v>0</v>
      </c>
      <c r="BG134" s="203">
        <f>IF(N134="zákl. přenesená",J134,0)</f>
        <v>0</v>
      </c>
      <c r="BH134" s="203">
        <f>IF(N134="sníž. přenesená",J134,0)</f>
        <v>0</v>
      </c>
      <c r="BI134" s="203">
        <f>IF(N134="nulová",J134,0)</f>
        <v>0</v>
      </c>
      <c r="BJ134" s="22" t="s">
        <v>25</v>
      </c>
      <c r="BK134" s="203">
        <f>ROUND(I134*H134,2)</f>
        <v>0</v>
      </c>
      <c r="BL134" s="22" t="s">
        <v>143</v>
      </c>
      <c r="BM134" s="22" t="s">
        <v>256</v>
      </c>
    </row>
    <row r="135" spans="2:65" s="1" customFormat="1" ht="108">
      <c r="B135" s="40"/>
      <c r="C135" s="62"/>
      <c r="D135" s="207" t="s">
        <v>145</v>
      </c>
      <c r="E135" s="62"/>
      <c r="F135" s="208" t="s">
        <v>252</v>
      </c>
      <c r="G135" s="62"/>
      <c r="H135" s="62"/>
      <c r="I135" s="162"/>
      <c r="J135" s="62"/>
      <c r="K135" s="62"/>
      <c r="L135" s="60"/>
      <c r="M135" s="206"/>
      <c r="N135" s="41"/>
      <c r="O135" s="41"/>
      <c r="P135" s="41"/>
      <c r="Q135" s="41"/>
      <c r="R135" s="41"/>
      <c r="S135" s="41"/>
      <c r="T135" s="77"/>
      <c r="AT135" s="22" t="s">
        <v>145</v>
      </c>
      <c r="AU135" s="22" t="s">
        <v>95</v>
      </c>
    </row>
    <row r="136" spans="2:65" s="10" customFormat="1" ht="29.85" customHeight="1">
      <c r="B136" s="175"/>
      <c r="C136" s="176"/>
      <c r="D136" s="189" t="s">
        <v>85</v>
      </c>
      <c r="E136" s="190" t="s">
        <v>181</v>
      </c>
      <c r="F136" s="190" t="s">
        <v>257</v>
      </c>
      <c r="G136" s="176"/>
      <c r="H136" s="176"/>
      <c r="I136" s="179"/>
      <c r="J136" s="191">
        <f>BK136</f>
        <v>0</v>
      </c>
      <c r="K136" s="176"/>
      <c r="L136" s="181"/>
      <c r="M136" s="182"/>
      <c r="N136" s="183"/>
      <c r="O136" s="183"/>
      <c r="P136" s="184">
        <f>SUM(P137:P140)</f>
        <v>0</v>
      </c>
      <c r="Q136" s="183"/>
      <c r="R136" s="184">
        <f>SUM(R137:R140)</f>
        <v>0</v>
      </c>
      <c r="S136" s="183"/>
      <c r="T136" s="185">
        <f>SUM(T137:T140)</f>
        <v>8.6</v>
      </c>
      <c r="AR136" s="186" t="s">
        <v>25</v>
      </c>
      <c r="AT136" s="187" t="s">
        <v>85</v>
      </c>
      <c r="AU136" s="187" t="s">
        <v>25</v>
      </c>
      <c r="AY136" s="186" t="s">
        <v>136</v>
      </c>
      <c r="BK136" s="188">
        <f>SUM(BK137:BK140)</f>
        <v>0</v>
      </c>
    </row>
    <row r="137" spans="2:65" s="1" customFormat="1" ht="31.5" customHeight="1">
      <c r="B137" s="40"/>
      <c r="C137" s="192" t="s">
        <v>258</v>
      </c>
      <c r="D137" s="192" t="s">
        <v>138</v>
      </c>
      <c r="E137" s="193" t="s">
        <v>259</v>
      </c>
      <c r="F137" s="194" t="s">
        <v>260</v>
      </c>
      <c r="G137" s="195" t="s">
        <v>243</v>
      </c>
      <c r="H137" s="196">
        <v>32</v>
      </c>
      <c r="I137" s="197"/>
      <c r="J137" s="198">
        <f>ROUND(I137*H137,2)</f>
        <v>0</v>
      </c>
      <c r="K137" s="194" t="s">
        <v>142</v>
      </c>
      <c r="L137" s="60"/>
      <c r="M137" s="199" t="s">
        <v>84</v>
      </c>
      <c r="N137" s="200" t="s">
        <v>56</v>
      </c>
      <c r="O137" s="41"/>
      <c r="P137" s="201">
        <f>O137*H137</f>
        <v>0</v>
      </c>
      <c r="Q137" s="201">
        <v>0</v>
      </c>
      <c r="R137" s="201">
        <f>Q137*H137</f>
        <v>0</v>
      </c>
      <c r="S137" s="201">
        <v>0</v>
      </c>
      <c r="T137" s="202">
        <f>S137*H137</f>
        <v>0</v>
      </c>
      <c r="AR137" s="22" t="s">
        <v>143</v>
      </c>
      <c r="AT137" s="22" t="s">
        <v>138</v>
      </c>
      <c r="AU137" s="22" t="s">
        <v>95</v>
      </c>
      <c r="AY137" s="22" t="s">
        <v>136</v>
      </c>
      <c r="BE137" s="203">
        <f>IF(N137="základní",J137,0)</f>
        <v>0</v>
      </c>
      <c r="BF137" s="203">
        <f>IF(N137="snížená",J137,0)</f>
        <v>0</v>
      </c>
      <c r="BG137" s="203">
        <f>IF(N137="zákl. přenesená",J137,0)</f>
        <v>0</v>
      </c>
      <c r="BH137" s="203">
        <f>IF(N137="sníž. přenesená",J137,0)</f>
        <v>0</v>
      </c>
      <c r="BI137" s="203">
        <f>IF(N137="nulová",J137,0)</f>
        <v>0</v>
      </c>
      <c r="BJ137" s="22" t="s">
        <v>25</v>
      </c>
      <c r="BK137" s="203">
        <f>ROUND(I137*H137,2)</f>
        <v>0</v>
      </c>
      <c r="BL137" s="22" t="s">
        <v>143</v>
      </c>
      <c r="BM137" s="22" t="s">
        <v>261</v>
      </c>
    </row>
    <row r="138" spans="2:65" s="1" customFormat="1" ht="27">
      <c r="B138" s="40"/>
      <c r="C138" s="62"/>
      <c r="D138" s="204" t="s">
        <v>145</v>
      </c>
      <c r="E138" s="62"/>
      <c r="F138" s="205" t="s">
        <v>262</v>
      </c>
      <c r="G138" s="62"/>
      <c r="H138" s="62"/>
      <c r="I138" s="162"/>
      <c r="J138" s="62"/>
      <c r="K138" s="62"/>
      <c r="L138" s="60"/>
      <c r="M138" s="206"/>
      <c r="N138" s="41"/>
      <c r="O138" s="41"/>
      <c r="P138" s="41"/>
      <c r="Q138" s="41"/>
      <c r="R138" s="41"/>
      <c r="S138" s="41"/>
      <c r="T138" s="77"/>
      <c r="AT138" s="22" t="s">
        <v>145</v>
      </c>
      <c r="AU138" s="22" t="s">
        <v>95</v>
      </c>
    </row>
    <row r="139" spans="2:65" s="1" customFormat="1" ht="44.25" customHeight="1">
      <c r="B139" s="40"/>
      <c r="C139" s="192" t="s">
        <v>263</v>
      </c>
      <c r="D139" s="192" t="s">
        <v>138</v>
      </c>
      <c r="E139" s="193" t="s">
        <v>264</v>
      </c>
      <c r="F139" s="194" t="s">
        <v>265</v>
      </c>
      <c r="G139" s="195" t="s">
        <v>141</v>
      </c>
      <c r="H139" s="196">
        <v>430</v>
      </c>
      <c r="I139" s="197"/>
      <c r="J139" s="198">
        <f>ROUND(I139*H139,2)</f>
        <v>0</v>
      </c>
      <c r="K139" s="194" t="s">
        <v>142</v>
      </c>
      <c r="L139" s="60"/>
      <c r="M139" s="199" t="s">
        <v>84</v>
      </c>
      <c r="N139" s="200" t="s">
        <v>56</v>
      </c>
      <c r="O139" s="41"/>
      <c r="P139" s="201">
        <f>O139*H139</f>
        <v>0</v>
      </c>
      <c r="Q139" s="201">
        <v>0</v>
      </c>
      <c r="R139" s="201">
        <f>Q139*H139</f>
        <v>0</v>
      </c>
      <c r="S139" s="201">
        <v>0.02</v>
      </c>
      <c r="T139" s="202">
        <f>S139*H139</f>
        <v>8.6</v>
      </c>
      <c r="AR139" s="22" t="s">
        <v>143</v>
      </c>
      <c r="AT139" s="22" t="s">
        <v>138</v>
      </c>
      <c r="AU139" s="22" t="s">
        <v>95</v>
      </c>
      <c r="AY139" s="22" t="s">
        <v>136</v>
      </c>
      <c r="BE139" s="203">
        <f>IF(N139="základní",J139,0)</f>
        <v>0</v>
      </c>
      <c r="BF139" s="203">
        <f>IF(N139="snížená",J139,0)</f>
        <v>0</v>
      </c>
      <c r="BG139" s="203">
        <f>IF(N139="zákl. přenesená",J139,0)</f>
        <v>0</v>
      </c>
      <c r="BH139" s="203">
        <f>IF(N139="sníž. přenesená",J139,0)</f>
        <v>0</v>
      </c>
      <c r="BI139" s="203">
        <f>IF(N139="nulová",J139,0)</f>
        <v>0</v>
      </c>
      <c r="BJ139" s="22" t="s">
        <v>25</v>
      </c>
      <c r="BK139" s="203">
        <f>ROUND(I139*H139,2)</f>
        <v>0</v>
      </c>
      <c r="BL139" s="22" t="s">
        <v>143</v>
      </c>
      <c r="BM139" s="22" t="s">
        <v>266</v>
      </c>
    </row>
    <row r="140" spans="2:65" s="1" customFormat="1" ht="67.5">
      <c r="B140" s="40"/>
      <c r="C140" s="62"/>
      <c r="D140" s="207" t="s">
        <v>145</v>
      </c>
      <c r="E140" s="62"/>
      <c r="F140" s="208" t="s">
        <v>267</v>
      </c>
      <c r="G140" s="62"/>
      <c r="H140" s="62"/>
      <c r="I140" s="162"/>
      <c r="J140" s="62"/>
      <c r="K140" s="62"/>
      <c r="L140" s="60"/>
      <c r="M140" s="206"/>
      <c r="N140" s="41"/>
      <c r="O140" s="41"/>
      <c r="P140" s="41"/>
      <c r="Q140" s="41"/>
      <c r="R140" s="41"/>
      <c r="S140" s="41"/>
      <c r="T140" s="77"/>
      <c r="AT140" s="22" t="s">
        <v>145</v>
      </c>
      <c r="AU140" s="22" t="s">
        <v>95</v>
      </c>
    </row>
    <row r="141" spans="2:65" s="10" customFormat="1" ht="29.85" customHeight="1">
      <c r="B141" s="175"/>
      <c r="C141" s="176"/>
      <c r="D141" s="189" t="s">
        <v>85</v>
      </c>
      <c r="E141" s="190" t="s">
        <v>268</v>
      </c>
      <c r="F141" s="190" t="s">
        <v>269</v>
      </c>
      <c r="G141" s="176"/>
      <c r="H141" s="176"/>
      <c r="I141" s="179"/>
      <c r="J141" s="191">
        <f>BK141</f>
        <v>0</v>
      </c>
      <c r="K141" s="176"/>
      <c r="L141" s="181"/>
      <c r="M141" s="182"/>
      <c r="N141" s="183"/>
      <c r="O141" s="183"/>
      <c r="P141" s="184">
        <f>SUM(P142:P149)</f>
        <v>0</v>
      </c>
      <c r="Q141" s="183"/>
      <c r="R141" s="184">
        <f>SUM(R142:R149)</f>
        <v>0</v>
      </c>
      <c r="S141" s="183"/>
      <c r="T141" s="185">
        <f>SUM(T142:T149)</f>
        <v>0</v>
      </c>
      <c r="AR141" s="186" t="s">
        <v>25</v>
      </c>
      <c r="AT141" s="187" t="s">
        <v>85</v>
      </c>
      <c r="AU141" s="187" t="s">
        <v>25</v>
      </c>
      <c r="AY141" s="186" t="s">
        <v>136</v>
      </c>
      <c r="BK141" s="188">
        <f>SUM(BK142:BK149)</f>
        <v>0</v>
      </c>
    </row>
    <row r="142" spans="2:65" s="1" customFormat="1" ht="31.5" customHeight="1">
      <c r="B142" s="40"/>
      <c r="C142" s="192" t="s">
        <v>270</v>
      </c>
      <c r="D142" s="192" t="s">
        <v>138</v>
      </c>
      <c r="E142" s="193" t="s">
        <v>271</v>
      </c>
      <c r="F142" s="194" t="s">
        <v>272</v>
      </c>
      <c r="G142" s="195" t="s">
        <v>188</v>
      </c>
      <c r="H142" s="196">
        <v>31.62</v>
      </c>
      <c r="I142" s="197"/>
      <c r="J142" s="198">
        <f>ROUND(I142*H142,2)</f>
        <v>0</v>
      </c>
      <c r="K142" s="194" t="s">
        <v>142</v>
      </c>
      <c r="L142" s="60"/>
      <c r="M142" s="199" t="s">
        <v>84</v>
      </c>
      <c r="N142" s="200" t="s">
        <v>56</v>
      </c>
      <c r="O142" s="41"/>
      <c r="P142" s="201">
        <f>O142*H142</f>
        <v>0</v>
      </c>
      <c r="Q142" s="201">
        <v>0</v>
      </c>
      <c r="R142" s="201">
        <f>Q142*H142</f>
        <v>0</v>
      </c>
      <c r="S142" s="201">
        <v>0</v>
      </c>
      <c r="T142" s="202">
        <f>S142*H142</f>
        <v>0</v>
      </c>
      <c r="AR142" s="22" t="s">
        <v>143</v>
      </c>
      <c r="AT142" s="22" t="s">
        <v>138</v>
      </c>
      <c r="AU142" s="22" t="s">
        <v>95</v>
      </c>
      <c r="AY142" s="22" t="s">
        <v>136</v>
      </c>
      <c r="BE142" s="203">
        <f>IF(N142="základní",J142,0)</f>
        <v>0</v>
      </c>
      <c r="BF142" s="203">
        <f>IF(N142="snížená",J142,0)</f>
        <v>0</v>
      </c>
      <c r="BG142" s="203">
        <f>IF(N142="zákl. přenesená",J142,0)</f>
        <v>0</v>
      </c>
      <c r="BH142" s="203">
        <f>IF(N142="sníž. přenesená",J142,0)</f>
        <v>0</v>
      </c>
      <c r="BI142" s="203">
        <f>IF(N142="nulová",J142,0)</f>
        <v>0</v>
      </c>
      <c r="BJ142" s="22" t="s">
        <v>25</v>
      </c>
      <c r="BK142" s="203">
        <f>ROUND(I142*H142,2)</f>
        <v>0</v>
      </c>
      <c r="BL142" s="22" t="s">
        <v>143</v>
      </c>
      <c r="BM142" s="22" t="s">
        <v>273</v>
      </c>
    </row>
    <row r="143" spans="2:65" s="1" customFormat="1" ht="81">
      <c r="B143" s="40"/>
      <c r="C143" s="62"/>
      <c r="D143" s="204" t="s">
        <v>145</v>
      </c>
      <c r="E143" s="62"/>
      <c r="F143" s="205" t="s">
        <v>274</v>
      </c>
      <c r="G143" s="62"/>
      <c r="H143" s="62"/>
      <c r="I143" s="162"/>
      <c r="J143" s="62"/>
      <c r="K143" s="62"/>
      <c r="L143" s="60"/>
      <c r="M143" s="206"/>
      <c r="N143" s="41"/>
      <c r="O143" s="41"/>
      <c r="P143" s="41"/>
      <c r="Q143" s="41"/>
      <c r="R143" s="41"/>
      <c r="S143" s="41"/>
      <c r="T143" s="77"/>
      <c r="AT143" s="22" t="s">
        <v>145</v>
      </c>
      <c r="AU143" s="22" t="s">
        <v>95</v>
      </c>
    </row>
    <row r="144" spans="2:65" s="1" customFormat="1" ht="31.5" customHeight="1">
      <c r="B144" s="40"/>
      <c r="C144" s="192" t="s">
        <v>275</v>
      </c>
      <c r="D144" s="192" t="s">
        <v>138</v>
      </c>
      <c r="E144" s="193" t="s">
        <v>276</v>
      </c>
      <c r="F144" s="194" t="s">
        <v>277</v>
      </c>
      <c r="G144" s="195" t="s">
        <v>188</v>
      </c>
      <c r="H144" s="196">
        <v>569.16</v>
      </c>
      <c r="I144" s="197"/>
      <c r="J144" s="198">
        <f>ROUND(I144*H144,2)</f>
        <v>0</v>
      </c>
      <c r="K144" s="194" t="s">
        <v>142</v>
      </c>
      <c r="L144" s="60"/>
      <c r="M144" s="199" t="s">
        <v>84</v>
      </c>
      <c r="N144" s="200" t="s">
        <v>56</v>
      </c>
      <c r="O144" s="41"/>
      <c r="P144" s="201">
        <f>O144*H144</f>
        <v>0</v>
      </c>
      <c r="Q144" s="201">
        <v>0</v>
      </c>
      <c r="R144" s="201">
        <f>Q144*H144</f>
        <v>0</v>
      </c>
      <c r="S144" s="201">
        <v>0</v>
      </c>
      <c r="T144" s="202">
        <f>S144*H144</f>
        <v>0</v>
      </c>
      <c r="AR144" s="22" t="s">
        <v>143</v>
      </c>
      <c r="AT144" s="22" t="s">
        <v>138</v>
      </c>
      <c r="AU144" s="22" t="s">
        <v>95</v>
      </c>
      <c r="AY144" s="22" t="s">
        <v>136</v>
      </c>
      <c r="BE144" s="203">
        <f>IF(N144="základní",J144,0)</f>
        <v>0</v>
      </c>
      <c r="BF144" s="203">
        <f>IF(N144="snížená",J144,0)</f>
        <v>0</v>
      </c>
      <c r="BG144" s="203">
        <f>IF(N144="zákl. přenesená",J144,0)</f>
        <v>0</v>
      </c>
      <c r="BH144" s="203">
        <f>IF(N144="sníž. přenesená",J144,0)</f>
        <v>0</v>
      </c>
      <c r="BI144" s="203">
        <f>IF(N144="nulová",J144,0)</f>
        <v>0</v>
      </c>
      <c r="BJ144" s="22" t="s">
        <v>25</v>
      </c>
      <c r="BK144" s="203">
        <f>ROUND(I144*H144,2)</f>
        <v>0</v>
      </c>
      <c r="BL144" s="22" t="s">
        <v>143</v>
      </c>
      <c r="BM144" s="22" t="s">
        <v>278</v>
      </c>
    </row>
    <row r="145" spans="2:65" s="1" customFormat="1" ht="81">
      <c r="B145" s="40"/>
      <c r="C145" s="62"/>
      <c r="D145" s="207" t="s">
        <v>145</v>
      </c>
      <c r="E145" s="62"/>
      <c r="F145" s="208" t="s">
        <v>274</v>
      </c>
      <c r="G145" s="62"/>
      <c r="H145" s="62"/>
      <c r="I145" s="162"/>
      <c r="J145" s="62"/>
      <c r="K145" s="62"/>
      <c r="L145" s="60"/>
      <c r="M145" s="206"/>
      <c r="N145" s="41"/>
      <c r="O145" s="41"/>
      <c r="P145" s="41"/>
      <c r="Q145" s="41"/>
      <c r="R145" s="41"/>
      <c r="S145" s="41"/>
      <c r="T145" s="77"/>
      <c r="AT145" s="22" t="s">
        <v>145</v>
      </c>
      <c r="AU145" s="22" t="s">
        <v>95</v>
      </c>
    </row>
    <row r="146" spans="2:65" s="11" customFormat="1" ht="13.5">
      <c r="B146" s="209"/>
      <c r="C146" s="210"/>
      <c r="D146" s="204" t="s">
        <v>179</v>
      </c>
      <c r="E146" s="210"/>
      <c r="F146" s="211" t="s">
        <v>279</v>
      </c>
      <c r="G146" s="210"/>
      <c r="H146" s="212">
        <v>569.16</v>
      </c>
      <c r="I146" s="213"/>
      <c r="J146" s="210"/>
      <c r="K146" s="210"/>
      <c r="L146" s="214"/>
      <c r="M146" s="215"/>
      <c r="N146" s="216"/>
      <c r="O146" s="216"/>
      <c r="P146" s="216"/>
      <c r="Q146" s="216"/>
      <c r="R146" s="216"/>
      <c r="S146" s="216"/>
      <c r="T146" s="217"/>
      <c r="AT146" s="218" t="s">
        <v>179</v>
      </c>
      <c r="AU146" s="218" t="s">
        <v>95</v>
      </c>
      <c r="AV146" s="11" t="s">
        <v>95</v>
      </c>
      <c r="AW146" s="11" t="s">
        <v>6</v>
      </c>
      <c r="AX146" s="11" t="s">
        <v>25</v>
      </c>
      <c r="AY146" s="218" t="s">
        <v>136</v>
      </c>
    </row>
    <row r="147" spans="2:65" s="1" customFormat="1" ht="22.5" customHeight="1">
      <c r="B147" s="40"/>
      <c r="C147" s="192" t="s">
        <v>280</v>
      </c>
      <c r="D147" s="192" t="s">
        <v>138</v>
      </c>
      <c r="E147" s="193" t="s">
        <v>281</v>
      </c>
      <c r="F147" s="194" t="s">
        <v>282</v>
      </c>
      <c r="G147" s="195" t="s">
        <v>188</v>
      </c>
      <c r="H147" s="196">
        <v>50.591999999999999</v>
      </c>
      <c r="I147" s="197"/>
      <c r="J147" s="198">
        <f>ROUND(I147*H147,2)</f>
        <v>0</v>
      </c>
      <c r="K147" s="194" t="s">
        <v>142</v>
      </c>
      <c r="L147" s="60"/>
      <c r="M147" s="199" t="s">
        <v>84</v>
      </c>
      <c r="N147" s="200" t="s">
        <v>56</v>
      </c>
      <c r="O147" s="41"/>
      <c r="P147" s="201">
        <f>O147*H147</f>
        <v>0</v>
      </c>
      <c r="Q147" s="201">
        <v>0</v>
      </c>
      <c r="R147" s="201">
        <f>Q147*H147</f>
        <v>0</v>
      </c>
      <c r="S147" s="201">
        <v>0</v>
      </c>
      <c r="T147" s="202">
        <f>S147*H147</f>
        <v>0</v>
      </c>
      <c r="AR147" s="22" t="s">
        <v>143</v>
      </c>
      <c r="AT147" s="22" t="s">
        <v>138</v>
      </c>
      <c r="AU147" s="22" t="s">
        <v>95</v>
      </c>
      <c r="AY147" s="22" t="s">
        <v>136</v>
      </c>
      <c r="BE147" s="203">
        <f>IF(N147="základní",J147,0)</f>
        <v>0</v>
      </c>
      <c r="BF147" s="203">
        <f>IF(N147="snížená",J147,0)</f>
        <v>0</v>
      </c>
      <c r="BG147" s="203">
        <f>IF(N147="zákl. přenesená",J147,0)</f>
        <v>0</v>
      </c>
      <c r="BH147" s="203">
        <f>IF(N147="sníž. přenesená",J147,0)</f>
        <v>0</v>
      </c>
      <c r="BI147" s="203">
        <f>IF(N147="nulová",J147,0)</f>
        <v>0</v>
      </c>
      <c r="BJ147" s="22" t="s">
        <v>25</v>
      </c>
      <c r="BK147" s="203">
        <f>ROUND(I147*H147,2)</f>
        <v>0</v>
      </c>
      <c r="BL147" s="22" t="s">
        <v>143</v>
      </c>
      <c r="BM147" s="22" t="s">
        <v>283</v>
      </c>
    </row>
    <row r="148" spans="2:65" s="1" customFormat="1" ht="67.5">
      <c r="B148" s="40"/>
      <c r="C148" s="62"/>
      <c r="D148" s="207" t="s">
        <v>145</v>
      </c>
      <c r="E148" s="62"/>
      <c r="F148" s="208" t="s">
        <v>284</v>
      </c>
      <c r="G148" s="62"/>
      <c r="H148" s="62"/>
      <c r="I148" s="162"/>
      <c r="J148" s="62"/>
      <c r="K148" s="62"/>
      <c r="L148" s="60"/>
      <c r="M148" s="206"/>
      <c r="N148" s="41"/>
      <c r="O148" s="41"/>
      <c r="P148" s="41"/>
      <c r="Q148" s="41"/>
      <c r="R148" s="41"/>
      <c r="S148" s="41"/>
      <c r="T148" s="77"/>
      <c r="AT148" s="22" t="s">
        <v>145</v>
      </c>
      <c r="AU148" s="22" t="s">
        <v>95</v>
      </c>
    </row>
    <row r="149" spans="2:65" s="11" customFormat="1" ht="13.5">
      <c r="B149" s="209"/>
      <c r="C149" s="210"/>
      <c r="D149" s="207" t="s">
        <v>179</v>
      </c>
      <c r="E149" s="210"/>
      <c r="F149" s="220" t="s">
        <v>285</v>
      </c>
      <c r="G149" s="210"/>
      <c r="H149" s="221">
        <v>50.591999999999999</v>
      </c>
      <c r="I149" s="213"/>
      <c r="J149" s="210"/>
      <c r="K149" s="210"/>
      <c r="L149" s="214"/>
      <c r="M149" s="215"/>
      <c r="N149" s="216"/>
      <c r="O149" s="216"/>
      <c r="P149" s="216"/>
      <c r="Q149" s="216"/>
      <c r="R149" s="216"/>
      <c r="S149" s="216"/>
      <c r="T149" s="217"/>
      <c r="AT149" s="218" t="s">
        <v>179</v>
      </c>
      <c r="AU149" s="218" t="s">
        <v>95</v>
      </c>
      <c r="AV149" s="11" t="s">
        <v>95</v>
      </c>
      <c r="AW149" s="11" t="s">
        <v>6</v>
      </c>
      <c r="AX149" s="11" t="s">
        <v>25</v>
      </c>
      <c r="AY149" s="218" t="s">
        <v>136</v>
      </c>
    </row>
    <row r="150" spans="2:65" s="10" customFormat="1" ht="29.85" customHeight="1">
      <c r="B150" s="175"/>
      <c r="C150" s="176"/>
      <c r="D150" s="189" t="s">
        <v>85</v>
      </c>
      <c r="E150" s="190" t="s">
        <v>286</v>
      </c>
      <c r="F150" s="190" t="s">
        <v>287</v>
      </c>
      <c r="G150" s="176"/>
      <c r="H150" s="176"/>
      <c r="I150" s="179"/>
      <c r="J150" s="191">
        <f>BK150</f>
        <v>0</v>
      </c>
      <c r="K150" s="176"/>
      <c r="L150" s="181"/>
      <c r="M150" s="182"/>
      <c r="N150" s="183"/>
      <c r="O150" s="183"/>
      <c r="P150" s="184">
        <f>SUM(P151:P154)</f>
        <v>0</v>
      </c>
      <c r="Q150" s="183"/>
      <c r="R150" s="184">
        <f>SUM(R151:R154)</f>
        <v>0</v>
      </c>
      <c r="S150" s="183"/>
      <c r="T150" s="185">
        <f>SUM(T151:T154)</f>
        <v>0</v>
      </c>
      <c r="AR150" s="186" t="s">
        <v>25</v>
      </c>
      <c r="AT150" s="187" t="s">
        <v>85</v>
      </c>
      <c r="AU150" s="187" t="s">
        <v>25</v>
      </c>
      <c r="AY150" s="186" t="s">
        <v>136</v>
      </c>
      <c r="BK150" s="188">
        <f>SUM(BK151:BK154)</f>
        <v>0</v>
      </c>
    </row>
    <row r="151" spans="2:65" s="1" customFormat="1" ht="31.5" customHeight="1">
      <c r="B151" s="40"/>
      <c r="C151" s="192" t="s">
        <v>288</v>
      </c>
      <c r="D151" s="192" t="s">
        <v>138</v>
      </c>
      <c r="E151" s="193" t="s">
        <v>289</v>
      </c>
      <c r="F151" s="194" t="s">
        <v>290</v>
      </c>
      <c r="G151" s="195" t="s">
        <v>188</v>
      </c>
      <c r="H151" s="196">
        <v>539.25199999999995</v>
      </c>
      <c r="I151" s="197"/>
      <c r="J151" s="198">
        <f>ROUND(I151*H151,2)</f>
        <v>0</v>
      </c>
      <c r="K151" s="194" t="s">
        <v>142</v>
      </c>
      <c r="L151" s="60"/>
      <c r="M151" s="199" t="s">
        <v>84</v>
      </c>
      <c r="N151" s="200" t="s">
        <v>56</v>
      </c>
      <c r="O151" s="41"/>
      <c r="P151" s="201">
        <f>O151*H151</f>
        <v>0</v>
      </c>
      <c r="Q151" s="201">
        <v>0</v>
      </c>
      <c r="R151" s="201">
        <f>Q151*H151</f>
        <v>0</v>
      </c>
      <c r="S151" s="201">
        <v>0</v>
      </c>
      <c r="T151" s="202">
        <f>S151*H151</f>
        <v>0</v>
      </c>
      <c r="AR151" s="22" t="s">
        <v>143</v>
      </c>
      <c r="AT151" s="22" t="s">
        <v>138</v>
      </c>
      <c r="AU151" s="22" t="s">
        <v>95</v>
      </c>
      <c r="AY151" s="22" t="s">
        <v>136</v>
      </c>
      <c r="BE151" s="203">
        <f>IF(N151="základní",J151,0)</f>
        <v>0</v>
      </c>
      <c r="BF151" s="203">
        <f>IF(N151="snížená",J151,0)</f>
        <v>0</v>
      </c>
      <c r="BG151" s="203">
        <f>IF(N151="zákl. přenesená",J151,0)</f>
        <v>0</v>
      </c>
      <c r="BH151" s="203">
        <f>IF(N151="sníž. přenesená",J151,0)</f>
        <v>0</v>
      </c>
      <c r="BI151" s="203">
        <f>IF(N151="nulová",J151,0)</f>
        <v>0</v>
      </c>
      <c r="BJ151" s="22" t="s">
        <v>25</v>
      </c>
      <c r="BK151" s="203">
        <f>ROUND(I151*H151,2)</f>
        <v>0</v>
      </c>
      <c r="BL151" s="22" t="s">
        <v>143</v>
      </c>
      <c r="BM151" s="22" t="s">
        <v>291</v>
      </c>
    </row>
    <row r="152" spans="2:65" s="1" customFormat="1" ht="27">
      <c r="B152" s="40"/>
      <c r="C152" s="62"/>
      <c r="D152" s="204" t="s">
        <v>145</v>
      </c>
      <c r="E152" s="62"/>
      <c r="F152" s="205" t="s">
        <v>292</v>
      </c>
      <c r="G152" s="62"/>
      <c r="H152" s="62"/>
      <c r="I152" s="162"/>
      <c r="J152" s="62"/>
      <c r="K152" s="62"/>
      <c r="L152" s="60"/>
      <c r="M152" s="206"/>
      <c r="N152" s="41"/>
      <c r="O152" s="41"/>
      <c r="P152" s="41"/>
      <c r="Q152" s="41"/>
      <c r="R152" s="41"/>
      <c r="S152" s="41"/>
      <c r="T152" s="77"/>
      <c r="AT152" s="22" t="s">
        <v>145</v>
      </c>
      <c r="AU152" s="22" t="s">
        <v>95</v>
      </c>
    </row>
    <row r="153" spans="2:65" s="1" customFormat="1" ht="44.25" customHeight="1">
      <c r="B153" s="40"/>
      <c r="C153" s="192" t="s">
        <v>293</v>
      </c>
      <c r="D153" s="192" t="s">
        <v>138</v>
      </c>
      <c r="E153" s="193" t="s">
        <v>294</v>
      </c>
      <c r="F153" s="194" t="s">
        <v>295</v>
      </c>
      <c r="G153" s="195" t="s">
        <v>188</v>
      </c>
      <c r="H153" s="196">
        <v>539.25199999999995</v>
      </c>
      <c r="I153" s="197"/>
      <c r="J153" s="198">
        <f>ROUND(I153*H153,2)</f>
        <v>0</v>
      </c>
      <c r="K153" s="194" t="s">
        <v>142</v>
      </c>
      <c r="L153" s="60"/>
      <c r="M153" s="199" t="s">
        <v>84</v>
      </c>
      <c r="N153" s="200" t="s">
        <v>56</v>
      </c>
      <c r="O153" s="41"/>
      <c r="P153" s="201">
        <f>O153*H153</f>
        <v>0</v>
      </c>
      <c r="Q153" s="201">
        <v>0</v>
      </c>
      <c r="R153" s="201">
        <f>Q153*H153</f>
        <v>0</v>
      </c>
      <c r="S153" s="201">
        <v>0</v>
      </c>
      <c r="T153" s="202">
        <f>S153*H153</f>
        <v>0</v>
      </c>
      <c r="AR153" s="22" t="s">
        <v>143</v>
      </c>
      <c r="AT153" s="22" t="s">
        <v>138</v>
      </c>
      <c r="AU153" s="22" t="s">
        <v>95</v>
      </c>
      <c r="AY153" s="22" t="s">
        <v>136</v>
      </c>
      <c r="BE153" s="203">
        <f>IF(N153="základní",J153,0)</f>
        <v>0</v>
      </c>
      <c r="BF153" s="203">
        <f>IF(N153="snížená",J153,0)</f>
        <v>0</v>
      </c>
      <c r="BG153" s="203">
        <f>IF(N153="zákl. přenesená",J153,0)</f>
        <v>0</v>
      </c>
      <c r="BH153" s="203">
        <f>IF(N153="sníž. přenesená",J153,0)</f>
        <v>0</v>
      </c>
      <c r="BI153" s="203">
        <f>IF(N153="nulová",J153,0)</f>
        <v>0</v>
      </c>
      <c r="BJ153" s="22" t="s">
        <v>25</v>
      </c>
      <c r="BK153" s="203">
        <f>ROUND(I153*H153,2)</f>
        <v>0</v>
      </c>
      <c r="BL153" s="22" t="s">
        <v>143</v>
      </c>
      <c r="BM153" s="22" t="s">
        <v>296</v>
      </c>
    </row>
    <row r="154" spans="2:65" s="1" customFormat="1" ht="27">
      <c r="B154" s="40"/>
      <c r="C154" s="62"/>
      <c r="D154" s="207" t="s">
        <v>145</v>
      </c>
      <c r="E154" s="62"/>
      <c r="F154" s="208" t="s">
        <v>292</v>
      </c>
      <c r="G154" s="62"/>
      <c r="H154" s="62"/>
      <c r="I154" s="162"/>
      <c r="J154" s="62"/>
      <c r="K154" s="62"/>
      <c r="L154" s="60"/>
      <c r="M154" s="243"/>
      <c r="N154" s="244"/>
      <c r="O154" s="244"/>
      <c r="P154" s="244"/>
      <c r="Q154" s="244"/>
      <c r="R154" s="244"/>
      <c r="S154" s="244"/>
      <c r="T154" s="245"/>
      <c r="AT154" s="22" t="s">
        <v>145</v>
      </c>
      <c r="AU154" s="22" t="s">
        <v>95</v>
      </c>
    </row>
    <row r="155" spans="2:65" s="1" customFormat="1" ht="6.95" customHeight="1">
      <c r="B155" s="55"/>
      <c r="C155" s="56"/>
      <c r="D155" s="56"/>
      <c r="E155" s="56"/>
      <c r="F155" s="56"/>
      <c r="G155" s="56"/>
      <c r="H155" s="56"/>
      <c r="I155" s="138"/>
      <c r="J155" s="56"/>
      <c r="K155" s="56"/>
      <c r="L155" s="60"/>
    </row>
  </sheetData>
  <sheetProtection algorithmName="SHA-512" hashValue="NH4mUfhoo4ush/WNsfeahCEJuENSXOT2Xr7hrTYCiEiqrh4XR+Wp6Uzcm+W6wuj3BpM0rU+DjwxcWLcA/PcmQw==" saltValue="Ru4/yaZM0ZiEqA8CU8RQOg==" spinCount="100000" sheet="1" objects="1" scenarios="1" formatCells="0" formatColumns="0" formatRows="0" sort="0" autoFilter="0"/>
  <autoFilter ref="C82:K154"/>
  <mergeCells count="9">
    <mergeCell ref="E73:H73"/>
    <mergeCell ref="E75:H7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99</v>
      </c>
      <c r="G1" s="372" t="s">
        <v>100</v>
      </c>
      <c r="H1" s="372"/>
      <c r="I1" s="114"/>
      <c r="J1" s="113" t="s">
        <v>101</v>
      </c>
      <c r="K1" s="112" t="s">
        <v>102</v>
      </c>
      <c r="L1" s="113" t="s">
        <v>103</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4"/>
      <c r="M2" s="364"/>
      <c r="N2" s="364"/>
      <c r="O2" s="364"/>
      <c r="P2" s="364"/>
      <c r="Q2" s="364"/>
      <c r="R2" s="364"/>
      <c r="S2" s="364"/>
      <c r="T2" s="364"/>
      <c r="U2" s="364"/>
      <c r="V2" s="364"/>
      <c r="AT2" s="22" t="s">
        <v>98</v>
      </c>
    </row>
    <row r="3" spans="1:70" ht="6.95" customHeight="1">
      <c r="B3" s="23"/>
      <c r="C3" s="24"/>
      <c r="D3" s="24"/>
      <c r="E3" s="24"/>
      <c r="F3" s="24"/>
      <c r="G3" s="24"/>
      <c r="H3" s="24"/>
      <c r="I3" s="115"/>
      <c r="J3" s="24"/>
      <c r="K3" s="25"/>
      <c r="AT3" s="22" t="s">
        <v>95</v>
      </c>
    </row>
    <row r="4" spans="1:70" ht="36.950000000000003" customHeight="1">
      <c r="B4" s="26"/>
      <c r="C4" s="27"/>
      <c r="D4" s="28" t="s">
        <v>104</v>
      </c>
      <c r="E4" s="27"/>
      <c r="F4" s="27"/>
      <c r="G4" s="27"/>
      <c r="H4" s="27"/>
      <c r="I4" s="116"/>
      <c r="J4" s="27"/>
      <c r="K4" s="29"/>
      <c r="M4" s="30" t="s">
        <v>12</v>
      </c>
      <c r="AT4" s="22" t="s">
        <v>6</v>
      </c>
    </row>
    <row r="5" spans="1:70" ht="6.95" customHeight="1">
      <c r="B5" s="26"/>
      <c r="C5" s="27"/>
      <c r="D5" s="27"/>
      <c r="E5" s="27"/>
      <c r="F5" s="27"/>
      <c r="G5" s="27"/>
      <c r="H5" s="27"/>
      <c r="I5" s="116"/>
      <c r="J5" s="27"/>
      <c r="K5" s="29"/>
    </row>
    <row r="6" spans="1:70">
      <c r="B6" s="26"/>
      <c r="C6" s="27"/>
      <c r="D6" s="35" t="s">
        <v>18</v>
      </c>
      <c r="E6" s="27"/>
      <c r="F6" s="27"/>
      <c r="G6" s="27"/>
      <c r="H6" s="27"/>
      <c r="I6" s="116"/>
      <c r="J6" s="27"/>
      <c r="K6" s="29"/>
    </row>
    <row r="7" spans="1:70" ht="22.5" customHeight="1">
      <c r="B7" s="26"/>
      <c r="C7" s="27"/>
      <c r="D7" s="27"/>
      <c r="E7" s="365" t="str">
        <f>'Rekapitulace stavby'!K6</f>
        <v>OPRAVA MÍSTNÍCH KOMUNIKACÍ V HORNÍ NOVÉ VSI</v>
      </c>
      <c r="F7" s="366"/>
      <c r="G7" s="366"/>
      <c r="H7" s="366"/>
      <c r="I7" s="116"/>
      <c r="J7" s="27"/>
      <c r="K7" s="29"/>
    </row>
    <row r="8" spans="1:70" s="1" customFormat="1">
      <c r="B8" s="40"/>
      <c r="C8" s="41"/>
      <c r="D8" s="35" t="s">
        <v>105</v>
      </c>
      <c r="E8" s="41"/>
      <c r="F8" s="41"/>
      <c r="G8" s="41"/>
      <c r="H8" s="41"/>
      <c r="I8" s="117"/>
      <c r="J8" s="41"/>
      <c r="K8" s="44"/>
    </row>
    <row r="9" spans="1:70" s="1" customFormat="1" ht="36.950000000000003" customHeight="1">
      <c r="B9" s="40"/>
      <c r="C9" s="41"/>
      <c r="D9" s="41"/>
      <c r="E9" s="367" t="s">
        <v>297</v>
      </c>
      <c r="F9" s="368"/>
      <c r="G9" s="368"/>
      <c r="H9" s="368"/>
      <c r="I9" s="117"/>
      <c r="J9" s="41"/>
      <c r="K9" s="44"/>
    </row>
    <row r="10" spans="1:70" s="1" customFormat="1" ht="13.5">
      <c r="B10" s="40"/>
      <c r="C10" s="41"/>
      <c r="D10" s="41"/>
      <c r="E10" s="41"/>
      <c r="F10" s="41"/>
      <c r="G10" s="41"/>
      <c r="H10" s="41"/>
      <c r="I10" s="117"/>
      <c r="J10" s="41"/>
      <c r="K10" s="44"/>
    </row>
    <row r="11" spans="1:70" s="1" customFormat="1" ht="14.45" customHeight="1">
      <c r="B11" s="40"/>
      <c r="C11" s="41"/>
      <c r="D11" s="35" t="s">
        <v>21</v>
      </c>
      <c r="E11" s="41"/>
      <c r="F11" s="33" t="s">
        <v>84</v>
      </c>
      <c r="G11" s="41"/>
      <c r="H11" s="41"/>
      <c r="I11" s="118" t="s">
        <v>23</v>
      </c>
      <c r="J11" s="33" t="s">
        <v>84</v>
      </c>
      <c r="K11" s="44"/>
    </row>
    <row r="12" spans="1:70" s="1" customFormat="1" ht="14.45" customHeight="1">
      <c r="B12" s="40"/>
      <c r="C12" s="41"/>
      <c r="D12" s="35" t="s">
        <v>26</v>
      </c>
      <c r="E12" s="41"/>
      <c r="F12" s="33" t="s">
        <v>298</v>
      </c>
      <c r="G12" s="41"/>
      <c r="H12" s="41"/>
      <c r="I12" s="118" t="s">
        <v>28</v>
      </c>
      <c r="J12" s="119" t="str">
        <f>'Rekapitulace stavby'!AN8</f>
        <v>22. 12. 2017</v>
      </c>
      <c r="K12" s="44"/>
    </row>
    <row r="13" spans="1:70" s="1" customFormat="1" ht="10.9" customHeight="1">
      <c r="B13" s="40"/>
      <c r="C13" s="41"/>
      <c r="D13" s="41"/>
      <c r="E13" s="41"/>
      <c r="F13" s="41"/>
      <c r="G13" s="41"/>
      <c r="H13" s="41"/>
      <c r="I13" s="117"/>
      <c r="J13" s="41"/>
      <c r="K13" s="44"/>
    </row>
    <row r="14" spans="1:70" s="1" customFormat="1" ht="14.45" customHeight="1">
      <c r="B14" s="40"/>
      <c r="C14" s="41"/>
      <c r="D14" s="35" t="s">
        <v>36</v>
      </c>
      <c r="E14" s="41"/>
      <c r="F14" s="41"/>
      <c r="G14" s="41"/>
      <c r="H14" s="41"/>
      <c r="I14" s="118" t="s">
        <v>37</v>
      </c>
      <c r="J14" s="33" t="s">
        <v>84</v>
      </c>
      <c r="K14" s="44"/>
    </row>
    <row r="15" spans="1:70" s="1" customFormat="1" ht="18" customHeight="1">
      <c r="B15" s="40"/>
      <c r="C15" s="41"/>
      <c r="D15" s="41"/>
      <c r="E15" s="33" t="s">
        <v>299</v>
      </c>
      <c r="F15" s="41"/>
      <c r="G15" s="41"/>
      <c r="H15" s="41"/>
      <c r="I15" s="118" t="s">
        <v>40</v>
      </c>
      <c r="J15" s="33" t="s">
        <v>84</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42</v>
      </c>
      <c r="E17" s="41"/>
      <c r="F17" s="41"/>
      <c r="G17" s="41"/>
      <c r="H17" s="41"/>
      <c r="I17" s="118" t="s">
        <v>37</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40</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44</v>
      </c>
      <c r="E20" s="41"/>
      <c r="F20" s="41"/>
      <c r="G20" s="41"/>
      <c r="H20" s="41"/>
      <c r="I20" s="118" t="s">
        <v>37</v>
      </c>
      <c r="J20" s="33" t="s">
        <v>45</v>
      </c>
      <c r="K20" s="44"/>
    </row>
    <row r="21" spans="2:11" s="1" customFormat="1" ht="18" customHeight="1">
      <c r="B21" s="40"/>
      <c r="C21" s="41"/>
      <c r="D21" s="41"/>
      <c r="E21" s="33" t="s">
        <v>107</v>
      </c>
      <c r="F21" s="41"/>
      <c r="G21" s="41"/>
      <c r="H21" s="41"/>
      <c r="I21" s="118" t="s">
        <v>40</v>
      </c>
      <c r="J21" s="33" t="s">
        <v>47</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49</v>
      </c>
      <c r="E23" s="41"/>
      <c r="F23" s="41"/>
      <c r="G23" s="41"/>
      <c r="H23" s="41"/>
      <c r="I23" s="117"/>
      <c r="J23" s="41"/>
      <c r="K23" s="44"/>
    </row>
    <row r="24" spans="2:11" s="6" customFormat="1" ht="22.5" customHeight="1">
      <c r="B24" s="120"/>
      <c r="C24" s="121"/>
      <c r="D24" s="121"/>
      <c r="E24" s="334" t="s">
        <v>84</v>
      </c>
      <c r="F24" s="334"/>
      <c r="G24" s="334"/>
      <c r="H24" s="334"/>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51</v>
      </c>
      <c r="E27" s="41"/>
      <c r="F27" s="41"/>
      <c r="G27" s="41"/>
      <c r="H27" s="41"/>
      <c r="I27" s="117"/>
      <c r="J27" s="127">
        <f>ROUND(J82,2)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53</v>
      </c>
      <c r="G29" s="41"/>
      <c r="H29" s="41"/>
      <c r="I29" s="128" t="s">
        <v>52</v>
      </c>
      <c r="J29" s="45" t="s">
        <v>54</v>
      </c>
      <c r="K29" s="44"/>
    </row>
    <row r="30" spans="2:11" s="1" customFormat="1" ht="14.45" customHeight="1">
      <c r="B30" s="40"/>
      <c r="C30" s="41"/>
      <c r="D30" s="48" t="s">
        <v>55</v>
      </c>
      <c r="E30" s="48" t="s">
        <v>56</v>
      </c>
      <c r="F30" s="129">
        <f>ROUND(SUM(BE82:BE100), 2)</f>
        <v>0</v>
      </c>
      <c r="G30" s="41"/>
      <c r="H30" s="41"/>
      <c r="I30" s="130">
        <v>0.21</v>
      </c>
      <c r="J30" s="129">
        <f>ROUND(ROUND((SUM(BE82:BE100)), 2)*I30, 2)</f>
        <v>0</v>
      </c>
      <c r="K30" s="44"/>
    </row>
    <row r="31" spans="2:11" s="1" customFormat="1" ht="14.45" customHeight="1">
      <c r="B31" s="40"/>
      <c r="C31" s="41"/>
      <c r="D31" s="41"/>
      <c r="E31" s="48" t="s">
        <v>57</v>
      </c>
      <c r="F31" s="129">
        <f>ROUND(SUM(BF82:BF100), 2)</f>
        <v>0</v>
      </c>
      <c r="G31" s="41"/>
      <c r="H31" s="41"/>
      <c r="I31" s="130">
        <v>0.15</v>
      </c>
      <c r="J31" s="129">
        <f>ROUND(ROUND((SUM(BF82:BF100)), 2)*I31, 2)</f>
        <v>0</v>
      </c>
      <c r="K31" s="44"/>
    </row>
    <row r="32" spans="2:11" s="1" customFormat="1" ht="14.45" hidden="1" customHeight="1">
      <c r="B32" s="40"/>
      <c r="C32" s="41"/>
      <c r="D32" s="41"/>
      <c r="E32" s="48" t="s">
        <v>58</v>
      </c>
      <c r="F32" s="129">
        <f>ROUND(SUM(BG82:BG100), 2)</f>
        <v>0</v>
      </c>
      <c r="G32" s="41"/>
      <c r="H32" s="41"/>
      <c r="I32" s="130">
        <v>0.21</v>
      </c>
      <c r="J32" s="129">
        <v>0</v>
      </c>
      <c r="K32" s="44"/>
    </row>
    <row r="33" spans="2:11" s="1" customFormat="1" ht="14.45" hidden="1" customHeight="1">
      <c r="B33" s="40"/>
      <c r="C33" s="41"/>
      <c r="D33" s="41"/>
      <c r="E33" s="48" t="s">
        <v>59</v>
      </c>
      <c r="F33" s="129">
        <f>ROUND(SUM(BH82:BH100), 2)</f>
        <v>0</v>
      </c>
      <c r="G33" s="41"/>
      <c r="H33" s="41"/>
      <c r="I33" s="130">
        <v>0.15</v>
      </c>
      <c r="J33" s="129">
        <v>0</v>
      </c>
      <c r="K33" s="44"/>
    </row>
    <row r="34" spans="2:11" s="1" customFormat="1" ht="14.45" hidden="1" customHeight="1">
      <c r="B34" s="40"/>
      <c r="C34" s="41"/>
      <c r="D34" s="41"/>
      <c r="E34" s="48" t="s">
        <v>60</v>
      </c>
      <c r="F34" s="129">
        <f>ROUND(SUM(BI82:BI100),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61</v>
      </c>
      <c r="E36" s="78"/>
      <c r="F36" s="78"/>
      <c r="G36" s="133" t="s">
        <v>62</v>
      </c>
      <c r="H36" s="134" t="s">
        <v>63</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8" t="s">
        <v>108</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65" t="str">
        <f>E7</f>
        <v>OPRAVA MÍSTNÍCH KOMUNIKACÍ V HORNÍ NOVÉ VSI</v>
      </c>
      <c r="F45" s="366"/>
      <c r="G45" s="366"/>
      <c r="H45" s="366"/>
      <c r="I45" s="117"/>
      <c r="J45" s="41"/>
      <c r="K45" s="44"/>
    </row>
    <row r="46" spans="2:11" s="1" customFormat="1" ht="14.45" customHeight="1">
      <c r="B46" s="40"/>
      <c r="C46" s="35" t="s">
        <v>105</v>
      </c>
      <c r="D46" s="41"/>
      <c r="E46" s="41"/>
      <c r="F46" s="41"/>
      <c r="G46" s="41"/>
      <c r="H46" s="41"/>
      <c r="I46" s="117"/>
      <c r="J46" s="41"/>
      <c r="K46" s="44"/>
    </row>
    <row r="47" spans="2:11" s="1" customFormat="1" ht="23.25" customHeight="1">
      <c r="B47" s="40"/>
      <c r="C47" s="41"/>
      <c r="D47" s="41"/>
      <c r="E47" s="367" t="str">
        <f>E9</f>
        <v>VON - Vedlejší a ostatní náklady</v>
      </c>
      <c r="F47" s="368"/>
      <c r="G47" s="368"/>
      <c r="H47" s="36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26</v>
      </c>
      <c r="D49" s="41"/>
      <c r="E49" s="41"/>
      <c r="F49" s="33" t="str">
        <f>F12</f>
        <v>Lázně Bělohrad</v>
      </c>
      <c r="G49" s="41"/>
      <c r="H49" s="41"/>
      <c r="I49" s="118" t="s">
        <v>28</v>
      </c>
      <c r="J49" s="119" t="str">
        <f>IF(J12="","",J12)</f>
        <v>22. 12. 2017</v>
      </c>
      <c r="K49" s="44"/>
    </row>
    <row r="50" spans="2:47" s="1" customFormat="1" ht="6.95" customHeight="1">
      <c r="B50" s="40"/>
      <c r="C50" s="41"/>
      <c r="D50" s="41"/>
      <c r="E50" s="41"/>
      <c r="F50" s="41"/>
      <c r="G50" s="41"/>
      <c r="H50" s="41"/>
      <c r="I50" s="117"/>
      <c r="J50" s="41"/>
      <c r="K50" s="44"/>
    </row>
    <row r="51" spans="2:47" s="1" customFormat="1">
      <c r="B51" s="40"/>
      <c r="C51" s="35" t="s">
        <v>36</v>
      </c>
      <c r="D51" s="41"/>
      <c r="E51" s="41"/>
      <c r="F51" s="33" t="str">
        <f>E15</f>
        <v>Město Lázně Bělohrad</v>
      </c>
      <c r="G51" s="41"/>
      <c r="H51" s="41"/>
      <c r="I51" s="118" t="s">
        <v>44</v>
      </c>
      <c r="J51" s="33" t="str">
        <f>E21</f>
        <v>SOLICITE s.r.o.</v>
      </c>
      <c r="K51" s="44"/>
    </row>
    <row r="52" spans="2:47" s="1" customFormat="1" ht="14.45" customHeight="1">
      <c r="B52" s="40"/>
      <c r="C52" s="35" t="s">
        <v>42</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109</v>
      </c>
      <c r="D54" s="131"/>
      <c r="E54" s="131"/>
      <c r="F54" s="131"/>
      <c r="G54" s="131"/>
      <c r="H54" s="131"/>
      <c r="I54" s="144"/>
      <c r="J54" s="145" t="s">
        <v>110</v>
      </c>
      <c r="K54" s="146"/>
    </row>
    <row r="55" spans="2:47" s="1" customFormat="1" ht="10.35" customHeight="1">
      <c r="B55" s="40"/>
      <c r="C55" s="41"/>
      <c r="D55" s="41"/>
      <c r="E55" s="41"/>
      <c r="F55" s="41"/>
      <c r="G55" s="41"/>
      <c r="H55" s="41"/>
      <c r="I55" s="117"/>
      <c r="J55" s="41"/>
      <c r="K55" s="44"/>
    </row>
    <row r="56" spans="2:47" s="1" customFormat="1" ht="29.25" customHeight="1">
      <c r="B56" s="40"/>
      <c r="C56" s="147" t="s">
        <v>111</v>
      </c>
      <c r="D56" s="41"/>
      <c r="E56" s="41"/>
      <c r="F56" s="41"/>
      <c r="G56" s="41"/>
      <c r="H56" s="41"/>
      <c r="I56" s="117"/>
      <c r="J56" s="127">
        <f>J82</f>
        <v>0</v>
      </c>
      <c r="K56" s="44"/>
      <c r="AU56" s="22" t="s">
        <v>112</v>
      </c>
    </row>
    <row r="57" spans="2:47" s="7" customFormat="1" ht="24.95" customHeight="1">
      <c r="B57" s="148"/>
      <c r="C57" s="149"/>
      <c r="D57" s="150" t="s">
        <v>300</v>
      </c>
      <c r="E57" s="151"/>
      <c r="F57" s="151"/>
      <c r="G57" s="151"/>
      <c r="H57" s="151"/>
      <c r="I57" s="152"/>
      <c r="J57" s="153">
        <f>J83</f>
        <v>0</v>
      </c>
      <c r="K57" s="154"/>
    </row>
    <row r="58" spans="2:47" s="8" customFormat="1" ht="19.899999999999999" customHeight="1">
      <c r="B58" s="155"/>
      <c r="C58" s="156"/>
      <c r="D58" s="157" t="s">
        <v>301</v>
      </c>
      <c r="E58" s="158"/>
      <c r="F58" s="158"/>
      <c r="G58" s="158"/>
      <c r="H58" s="158"/>
      <c r="I58" s="159"/>
      <c r="J58" s="160">
        <f>J84</f>
        <v>0</v>
      </c>
      <c r="K58" s="161"/>
    </row>
    <row r="59" spans="2:47" s="8" customFormat="1" ht="19.899999999999999" customHeight="1">
      <c r="B59" s="155"/>
      <c r="C59" s="156"/>
      <c r="D59" s="157" t="s">
        <v>302</v>
      </c>
      <c r="E59" s="158"/>
      <c r="F59" s="158"/>
      <c r="G59" s="158"/>
      <c r="H59" s="158"/>
      <c r="I59" s="159"/>
      <c r="J59" s="160">
        <f>J89</f>
        <v>0</v>
      </c>
      <c r="K59" s="161"/>
    </row>
    <row r="60" spans="2:47" s="8" customFormat="1" ht="19.899999999999999" customHeight="1">
      <c r="B60" s="155"/>
      <c r="C60" s="156"/>
      <c r="D60" s="157" t="s">
        <v>303</v>
      </c>
      <c r="E60" s="158"/>
      <c r="F60" s="158"/>
      <c r="G60" s="158"/>
      <c r="H60" s="158"/>
      <c r="I60" s="159"/>
      <c r="J60" s="160">
        <f>J91</f>
        <v>0</v>
      </c>
      <c r="K60" s="161"/>
    </row>
    <row r="61" spans="2:47" s="8" customFormat="1" ht="19.899999999999999" customHeight="1">
      <c r="B61" s="155"/>
      <c r="C61" s="156"/>
      <c r="D61" s="157" t="s">
        <v>304</v>
      </c>
      <c r="E61" s="158"/>
      <c r="F61" s="158"/>
      <c r="G61" s="158"/>
      <c r="H61" s="158"/>
      <c r="I61" s="159"/>
      <c r="J61" s="160">
        <f>J93</f>
        <v>0</v>
      </c>
      <c r="K61" s="161"/>
    </row>
    <row r="62" spans="2:47" s="8" customFormat="1" ht="19.899999999999999" customHeight="1">
      <c r="B62" s="155"/>
      <c r="C62" s="156"/>
      <c r="D62" s="157" t="s">
        <v>305</v>
      </c>
      <c r="E62" s="158"/>
      <c r="F62" s="158"/>
      <c r="G62" s="158"/>
      <c r="H62" s="158"/>
      <c r="I62" s="159"/>
      <c r="J62" s="160">
        <f>J96</f>
        <v>0</v>
      </c>
      <c r="K62" s="161"/>
    </row>
    <row r="63" spans="2:47" s="1" customFormat="1" ht="21.75" customHeight="1">
      <c r="B63" s="40"/>
      <c r="C63" s="41"/>
      <c r="D63" s="41"/>
      <c r="E63" s="41"/>
      <c r="F63" s="41"/>
      <c r="G63" s="41"/>
      <c r="H63" s="41"/>
      <c r="I63" s="117"/>
      <c r="J63" s="41"/>
      <c r="K63" s="44"/>
    </row>
    <row r="64" spans="2:47" s="1" customFormat="1" ht="6.95" customHeight="1">
      <c r="B64" s="55"/>
      <c r="C64" s="56"/>
      <c r="D64" s="56"/>
      <c r="E64" s="56"/>
      <c r="F64" s="56"/>
      <c r="G64" s="56"/>
      <c r="H64" s="56"/>
      <c r="I64" s="138"/>
      <c r="J64" s="56"/>
      <c r="K64" s="57"/>
    </row>
    <row r="68" spans="2:12" s="1" customFormat="1" ht="6.95" customHeight="1">
      <c r="B68" s="58"/>
      <c r="C68" s="59"/>
      <c r="D68" s="59"/>
      <c r="E68" s="59"/>
      <c r="F68" s="59"/>
      <c r="G68" s="59"/>
      <c r="H68" s="59"/>
      <c r="I68" s="141"/>
      <c r="J68" s="59"/>
      <c r="K68" s="59"/>
      <c r="L68" s="60"/>
    </row>
    <row r="69" spans="2:12" s="1" customFormat="1" ht="36.950000000000003" customHeight="1">
      <c r="B69" s="40"/>
      <c r="C69" s="61" t="s">
        <v>120</v>
      </c>
      <c r="D69" s="62"/>
      <c r="E69" s="62"/>
      <c r="F69" s="62"/>
      <c r="G69" s="62"/>
      <c r="H69" s="62"/>
      <c r="I69" s="162"/>
      <c r="J69" s="62"/>
      <c r="K69" s="62"/>
      <c r="L69" s="60"/>
    </row>
    <row r="70" spans="2:12" s="1" customFormat="1" ht="6.95" customHeight="1">
      <c r="B70" s="40"/>
      <c r="C70" s="62"/>
      <c r="D70" s="62"/>
      <c r="E70" s="62"/>
      <c r="F70" s="62"/>
      <c r="G70" s="62"/>
      <c r="H70" s="62"/>
      <c r="I70" s="162"/>
      <c r="J70" s="62"/>
      <c r="K70" s="62"/>
      <c r="L70" s="60"/>
    </row>
    <row r="71" spans="2:12" s="1" customFormat="1" ht="14.45" customHeight="1">
      <c r="B71" s="40"/>
      <c r="C71" s="64" t="s">
        <v>18</v>
      </c>
      <c r="D71" s="62"/>
      <c r="E71" s="62"/>
      <c r="F71" s="62"/>
      <c r="G71" s="62"/>
      <c r="H71" s="62"/>
      <c r="I71" s="162"/>
      <c r="J71" s="62"/>
      <c r="K71" s="62"/>
      <c r="L71" s="60"/>
    </row>
    <row r="72" spans="2:12" s="1" customFormat="1" ht="22.5" customHeight="1">
      <c r="B72" s="40"/>
      <c r="C72" s="62"/>
      <c r="D72" s="62"/>
      <c r="E72" s="369" t="str">
        <f>E7</f>
        <v>OPRAVA MÍSTNÍCH KOMUNIKACÍ V HORNÍ NOVÉ VSI</v>
      </c>
      <c r="F72" s="370"/>
      <c r="G72" s="370"/>
      <c r="H72" s="370"/>
      <c r="I72" s="162"/>
      <c r="J72" s="62"/>
      <c r="K72" s="62"/>
      <c r="L72" s="60"/>
    </row>
    <row r="73" spans="2:12" s="1" customFormat="1" ht="14.45" customHeight="1">
      <c r="B73" s="40"/>
      <c r="C73" s="64" t="s">
        <v>105</v>
      </c>
      <c r="D73" s="62"/>
      <c r="E73" s="62"/>
      <c r="F73" s="62"/>
      <c r="G73" s="62"/>
      <c r="H73" s="62"/>
      <c r="I73" s="162"/>
      <c r="J73" s="62"/>
      <c r="K73" s="62"/>
      <c r="L73" s="60"/>
    </row>
    <row r="74" spans="2:12" s="1" customFormat="1" ht="23.25" customHeight="1">
      <c r="B74" s="40"/>
      <c r="C74" s="62"/>
      <c r="D74" s="62"/>
      <c r="E74" s="345" t="str">
        <f>E9</f>
        <v>VON - Vedlejší a ostatní náklady</v>
      </c>
      <c r="F74" s="371"/>
      <c r="G74" s="371"/>
      <c r="H74" s="371"/>
      <c r="I74" s="162"/>
      <c r="J74" s="62"/>
      <c r="K74" s="62"/>
      <c r="L74" s="60"/>
    </row>
    <row r="75" spans="2:12" s="1" customFormat="1" ht="6.95" customHeight="1">
      <c r="B75" s="40"/>
      <c r="C75" s="62"/>
      <c r="D75" s="62"/>
      <c r="E75" s="62"/>
      <c r="F75" s="62"/>
      <c r="G75" s="62"/>
      <c r="H75" s="62"/>
      <c r="I75" s="162"/>
      <c r="J75" s="62"/>
      <c r="K75" s="62"/>
      <c r="L75" s="60"/>
    </row>
    <row r="76" spans="2:12" s="1" customFormat="1" ht="18" customHeight="1">
      <c r="B76" s="40"/>
      <c r="C76" s="64" t="s">
        <v>26</v>
      </c>
      <c r="D76" s="62"/>
      <c r="E76" s="62"/>
      <c r="F76" s="163" t="str">
        <f>F12</f>
        <v>Lázně Bělohrad</v>
      </c>
      <c r="G76" s="62"/>
      <c r="H76" s="62"/>
      <c r="I76" s="164" t="s">
        <v>28</v>
      </c>
      <c r="J76" s="72" t="str">
        <f>IF(J12="","",J12)</f>
        <v>22. 12. 2017</v>
      </c>
      <c r="K76" s="62"/>
      <c r="L76" s="60"/>
    </row>
    <row r="77" spans="2:12" s="1" customFormat="1" ht="6.95" customHeight="1">
      <c r="B77" s="40"/>
      <c r="C77" s="62"/>
      <c r="D77" s="62"/>
      <c r="E77" s="62"/>
      <c r="F77" s="62"/>
      <c r="G77" s="62"/>
      <c r="H77" s="62"/>
      <c r="I77" s="162"/>
      <c r="J77" s="62"/>
      <c r="K77" s="62"/>
      <c r="L77" s="60"/>
    </row>
    <row r="78" spans="2:12" s="1" customFormat="1">
      <c r="B78" s="40"/>
      <c r="C78" s="64" t="s">
        <v>36</v>
      </c>
      <c r="D78" s="62"/>
      <c r="E78" s="62"/>
      <c r="F78" s="163" t="str">
        <f>E15</f>
        <v>Město Lázně Bělohrad</v>
      </c>
      <c r="G78" s="62"/>
      <c r="H78" s="62"/>
      <c r="I78" s="164" t="s">
        <v>44</v>
      </c>
      <c r="J78" s="163" t="str">
        <f>E21</f>
        <v>SOLICITE s.r.o.</v>
      </c>
      <c r="K78" s="62"/>
      <c r="L78" s="60"/>
    </row>
    <row r="79" spans="2:12" s="1" customFormat="1" ht="14.45" customHeight="1">
      <c r="B79" s="40"/>
      <c r="C79" s="64" t="s">
        <v>42</v>
      </c>
      <c r="D79" s="62"/>
      <c r="E79" s="62"/>
      <c r="F79" s="163" t="str">
        <f>IF(E18="","",E18)</f>
        <v/>
      </c>
      <c r="G79" s="62"/>
      <c r="H79" s="62"/>
      <c r="I79" s="162"/>
      <c r="J79" s="62"/>
      <c r="K79" s="62"/>
      <c r="L79" s="60"/>
    </row>
    <row r="80" spans="2:12" s="1" customFormat="1" ht="10.35" customHeight="1">
      <c r="B80" s="40"/>
      <c r="C80" s="62"/>
      <c r="D80" s="62"/>
      <c r="E80" s="62"/>
      <c r="F80" s="62"/>
      <c r="G80" s="62"/>
      <c r="H80" s="62"/>
      <c r="I80" s="162"/>
      <c r="J80" s="62"/>
      <c r="K80" s="62"/>
      <c r="L80" s="60"/>
    </row>
    <row r="81" spans="2:65" s="9" customFormat="1" ht="29.25" customHeight="1">
      <c r="B81" s="165"/>
      <c r="C81" s="166" t="s">
        <v>121</v>
      </c>
      <c r="D81" s="167" t="s">
        <v>70</v>
      </c>
      <c r="E81" s="167" t="s">
        <v>66</v>
      </c>
      <c r="F81" s="167" t="s">
        <v>122</v>
      </c>
      <c r="G81" s="167" t="s">
        <v>123</v>
      </c>
      <c r="H81" s="167" t="s">
        <v>124</v>
      </c>
      <c r="I81" s="168" t="s">
        <v>125</v>
      </c>
      <c r="J81" s="167" t="s">
        <v>110</v>
      </c>
      <c r="K81" s="169" t="s">
        <v>126</v>
      </c>
      <c r="L81" s="170"/>
      <c r="M81" s="80" t="s">
        <v>127</v>
      </c>
      <c r="N81" s="81" t="s">
        <v>55</v>
      </c>
      <c r="O81" s="81" t="s">
        <v>128</v>
      </c>
      <c r="P81" s="81" t="s">
        <v>129</v>
      </c>
      <c r="Q81" s="81" t="s">
        <v>130</v>
      </c>
      <c r="R81" s="81" t="s">
        <v>131</v>
      </c>
      <c r="S81" s="81" t="s">
        <v>132</v>
      </c>
      <c r="T81" s="82" t="s">
        <v>133</v>
      </c>
    </row>
    <row r="82" spans="2:65" s="1" customFormat="1" ht="29.25" customHeight="1">
      <c r="B82" s="40"/>
      <c r="C82" s="86" t="s">
        <v>111</v>
      </c>
      <c r="D82" s="62"/>
      <c r="E82" s="62"/>
      <c r="F82" s="62"/>
      <c r="G82" s="62"/>
      <c r="H82" s="62"/>
      <c r="I82" s="162"/>
      <c r="J82" s="171">
        <f>BK82</f>
        <v>0</v>
      </c>
      <c r="K82" s="62"/>
      <c r="L82" s="60"/>
      <c r="M82" s="83"/>
      <c r="N82" s="84"/>
      <c r="O82" s="84"/>
      <c r="P82" s="172">
        <f>P83</f>
        <v>0</v>
      </c>
      <c r="Q82" s="84"/>
      <c r="R82" s="172">
        <f>R83</f>
        <v>0</v>
      </c>
      <c r="S82" s="84"/>
      <c r="T82" s="173">
        <f>T83</f>
        <v>0</v>
      </c>
      <c r="AT82" s="22" t="s">
        <v>85</v>
      </c>
      <c r="AU82" s="22" t="s">
        <v>112</v>
      </c>
      <c r="BK82" s="174">
        <f>BK83</f>
        <v>0</v>
      </c>
    </row>
    <row r="83" spans="2:65" s="10" customFormat="1" ht="37.35" customHeight="1">
      <c r="B83" s="175"/>
      <c r="C83" s="176"/>
      <c r="D83" s="177" t="s">
        <v>85</v>
      </c>
      <c r="E83" s="178" t="s">
        <v>306</v>
      </c>
      <c r="F83" s="178" t="s">
        <v>307</v>
      </c>
      <c r="G83" s="176"/>
      <c r="H83" s="176"/>
      <c r="I83" s="179"/>
      <c r="J83" s="180">
        <f>BK83</f>
        <v>0</v>
      </c>
      <c r="K83" s="176"/>
      <c r="L83" s="181"/>
      <c r="M83" s="182"/>
      <c r="N83" s="183"/>
      <c r="O83" s="183"/>
      <c r="P83" s="184">
        <f>P84+P89+P91+P93+P96</f>
        <v>0</v>
      </c>
      <c r="Q83" s="183"/>
      <c r="R83" s="184">
        <f>R84+R89+R91+R93+R96</f>
        <v>0</v>
      </c>
      <c r="S83" s="183"/>
      <c r="T83" s="185">
        <f>T84+T89+T91+T93+T96</f>
        <v>0</v>
      </c>
      <c r="AR83" s="186" t="s">
        <v>161</v>
      </c>
      <c r="AT83" s="187" t="s">
        <v>85</v>
      </c>
      <c r="AU83" s="187" t="s">
        <v>86</v>
      </c>
      <c r="AY83" s="186" t="s">
        <v>136</v>
      </c>
      <c r="BK83" s="188">
        <f>BK84+BK89+BK91+BK93+BK96</f>
        <v>0</v>
      </c>
    </row>
    <row r="84" spans="2:65" s="10" customFormat="1" ht="19.899999999999999" customHeight="1">
      <c r="B84" s="175"/>
      <c r="C84" s="176"/>
      <c r="D84" s="189" t="s">
        <v>85</v>
      </c>
      <c r="E84" s="190" t="s">
        <v>308</v>
      </c>
      <c r="F84" s="190" t="s">
        <v>309</v>
      </c>
      <c r="G84" s="176"/>
      <c r="H84" s="176"/>
      <c r="I84" s="179"/>
      <c r="J84" s="191">
        <f>BK84</f>
        <v>0</v>
      </c>
      <c r="K84" s="176"/>
      <c r="L84" s="181"/>
      <c r="M84" s="182"/>
      <c r="N84" s="183"/>
      <c r="O84" s="183"/>
      <c r="P84" s="184">
        <f>SUM(P85:P88)</f>
        <v>0</v>
      </c>
      <c r="Q84" s="183"/>
      <c r="R84" s="184">
        <f>SUM(R85:R88)</f>
        <v>0</v>
      </c>
      <c r="S84" s="183"/>
      <c r="T84" s="185">
        <f>SUM(T85:T88)</f>
        <v>0</v>
      </c>
      <c r="AR84" s="186" t="s">
        <v>161</v>
      </c>
      <c r="AT84" s="187" t="s">
        <v>85</v>
      </c>
      <c r="AU84" s="187" t="s">
        <v>25</v>
      </c>
      <c r="AY84" s="186" t="s">
        <v>136</v>
      </c>
      <c r="BK84" s="188">
        <f>SUM(BK85:BK88)</f>
        <v>0</v>
      </c>
    </row>
    <row r="85" spans="2:65" s="1" customFormat="1" ht="22.5" customHeight="1">
      <c r="B85" s="40"/>
      <c r="C85" s="192" t="s">
        <v>25</v>
      </c>
      <c r="D85" s="192" t="s">
        <v>138</v>
      </c>
      <c r="E85" s="193" t="s">
        <v>310</v>
      </c>
      <c r="F85" s="194" t="s">
        <v>311</v>
      </c>
      <c r="G85" s="195" t="s">
        <v>312</v>
      </c>
      <c r="H85" s="196">
        <v>1</v>
      </c>
      <c r="I85" s="197"/>
      <c r="J85" s="198">
        <f>ROUND(I85*H85,2)</f>
        <v>0</v>
      </c>
      <c r="K85" s="194" t="s">
        <v>84</v>
      </c>
      <c r="L85" s="60"/>
      <c r="M85" s="199" t="s">
        <v>84</v>
      </c>
      <c r="N85" s="200" t="s">
        <v>56</v>
      </c>
      <c r="O85" s="41"/>
      <c r="P85" s="201">
        <f>O85*H85</f>
        <v>0</v>
      </c>
      <c r="Q85" s="201">
        <v>0</v>
      </c>
      <c r="R85" s="201">
        <f>Q85*H85</f>
        <v>0</v>
      </c>
      <c r="S85" s="201">
        <v>0</v>
      </c>
      <c r="T85" s="202">
        <f>S85*H85</f>
        <v>0</v>
      </c>
      <c r="AR85" s="22" t="s">
        <v>143</v>
      </c>
      <c r="AT85" s="22" t="s">
        <v>138</v>
      </c>
      <c r="AU85" s="22" t="s">
        <v>95</v>
      </c>
      <c r="AY85" s="22" t="s">
        <v>136</v>
      </c>
      <c r="BE85" s="203">
        <f>IF(N85="základní",J85,0)</f>
        <v>0</v>
      </c>
      <c r="BF85" s="203">
        <f>IF(N85="snížená",J85,0)</f>
        <v>0</v>
      </c>
      <c r="BG85" s="203">
        <f>IF(N85="zákl. přenesená",J85,0)</f>
        <v>0</v>
      </c>
      <c r="BH85" s="203">
        <f>IF(N85="sníž. přenesená",J85,0)</f>
        <v>0</v>
      </c>
      <c r="BI85" s="203">
        <f>IF(N85="nulová",J85,0)</f>
        <v>0</v>
      </c>
      <c r="BJ85" s="22" t="s">
        <v>25</v>
      </c>
      <c r="BK85" s="203">
        <f>ROUND(I85*H85,2)</f>
        <v>0</v>
      </c>
      <c r="BL85" s="22" t="s">
        <v>143</v>
      </c>
      <c r="BM85" s="22" t="s">
        <v>313</v>
      </c>
    </row>
    <row r="86" spans="2:65" s="1" customFormat="1" ht="22.5" customHeight="1">
      <c r="B86" s="40"/>
      <c r="C86" s="192" t="s">
        <v>95</v>
      </c>
      <c r="D86" s="192" t="s">
        <v>138</v>
      </c>
      <c r="E86" s="193" t="s">
        <v>314</v>
      </c>
      <c r="F86" s="194" t="s">
        <v>315</v>
      </c>
      <c r="G86" s="195" t="s">
        <v>312</v>
      </c>
      <c r="H86" s="196">
        <v>1</v>
      </c>
      <c r="I86" s="197"/>
      <c r="J86" s="198">
        <f>ROUND(I86*H86,2)</f>
        <v>0</v>
      </c>
      <c r="K86" s="194" t="s">
        <v>84</v>
      </c>
      <c r="L86" s="60"/>
      <c r="M86" s="199" t="s">
        <v>84</v>
      </c>
      <c r="N86" s="200" t="s">
        <v>56</v>
      </c>
      <c r="O86" s="41"/>
      <c r="P86" s="201">
        <f>O86*H86</f>
        <v>0</v>
      </c>
      <c r="Q86" s="201">
        <v>0</v>
      </c>
      <c r="R86" s="201">
        <f>Q86*H86</f>
        <v>0</v>
      </c>
      <c r="S86" s="201">
        <v>0</v>
      </c>
      <c r="T86" s="202">
        <f>S86*H86</f>
        <v>0</v>
      </c>
      <c r="AR86" s="22" t="s">
        <v>143</v>
      </c>
      <c r="AT86" s="22" t="s">
        <v>138</v>
      </c>
      <c r="AU86" s="22" t="s">
        <v>95</v>
      </c>
      <c r="AY86" s="22" t="s">
        <v>136</v>
      </c>
      <c r="BE86" s="203">
        <f>IF(N86="základní",J86,0)</f>
        <v>0</v>
      </c>
      <c r="BF86" s="203">
        <f>IF(N86="snížená",J86,0)</f>
        <v>0</v>
      </c>
      <c r="BG86" s="203">
        <f>IF(N86="zákl. přenesená",J86,0)</f>
        <v>0</v>
      </c>
      <c r="BH86" s="203">
        <f>IF(N86="sníž. přenesená",J86,0)</f>
        <v>0</v>
      </c>
      <c r="BI86" s="203">
        <f>IF(N86="nulová",J86,0)</f>
        <v>0</v>
      </c>
      <c r="BJ86" s="22" t="s">
        <v>25</v>
      </c>
      <c r="BK86" s="203">
        <f>ROUND(I86*H86,2)</f>
        <v>0</v>
      </c>
      <c r="BL86" s="22" t="s">
        <v>143</v>
      </c>
      <c r="BM86" s="22" t="s">
        <v>316</v>
      </c>
    </row>
    <row r="87" spans="2:65" s="1" customFormat="1" ht="22.5" customHeight="1">
      <c r="B87" s="40"/>
      <c r="C87" s="192" t="s">
        <v>151</v>
      </c>
      <c r="D87" s="192" t="s">
        <v>138</v>
      </c>
      <c r="E87" s="193" t="s">
        <v>317</v>
      </c>
      <c r="F87" s="194" t="s">
        <v>318</v>
      </c>
      <c r="G87" s="195" t="s">
        <v>312</v>
      </c>
      <c r="H87" s="196">
        <v>1</v>
      </c>
      <c r="I87" s="197"/>
      <c r="J87" s="198">
        <f>ROUND(I87*H87,2)</f>
        <v>0</v>
      </c>
      <c r="K87" s="194" t="s">
        <v>84</v>
      </c>
      <c r="L87" s="60"/>
      <c r="M87" s="199" t="s">
        <v>84</v>
      </c>
      <c r="N87" s="200" t="s">
        <v>56</v>
      </c>
      <c r="O87" s="41"/>
      <c r="P87" s="201">
        <f>O87*H87</f>
        <v>0</v>
      </c>
      <c r="Q87" s="201">
        <v>0</v>
      </c>
      <c r="R87" s="201">
        <f>Q87*H87</f>
        <v>0</v>
      </c>
      <c r="S87" s="201">
        <v>0</v>
      </c>
      <c r="T87" s="202">
        <f>S87*H87</f>
        <v>0</v>
      </c>
      <c r="AR87" s="22" t="s">
        <v>319</v>
      </c>
      <c r="AT87" s="22" t="s">
        <v>138</v>
      </c>
      <c r="AU87" s="22" t="s">
        <v>95</v>
      </c>
      <c r="AY87" s="22" t="s">
        <v>136</v>
      </c>
      <c r="BE87" s="203">
        <f>IF(N87="základní",J87,0)</f>
        <v>0</v>
      </c>
      <c r="BF87" s="203">
        <f>IF(N87="snížená",J87,0)</f>
        <v>0</v>
      </c>
      <c r="BG87" s="203">
        <f>IF(N87="zákl. přenesená",J87,0)</f>
        <v>0</v>
      </c>
      <c r="BH87" s="203">
        <f>IF(N87="sníž. přenesená",J87,0)</f>
        <v>0</v>
      </c>
      <c r="BI87" s="203">
        <f>IF(N87="nulová",J87,0)</f>
        <v>0</v>
      </c>
      <c r="BJ87" s="22" t="s">
        <v>25</v>
      </c>
      <c r="BK87" s="203">
        <f>ROUND(I87*H87,2)</f>
        <v>0</v>
      </c>
      <c r="BL87" s="22" t="s">
        <v>319</v>
      </c>
      <c r="BM87" s="22" t="s">
        <v>320</v>
      </c>
    </row>
    <row r="88" spans="2:65" s="1" customFormat="1" ht="22.5" customHeight="1">
      <c r="B88" s="40"/>
      <c r="C88" s="192" t="s">
        <v>143</v>
      </c>
      <c r="D88" s="192" t="s">
        <v>138</v>
      </c>
      <c r="E88" s="193" t="s">
        <v>321</v>
      </c>
      <c r="F88" s="194" t="s">
        <v>322</v>
      </c>
      <c r="G88" s="195" t="s">
        <v>312</v>
      </c>
      <c r="H88" s="196">
        <v>1</v>
      </c>
      <c r="I88" s="197"/>
      <c r="J88" s="198">
        <f>ROUND(I88*H88,2)</f>
        <v>0</v>
      </c>
      <c r="K88" s="194" t="s">
        <v>84</v>
      </c>
      <c r="L88" s="60"/>
      <c r="M88" s="199" t="s">
        <v>84</v>
      </c>
      <c r="N88" s="200" t="s">
        <v>56</v>
      </c>
      <c r="O88" s="41"/>
      <c r="P88" s="201">
        <f>O88*H88</f>
        <v>0</v>
      </c>
      <c r="Q88" s="201">
        <v>0</v>
      </c>
      <c r="R88" s="201">
        <f>Q88*H88</f>
        <v>0</v>
      </c>
      <c r="S88" s="201">
        <v>0</v>
      </c>
      <c r="T88" s="202">
        <f>S88*H88</f>
        <v>0</v>
      </c>
      <c r="AR88" s="22" t="s">
        <v>319</v>
      </c>
      <c r="AT88" s="22" t="s">
        <v>138</v>
      </c>
      <c r="AU88" s="22" t="s">
        <v>95</v>
      </c>
      <c r="AY88" s="22" t="s">
        <v>136</v>
      </c>
      <c r="BE88" s="203">
        <f>IF(N88="základní",J88,0)</f>
        <v>0</v>
      </c>
      <c r="BF88" s="203">
        <f>IF(N88="snížená",J88,0)</f>
        <v>0</v>
      </c>
      <c r="BG88" s="203">
        <f>IF(N88="zákl. přenesená",J88,0)</f>
        <v>0</v>
      </c>
      <c r="BH88" s="203">
        <f>IF(N88="sníž. přenesená",J88,0)</f>
        <v>0</v>
      </c>
      <c r="BI88" s="203">
        <f>IF(N88="nulová",J88,0)</f>
        <v>0</v>
      </c>
      <c r="BJ88" s="22" t="s">
        <v>25</v>
      </c>
      <c r="BK88" s="203">
        <f>ROUND(I88*H88,2)</f>
        <v>0</v>
      </c>
      <c r="BL88" s="22" t="s">
        <v>319</v>
      </c>
      <c r="BM88" s="22" t="s">
        <v>323</v>
      </c>
    </row>
    <row r="89" spans="2:65" s="10" customFormat="1" ht="29.85" customHeight="1">
      <c r="B89" s="175"/>
      <c r="C89" s="176"/>
      <c r="D89" s="189" t="s">
        <v>85</v>
      </c>
      <c r="E89" s="190" t="s">
        <v>324</v>
      </c>
      <c r="F89" s="190" t="s">
        <v>325</v>
      </c>
      <c r="G89" s="176"/>
      <c r="H89" s="176"/>
      <c r="I89" s="179"/>
      <c r="J89" s="191">
        <f>BK89</f>
        <v>0</v>
      </c>
      <c r="K89" s="176"/>
      <c r="L89" s="181"/>
      <c r="M89" s="182"/>
      <c r="N89" s="183"/>
      <c r="O89" s="183"/>
      <c r="P89" s="184">
        <f>P90</f>
        <v>0</v>
      </c>
      <c r="Q89" s="183"/>
      <c r="R89" s="184">
        <f>R90</f>
        <v>0</v>
      </c>
      <c r="S89" s="183"/>
      <c r="T89" s="185">
        <f>T90</f>
        <v>0</v>
      </c>
      <c r="AR89" s="186" t="s">
        <v>161</v>
      </c>
      <c r="AT89" s="187" t="s">
        <v>85</v>
      </c>
      <c r="AU89" s="187" t="s">
        <v>25</v>
      </c>
      <c r="AY89" s="186" t="s">
        <v>136</v>
      </c>
      <c r="BK89" s="188">
        <f>BK90</f>
        <v>0</v>
      </c>
    </row>
    <row r="90" spans="2:65" s="1" customFormat="1" ht="22.5" customHeight="1">
      <c r="B90" s="40"/>
      <c r="C90" s="192" t="s">
        <v>161</v>
      </c>
      <c r="D90" s="192" t="s">
        <v>138</v>
      </c>
      <c r="E90" s="193" t="s">
        <v>326</v>
      </c>
      <c r="F90" s="194" t="s">
        <v>327</v>
      </c>
      <c r="G90" s="195" t="s">
        <v>312</v>
      </c>
      <c r="H90" s="196">
        <v>1</v>
      </c>
      <c r="I90" s="197"/>
      <c r="J90" s="198">
        <f>ROUND(I90*H90,2)</f>
        <v>0</v>
      </c>
      <c r="K90" s="194" t="s">
        <v>84</v>
      </c>
      <c r="L90" s="60"/>
      <c r="M90" s="199" t="s">
        <v>84</v>
      </c>
      <c r="N90" s="200" t="s">
        <v>56</v>
      </c>
      <c r="O90" s="41"/>
      <c r="P90" s="201">
        <f>O90*H90</f>
        <v>0</v>
      </c>
      <c r="Q90" s="201">
        <v>0</v>
      </c>
      <c r="R90" s="201">
        <f>Q90*H90</f>
        <v>0</v>
      </c>
      <c r="S90" s="201">
        <v>0</v>
      </c>
      <c r="T90" s="202">
        <f>S90*H90</f>
        <v>0</v>
      </c>
      <c r="AR90" s="22" t="s">
        <v>319</v>
      </c>
      <c r="AT90" s="22" t="s">
        <v>138</v>
      </c>
      <c r="AU90" s="22" t="s">
        <v>95</v>
      </c>
      <c r="AY90" s="22" t="s">
        <v>136</v>
      </c>
      <c r="BE90" s="203">
        <f>IF(N90="základní",J90,0)</f>
        <v>0</v>
      </c>
      <c r="BF90" s="203">
        <f>IF(N90="snížená",J90,0)</f>
        <v>0</v>
      </c>
      <c r="BG90" s="203">
        <f>IF(N90="zákl. přenesená",J90,0)</f>
        <v>0</v>
      </c>
      <c r="BH90" s="203">
        <f>IF(N90="sníž. přenesená",J90,0)</f>
        <v>0</v>
      </c>
      <c r="BI90" s="203">
        <f>IF(N90="nulová",J90,0)</f>
        <v>0</v>
      </c>
      <c r="BJ90" s="22" t="s">
        <v>25</v>
      </c>
      <c r="BK90" s="203">
        <f>ROUND(I90*H90,2)</f>
        <v>0</v>
      </c>
      <c r="BL90" s="22" t="s">
        <v>319</v>
      </c>
      <c r="BM90" s="22" t="s">
        <v>328</v>
      </c>
    </row>
    <row r="91" spans="2:65" s="10" customFormat="1" ht="29.85" customHeight="1">
      <c r="B91" s="175"/>
      <c r="C91" s="176"/>
      <c r="D91" s="189" t="s">
        <v>85</v>
      </c>
      <c r="E91" s="190" t="s">
        <v>329</v>
      </c>
      <c r="F91" s="190" t="s">
        <v>330</v>
      </c>
      <c r="G91" s="176"/>
      <c r="H91" s="176"/>
      <c r="I91" s="179"/>
      <c r="J91" s="191">
        <f>BK91</f>
        <v>0</v>
      </c>
      <c r="K91" s="176"/>
      <c r="L91" s="181"/>
      <c r="M91" s="182"/>
      <c r="N91" s="183"/>
      <c r="O91" s="183"/>
      <c r="P91" s="184">
        <f>P92</f>
        <v>0</v>
      </c>
      <c r="Q91" s="183"/>
      <c r="R91" s="184">
        <f>R92</f>
        <v>0</v>
      </c>
      <c r="S91" s="183"/>
      <c r="T91" s="185">
        <f>T92</f>
        <v>0</v>
      </c>
      <c r="AR91" s="186" t="s">
        <v>161</v>
      </c>
      <c r="AT91" s="187" t="s">
        <v>85</v>
      </c>
      <c r="AU91" s="187" t="s">
        <v>25</v>
      </c>
      <c r="AY91" s="186" t="s">
        <v>136</v>
      </c>
      <c r="BK91" s="188">
        <f>BK92</f>
        <v>0</v>
      </c>
    </row>
    <row r="92" spans="2:65" s="1" customFormat="1" ht="22.5" customHeight="1">
      <c r="B92" s="40"/>
      <c r="C92" s="192" t="s">
        <v>166</v>
      </c>
      <c r="D92" s="192" t="s">
        <v>138</v>
      </c>
      <c r="E92" s="193" t="s">
        <v>331</v>
      </c>
      <c r="F92" s="194" t="s">
        <v>332</v>
      </c>
      <c r="G92" s="195" t="s">
        <v>250</v>
      </c>
      <c r="H92" s="196">
        <v>1</v>
      </c>
      <c r="I92" s="197"/>
      <c r="J92" s="198">
        <f>ROUND(I92*H92,2)</f>
        <v>0</v>
      </c>
      <c r="K92" s="194" t="s">
        <v>84</v>
      </c>
      <c r="L92" s="60"/>
      <c r="M92" s="199" t="s">
        <v>84</v>
      </c>
      <c r="N92" s="200" t="s">
        <v>56</v>
      </c>
      <c r="O92" s="41"/>
      <c r="P92" s="201">
        <f>O92*H92</f>
        <v>0</v>
      </c>
      <c r="Q92" s="201">
        <v>0</v>
      </c>
      <c r="R92" s="201">
        <f>Q92*H92</f>
        <v>0</v>
      </c>
      <c r="S92" s="201">
        <v>0</v>
      </c>
      <c r="T92" s="202">
        <f>S92*H92</f>
        <v>0</v>
      </c>
      <c r="AR92" s="22" t="s">
        <v>319</v>
      </c>
      <c r="AT92" s="22" t="s">
        <v>138</v>
      </c>
      <c r="AU92" s="22" t="s">
        <v>95</v>
      </c>
      <c r="AY92" s="22" t="s">
        <v>136</v>
      </c>
      <c r="BE92" s="203">
        <f>IF(N92="základní",J92,0)</f>
        <v>0</v>
      </c>
      <c r="BF92" s="203">
        <f>IF(N92="snížená",J92,0)</f>
        <v>0</v>
      </c>
      <c r="BG92" s="203">
        <f>IF(N92="zákl. přenesená",J92,0)</f>
        <v>0</v>
      </c>
      <c r="BH92" s="203">
        <f>IF(N92="sníž. přenesená",J92,0)</f>
        <v>0</v>
      </c>
      <c r="BI92" s="203">
        <f>IF(N92="nulová",J92,0)</f>
        <v>0</v>
      </c>
      <c r="BJ92" s="22" t="s">
        <v>25</v>
      </c>
      <c r="BK92" s="203">
        <f>ROUND(I92*H92,2)</f>
        <v>0</v>
      </c>
      <c r="BL92" s="22" t="s">
        <v>319</v>
      </c>
      <c r="BM92" s="22" t="s">
        <v>333</v>
      </c>
    </row>
    <row r="93" spans="2:65" s="10" customFormat="1" ht="29.85" customHeight="1">
      <c r="B93" s="175"/>
      <c r="C93" s="176"/>
      <c r="D93" s="189" t="s">
        <v>85</v>
      </c>
      <c r="E93" s="190" t="s">
        <v>334</v>
      </c>
      <c r="F93" s="190" t="s">
        <v>335</v>
      </c>
      <c r="G93" s="176"/>
      <c r="H93" s="176"/>
      <c r="I93" s="179"/>
      <c r="J93" s="191">
        <f>BK93</f>
        <v>0</v>
      </c>
      <c r="K93" s="176"/>
      <c r="L93" s="181"/>
      <c r="M93" s="182"/>
      <c r="N93" s="183"/>
      <c r="O93" s="183"/>
      <c r="P93" s="184">
        <f>SUM(P94:P95)</f>
        <v>0</v>
      </c>
      <c r="Q93" s="183"/>
      <c r="R93" s="184">
        <f>SUM(R94:R95)</f>
        <v>0</v>
      </c>
      <c r="S93" s="183"/>
      <c r="T93" s="185">
        <f>SUM(T94:T95)</f>
        <v>0</v>
      </c>
      <c r="AR93" s="186" t="s">
        <v>161</v>
      </c>
      <c r="AT93" s="187" t="s">
        <v>85</v>
      </c>
      <c r="AU93" s="187" t="s">
        <v>25</v>
      </c>
      <c r="AY93" s="186" t="s">
        <v>136</v>
      </c>
      <c r="BK93" s="188">
        <f>SUM(BK94:BK95)</f>
        <v>0</v>
      </c>
    </row>
    <row r="94" spans="2:65" s="1" customFormat="1" ht="22.5" customHeight="1">
      <c r="B94" s="40"/>
      <c r="C94" s="192" t="s">
        <v>170</v>
      </c>
      <c r="D94" s="192" t="s">
        <v>138</v>
      </c>
      <c r="E94" s="193" t="s">
        <v>336</v>
      </c>
      <c r="F94" s="194" t="s">
        <v>337</v>
      </c>
      <c r="G94" s="195" t="s">
        <v>312</v>
      </c>
      <c r="H94" s="196">
        <v>1</v>
      </c>
      <c r="I94" s="197"/>
      <c r="J94" s="198">
        <f>ROUND(I94*H94,2)</f>
        <v>0</v>
      </c>
      <c r="K94" s="194" t="s">
        <v>84</v>
      </c>
      <c r="L94" s="60"/>
      <c r="M94" s="199" t="s">
        <v>84</v>
      </c>
      <c r="N94" s="200" t="s">
        <v>56</v>
      </c>
      <c r="O94" s="41"/>
      <c r="P94" s="201">
        <f>O94*H94</f>
        <v>0</v>
      </c>
      <c r="Q94" s="201">
        <v>0</v>
      </c>
      <c r="R94" s="201">
        <f>Q94*H94</f>
        <v>0</v>
      </c>
      <c r="S94" s="201">
        <v>0</v>
      </c>
      <c r="T94" s="202">
        <f>S94*H94</f>
        <v>0</v>
      </c>
      <c r="AR94" s="22" t="s">
        <v>319</v>
      </c>
      <c r="AT94" s="22" t="s">
        <v>138</v>
      </c>
      <c r="AU94" s="22" t="s">
        <v>95</v>
      </c>
      <c r="AY94" s="22" t="s">
        <v>136</v>
      </c>
      <c r="BE94" s="203">
        <f>IF(N94="základní",J94,0)</f>
        <v>0</v>
      </c>
      <c r="BF94" s="203">
        <f>IF(N94="snížená",J94,0)</f>
        <v>0</v>
      </c>
      <c r="BG94" s="203">
        <f>IF(N94="zákl. přenesená",J94,0)</f>
        <v>0</v>
      </c>
      <c r="BH94" s="203">
        <f>IF(N94="sníž. přenesená",J94,0)</f>
        <v>0</v>
      </c>
      <c r="BI94" s="203">
        <f>IF(N94="nulová",J94,0)</f>
        <v>0</v>
      </c>
      <c r="BJ94" s="22" t="s">
        <v>25</v>
      </c>
      <c r="BK94" s="203">
        <f>ROUND(I94*H94,2)</f>
        <v>0</v>
      </c>
      <c r="BL94" s="22" t="s">
        <v>319</v>
      </c>
      <c r="BM94" s="22" t="s">
        <v>338</v>
      </c>
    </row>
    <row r="95" spans="2:65" s="1" customFormat="1" ht="22.5" customHeight="1">
      <c r="B95" s="40"/>
      <c r="C95" s="192" t="s">
        <v>175</v>
      </c>
      <c r="D95" s="192" t="s">
        <v>138</v>
      </c>
      <c r="E95" s="193" t="s">
        <v>339</v>
      </c>
      <c r="F95" s="194" t="s">
        <v>340</v>
      </c>
      <c r="G95" s="195" t="s">
        <v>312</v>
      </c>
      <c r="H95" s="196">
        <v>1</v>
      </c>
      <c r="I95" s="197"/>
      <c r="J95" s="198">
        <f>ROUND(I95*H95,2)</f>
        <v>0</v>
      </c>
      <c r="K95" s="194" t="s">
        <v>84</v>
      </c>
      <c r="L95" s="60"/>
      <c r="M95" s="199" t="s">
        <v>84</v>
      </c>
      <c r="N95" s="200" t="s">
        <v>56</v>
      </c>
      <c r="O95" s="41"/>
      <c r="P95" s="201">
        <f>O95*H95</f>
        <v>0</v>
      </c>
      <c r="Q95" s="201">
        <v>0</v>
      </c>
      <c r="R95" s="201">
        <f>Q95*H95</f>
        <v>0</v>
      </c>
      <c r="S95" s="201">
        <v>0</v>
      </c>
      <c r="T95" s="202">
        <f>S95*H95</f>
        <v>0</v>
      </c>
      <c r="AR95" s="22" t="s">
        <v>319</v>
      </c>
      <c r="AT95" s="22" t="s">
        <v>138</v>
      </c>
      <c r="AU95" s="22" t="s">
        <v>95</v>
      </c>
      <c r="AY95" s="22" t="s">
        <v>136</v>
      </c>
      <c r="BE95" s="203">
        <f>IF(N95="základní",J95,0)</f>
        <v>0</v>
      </c>
      <c r="BF95" s="203">
        <f>IF(N95="snížená",J95,0)</f>
        <v>0</v>
      </c>
      <c r="BG95" s="203">
        <f>IF(N95="zákl. přenesená",J95,0)</f>
        <v>0</v>
      </c>
      <c r="BH95" s="203">
        <f>IF(N95="sníž. přenesená",J95,0)</f>
        <v>0</v>
      </c>
      <c r="BI95" s="203">
        <f>IF(N95="nulová",J95,0)</f>
        <v>0</v>
      </c>
      <c r="BJ95" s="22" t="s">
        <v>25</v>
      </c>
      <c r="BK95" s="203">
        <f>ROUND(I95*H95,2)</f>
        <v>0</v>
      </c>
      <c r="BL95" s="22" t="s">
        <v>319</v>
      </c>
      <c r="BM95" s="22" t="s">
        <v>341</v>
      </c>
    </row>
    <row r="96" spans="2:65" s="10" customFormat="1" ht="29.85" customHeight="1">
      <c r="B96" s="175"/>
      <c r="C96" s="176"/>
      <c r="D96" s="189" t="s">
        <v>85</v>
      </c>
      <c r="E96" s="190" t="s">
        <v>342</v>
      </c>
      <c r="F96" s="190" t="s">
        <v>309</v>
      </c>
      <c r="G96" s="176"/>
      <c r="H96" s="176"/>
      <c r="I96" s="179"/>
      <c r="J96" s="191">
        <f>BK96</f>
        <v>0</v>
      </c>
      <c r="K96" s="176"/>
      <c r="L96" s="181"/>
      <c r="M96" s="182"/>
      <c r="N96" s="183"/>
      <c r="O96" s="183"/>
      <c r="P96" s="184">
        <f>SUM(P97:P100)</f>
        <v>0</v>
      </c>
      <c r="Q96" s="183"/>
      <c r="R96" s="184">
        <f>SUM(R97:R100)</f>
        <v>0</v>
      </c>
      <c r="S96" s="183"/>
      <c r="T96" s="185">
        <f>SUM(T97:T100)</f>
        <v>0</v>
      </c>
      <c r="AR96" s="186" t="s">
        <v>161</v>
      </c>
      <c r="AT96" s="187" t="s">
        <v>85</v>
      </c>
      <c r="AU96" s="187" t="s">
        <v>25</v>
      </c>
      <c r="AY96" s="186" t="s">
        <v>136</v>
      </c>
      <c r="BK96" s="188">
        <f>SUM(BK97:BK100)</f>
        <v>0</v>
      </c>
    </row>
    <row r="97" spans="2:65" s="1" customFormat="1" ht="22.5" customHeight="1">
      <c r="B97" s="40"/>
      <c r="C97" s="192" t="s">
        <v>181</v>
      </c>
      <c r="D97" s="192" t="s">
        <v>138</v>
      </c>
      <c r="E97" s="193" t="s">
        <v>343</v>
      </c>
      <c r="F97" s="194" t="s">
        <v>344</v>
      </c>
      <c r="G97" s="195" t="s">
        <v>312</v>
      </c>
      <c r="H97" s="196">
        <v>1</v>
      </c>
      <c r="I97" s="197"/>
      <c r="J97" s="198">
        <f>ROUND(I97*H97,2)</f>
        <v>0</v>
      </c>
      <c r="K97" s="194" t="s">
        <v>84</v>
      </c>
      <c r="L97" s="60"/>
      <c r="M97" s="199" t="s">
        <v>84</v>
      </c>
      <c r="N97" s="200" t="s">
        <v>56</v>
      </c>
      <c r="O97" s="41"/>
      <c r="P97" s="201">
        <f>O97*H97</f>
        <v>0</v>
      </c>
      <c r="Q97" s="201">
        <v>0</v>
      </c>
      <c r="R97" s="201">
        <f>Q97*H97</f>
        <v>0</v>
      </c>
      <c r="S97" s="201">
        <v>0</v>
      </c>
      <c r="T97" s="202">
        <f>S97*H97</f>
        <v>0</v>
      </c>
      <c r="AR97" s="22" t="s">
        <v>319</v>
      </c>
      <c r="AT97" s="22" t="s">
        <v>138</v>
      </c>
      <c r="AU97" s="22" t="s">
        <v>95</v>
      </c>
      <c r="AY97" s="22" t="s">
        <v>136</v>
      </c>
      <c r="BE97" s="203">
        <f>IF(N97="základní",J97,0)</f>
        <v>0</v>
      </c>
      <c r="BF97" s="203">
        <f>IF(N97="snížená",J97,0)</f>
        <v>0</v>
      </c>
      <c r="BG97" s="203">
        <f>IF(N97="zákl. přenesená",J97,0)</f>
        <v>0</v>
      </c>
      <c r="BH97" s="203">
        <f>IF(N97="sníž. přenesená",J97,0)</f>
        <v>0</v>
      </c>
      <c r="BI97" s="203">
        <f>IF(N97="nulová",J97,0)</f>
        <v>0</v>
      </c>
      <c r="BJ97" s="22" t="s">
        <v>25</v>
      </c>
      <c r="BK97" s="203">
        <f>ROUND(I97*H97,2)</f>
        <v>0</v>
      </c>
      <c r="BL97" s="22" t="s">
        <v>319</v>
      </c>
      <c r="BM97" s="22" t="s">
        <v>345</v>
      </c>
    </row>
    <row r="98" spans="2:65" s="1" customFormat="1" ht="22.5" customHeight="1">
      <c r="B98" s="40"/>
      <c r="C98" s="192" t="s">
        <v>30</v>
      </c>
      <c r="D98" s="192" t="s">
        <v>138</v>
      </c>
      <c r="E98" s="193" t="s">
        <v>346</v>
      </c>
      <c r="F98" s="194" t="s">
        <v>347</v>
      </c>
      <c r="G98" s="195" t="s">
        <v>312</v>
      </c>
      <c r="H98" s="196">
        <v>1</v>
      </c>
      <c r="I98" s="197"/>
      <c r="J98" s="198">
        <f>ROUND(I98*H98,2)</f>
        <v>0</v>
      </c>
      <c r="K98" s="194" t="s">
        <v>84</v>
      </c>
      <c r="L98" s="60"/>
      <c r="M98" s="199" t="s">
        <v>84</v>
      </c>
      <c r="N98" s="200" t="s">
        <v>56</v>
      </c>
      <c r="O98" s="41"/>
      <c r="P98" s="201">
        <f>O98*H98</f>
        <v>0</v>
      </c>
      <c r="Q98" s="201">
        <v>0</v>
      </c>
      <c r="R98" s="201">
        <f>Q98*H98</f>
        <v>0</v>
      </c>
      <c r="S98" s="201">
        <v>0</v>
      </c>
      <c r="T98" s="202">
        <f>S98*H98</f>
        <v>0</v>
      </c>
      <c r="AR98" s="22" t="s">
        <v>319</v>
      </c>
      <c r="AT98" s="22" t="s">
        <v>138</v>
      </c>
      <c r="AU98" s="22" t="s">
        <v>95</v>
      </c>
      <c r="AY98" s="22" t="s">
        <v>136</v>
      </c>
      <c r="BE98" s="203">
        <f>IF(N98="základní",J98,0)</f>
        <v>0</v>
      </c>
      <c r="BF98" s="203">
        <f>IF(N98="snížená",J98,0)</f>
        <v>0</v>
      </c>
      <c r="BG98" s="203">
        <f>IF(N98="zákl. přenesená",J98,0)</f>
        <v>0</v>
      </c>
      <c r="BH98" s="203">
        <f>IF(N98="sníž. přenesená",J98,0)</f>
        <v>0</v>
      </c>
      <c r="BI98" s="203">
        <f>IF(N98="nulová",J98,0)</f>
        <v>0</v>
      </c>
      <c r="BJ98" s="22" t="s">
        <v>25</v>
      </c>
      <c r="BK98" s="203">
        <f>ROUND(I98*H98,2)</f>
        <v>0</v>
      </c>
      <c r="BL98" s="22" t="s">
        <v>319</v>
      </c>
      <c r="BM98" s="22" t="s">
        <v>348</v>
      </c>
    </row>
    <row r="99" spans="2:65" s="1" customFormat="1" ht="22.5" customHeight="1">
      <c r="B99" s="40"/>
      <c r="C99" s="192" t="s">
        <v>191</v>
      </c>
      <c r="D99" s="192" t="s">
        <v>138</v>
      </c>
      <c r="E99" s="193" t="s">
        <v>349</v>
      </c>
      <c r="F99" s="194" t="s">
        <v>350</v>
      </c>
      <c r="G99" s="195" t="s">
        <v>312</v>
      </c>
      <c r="H99" s="196">
        <v>1</v>
      </c>
      <c r="I99" s="197"/>
      <c r="J99" s="198">
        <f>ROUND(I99*H99,2)</f>
        <v>0</v>
      </c>
      <c r="K99" s="194" t="s">
        <v>84</v>
      </c>
      <c r="L99" s="60"/>
      <c r="M99" s="199" t="s">
        <v>84</v>
      </c>
      <c r="N99" s="200" t="s">
        <v>56</v>
      </c>
      <c r="O99" s="41"/>
      <c r="P99" s="201">
        <f>O99*H99</f>
        <v>0</v>
      </c>
      <c r="Q99" s="201">
        <v>0</v>
      </c>
      <c r="R99" s="201">
        <f>Q99*H99</f>
        <v>0</v>
      </c>
      <c r="S99" s="201">
        <v>0</v>
      </c>
      <c r="T99" s="202">
        <f>S99*H99</f>
        <v>0</v>
      </c>
      <c r="AR99" s="22" t="s">
        <v>319</v>
      </c>
      <c r="AT99" s="22" t="s">
        <v>138</v>
      </c>
      <c r="AU99" s="22" t="s">
        <v>95</v>
      </c>
      <c r="AY99" s="22" t="s">
        <v>136</v>
      </c>
      <c r="BE99" s="203">
        <f>IF(N99="základní",J99,0)</f>
        <v>0</v>
      </c>
      <c r="BF99" s="203">
        <f>IF(N99="snížená",J99,0)</f>
        <v>0</v>
      </c>
      <c r="BG99" s="203">
        <f>IF(N99="zákl. přenesená",J99,0)</f>
        <v>0</v>
      </c>
      <c r="BH99" s="203">
        <f>IF(N99="sníž. přenesená",J99,0)</f>
        <v>0</v>
      </c>
      <c r="BI99" s="203">
        <f>IF(N99="nulová",J99,0)</f>
        <v>0</v>
      </c>
      <c r="BJ99" s="22" t="s">
        <v>25</v>
      </c>
      <c r="BK99" s="203">
        <f>ROUND(I99*H99,2)</f>
        <v>0</v>
      </c>
      <c r="BL99" s="22" t="s">
        <v>319</v>
      </c>
      <c r="BM99" s="22" t="s">
        <v>351</v>
      </c>
    </row>
    <row r="100" spans="2:65" s="1" customFormat="1" ht="22.5" customHeight="1">
      <c r="B100" s="40"/>
      <c r="C100" s="192" t="s">
        <v>196</v>
      </c>
      <c r="D100" s="192" t="s">
        <v>138</v>
      </c>
      <c r="E100" s="193" t="s">
        <v>352</v>
      </c>
      <c r="F100" s="194" t="s">
        <v>353</v>
      </c>
      <c r="G100" s="195" t="s">
        <v>312</v>
      </c>
      <c r="H100" s="196">
        <v>1</v>
      </c>
      <c r="I100" s="197"/>
      <c r="J100" s="198">
        <f>ROUND(I100*H100,2)</f>
        <v>0</v>
      </c>
      <c r="K100" s="194" t="s">
        <v>84</v>
      </c>
      <c r="L100" s="60"/>
      <c r="M100" s="199" t="s">
        <v>84</v>
      </c>
      <c r="N100" s="246" t="s">
        <v>56</v>
      </c>
      <c r="O100" s="244"/>
      <c r="P100" s="247">
        <f>O100*H100</f>
        <v>0</v>
      </c>
      <c r="Q100" s="247">
        <v>0</v>
      </c>
      <c r="R100" s="247">
        <f>Q100*H100</f>
        <v>0</v>
      </c>
      <c r="S100" s="247">
        <v>0</v>
      </c>
      <c r="T100" s="248">
        <f>S100*H100</f>
        <v>0</v>
      </c>
      <c r="AR100" s="22" t="s">
        <v>319</v>
      </c>
      <c r="AT100" s="22" t="s">
        <v>138</v>
      </c>
      <c r="AU100" s="22" t="s">
        <v>95</v>
      </c>
      <c r="AY100" s="22" t="s">
        <v>136</v>
      </c>
      <c r="BE100" s="203">
        <f>IF(N100="základní",J100,0)</f>
        <v>0</v>
      </c>
      <c r="BF100" s="203">
        <f>IF(N100="snížená",J100,0)</f>
        <v>0</v>
      </c>
      <c r="BG100" s="203">
        <f>IF(N100="zákl. přenesená",J100,0)</f>
        <v>0</v>
      </c>
      <c r="BH100" s="203">
        <f>IF(N100="sníž. přenesená",J100,0)</f>
        <v>0</v>
      </c>
      <c r="BI100" s="203">
        <f>IF(N100="nulová",J100,0)</f>
        <v>0</v>
      </c>
      <c r="BJ100" s="22" t="s">
        <v>25</v>
      </c>
      <c r="BK100" s="203">
        <f>ROUND(I100*H100,2)</f>
        <v>0</v>
      </c>
      <c r="BL100" s="22" t="s">
        <v>319</v>
      </c>
      <c r="BM100" s="22" t="s">
        <v>354</v>
      </c>
    </row>
    <row r="101" spans="2:65" s="1" customFormat="1" ht="6.95" customHeight="1">
      <c r="B101" s="55"/>
      <c r="C101" s="56"/>
      <c r="D101" s="56"/>
      <c r="E101" s="56"/>
      <c r="F101" s="56"/>
      <c r="G101" s="56"/>
      <c r="H101" s="56"/>
      <c r="I101" s="138"/>
      <c r="J101" s="56"/>
      <c r="K101" s="56"/>
      <c r="L101" s="60"/>
    </row>
  </sheetData>
  <sheetProtection algorithmName="SHA-512" hashValue="zMOfQhEMf5DWPIN6mLbwb32GNUq+ET5AcGXjoeJPEag2yAdafEw2qfhlVdsl7MBmTnpwkVnNESHwqLXYytX31g==" saltValue="fJx5qvD+Ch+MvxvlvvZXKg==" spinCount="100000" sheet="1" objects="1" scenarios="1" formatCells="0" formatColumns="0" formatRows="0" sort="0" autoFilter="0"/>
  <autoFilter ref="C81:K100"/>
  <mergeCells count="9">
    <mergeCell ref="E72:H72"/>
    <mergeCell ref="E74:H7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49" customWidth="1"/>
    <col min="2" max="2" width="1.6640625" style="249" customWidth="1"/>
    <col min="3" max="4" width="5" style="249" customWidth="1"/>
    <col min="5" max="5" width="11.6640625" style="249" customWidth="1"/>
    <col min="6" max="6" width="9.1640625" style="249" customWidth="1"/>
    <col min="7" max="7" width="5" style="249" customWidth="1"/>
    <col min="8" max="8" width="77.83203125" style="249" customWidth="1"/>
    <col min="9" max="10" width="20" style="249" customWidth="1"/>
    <col min="11" max="11" width="1.6640625" style="249" customWidth="1"/>
  </cols>
  <sheetData>
    <row r="1" spans="2:11" ht="37.5" customHeight="1"/>
    <row r="2" spans="2:11" ht="7.5" customHeight="1">
      <c r="B2" s="250"/>
      <c r="C2" s="251"/>
      <c r="D2" s="251"/>
      <c r="E2" s="251"/>
      <c r="F2" s="251"/>
      <c r="G2" s="251"/>
      <c r="H2" s="251"/>
      <c r="I2" s="251"/>
      <c r="J2" s="251"/>
      <c r="K2" s="252"/>
    </row>
    <row r="3" spans="2:11" s="13" customFormat="1" ht="45" customHeight="1">
      <c r="B3" s="253"/>
      <c r="C3" s="376" t="s">
        <v>355</v>
      </c>
      <c r="D3" s="376"/>
      <c r="E3" s="376"/>
      <c r="F3" s="376"/>
      <c r="G3" s="376"/>
      <c r="H3" s="376"/>
      <c r="I3" s="376"/>
      <c r="J3" s="376"/>
      <c r="K3" s="254"/>
    </row>
    <row r="4" spans="2:11" ht="25.5" customHeight="1">
      <c r="B4" s="255"/>
      <c r="C4" s="380" t="s">
        <v>356</v>
      </c>
      <c r="D4" s="380"/>
      <c r="E4" s="380"/>
      <c r="F4" s="380"/>
      <c r="G4" s="380"/>
      <c r="H4" s="380"/>
      <c r="I4" s="380"/>
      <c r="J4" s="380"/>
      <c r="K4" s="256"/>
    </row>
    <row r="5" spans="2:11" ht="5.25" customHeight="1">
      <c r="B5" s="255"/>
      <c r="C5" s="257"/>
      <c r="D5" s="257"/>
      <c r="E5" s="257"/>
      <c r="F5" s="257"/>
      <c r="G5" s="257"/>
      <c r="H5" s="257"/>
      <c r="I5" s="257"/>
      <c r="J5" s="257"/>
      <c r="K5" s="256"/>
    </row>
    <row r="6" spans="2:11" ht="15" customHeight="1">
      <c r="B6" s="255"/>
      <c r="C6" s="379" t="s">
        <v>357</v>
      </c>
      <c r="D6" s="379"/>
      <c r="E6" s="379"/>
      <c r="F6" s="379"/>
      <c r="G6" s="379"/>
      <c r="H6" s="379"/>
      <c r="I6" s="379"/>
      <c r="J6" s="379"/>
      <c r="K6" s="256"/>
    </row>
    <row r="7" spans="2:11" ht="15" customHeight="1">
      <c r="B7" s="259"/>
      <c r="C7" s="379" t="s">
        <v>358</v>
      </c>
      <c r="D7" s="379"/>
      <c r="E7" s="379"/>
      <c r="F7" s="379"/>
      <c r="G7" s="379"/>
      <c r="H7" s="379"/>
      <c r="I7" s="379"/>
      <c r="J7" s="379"/>
      <c r="K7" s="256"/>
    </row>
    <row r="8" spans="2:11" ht="12.75" customHeight="1">
      <c r="B8" s="259"/>
      <c r="C8" s="258"/>
      <c r="D8" s="258"/>
      <c r="E8" s="258"/>
      <c r="F8" s="258"/>
      <c r="G8" s="258"/>
      <c r="H8" s="258"/>
      <c r="I8" s="258"/>
      <c r="J8" s="258"/>
      <c r="K8" s="256"/>
    </row>
    <row r="9" spans="2:11" ht="15" customHeight="1">
      <c r="B9" s="259"/>
      <c r="C9" s="379" t="s">
        <v>359</v>
      </c>
      <c r="D9" s="379"/>
      <c r="E9" s="379"/>
      <c r="F9" s="379"/>
      <c r="G9" s="379"/>
      <c r="H9" s="379"/>
      <c r="I9" s="379"/>
      <c r="J9" s="379"/>
      <c r="K9" s="256"/>
    </row>
    <row r="10" spans="2:11" ht="15" customHeight="1">
      <c r="B10" s="259"/>
      <c r="C10" s="258"/>
      <c r="D10" s="379" t="s">
        <v>360</v>
      </c>
      <c r="E10" s="379"/>
      <c r="F10" s="379"/>
      <c r="G10" s="379"/>
      <c r="H10" s="379"/>
      <c r="I10" s="379"/>
      <c r="J10" s="379"/>
      <c r="K10" s="256"/>
    </row>
    <row r="11" spans="2:11" ht="15" customHeight="1">
      <c r="B11" s="259"/>
      <c r="C11" s="260"/>
      <c r="D11" s="379" t="s">
        <v>361</v>
      </c>
      <c r="E11" s="379"/>
      <c r="F11" s="379"/>
      <c r="G11" s="379"/>
      <c r="H11" s="379"/>
      <c r="I11" s="379"/>
      <c r="J11" s="379"/>
      <c r="K11" s="256"/>
    </row>
    <row r="12" spans="2:11" ht="12.75" customHeight="1">
      <c r="B12" s="259"/>
      <c r="C12" s="260"/>
      <c r="D12" s="260"/>
      <c r="E12" s="260"/>
      <c r="F12" s="260"/>
      <c r="G12" s="260"/>
      <c r="H12" s="260"/>
      <c r="I12" s="260"/>
      <c r="J12" s="260"/>
      <c r="K12" s="256"/>
    </row>
    <row r="13" spans="2:11" ht="15" customHeight="1">
      <c r="B13" s="259"/>
      <c r="C13" s="260"/>
      <c r="D13" s="379" t="s">
        <v>362</v>
      </c>
      <c r="E13" s="379"/>
      <c r="F13" s="379"/>
      <c r="G13" s="379"/>
      <c r="H13" s="379"/>
      <c r="I13" s="379"/>
      <c r="J13" s="379"/>
      <c r="K13" s="256"/>
    </row>
    <row r="14" spans="2:11" ht="15" customHeight="1">
      <c r="B14" s="259"/>
      <c r="C14" s="260"/>
      <c r="D14" s="379" t="s">
        <v>363</v>
      </c>
      <c r="E14" s="379"/>
      <c r="F14" s="379"/>
      <c r="G14" s="379"/>
      <c r="H14" s="379"/>
      <c r="I14" s="379"/>
      <c r="J14" s="379"/>
      <c r="K14" s="256"/>
    </row>
    <row r="15" spans="2:11" ht="15" customHeight="1">
      <c r="B15" s="259"/>
      <c r="C15" s="260"/>
      <c r="D15" s="379" t="s">
        <v>364</v>
      </c>
      <c r="E15" s="379"/>
      <c r="F15" s="379"/>
      <c r="G15" s="379"/>
      <c r="H15" s="379"/>
      <c r="I15" s="379"/>
      <c r="J15" s="379"/>
      <c r="K15" s="256"/>
    </row>
    <row r="16" spans="2:11" ht="15" customHeight="1">
      <c r="B16" s="259"/>
      <c r="C16" s="260"/>
      <c r="D16" s="260"/>
      <c r="E16" s="261" t="s">
        <v>93</v>
      </c>
      <c r="F16" s="379" t="s">
        <v>365</v>
      </c>
      <c r="G16" s="379"/>
      <c r="H16" s="379"/>
      <c r="I16" s="379"/>
      <c r="J16" s="379"/>
      <c r="K16" s="256"/>
    </row>
    <row r="17" spans="2:11" ht="15" customHeight="1">
      <c r="B17" s="259"/>
      <c r="C17" s="260"/>
      <c r="D17" s="260"/>
      <c r="E17" s="261" t="s">
        <v>366</v>
      </c>
      <c r="F17" s="379" t="s">
        <v>367</v>
      </c>
      <c r="G17" s="379"/>
      <c r="H17" s="379"/>
      <c r="I17" s="379"/>
      <c r="J17" s="379"/>
      <c r="K17" s="256"/>
    </row>
    <row r="18" spans="2:11" ht="15" customHeight="1">
      <c r="B18" s="259"/>
      <c r="C18" s="260"/>
      <c r="D18" s="260"/>
      <c r="E18" s="261" t="s">
        <v>368</v>
      </c>
      <c r="F18" s="379" t="s">
        <v>369</v>
      </c>
      <c r="G18" s="379"/>
      <c r="H18" s="379"/>
      <c r="I18" s="379"/>
      <c r="J18" s="379"/>
      <c r="K18" s="256"/>
    </row>
    <row r="19" spans="2:11" ht="15" customHeight="1">
      <c r="B19" s="259"/>
      <c r="C19" s="260"/>
      <c r="D19" s="260"/>
      <c r="E19" s="261" t="s">
        <v>96</v>
      </c>
      <c r="F19" s="379" t="s">
        <v>97</v>
      </c>
      <c r="G19" s="379"/>
      <c r="H19" s="379"/>
      <c r="I19" s="379"/>
      <c r="J19" s="379"/>
      <c r="K19" s="256"/>
    </row>
    <row r="20" spans="2:11" ht="15" customHeight="1">
      <c r="B20" s="259"/>
      <c r="C20" s="260"/>
      <c r="D20" s="260"/>
      <c r="E20" s="261" t="s">
        <v>370</v>
      </c>
      <c r="F20" s="379" t="s">
        <v>371</v>
      </c>
      <c r="G20" s="379"/>
      <c r="H20" s="379"/>
      <c r="I20" s="379"/>
      <c r="J20" s="379"/>
      <c r="K20" s="256"/>
    </row>
    <row r="21" spans="2:11" ht="15" customHeight="1">
      <c r="B21" s="259"/>
      <c r="C21" s="260"/>
      <c r="D21" s="260"/>
      <c r="E21" s="261" t="s">
        <v>372</v>
      </c>
      <c r="F21" s="379" t="s">
        <v>373</v>
      </c>
      <c r="G21" s="379"/>
      <c r="H21" s="379"/>
      <c r="I21" s="379"/>
      <c r="J21" s="379"/>
      <c r="K21" s="256"/>
    </row>
    <row r="22" spans="2:11" ht="12.75" customHeight="1">
      <c r="B22" s="259"/>
      <c r="C22" s="260"/>
      <c r="D22" s="260"/>
      <c r="E22" s="260"/>
      <c r="F22" s="260"/>
      <c r="G22" s="260"/>
      <c r="H22" s="260"/>
      <c r="I22" s="260"/>
      <c r="J22" s="260"/>
      <c r="K22" s="256"/>
    </row>
    <row r="23" spans="2:11" ht="15" customHeight="1">
      <c r="B23" s="259"/>
      <c r="C23" s="379" t="s">
        <v>374</v>
      </c>
      <c r="D23" s="379"/>
      <c r="E23" s="379"/>
      <c r="F23" s="379"/>
      <c r="G23" s="379"/>
      <c r="H23" s="379"/>
      <c r="I23" s="379"/>
      <c r="J23" s="379"/>
      <c r="K23" s="256"/>
    </row>
    <row r="24" spans="2:11" ht="15" customHeight="1">
      <c r="B24" s="259"/>
      <c r="C24" s="379" t="s">
        <v>375</v>
      </c>
      <c r="D24" s="379"/>
      <c r="E24" s="379"/>
      <c r="F24" s="379"/>
      <c r="G24" s="379"/>
      <c r="H24" s="379"/>
      <c r="I24" s="379"/>
      <c r="J24" s="379"/>
      <c r="K24" s="256"/>
    </row>
    <row r="25" spans="2:11" ht="15" customHeight="1">
      <c r="B25" s="259"/>
      <c r="C25" s="258"/>
      <c r="D25" s="379" t="s">
        <v>376</v>
      </c>
      <c r="E25" s="379"/>
      <c r="F25" s="379"/>
      <c r="G25" s="379"/>
      <c r="H25" s="379"/>
      <c r="I25" s="379"/>
      <c r="J25" s="379"/>
      <c r="K25" s="256"/>
    </row>
    <row r="26" spans="2:11" ht="15" customHeight="1">
      <c r="B26" s="259"/>
      <c r="C26" s="260"/>
      <c r="D26" s="379" t="s">
        <v>377</v>
      </c>
      <c r="E26" s="379"/>
      <c r="F26" s="379"/>
      <c r="G26" s="379"/>
      <c r="H26" s="379"/>
      <c r="I26" s="379"/>
      <c r="J26" s="379"/>
      <c r="K26" s="256"/>
    </row>
    <row r="27" spans="2:11" ht="12.75" customHeight="1">
      <c r="B27" s="259"/>
      <c r="C27" s="260"/>
      <c r="D27" s="260"/>
      <c r="E27" s="260"/>
      <c r="F27" s="260"/>
      <c r="G27" s="260"/>
      <c r="H27" s="260"/>
      <c r="I27" s="260"/>
      <c r="J27" s="260"/>
      <c r="K27" s="256"/>
    </row>
    <row r="28" spans="2:11" ht="15" customHeight="1">
      <c r="B28" s="259"/>
      <c r="C28" s="260"/>
      <c r="D28" s="379" t="s">
        <v>378</v>
      </c>
      <c r="E28" s="379"/>
      <c r="F28" s="379"/>
      <c r="G28" s="379"/>
      <c r="H28" s="379"/>
      <c r="I28" s="379"/>
      <c r="J28" s="379"/>
      <c r="K28" s="256"/>
    </row>
    <row r="29" spans="2:11" ht="15" customHeight="1">
      <c r="B29" s="259"/>
      <c r="C29" s="260"/>
      <c r="D29" s="379" t="s">
        <v>379</v>
      </c>
      <c r="E29" s="379"/>
      <c r="F29" s="379"/>
      <c r="G29" s="379"/>
      <c r="H29" s="379"/>
      <c r="I29" s="379"/>
      <c r="J29" s="379"/>
      <c r="K29" s="256"/>
    </row>
    <row r="30" spans="2:11" ht="12.75" customHeight="1">
      <c r="B30" s="259"/>
      <c r="C30" s="260"/>
      <c r="D30" s="260"/>
      <c r="E30" s="260"/>
      <c r="F30" s="260"/>
      <c r="G30" s="260"/>
      <c r="H30" s="260"/>
      <c r="I30" s="260"/>
      <c r="J30" s="260"/>
      <c r="K30" s="256"/>
    </row>
    <row r="31" spans="2:11" ht="15" customHeight="1">
      <c r="B31" s="259"/>
      <c r="C31" s="260"/>
      <c r="D31" s="379" t="s">
        <v>380</v>
      </c>
      <c r="E31" s="379"/>
      <c r="F31" s="379"/>
      <c r="G31" s="379"/>
      <c r="H31" s="379"/>
      <c r="I31" s="379"/>
      <c r="J31" s="379"/>
      <c r="K31" s="256"/>
    </row>
    <row r="32" spans="2:11" ht="15" customHeight="1">
      <c r="B32" s="259"/>
      <c r="C32" s="260"/>
      <c r="D32" s="379" t="s">
        <v>381</v>
      </c>
      <c r="E32" s="379"/>
      <c r="F32" s="379"/>
      <c r="G32" s="379"/>
      <c r="H32" s="379"/>
      <c r="I32" s="379"/>
      <c r="J32" s="379"/>
      <c r="K32" s="256"/>
    </row>
    <row r="33" spans="2:11" ht="15" customHeight="1">
      <c r="B33" s="259"/>
      <c r="C33" s="260"/>
      <c r="D33" s="379" t="s">
        <v>382</v>
      </c>
      <c r="E33" s="379"/>
      <c r="F33" s="379"/>
      <c r="G33" s="379"/>
      <c r="H33" s="379"/>
      <c r="I33" s="379"/>
      <c r="J33" s="379"/>
      <c r="K33" s="256"/>
    </row>
    <row r="34" spans="2:11" ht="15" customHeight="1">
      <c r="B34" s="259"/>
      <c r="C34" s="260"/>
      <c r="D34" s="258"/>
      <c r="E34" s="262" t="s">
        <v>121</v>
      </c>
      <c r="F34" s="258"/>
      <c r="G34" s="379" t="s">
        <v>383</v>
      </c>
      <c r="H34" s="379"/>
      <c r="I34" s="379"/>
      <c r="J34" s="379"/>
      <c r="K34" s="256"/>
    </row>
    <row r="35" spans="2:11" ht="30.75" customHeight="1">
      <c r="B35" s="259"/>
      <c r="C35" s="260"/>
      <c r="D35" s="258"/>
      <c r="E35" s="262" t="s">
        <v>384</v>
      </c>
      <c r="F35" s="258"/>
      <c r="G35" s="379" t="s">
        <v>385</v>
      </c>
      <c r="H35" s="379"/>
      <c r="I35" s="379"/>
      <c r="J35" s="379"/>
      <c r="K35" s="256"/>
    </row>
    <row r="36" spans="2:11" ht="15" customHeight="1">
      <c r="B36" s="259"/>
      <c r="C36" s="260"/>
      <c r="D36" s="258"/>
      <c r="E36" s="262" t="s">
        <v>66</v>
      </c>
      <c r="F36" s="258"/>
      <c r="G36" s="379" t="s">
        <v>386</v>
      </c>
      <c r="H36" s="379"/>
      <c r="I36" s="379"/>
      <c r="J36" s="379"/>
      <c r="K36" s="256"/>
    </row>
    <row r="37" spans="2:11" ht="15" customHeight="1">
      <c r="B37" s="259"/>
      <c r="C37" s="260"/>
      <c r="D37" s="258"/>
      <c r="E37" s="262" t="s">
        <v>122</v>
      </c>
      <c r="F37" s="258"/>
      <c r="G37" s="379" t="s">
        <v>387</v>
      </c>
      <c r="H37" s="379"/>
      <c r="I37" s="379"/>
      <c r="J37" s="379"/>
      <c r="K37" s="256"/>
    </row>
    <row r="38" spans="2:11" ht="15" customHeight="1">
      <c r="B38" s="259"/>
      <c r="C38" s="260"/>
      <c r="D38" s="258"/>
      <c r="E38" s="262" t="s">
        <v>123</v>
      </c>
      <c r="F38" s="258"/>
      <c r="G38" s="379" t="s">
        <v>388</v>
      </c>
      <c r="H38" s="379"/>
      <c r="I38" s="379"/>
      <c r="J38" s="379"/>
      <c r="K38" s="256"/>
    </row>
    <row r="39" spans="2:11" ht="15" customHeight="1">
      <c r="B39" s="259"/>
      <c r="C39" s="260"/>
      <c r="D39" s="258"/>
      <c r="E39" s="262" t="s">
        <v>124</v>
      </c>
      <c r="F39" s="258"/>
      <c r="G39" s="379" t="s">
        <v>389</v>
      </c>
      <c r="H39" s="379"/>
      <c r="I39" s="379"/>
      <c r="J39" s="379"/>
      <c r="K39" s="256"/>
    </row>
    <row r="40" spans="2:11" ht="15" customHeight="1">
      <c r="B40" s="259"/>
      <c r="C40" s="260"/>
      <c r="D40" s="258"/>
      <c r="E40" s="262" t="s">
        <v>390</v>
      </c>
      <c r="F40" s="258"/>
      <c r="G40" s="379" t="s">
        <v>391</v>
      </c>
      <c r="H40" s="379"/>
      <c r="I40" s="379"/>
      <c r="J40" s="379"/>
      <c r="K40" s="256"/>
    </row>
    <row r="41" spans="2:11" ht="15" customHeight="1">
      <c r="B41" s="259"/>
      <c r="C41" s="260"/>
      <c r="D41" s="258"/>
      <c r="E41" s="262"/>
      <c r="F41" s="258"/>
      <c r="G41" s="379" t="s">
        <v>392</v>
      </c>
      <c r="H41" s="379"/>
      <c r="I41" s="379"/>
      <c r="J41" s="379"/>
      <c r="K41" s="256"/>
    </row>
    <row r="42" spans="2:11" ht="15" customHeight="1">
      <c r="B42" s="259"/>
      <c r="C42" s="260"/>
      <c r="D42" s="258"/>
      <c r="E42" s="262" t="s">
        <v>393</v>
      </c>
      <c r="F42" s="258"/>
      <c r="G42" s="379" t="s">
        <v>394</v>
      </c>
      <c r="H42" s="379"/>
      <c r="I42" s="379"/>
      <c r="J42" s="379"/>
      <c r="K42" s="256"/>
    </row>
    <row r="43" spans="2:11" ht="15" customHeight="1">
      <c r="B43" s="259"/>
      <c r="C43" s="260"/>
      <c r="D43" s="258"/>
      <c r="E43" s="262" t="s">
        <v>126</v>
      </c>
      <c r="F43" s="258"/>
      <c r="G43" s="379" t="s">
        <v>395</v>
      </c>
      <c r="H43" s="379"/>
      <c r="I43" s="379"/>
      <c r="J43" s="379"/>
      <c r="K43" s="256"/>
    </row>
    <row r="44" spans="2:11" ht="12.75" customHeight="1">
      <c r="B44" s="259"/>
      <c r="C44" s="260"/>
      <c r="D44" s="258"/>
      <c r="E44" s="258"/>
      <c r="F44" s="258"/>
      <c r="G44" s="258"/>
      <c r="H44" s="258"/>
      <c r="I44" s="258"/>
      <c r="J44" s="258"/>
      <c r="K44" s="256"/>
    </row>
    <row r="45" spans="2:11" ht="15" customHeight="1">
      <c r="B45" s="259"/>
      <c r="C45" s="260"/>
      <c r="D45" s="379" t="s">
        <v>396</v>
      </c>
      <c r="E45" s="379"/>
      <c r="F45" s="379"/>
      <c r="G45" s="379"/>
      <c r="H45" s="379"/>
      <c r="I45" s="379"/>
      <c r="J45" s="379"/>
      <c r="K45" s="256"/>
    </row>
    <row r="46" spans="2:11" ht="15" customHeight="1">
      <c r="B46" s="259"/>
      <c r="C46" s="260"/>
      <c r="D46" s="260"/>
      <c r="E46" s="379" t="s">
        <v>397</v>
      </c>
      <c r="F46" s="379"/>
      <c r="G46" s="379"/>
      <c r="H46" s="379"/>
      <c r="I46" s="379"/>
      <c r="J46" s="379"/>
      <c r="K46" s="256"/>
    </row>
    <row r="47" spans="2:11" ht="15" customHeight="1">
      <c r="B47" s="259"/>
      <c r="C47" s="260"/>
      <c r="D47" s="260"/>
      <c r="E47" s="379" t="s">
        <v>398</v>
      </c>
      <c r="F47" s="379"/>
      <c r="G47" s="379"/>
      <c r="H47" s="379"/>
      <c r="I47" s="379"/>
      <c r="J47" s="379"/>
      <c r="K47" s="256"/>
    </row>
    <row r="48" spans="2:11" ht="15" customHeight="1">
      <c r="B48" s="259"/>
      <c r="C48" s="260"/>
      <c r="D48" s="260"/>
      <c r="E48" s="379" t="s">
        <v>399</v>
      </c>
      <c r="F48" s="379"/>
      <c r="G48" s="379"/>
      <c r="H48" s="379"/>
      <c r="I48" s="379"/>
      <c r="J48" s="379"/>
      <c r="K48" s="256"/>
    </row>
    <row r="49" spans="2:11" ht="15" customHeight="1">
      <c r="B49" s="259"/>
      <c r="C49" s="260"/>
      <c r="D49" s="379" t="s">
        <v>400</v>
      </c>
      <c r="E49" s="379"/>
      <c r="F49" s="379"/>
      <c r="G49" s="379"/>
      <c r="H49" s="379"/>
      <c r="I49" s="379"/>
      <c r="J49" s="379"/>
      <c r="K49" s="256"/>
    </row>
    <row r="50" spans="2:11" ht="25.5" customHeight="1">
      <c r="B50" s="255"/>
      <c r="C50" s="380" t="s">
        <v>401</v>
      </c>
      <c r="D50" s="380"/>
      <c r="E50" s="380"/>
      <c r="F50" s="380"/>
      <c r="G50" s="380"/>
      <c r="H50" s="380"/>
      <c r="I50" s="380"/>
      <c r="J50" s="380"/>
      <c r="K50" s="256"/>
    </row>
    <row r="51" spans="2:11" ht="5.25" customHeight="1">
      <c r="B51" s="255"/>
      <c r="C51" s="257"/>
      <c r="D51" s="257"/>
      <c r="E51" s="257"/>
      <c r="F51" s="257"/>
      <c r="G51" s="257"/>
      <c r="H51" s="257"/>
      <c r="I51" s="257"/>
      <c r="J51" s="257"/>
      <c r="K51" s="256"/>
    </row>
    <row r="52" spans="2:11" ht="15" customHeight="1">
      <c r="B52" s="255"/>
      <c r="C52" s="379" t="s">
        <v>402</v>
      </c>
      <c r="D52" s="379"/>
      <c r="E52" s="379"/>
      <c r="F52" s="379"/>
      <c r="G52" s="379"/>
      <c r="H52" s="379"/>
      <c r="I52" s="379"/>
      <c r="J52" s="379"/>
      <c r="K52" s="256"/>
    </row>
    <row r="53" spans="2:11" ht="15" customHeight="1">
      <c r="B53" s="255"/>
      <c r="C53" s="379" t="s">
        <v>403</v>
      </c>
      <c r="D53" s="379"/>
      <c r="E53" s="379"/>
      <c r="F53" s="379"/>
      <c r="G53" s="379"/>
      <c r="H53" s="379"/>
      <c r="I53" s="379"/>
      <c r="J53" s="379"/>
      <c r="K53" s="256"/>
    </row>
    <row r="54" spans="2:11" ht="12.75" customHeight="1">
      <c r="B54" s="255"/>
      <c r="C54" s="258"/>
      <c r="D54" s="258"/>
      <c r="E54" s="258"/>
      <c r="F54" s="258"/>
      <c r="G54" s="258"/>
      <c r="H54" s="258"/>
      <c r="I54" s="258"/>
      <c r="J54" s="258"/>
      <c r="K54" s="256"/>
    </row>
    <row r="55" spans="2:11" ht="15" customHeight="1">
      <c r="B55" s="255"/>
      <c r="C55" s="379" t="s">
        <v>404</v>
      </c>
      <c r="D55" s="379"/>
      <c r="E55" s="379"/>
      <c r="F55" s="379"/>
      <c r="G55" s="379"/>
      <c r="H55" s="379"/>
      <c r="I55" s="379"/>
      <c r="J55" s="379"/>
      <c r="K55" s="256"/>
    </row>
    <row r="56" spans="2:11" ht="15" customHeight="1">
      <c r="B56" s="255"/>
      <c r="C56" s="260"/>
      <c r="D56" s="379" t="s">
        <v>405</v>
      </c>
      <c r="E56" s="379"/>
      <c r="F56" s="379"/>
      <c r="G56" s="379"/>
      <c r="H56" s="379"/>
      <c r="I56" s="379"/>
      <c r="J56" s="379"/>
      <c r="K56" s="256"/>
    </row>
    <row r="57" spans="2:11" ht="15" customHeight="1">
      <c r="B57" s="255"/>
      <c r="C57" s="260"/>
      <c r="D57" s="379" t="s">
        <v>406</v>
      </c>
      <c r="E57" s="379"/>
      <c r="F57" s="379"/>
      <c r="G57" s="379"/>
      <c r="H57" s="379"/>
      <c r="I57" s="379"/>
      <c r="J57" s="379"/>
      <c r="K57" s="256"/>
    </row>
    <row r="58" spans="2:11" ht="15" customHeight="1">
      <c r="B58" s="255"/>
      <c r="C58" s="260"/>
      <c r="D58" s="379" t="s">
        <v>407</v>
      </c>
      <c r="E58" s="379"/>
      <c r="F58" s="379"/>
      <c r="G58" s="379"/>
      <c r="H58" s="379"/>
      <c r="I58" s="379"/>
      <c r="J58" s="379"/>
      <c r="K58" s="256"/>
    </row>
    <row r="59" spans="2:11" ht="15" customHeight="1">
      <c r="B59" s="255"/>
      <c r="C59" s="260"/>
      <c r="D59" s="379" t="s">
        <v>408</v>
      </c>
      <c r="E59" s="379"/>
      <c r="F59" s="379"/>
      <c r="G59" s="379"/>
      <c r="H59" s="379"/>
      <c r="I59" s="379"/>
      <c r="J59" s="379"/>
      <c r="K59" s="256"/>
    </row>
    <row r="60" spans="2:11" ht="15" customHeight="1">
      <c r="B60" s="255"/>
      <c r="C60" s="260"/>
      <c r="D60" s="378" t="s">
        <v>409</v>
      </c>
      <c r="E60" s="378"/>
      <c r="F60" s="378"/>
      <c r="G60" s="378"/>
      <c r="H60" s="378"/>
      <c r="I60" s="378"/>
      <c r="J60" s="378"/>
      <c r="K60" s="256"/>
    </row>
    <row r="61" spans="2:11" ht="15" customHeight="1">
      <c r="B61" s="255"/>
      <c r="C61" s="260"/>
      <c r="D61" s="379" t="s">
        <v>410</v>
      </c>
      <c r="E61" s="379"/>
      <c r="F61" s="379"/>
      <c r="G61" s="379"/>
      <c r="H61" s="379"/>
      <c r="I61" s="379"/>
      <c r="J61" s="379"/>
      <c r="K61" s="256"/>
    </row>
    <row r="62" spans="2:11" ht="12.75" customHeight="1">
      <c r="B62" s="255"/>
      <c r="C62" s="260"/>
      <c r="D62" s="260"/>
      <c r="E62" s="263"/>
      <c r="F62" s="260"/>
      <c r="G62" s="260"/>
      <c r="H62" s="260"/>
      <c r="I62" s="260"/>
      <c r="J62" s="260"/>
      <c r="K62" s="256"/>
    </row>
    <row r="63" spans="2:11" ht="15" customHeight="1">
      <c r="B63" s="255"/>
      <c r="C63" s="260"/>
      <c r="D63" s="379" t="s">
        <v>411</v>
      </c>
      <c r="E63" s="379"/>
      <c r="F63" s="379"/>
      <c r="G63" s="379"/>
      <c r="H63" s="379"/>
      <c r="I63" s="379"/>
      <c r="J63" s="379"/>
      <c r="K63" s="256"/>
    </row>
    <row r="64" spans="2:11" ht="15" customHeight="1">
      <c r="B64" s="255"/>
      <c r="C64" s="260"/>
      <c r="D64" s="378" t="s">
        <v>412</v>
      </c>
      <c r="E64" s="378"/>
      <c r="F64" s="378"/>
      <c r="G64" s="378"/>
      <c r="H64" s="378"/>
      <c r="I64" s="378"/>
      <c r="J64" s="378"/>
      <c r="K64" s="256"/>
    </row>
    <row r="65" spans="2:11" ht="15" customHeight="1">
      <c r="B65" s="255"/>
      <c r="C65" s="260"/>
      <c r="D65" s="379" t="s">
        <v>413</v>
      </c>
      <c r="E65" s="379"/>
      <c r="F65" s="379"/>
      <c r="G65" s="379"/>
      <c r="H65" s="379"/>
      <c r="I65" s="379"/>
      <c r="J65" s="379"/>
      <c r="K65" s="256"/>
    </row>
    <row r="66" spans="2:11" ht="15" customHeight="1">
      <c r="B66" s="255"/>
      <c r="C66" s="260"/>
      <c r="D66" s="379" t="s">
        <v>414</v>
      </c>
      <c r="E66" s="379"/>
      <c r="F66" s="379"/>
      <c r="G66" s="379"/>
      <c r="H66" s="379"/>
      <c r="I66" s="379"/>
      <c r="J66" s="379"/>
      <c r="K66" s="256"/>
    </row>
    <row r="67" spans="2:11" ht="15" customHeight="1">
      <c r="B67" s="255"/>
      <c r="C67" s="260"/>
      <c r="D67" s="379" t="s">
        <v>415</v>
      </c>
      <c r="E67" s="379"/>
      <c r="F67" s="379"/>
      <c r="G67" s="379"/>
      <c r="H67" s="379"/>
      <c r="I67" s="379"/>
      <c r="J67" s="379"/>
      <c r="K67" s="256"/>
    </row>
    <row r="68" spans="2:11" ht="15" customHeight="1">
      <c r="B68" s="255"/>
      <c r="C68" s="260"/>
      <c r="D68" s="379" t="s">
        <v>416</v>
      </c>
      <c r="E68" s="379"/>
      <c r="F68" s="379"/>
      <c r="G68" s="379"/>
      <c r="H68" s="379"/>
      <c r="I68" s="379"/>
      <c r="J68" s="379"/>
      <c r="K68" s="256"/>
    </row>
    <row r="69" spans="2:11" ht="12.75" customHeight="1">
      <c r="B69" s="264"/>
      <c r="C69" s="265"/>
      <c r="D69" s="265"/>
      <c r="E69" s="265"/>
      <c r="F69" s="265"/>
      <c r="G69" s="265"/>
      <c r="H69" s="265"/>
      <c r="I69" s="265"/>
      <c r="J69" s="265"/>
      <c r="K69" s="266"/>
    </row>
    <row r="70" spans="2:11" ht="18.75" customHeight="1">
      <c r="B70" s="267"/>
      <c r="C70" s="267"/>
      <c r="D70" s="267"/>
      <c r="E70" s="267"/>
      <c r="F70" s="267"/>
      <c r="G70" s="267"/>
      <c r="H70" s="267"/>
      <c r="I70" s="267"/>
      <c r="J70" s="267"/>
      <c r="K70" s="268"/>
    </row>
    <row r="71" spans="2:11" ht="18.75" customHeight="1">
      <c r="B71" s="268"/>
      <c r="C71" s="268"/>
      <c r="D71" s="268"/>
      <c r="E71" s="268"/>
      <c r="F71" s="268"/>
      <c r="G71" s="268"/>
      <c r="H71" s="268"/>
      <c r="I71" s="268"/>
      <c r="J71" s="268"/>
      <c r="K71" s="268"/>
    </row>
    <row r="72" spans="2:11" ht="7.5" customHeight="1">
      <c r="B72" s="269"/>
      <c r="C72" s="270"/>
      <c r="D72" s="270"/>
      <c r="E72" s="270"/>
      <c r="F72" s="270"/>
      <c r="G72" s="270"/>
      <c r="H72" s="270"/>
      <c r="I72" s="270"/>
      <c r="J72" s="270"/>
      <c r="K72" s="271"/>
    </row>
    <row r="73" spans="2:11" ht="45" customHeight="1">
      <c r="B73" s="272"/>
      <c r="C73" s="377" t="s">
        <v>103</v>
      </c>
      <c r="D73" s="377"/>
      <c r="E73" s="377"/>
      <c r="F73" s="377"/>
      <c r="G73" s="377"/>
      <c r="H73" s="377"/>
      <c r="I73" s="377"/>
      <c r="J73" s="377"/>
      <c r="K73" s="273"/>
    </row>
    <row r="74" spans="2:11" ht="17.25" customHeight="1">
      <c r="B74" s="272"/>
      <c r="C74" s="274" t="s">
        <v>417</v>
      </c>
      <c r="D74" s="274"/>
      <c r="E74" s="274"/>
      <c r="F74" s="274" t="s">
        <v>418</v>
      </c>
      <c r="G74" s="275"/>
      <c r="H74" s="274" t="s">
        <v>122</v>
      </c>
      <c r="I74" s="274" t="s">
        <v>70</v>
      </c>
      <c r="J74" s="274" t="s">
        <v>419</v>
      </c>
      <c r="K74" s="273"/>
    </row>
    <row r="75" spans="2:11" ht="17.25" customHeight="1">
      <c r="B75" s="272"/>
      <c r="C75" s="276" t="s">
        <v>420</v>
      </c>
      <c r="D75" s="276"/>
      <c r="E75" s="276"/>
      <c r="F75" s="277" t="s">
        <v>421</v>
      </c>
      <c r="G75" s="278"/>
      <c r="H75" s="276"/>
      <c r="I75" s="276"/>
      <c r="J75" s="276" t="s">
        <v>422</v>
      </c>
      <c r="K75" s="273"/>
    </row>
    <row r="76" spans="2:11" ht="5.25" customHeight="1">
      <c r="B76" s="272"/>
      <c r="C76" s="279"/>
      <c r="D76" s="279"/>
      <c r="E76" s="279"/>
      <c r="F76" s="279"/>
      <c r="G76" s="280"/>
      <c r="H76" s="279"/>
      <c r="I76" s="279"/>
      <c r="J76" s="279"/>
      <c r="K76" s="273"/>
    </row>
    <row r="77" spans="2:11" ht="15" customHeight="1">
      <c r="B77" s="272"/>
      <c r="C77" s="262" t="s">
        <v>66</v>
      </c>
      <c r="D77" s="279"/>
      <c r="E77" s="279"/>
      <c r="F77" s="281" t="s">
        <v>423</v>
      </c>
      <c r="G77" s="280"/>
      <c r="H77" s="262" t="s">
        <v>424</v>
      </c>
      <c r="I77" s="262" t="s">
        <v>425</v>
      </c>
      <c r="J77" s="262">
        <v>20</v>
      </c>
      <c r="K77" s="273"/>
    </row>
    <row r="78" spans="2:11" ht="15" customHeight="1">
      <c r="B78" s="272"/>
      <c r="C78" s="262" t="s">
        <v>426</v>
      </c>
      <c r="D78" s="262"/>
      <c r="E78" s="262"/>
      <c r="F78" s="281" t="s">
        <v>423</v>
      </c>
      <c r="G78" s="280"/>
      <c r="H78" s="262" t="s">
        <v>427</v>
      </c>
      <c r="I78" s="262" t="s">
        <v>425</v>
      </c>
      <c r="J78" s="262">
        <v>120</v>
      </c>
      <c r="K78" s="273"/>
    </row>
    <row r="79" spans="2:11" ht="15" customHeight="1">
      <c r="B79" s="282"/>
      <c r="C79" s="262" t="s">
        <v>428</v>
      </c>
      <c r="D79" s="262"/>
      <c r="E79" s="262"/>
      <c r="F79" s="281" t="s">
        <v>429</v>
      </c>
      <c r="G79" s="280"/>
      <c r="H79" s="262" t="s">
        <v>430</v>
      </c>
      <c r="I79" s="262" t="s">
        <v>425</v>
      </c>
      <c r="J79" s="262">
        <v>50</v>
      </c>
      <c r="K79" s="273"/>
    </row>
    <row r="80" spans="2:11" ht="15" customHeight="1">
      <c r="B80" s="282"/>
      <c r="C80" s="262" t="s">
        <v>431</v>
      </c>
      <c r="D80" s="262"/>
      <c r="E80" s="262"/>
      <c r="F80" s="281" t="s">
        <v>423</v>
      </c>
      <c r="G80" s="280"/>
      <c r="H80" s="262" t="s">
        <v>432</v>
      </c>
      <c r="I80" s="262" t="s">
        <v>433</v>
      </c>
      <c r="J80" s="262"/>
      <c r="K80" s="273"/>
    </row>
    <row r="81" spans="2:11" ht="15" customHeight="1">
      <c r="B81" s="282"/>
      <c r="C81" s="283" t="s">
        <v>434</v>
      </c>
      <c r="D81" s="283"/>
      <c r="E81" s="283"/>
      <c r="F81" s="284" t="s">
        <v>429</v>
      </c>
      <c r="G81" s="283"/>
      <c r="H81" s="283" t="s">
        <v>435</v>
      </c>
      <c r="I81" s="283" t="s">
        <v>425</v>
      </c>
      <c r="J81" s="283">
        <v>15</v>
      </c>
      <c r="K81" s="273"/>
    </row>
    <row r="82" spans="2:11" ht="15" customHeight="1">
      <c r="B82" s="282"/>
      <c r="C82" s="283" t="s">
        <v>436</v>
      </c>
      <c r="D82" s="283"/>
      <c r="E82" s="283"/>
      <c r="F82" s="284" t="s">
        <v>429</v>
      </c>
      <c r="G82" s="283"/>
      <c r="H82" s="283" t="s">
        <v>437</v>
      </c>
      <c r="I82" s="283" t="s">
        <v>425</v>
      </c>
      <c r="J82" s="283">
        <v>15</v>
      </c>
      <c r="K82" s="273"/>
    </row>
    <row r="83" spans="2:11" ht="15" customHeight="1">
      <c r="B83" s="282"/>
      <c r="C83" s="283" t="s">
        <v>438</v>
      </c>
      <c r="D83" s="283"/>
      <c r="E83" s="283"/>
      <c r="F83" s="284" t="s">
        <v>429</v>
      </c>
      <c r="G83" s="283"/>
      <c r="H83" s="283" t="s">
        <v>439</v>
      </c>
      <c r="I83" s="283" t="s">
        <v>425</v>
      </c>
      <c r="J83" s="283">
        <v>20</v>
      </c>
      <c r="K83" s="273"/>
    </row>
    <row r="84" spans="2:11" ht="15" customHeight="1">
      <c r="B84" s="282"/>
      <c r="C84" s="283" t="s">
        <v>440</v>
      </c>
      <c r="D84" s="283"/>
      <c r="E84" s="283"/>
      <c r="F84" s="284" t="s">
        <v>429</v>
      </c>
      <c r="G84" s="283"/>
      <c r="H84" s="283" t="s">
        <v>441</v>
      </c>
      <c r="I84" s="283" t="s">
        <v>425</v>
      </c>
      <c r="J84" s="283">
        <v>20</v>
      </c>
      <c r="K84" s="273"/>
    </row>
    <row r="85" spans="2:11" ht="15" customHeight="1">
      <c r="B85" s="282"/>
      <c r="C85" s="262" t="s">
        <v>442</v>
      </c>
      <c r="D85" s="262"/>
      <c r="E85" s="262"/>
      <c r="F85" s="281" t="s">
        <v>429</v>
      </c>
      <c r="G85" s="280"/>
      <c r="H85" s="262" t="s">
        <v>443</v>
      </c>
      <c r="I85" s="262" t="s">
        <v>425</v>
      </c>
      <c r="J85" s="262">
        <v>50</v>
      </c>
      <c r="K85" s="273"/>
    </row>
    <row r="86" spans="2:11" ht="15" customHeight="1">
      <c r="B86" s="282"/>
      <c r="C86" s="262" t="s">
        <v>444</v>
      </c>
      <c r="D86" s="262"/>
      <c r="E86" s="262"/>
      <c r="F86" s="281" t="s">
        <v>429</v>
      </c>
      <c r="G86" s="280"/>
      <c r="H86" s="262" t="s">
        <v>445</v>
      </c>
      <c r="I86" s="262" t="s">
        <v>425</v>
      </c>
      <c r="J86" s="262">
        <v>20</v>
      </c>
      <c r="K86" s="273"/>
    </row>
    <row r="87" spans="2:11" ht="15" customHeight="1">
      <c r="B87" s="282"/>
      <c r="C87" s="262" t="s">
        <v>446</v>
      </c>
      <c r="D87" s="262"/>
      <c r="E87" s="262"/>
      <c r="F87" s="281" t="s">
        <v>429</v>
      </c>
      <c r="G87" s="280"/>
      <c r="H87" s="262" t="s">
        <v>447</v>
      </c>
      <c r="I87" s="262" t="s">
        <v>425</v>
      </c>
      <c r="J87" s="262">
        <v>20</v>
      </c>
      <c r="K87" s="273"/>
    </row>
    <row r="88" spans="2:11" ht="15" customHeight="1">
      <c r="B88" s="282"/>
      <c r="C88" s="262" t="s">
        <v>448</v>
      </c>
      <c r="D88" s="262"/>
      <c r="E88" s="262"/>
      <c r="F88" s="281" t="s">
        <v>429</v>
      </c>
      <c r="G88" s="280"/>
      <c r="H88" s="262" t="s">
        <v>449</v>
      </c>
      <c r="I88" s="262" t="s">
        <v>425</v>
      </c>
      <c r="J88" s="262">
        <v>50</v>
      </c>
      <c r="K88" s="273"/>
    </row>
    <row r="89" spans="2:11" ht="15" customHeight="1">
      <c r="B89" s="282"/>
      <c r="C89" s="262" t="s">
        <v>450</v>
      </c>
      <c r="D89" s="262"/>
      <c r="E89" s="262"/>
      <c r="F89" s="281" t="s">
        <v>429</v>
      </c>
      <c r="G89" s="280"/>
      <c r="H89" s="262" t="s">
        <v>450</v>
      </c>
      <c r="I89" s="262" t="s">
        <v>425</v>
      </c>
      <c r="J89" s="262">
        <v>50</v>
      </c>
      <c r="K89" s="273"/>
    </row>
    <row r="90" spans="2:11" ht="15" customHeight="1">
      <c r="B90" s="282"/>
      <c r="C90" s="262" t="s">
        <v>127</v>
      </c>
      <c r="D90" s="262"/>
      <c r="E90" s="262"/>
      <c r="F90" s="281" t="s">
        <v>429</v>
      </c>
      <c r="G90" s="280"/>
      <c r="H90" s="262" t="s">
        <v>451</v>
      </c>
      <c r="I90" s="262" t="s">
        <v>425</v>
      </c>
      <c r="J90" s="262">
        <v>255</v>
      </c>
      <c r="K90" s="273"/>
    </row>
    <row r="91" spans="2:11" ht="15" customHeight="1">
      <c r="B91" s="282"/>
      <c r="C91" s="262" t="s">
        <v>452</v>
      </c>
      <c r="D91" s="262"/>
      <c r="E91" s="262"/>
      <c r="F91" s="281" t="s">
        <v>423</v>
      </c>
      <c r="G91" s="280"/>
      <c r="H91" s="262" t="s">
        <v>453</v>
      </c>
      <c r="I91" s="262" t="s">
        <v>454</v>
      </c>
      <c r="J91" s="262"/>
      <c r="K91" s="273"/>
    </row>
    <row r="92" spans="2:11" ht="15" customHeight="1">
      <c r="B92" s="282"/>
      <c r="C92" s="262" t="s">
        <v>455</v>
      </c>
      <c r="D92" s="262"/>
      <c r="E92" s="262"/>
      <c r="F92" s="281" t="s">
        <v>423</v>
      </c>
      <c r="G92" s="280"/>
      <c r="H92" s="262" t="s">
        <v>456</v>
      </c>
      <c r="I92" s="262" t="s">
        <v>457</v>
      </c>
      <c r="J92" s="262"/>
      <c r="K92" s="273"/>
    </row>
    <row r="93" spans="2:11" ht="15" customHeight="1">
      <c r="B93" s="282"/>
      <c r="C93" s="262" t="s">
        <v>458</v>
      </c>
      <c r="D93" s="262"/>
      <c r="E93" s="262"/>
      <c r="F93" s="281" t="s">
        <v>423</v>
      </c>
      <c r="G93" s="280"/>
      <c r="H93" s="262" t="s">
        <v>458</v>
      </c>
      <c r="I93" s="262" t="s">
        <v>457</v>
      </c>
      <c r="J93" s="262"/>
      <c r="K93" s="273"/>
    </row>
    <row r="94" spans="2:11" ht="15" customHeight="1">
      <c r="B94" s="282"/>
      <c r="C94" s="262" t="s">
        <v>51</v>
      </c>
      <c r="D94" s="262"/>
      <c r="E94" s="262"/>
      <c r="F94" s="281" t="s">
        <v>423</v>
      </c>
      <c r="G94" s="280"/>
      <c r="H94" s="262" t="s">
        <v>459</v>
      </c>
      <c r="I94" s="262" t="s">
        <v>457</v>
      </c>
      <c r="J94" s="262"/>
      <c r="K94" s="273"/>
    </row>
    <row r="95" spans="2:11" ht="15" customHeight="1">
      <c r="B95" s="282"/>
      <c r="C95" s="262" t="s">
        <v>61</v>
      </c>
      <c r="D95" s="262"/>
      <c r="E95" s="262"/>
      <c r="F95" s="281" t="s">
        <v>423</v>
      </c>
      <c r="G95" s="280"/>
      <c r="H95" s="262" t="s">
        <v>460</v>
      </c>
      <c r="I95" s="262" t="s">
        <v>457</v>
      </c>
      <c r="J95" s="262"/>
      <c r="K95" s="273"/>
    </row>
    <row r="96" spans="2:11" ht="15" customHeight="1">
      <c r="B96" s="285"/>
      <c r="C96" s="286"/>
      <c r="D96" s="286"/>
      <c r="E96" s="286"/>
      <c r="F96" s="286"/>
      <c r="G96" s="286"/>
      <c r="H96" s="286"/>
      <c r="I96" s="286"/>
      <c r="J96" s="286"/>
      <c r="K96" s="287"/>
    </row>
    <row r="97" spans="2:11" ht="18.75" customHeight="1">
      <c r="B97" s="288"/>
      <c r="C97" s="289"/>
      <c r="D97" s="289"/>
      <c r="E97" s="289"/>
      <c r="F97" s="289"/>
      <c r="G97" s="289"/>
      <c r="H97" s="289"/>
      <c r="I97" s="289"/>
      <c r="J97" s="289"/>
      <c r="K97" s="288"/>
    </row>
    <row r="98" spans="2:11" ht="18.75" customHeight="1">
      <c r="B98" s="268"/>
      <c r="C98" s="268"/>
      <c r="D98" s="268"/>
      <c r="E98" s="268"/>
      <c r="F98" s="268"/>
      <c r="G98" s="268"/>
      <c r="H98" s="268"/>
      <c r="I98" s="268"/>
      <c r="J98" s="268"/>
      <c r="K98" s="268"/>
    </row>
    <row r="99" spans="2:11" ht="7.5" customHeight="1">
      <c r="B99" s="269"/>
      <c r="C99" s="270"/>
      <c r="D99" s="270"/>
      <c r="E99" s="270"/>
      <c r="F99" s="270"/>
      <c r="G99" s="270"/>
      <c r="H99" s="270"/>
      <c r="I99" s="270"/>
      <c r="J99" s="270"/>
      <c r="K99" s="271"/>
    </row>
    <row r="100" spans="2:11" ht="45" customHeight="1">
      <c r="B100" s="272"/>
      <c r="C100" s="377" t="s">
        <v>461</v>
      </c>
      <c r="D100" s="377"/>
      <c r="E100" s="377"/>
      <c r="F100" s="377"/>
      <c r="G100" s="377"/>
      <c r="H100" s="377"/>
      <c r="I100" s="377"/>
      <c r="J100" s="377"/>
      <c r="K100" s="273"/>
    </row>
    <row r="101" spans="2:11" ht="17.25" customHeight="1">
      <c r="B101" s="272"/>
      <c r="C101" s="274" t="s">
        <v>417</v>
      </c>
      <c r="D101" s="274"/>
      <c r="E101" s="274"/>
      <c r="F101" s="274" t="s">
        <v>418</v>
      </c>
      <c r="G101" s="275"/>
      <c r="H101" s="274" t="s">
        <v>122</v>
      </c>
      <c r="I101" s="274" t="s">
        <v>70</v>
      </c>
      <c r="J101" s="274" t="s">
        <v>419</v>
      </c>
      <c r="K101" s="273"/>
    </row>
    <row r="102" spans="2:11" ht="17.25" customHeight="1">
      <c r="B102" s="272"/>
      <c r="C102" s="276" t="s">
        <v>420</v>
      </c>
      <c r="D102" s="276"/>
      <c r="E102" s="276"/>
      <c r="F102" s="277" t="s">
        <v>421</v>
      </c>
      <c r="G102" s="278"/>
      <c r="H102" s="276"/>
      <c r="I102" s="276"/>
      <c r="J102" s="276" t="s">
        <v>422</v>
      </c>
      <c r="K102" s="273"/>
    </row>
    <row r="103" spans="2:11" ht="5.25" customHeight="1">
      <c r="B103" s="272"/>
      <c r="C103" s="274"/>
      <c r="D103" s="274"/>
      <c r="E103" s="274"/>
      <c r="F103" s="274"/>
      <c r="G103" s="290"/>
      <c r="H103" s="274"/>
      <c r="I103" s="274"/>
      <c r="J103" s="274"/>
      <c r="K103" s="273"/>
    </row>
    <row r="104" spans="2:11" ht="15" customHeight="1">
      <c r="B104" s="272"/>
      <c r="C104" s="262" t="s">
        <v>66</v>
      </c>
      <c r="D104" s="279"/>
      <c r="E104" s="279"/>
      <c r="F104" s="281" t="s">
        <v>423</v>
      </c>
      <c r="G104" s="290"/>
      <c r="H104" s="262" t="s">
        <v>462</v>
      </c>
      <c r="I104" s="262" t="s">
        <v>425</v>
      </c>
      <c r="J104" s="262">
        <v>20</v>
      </c>
      <c r="K104" s="273"/>
    </row>
    <row r="105" spans="2:11" ht="15" customHeight="1">
      <c r="B105" s="272"/>
      <c r="C105" s="262" t="s">
        <v>426</v>
      </c>
      <c r="D105" s="262"/>
      <c r="E105" s="262"/>
      <c r="F105" s="281" t="s">
        <v>423</v>
      </c>
      <c r="G105" s="262"/>
      <c r="H105" s="262" t="s">
        <v>462</v>
      </c>
      <c r="I105" s="262" t="s">
        <v>425</v>
      </c>
      <c r="J105" s="262">
        <v>120</v>
      </c>
      <c r="K105" s="273"/>
    </row>
    <row r="106" spans="2:11" ht="15" customHeight="1">
      <c r="B106" s="282"/>
      <c r="C106" s="262" t="s">
        <v>428</v>
      </c>
      <c r="D106" s="262"/>
      <c r="E106" s="262"/>
      <c r="F106" s="281" t="s">
        <v>429</v>
      </c>
      <c r="G106" s="262"/>
      <c r="H106" s="262" t="s">
        <v>462</v>
      </c>
      <c r="I106" s="262" t="s">
        <v>425</v>
      </c>
      <c r="J106" s="262">
        <v>50</v>
      </c>
      <c r="K106" s="273"/>
    </row>
    <row r="107" spans="2:11" ht="15" customHeight="1">
      <c r="B107" s="282"/>
      <c r="C107" s="262" t="s">
        <v>431</v>
      </c>
      <c r="D107" s="262"/>
      <c r="E107" s="262"/>
      <c r="F107" s="281" t="s">
        <v>423</v>
      </c>
      <c r="G107" s="262"/>
      <c r="H107" s="262" t="s">
        <v>462</v>
      </c>
      <c r="I107" s="262" t="s">
        <v>433</v>
      </c>
      <c r="J107" s="262"/>
      <c r="K107" s="273"/>
    </row>
    <row r="108" spans="2:11" ht="15" customHeight="1">
      <c r="B108" s="282"/>
      <c r="C108" s="262" t="s">
        <v>442</v>
      </c>
      <c r="D108" s="262"/>
      <c r="E108" s="262"/>
      <c r="F108" s="281" t="s">
        <v>429</v>
      </c>
      <c r="G108" s="262"/>
      <c r="H108" s="262" t="s">
        <v>462</v>
      </c>
      <c r="I108" s="262" t="s">
        <v>425</v>
      </c>
      <c r="J108" s="262">
        <v>50</v>
      </c>
      <c r="K108" s="273"/>
    </row>
    <row r="109" spans="2:11" ht="15" customHeight="1">
      <c r="B109" s="282"/>
      <c r="C109" s="262" t="s">
        <v>450</v>
      </c>
      <c r="D109" s="262"/>
      <c r="E109" s="262"/>
      <c r="F109" s="281" t="s">
        <v>429</v>
      </c>
      <c r="G109" s="262"/>
      <c r="H109" s="262" t="s">
        <v>462</v>
      </c>
      <c r="I109" s="262" t="s">
        <v>425</v>
      </c>
      <c r="J109" s="262">
        <v>50</v>
      </c>
      <c r="K109" s="273"/>
    </row>
    <row r="110" spans="2:11" ht="15" customHeight="1">
      <c r="B110" s="282"/>
      <c r="C110" s="262" t="s">
        <v>448</v>
      </c>
      <c r="D110" s="262"/>
      <c r="E110" s="262"/>
      <c r="F110" s="281" t="s">
        <v>429</v>
      </c>
      <c r="G110" s="262"/>
      <c r="H110" s="262" t="s">
        <v>462</v>
      </c>
      <c r="I110" s="262" t="s">
        <v>425</v>
      </c>
      <c r="J110" s="262">
        <v>50</v>
      </c>
      <c r="K110" s="273"/>
    </row>
    <row r="111" spans="2:11" ht="15" customHeight="1">
      <c r="B111" s="282"/>
      <c r="C111" s="262" t="s">
        <v>66</v>
      </c>
      <c r="D111" s="262"/>
      <c r="E111" s="262"/>
      <c r="F111" s="281" t="s">
        <v>423</v>
      </c>
      <c r="G111" s="262"/>
      <c r="H111" s="262" t="s">
        <v>463</v>
      </c>
      <c r="I111" s="262" t="s">
        <v>425</v>
      </c>
      <c r="J111" s="262">
        <v>20</v>
      </c>
      <c r="K111" s="273"/>
    </row>
    <row r="112" spans="2:11" ht="15" customHeight="1">
      <c r="B112" s="282"/>
      <c r="C112" s="262" t="s">
        <v>464</v>
      </c>
      <c r="D112" s="262"/>
      <c r="E112" s="262"/>
      <c r="F112" s="281" t="s">
        <v>423</v>
      </c>
      <c r="G112" s="262"/>
      <c r="H112" s="262" t="s">
        <v>465</v>
      </c>
      <c r="I112" s="262" t="s">
        <v>425</v>
      </c>
      <c r="J112" s="262">
        <v>120</v>
      </c>
      <c r="K112" s="273"/>
    </row>
    <row r="113" spans="2:11" ht="15" customHeight="1">
      <c r="B113" s="282"/>
      <c r="C113" s="262" t="s">
        <v>51</v>
      </c>
      <c r="D113" s="262"/>
      <c r="E113" s="262"/>
      <c r="F113" s="281" t="s">
        <v>423</v>
      </c>
      <c r="G113" s="262"/>
      <c r="H113" s="262" t="s">
        <v>466</v>
      </c>
      <c r="I113" s="262" t="s">
        <v>457</v>
      </c>
      <c r="J113" s="262"/>
      <c r="K113" s="273"/>
    </row>
    <row r="114" spans="2:11" ht="15" customHeight="1">
      <c r="B114" s="282"/>
      <c r="C114" s="262" t="s">
        <v>61</v>
      </c>
      <c r="D114" s="262"/>
      <c r="E114" s="262"/>
      <c r="F114" s="281" t="s">
        <v>423</v>
      </c>
      <c r="G114" s="262"/>
      <c r="H114" s="262" t="s">
        <v>467</v>
      </c>
      <c r="I114" s="262" t="s">
        <v>457</v>
      </c>
      <c r="J114" s="262"/>
      <c r="K114" s="273"/>
    </row>
    <row r="115" spans="2:11" ht="15" customHeight="1">
      <c r="B115" s="282"/>
      <c r="C115" s="262" t="s">
        <v>70</v>
      </c>
      <c r="D115" s="262"/>
      <c r="E115" s="262"/>
      <c r="F115" s="281" t="s">
        <v>423</v>
      </c>
      <c r="G115" s="262"/>
      <c r="H115" s="262" t="s">
        <v>468</v>
      </c>
      <c r="I115" s="262" t="s">
        <v>469</v>
      </c>
      <c r="J115" s="262"/>
      <c r="K115" s="273"/>
    </row>
    <row r="116" spans="2:11" ht="15" customHeight="1">
      <c r="B116" s="285"/>
      <c r="C116" s="291"/>
      <c r="D116" s="291"/>
      <c r="E116" s="291"/>
      <c r="F116" s="291"/>
      <c r="G116" s="291"/>
      <c r="H116" s="291"/>
      <c r="I116" s="291"/>
      <c r="J116" s="291"/>
      <c r="K116" s="287"/>
    </row>
    <row r="117" spans="2:11" ht="18.75" customHeight="1">
      <c r="B117" s="292"/>
      <c r="C117" s="258"/>
      <c r="D117" s="258"/>
      <c r="E117" s="258"/>
      <c r="F117" s="293"/>
      <c r="G117" s="258"/>
      <c r="H117" s="258"/>
      <c r="I117" s="258"/>
      <c r="J117" s="258"/>
      <c r="K117" s="292"/>
    </row>
    <row r="118" spans="2:11" ht="18.75" customHeight="1">
      <c r="B118" s="268"/>
      <c r="C118" s="268"/>
      <c r="D118" s="268"/>
      <c r="E118" s="268"/>
      <c r="F118" s="268"/>
      <c r="G118" s="268"/>
      <c r="H118" s="268"/>
      <c r="I118" s="268"/>
      <c r="J118" s="268"/>
      <c r="K118" s="268"/>
    </row>
    <row r="119" spans="2:11" ht="7.5" customHeight="1">
      <c r="B119" s="294"/>
      <c r="C119" s="295"/>
      <c r="D119" s="295"/>
      <c r="E119" s="295"/>
      <c r="F119" s="295"/>
      <c r="G119" s="295"/>
      <c r="H119" s="295"/>
      <c r="I119" s="295"/>
      <c r="J119" s="295"/>
      <c r="K119" s="296"/>
    </row>
    <row r="120" spans="2:11" ht="45" customHeight="1">
      <c r="B120" s="297"/>
      <c r="C120" s="376" t="s">
        <v>470</v>
      </c>
      <c r="D120" s="376"/>
      <c r="E120" s="376"/>
      <c r="F120" s="376"/>
      <c r="G120" s="376"/>
      <c r="H120" s="376"/>
      <c r="I120" s="376"/>
      <c r="J120" s="376"/>
      <c r="K120" s="298"/>
    </row>
    <row r="121" spans="2:11" ht="17.25" customHeight="1">
      <c r="B121" s="299"/>
      <c r="C121" s="274" t="s">
        <v>417</v>
      </c>
      <c r="D121" s="274"/>
      <c r="E121" s="274"/>
      <c r="F121" s="274" t="s">
        <v>418</v>
      </c>
      <c r="G121" s="275"/>
      <c r="H121" s="274" t="s">
        <v>122</v>
      </c>
      <c r="I121" s="274" t="s">
        <v>70</v>
      </c>
      <c r="J121" s="274" t="s">
        <v>419</v>
      </c>
      <c r="K121" s="300"/>
    </row>
    <row r="122" spans="2:11" ht="17.25" customHeight="1">
      <c r="B122" s="299"/>
      <c r="C122" s="276" t="s">
        <v>420</v>
      </c>
      <c r="D122" s="276"/>
      <c r="E122" s="276"/>
      <c r="F122" s="277" t="s">
        <v>421</v>
      </c>
      <c r="G122" s="278"/>
      <c r="H122" s="276"/>
      <c r="I122" s="276"/>
      <c r="J122" s="276" t="s">
        <v>422</v>
      </c>
      <c r="K122" s="300"/>
    </row>
    <row r="123" spans="2:11" ht="5.25" customHeight="1">
      <c r="B123" s="301"/>
      <c r="C123" s="279"/>
      <c r="D123" s="279"/>
      <c r="E123" s="279"/>
      <c r="F123" s="279"/>
      <c r="G123" s="262"/>
      <c r="H123" s="279"/>
      <c r="I123" s="279"/>
      <c r="J123" s="279"/>
      <c r="K123" s="302"/>
    </row>
    <row r="124" spans="2:11" ht="15" customHeight="1">
      <c r="B124" s="301"/>
      <c r="C124" s="262" t="s">
        <v>426</v>
      </c>
      <c r="D124" s="279"/>
      <c r="E124" s="279"/>
      <c r="F124" s="281" t="s">
        <v>423</v>
      </c>
      <c r="G124" s="262"/>
      <c r="H124" s="262" t="s">
        <v>462</v>
      </c>
      <c r="I124" s="262" t="s">
        <v>425</v>
      </c>
      <c r="J124" s="262">
        <v>120</v>
      </c>
      <c r="K124" s="303"/>
    </row>
    <row r="125" spans="2:11" ht="15" customHeight="1">
      <c r="B125" s="301"/>
      <c r="C125" s="262" t="s">
        <v>471</v>
      </c>
      <c r="D125" s="262"/>
      <c r="E125" s="262"/>
      <c r="F125" s="281" t="s">
        <v>423</v>
      </c>
      <c r="G125" s="262"/>
      <c r="H125" s="262" t="s">
        <v>472</v>
      </c>
      <c r="I125" s="262" t="s">
        <v>425</v>
      </c>
      <c r="J125" s="262" t="s">
        <v>473</v>
      </c>
      <c r="K125" s="303"/>
    </row>
    <row r="126" spans="2:11" ht="15" customHeight="1">
      <c r="B126" s="301"/>
      <c r="C126" s="262" t="s">
        <v>372</v>
      </c>
      <c r="D126" s="262"/>
      <c r="E126" s="262"/>
      <c r="F126" s="281" t="s">
        <v>423</v>
      </c>
      <c r="G126" s="262"/>
      <c r="H126" s="262" t="s">
        <v>474</v>
      </c>
      <c r="I126" s="262" t="s">
        <v>425</v>
      </c>
      <c r="J126" s="262" t="s">
        <v>473</v>
      </c>
      <c r="K126" s="303"/>
    </row>
    <row r="127" spans="2:11" ht="15" customHeight="1">
      <c r="B127" s="301"/>
      <c r="C127" s="262" t="s">
        <v>434</v>
      </c>
      <c r="D127" s="262"/>
      <c r="E127" s="262"/>
      <c r="F127" s="281" t="s">
        <v>429</v>
      </c>
      <c r="G127" s="262"/>
      <c r="H127" s="262" t="s">
        <v>435</v>
      </c>
      <c r="I127" s="262" t="s">
        <v>425</v>
      </c>
      <c r="J127" s="262">
        <v>15</v>
      </c>
      <c r="K127" s="303"/>
    </row>
    <row r="128" spans="2:11" ht="15" customHeight="1">
      <c r="B128" s="301"/>
      <c r="C128" s="283" t="s">
        <v>436</v>
      </c>
      <c r="D128" s="283"/>
      <c r="E128" s="283"/>
      <c r="F128" s="284" t="s">
        <v>429</v>
      </c>
      <c r="G128" s="283"/>
      <c r="H128" s="283" t="s">
        <v>437</v>
      </c>
      <c r="I128" s="283" t="s">
        <v>425</v>
      </c>
      <c r="J128" s="283">
        <v>15</v>
      </c>
      <c r="K128" s="303"/>
    </row>
    <row r="129" spans="2:11" ht="15" customHeight="1">
      <c r="B129" s="301"/>
      <c r="C129" s="283" t="s">
        <v>438</v>
      </c>
      <c r="D129" s="283"/>
      <c r="E129" s="283"/>
      <c r="F129" s="284" t="s">
        <v>429</v>
      </c>
      <c r="G129" s="283"/>
      <c r="H129" s="283" t="s">
        <v>439</v>
      </c>
      <c r="I129" s="283" t="s">
        <v>425</v>
      </c>
      <c r="J129" s="283">
        <v>20</v>
      </c>
      <c r="K129" s="303"/>
    </row>
    <row r="130" spans="2:11" ht="15" customHeight="1">
      <c r="B130" s="301"/>
      <c r="C130" s="283" t="s">
        <v>440</v>
      </c>
      <c r="D130" s="283"/>
      <c r="E130" s="283"/>
      <c r="F130" s="284" t="s">
        <v>429</v>
      </c>
      <c r="G130" s="283"/>
      <c r="H130" s="283" t="s">
        <v>441</v>
      </c>
      <c r="I130" s="283" t="s">
        <v>425</v>
      </c>
      <c r="J130" s="283">
        <v>20</v>
      </c>
      <c r="K130" s="303"/>
    </row>
    <row r="131" spans="2:11" ht="15" customHeight="1">
      <c r="B131" s="301"/>
      <c r="C131" s="262" t="s">
        <v>428</v>
      </c>
      <c r="D131" s="262"/>
      <c r="E131" s="262"/>
      <c r="F131" s="281" t="s">
        <v>429</v>
      </c>
      <c r="G131" s="262"/>
      <c r="H131" s="262" t="s">
        <v>462</v>
      </c>
      <c r="I131" s="262" t="s">
        <v>425</v>
      </c>
      <c r="J131" s="262">
        <v>50</v>
      </c>
      <c r="K131" s="303"/>
    </row>
    <row r="132" spans="2:11" ht="15" customHeight="1">
      <c r="B132" s="301"/>
      <c r="C132" s="262" t="s">
        <v>442</v>
      </c>
      <c r="D132" s="262"/>
      <c r="E132" s="262"/>
      <c r="F132" s="281" t="s">
        <v>429</v>
      </c>
      <c r="G132" s="262"/>
      <c r="H132" s="262" t="s">
        <v>462</v>
      </c>
      <c r="I132" s="262" t="s">
        <v>425</v>
      </c>
      <c r="J132" s="262">
        <v>50</v>
      </c>
      <c r="K132" s="303"/>
    </row>
    <row r="133" spans="2:11" ht="15" customHeight="1">
      <c r="B133" s="301"/>
      <c r="C133" s="262" t="s">
        <v>448</v>
      </c>
      <c r="D133" s="262"/>
      <c r="E133" s="262"/>
      <c r="F133" s="281" t="s">
        <v>429</v>
      </c>
      <c r="G133" s="262"/>
      <c r="H133" s="262" t="s">
        <v>462</v>
      </c>
      <c r="I133" s="262" t="s">
        <v>425</v>
      </c>
      <c r="J133" s="262">
        <v>50</v>
      </c>
      <c r="K133" s="303"/>
    </row>
    <row r="134" spans="2:11" ht="15" customHeight="1">
      <c r="B134" s="301"/>
      <c r="C134" s="262" t="s">
        <v>450</v>
      </c>
      <c r="D134" s="262"/>
      <c r="E134" s="262"/>
      <c r="F134" s="281" t="s">
        <v>429</v>
      </c>
      <c r="G134" s="262"/>
      <c r="H134" s="262" t="s">
        <v>462</v>
      </c>
      <c r="I134" s="262" t="s">
        <v>425</v>
      </c>
      <c r="J134" s="262">
        <v>50</v>
      </c>
      <c r="K134" s="303"/>
    </row>
    <row r="135" spans="2:11" ht="15" customHeight="1">
      <c r="B135" s="301"/>
      <c r="C135" s="262" t="s">
        <v>127</v>
      </c>
      <c r="D135" s="262"/>
      <c r="E135" s="262"/>
      <c r="F135" s="281" t="s">
        <v>429</v>
      </c>
      <c r="G135" s="262"/>
      <c r="H135" s="262" t="s">
        <v>475</v>
      </c>
      <c r="I135" s="262" t="s">
        <v>425</v>
      </c>
      <c r="J135" s="262">
        <v>255</v>
      </c>
      <c r="K135" s="303"/>
    </row>
    <row r="136" spans="2:11" ht="15" customHeight="1">
      <c r="B136" s="301"/>
      <c r="C136" s="262" t="s">
        <v>452</v>
      </c>
      <c r="D136" s="262"/>
      <c r="E136" s="262"/>
      <c r="F136" s="281" t="s">
        <v>423</v>
      </c>
      <c r="G136" s="262"/>
      <c r="H136" s="262" t="s">
        <v>476</v>
      </c>
      <c r="I136" s="262" t="s">
        <v>454</v>
      </c>
      <c r="J136" s="262"/>
      <c r="K136" s="303"/>
    </row>
    <row r="137" spans="2:11" ht="15" customHeight="1">
      <c r="B137" s="301"/>
      <c r="C137" s="262" t="s">
        <v>455</v>
      </c>
      <c r="D137" s="262"/>
      <c r="E137" s="262"/>
      <c r="F137" s="281" t="s">
        <v>423</v>
      </c>
      <c r="G137" s="262"/>
      <c r="H137" s="262" t="s">
        <v>477</v>
      </c>
      <c r="I137" s="262" t="s">
        <v>457</v>
      </c>
      <c r="J137" s="262"/>
      <c r="K137" s="303"/>
    </row>
    <row r="138" spans="2:11" ht="15" customHeight="1">
      <c r="B138" s="301"/>
      <c r="C138" s="262" t="s">
        <v>458</v>
      </c>
      <c r="D138" s="262"/>
      <c r="E138" s="262"/>
      <c r="F138" s="281" t="s">
        <v>423</v>
      </c>
      <c r="G138" s="262"/>
      <c r="H138" s="262" t="s">
        <v>458</v>
      </c>
      <c r="I138" s="262" t="s">
        <v>457</v>
      </c>
      <c r="J138" s="262"/>
      <c r="K138" s="303"/>
    </row>
    <row r="139" spans="2:11" ht="15" customHeight="1">
      <c r="B139" s="301"/>
      <c r="C139" s="262" t="s">
        <v>51</v>
      </c>
      <c r="D139" s="262"/>
      <c r="E139" s="262"/>
      <c r="F139" s="281" t="s">
        <v>423</v>
      </c>
      <c r="G139" s="262"/>
      <c r="H139" s="262" t="s">
        <v>478</v>
      </c>
      <c r="I139" s="262" t="s">
        <v>457</v>
      </c>
      <c r="J139" s="262"/>
      <c r="K139" s="303"/>
    </row>
    <row r="140" spans="2:11" ht="15" customHeight="1">
      <c r="B140" s="301"/>
      <c r="C140" s="262" t="s">
        <v>479</v>
      </c>
      <c r="D140" s="262"/>
      <c r="E140" s="262"/>
      <c r="F140" s="281" t="s">
        <v>423</v>
      </c>
      <c r="G140" s="262"/>
      <c r="H140" s="262" t="s">
        <v>480</v>
      </c>
      <c r="I140" s="262" t="s">
        <v>457</v>
      </c>
      <c r="J140" s="262"/>
      <c r="K140" s="303"/>
    </row>
    <row r="141" spans="2:11" ht="15" customHeight="1">
      <c r="B141" s="304"/>
      <c r="C141" s="305"/>
      <c r="D141" s="305"/>
      <c r="E141" s="305"/>
      <c r="F141" s="305"/>
      <c r="G141" s="305"/>
      <c r="H141" s="305"/>
      <c r="I141" s="305"/>
      <c r="J141" s="305"/>
      <c r="K141" s="306"/>
    </row>
    <row r="142" spans="2:11" ht="18.75" customHeight="1">
      <c r="B142" s="258"/>
      <c r="C142" s="258"/>
      <c r="D142" s="258"/>
      <c r="E142" s="258"/>
      <c r="F142" s="293"/>
      <c r="G142" s="258"/>
      <c r="H142" s="258"/>
      <c r="I142" s="258"/>
      <c r="J142" s="258"/>
      <c r="K142" s="258"/>
    </row>
    <row r="143" spans="2:11" ht="18.75" customHeight="1">
      <c r="B143" s="268"/>
      <c r="C143" s="268"/>
      <c r="D143" s="268"/>
      <c r="E143" s="268"/>
      <c r="F143" s="268"/>
      <c r="G143" s="268"/>
      <c r="H143" s="268"/>
      <c r="I143" s="268"/>
      <c r="J143" s="268"/>
      <c r="K143" s="268"/>
    </row>
    <row r="144" spans="2:11" ht="7.5" customHeight="1">
      <c r="B144" s="269"/>
      <c r="C144" s="270"/>
      <c r="D144" s="270"/>
      <c r="E144" s="270"/>
      <c r="F144" s="270"/>
      <c r="G144" s="270"/>
      <c r="H144" s="270"/>
      <c r="I144" s="270"/>
      <c r="J144" s="270"/>
      <c r="K144" s="271"/>
    </row>
    <row r="145" spans="2:11" ht="45" customHeight="1">
      <c r="B145" s="272"/>
      <c r="C145" s="377" t="s">
        <v>481</v>
      </c>
      <c r="D145" s="377"/>
      <c r="E145" s="377"/>
      <c r="F145" s="377"/>
      <c r="G145" s="377"/>
      <c r="H145" s="377"/>
      <c r="I145" s="377"/>
      <c r="J145" s="377"/>
      <c r="K145" s="273"/>
    </row>
    <row r="146" spans="2:11" ht="17.25" customHeight="1">
      <c r="B146" s="272"/>
      <c r="C146" s="274" t="s">
        <v>417</v>
      </c>
      <c r="D146" s="274"/>
      <c r="E146" s="274"/>
      <c r="F146" s="274" t="s">
        <v>418</v>
      </c>
      <c r="G146" s="275"/>
      <c r="H146" s="274" t="s">
        <v>122</v>
      </c>
      <c r="I146" s="274" t="s">
        <v>70</v>
      </c>
      <c r="J146" s="274" t="s">
        <v>419</v>
      </c>
      <c r="K146" s="273"/>
    </row>
    <row r="147" spans="2:11" ht="17.25" customHeight="1">
      <c r="B147" s="272"/>
      <c r="C147" s="276" t="s">
        <v>420</v>
      </c>
      <c r="D147" s="276"/>
      <c r="E147" s="276"/>
      <c r="F147" s="277" t="s">
        <v>421</v>
      </c>
      <c r="G147" s="278"/>
      <c r="H147" s="276"/>
      <c r="I147" s="276"/>
      <c r="J147" s="276" t="s">
        <v>422</v>
      </c>
      <c r="K147" s="273"/>
    </row>
    <row r="148" spans="2:11" ht="5.25" customHeight="1">
      <c r="B148" s="282"/>
      <c r="C148" s="279"/>
      <c r="D148" s="279"/>
      <c r="E148" s="279"/>
      <c r="F148" s="279"/>
      <c r="G148" s="280"/>
      <c r="H148" s="279"/>
      <c r="I148" s="279"/>
      <c r="J148" s="279"/>
      <c r="K148" s="303"/>
    </row>
    <row r="149" spans="2:11" ht="15" customHeight="1">
      <c r="B149" s="282"/>
      <c r="C149" s="307" t="s">
        <v>426</v>
      </c>
      <c r="D149" s="262"/>
      <c r="E149" s="262"/>
      <c r="F149" s="308" t="s">
        <v>423</v>
      </c>
      <c r="G149" s="262"/>
      <c r="H149" s="307" t="s">
        <v>462</v>
      </c>
      <c r="I149" s="307" t="s">
        <v>425</v>
      </c>
      <c r="J149" s="307">
        <v>120</v>
      </c>
      <c r="K149" s="303"/>
    </row>
    <row r="150" spans="2:11" ht="15" customHeight="1">
      <c r="B150" s="282"/>
      <c r="C150" s="307" t="s">
        <v>471</v>
      </c>
      <c r="D150" s="262"/>
      <c r="E150" s="262"/>
      <c r="F150" s="308" t="s">
        <v>423</v>
      </c>
      <c r="G150" s="262"/>
      <c r="H150" s="307" t="s">
        <v>482</v>
      </c>
      <c r="I150" s="307" t="s">
        <v>425</v>
      </c>
      <c r="J150" s="307" t="s">
        <v>473</v>
      </c>
      <c r="K150" s="303"/>
    </row>
    <row r="151" spans="2:11" ht="15" customHeight="1">
      <c r="B151" s="282"/>
      <c r="C151" s="307" t="s">
        <v>372</v>
      </c>
      <c r="D151" s="262"/>
      <c r="E151" s="262"/>
      <c r="F151" s="308" t="s">
        <v>423</v>
      </c>
      <c r="G151" s="262"/>
      <c r="H151" s="307" t="s">
        <v>483</v>
      </c>
      <c r="I151" s="307" t="s">
        <v>425</v>
      </c>
      <c r="J151" s="307" t="s">
        <v>473</v>
      </c>
      <c r="K151" s="303"/>
    </row>
    <row r="152" spans="2:11" ht="15" customHeight="1">
      <c r="B152" s="282"/>
      <c r="C152" s="307" t="s">
        <v>428</v>
      </c>
      <c r="D152" s="262"/>
      <c r="E152" s="262"/>
      <c r="F152" s="308" t="s">
        <v>429</v>
      </c>
      <c r="G152" s="262"/>
      <c r="H152" s="307" t="s">
        <v>462</v>
      </c>
      <c r="I152" s="307" t="s">
        <v>425</v>
      </c>
      <c r="J152" s="307">
        <v>50</v>
      </c>
      <c r="K152" s="303"/>
    </row>
    <row r="153" spans="2:11" ht="15" customHeight="1">
      <c r="B153" s="282"/>
      <c r="C153" s="307" t="s">
        <v>431</v>
      </c>
      <c r="D153" s="262"/>
      <c r="E153" s="262"/>
      <c r="F153" s="308" t="s">
        <v>423</v>
      </c>
      <c r="G153" s="262"/>
      <c r="H153" s="307" t="s">
        <v>462</v>
      </c>
      <c r="I153" s="307" t="s">
        <v>433</v>
      </c>
      <c r="J153" s="307"/>
      <c r="K153" s="303"/>
    </row>
    <row r="154" spans="2:11" ht="15" customHeight="1">
      <c r="B154" s="282"/>
      <c r="C154" s="307" t="s">
        <v>442</v>
      </c>
      <c r="D154" s="262"/>
      <c r="E154" s="262"/>
      <c r="F154" s="308" t="s">
        <v>429</v>
      </c>
      <c r="G154" s="262"/>
      <c r="H154" s="307" t="s">
        <v>462</v>
      </c>
      <c r="I154" s="307" t="s">
        <v>425</v>
      </c>
      <c r="J154" s="307">
        <v>50</v>
      </c>
      <c r="K154" s="303"/>
    </row>
    <row r="155" spans="2:11" ht="15" customHeight="1">
      <c r="B155" s="282"/>
      <c r="C155" s="307" t="s">
        <v>450</v>
      </c>
      <c r="D155" s="262"/>
      <c r="E155" s="262"/>
      <c r="F155" s="308" t="s">
        <v>429</v>
      </c>
      <c r="G155" s="262"/>
      <c r="H155" s="307" t="s">
        <v>462</v>
      </c>
      <c r="I155" s="307" t="s">
        <v>425</v>
      </c>
      <c r="J155" s="307">
        <v>50</v>
      </c>
      <c r="K155" s="303"/>
    </row>
    <row r="156" spans="2:11" ht="15" customHeight="1">
      <c r="B156" s="282"/>
      <c r="C156" s="307" t="s">
        <v>448</v>
      </c>
      <c r="D156" s="262"/>
      <c r="E156" s="262"/>
      <c r="F156" s="308" t="s">
        <v>429</v>
      </c>
      <c r="G156" s="262"/>
      <c r="H156" s="307" t="s">
        <v>462</v>
      </c>
      <c r="I156" s="307" t="s">
        <v>425</v>
      </c>
      <c r="J156" s="307">
        <v>50</v>
      </c>
      <c r="K156" s="303"/>
    </row>
    <row r="157" spans="2:11" ht="15" customHeight="1">
      <c r="B157" s="282"/>
      <c r="C157" s="307" t="s">
        <v>109</v>
      </c>
      <c r="D157" s="262"/>
      <c r="E157" s="262"/>
      <c r="F157" s="308" t="s">
        <v>423</v>
      </c>
      <c r="G157" s="262"/>
      <c r="H157" s="307" t="s">
        <v>484</v>
      </c>
      <c r="I157" s="307" t="s">
        <v>425</v>
      </c>
      <c r="J157" s="307" t="s">
        <v>485</v>
      </c>
      <c r="K157" s="303"/>
    </row>
    <row r="158" spans="2:11" ht="15" customHeight="1">
      <c r="B158" s="282"/>
      <c r="C158" s="307" t="s">
        <v>486</v>
      </c>
      <c r="D158" s="262"/>
      <c r="E158" s="262"/>
      <c r="F158" s="308" t="s">
        <v>423</v>
      </c>
      <c r="G158" s="262"/>
      <c r="H158" s="307" t="s">
        <v>487</v>
      </c>
      <c r="I158" s="307" t="s">
        <v>457</v>
      </c>
      <c r="J158" s="307"/>
      <c r="K158" s="303"/>
    </row>
    <row r="159" spans="2:11" ht="15" customHeight="1">
      <c r="B159" s="309"/>
      <c r="C159" s="291"/>
      <c r="D159" s="291"/>
      <c r="E159" s="291"/>
      <c r="F159" s="291"/>
      <c r="G159" s="291"/>
      <c r="H159" s="291"/>
      <c r="I159" s="291"/>
      <c r="J159" s="291"/>
      <c r="K159" s="310"/>
    </row>
    <row r="160" spans="2:11" ht="18.75" customHeight="1">
      <c r="B160" s="258"/>
      <c r="C160" s="262"/>
      <c r="D160" s="262"/>
      <c r="E160" s="262"/>
      <c r="F160" s="281"/>
      <c r="G160" s="262"/>
      <c r="H160" s="262"/>
      <c r="I160" s="262"/>
      <c r="J160" s="262"/>
      <c r="K160" s="258"/>
    </row>
    <row r="161" spans="2:11" ht="18.75" customHeight="1">
      <c r="B161" s="268"/>
      <c r="C161" s="268"/>
      <c r="D161" s="268"/>
      <c r="E161" s="268"/>
      <c r="F161" s="268"/>
      <c r="G161" s="268"/>
      <c r="H161" s="268"/>
      <c r="I161" s="268"/>
      <c r="J161" s="268"/>
      <c r="K161" s="268"/>
    </row>
    <row r="162" spans="2:11" ht="7.5" customHeight="1">
      <c r="B162" s="250"/>
      <c r="C162" s="251"/>
      <c r="D162" s="251"/>
      <c r="E162" s="251"/>
      <c r="F162" s="251"/>
      <c r="G162" s="251"/>
      <c r="H162" s="251"/>
      <c r="I162" s="251"/>
      <c r="J162" s="251"/>
      <c r="K162" s="252"/>
    </row>
    <row r="163" spans="2:11" ht="45" customHeight="1">
      <c r="B163" s="253"/>
      <c r="C163" s="376" t="s">
        <v>488</v>
      </c>
      <c r="D163" s="376"/>
      <c r="E163" s="376"/>
      <c r="F163" s="376"/>
      <c r="G163" s="376"/>
      <c r="H163" s="376"/>
      <c r="I163" s="376"/>
      <c r="J163" s="376"/>
      <c r="K163" s="254"/>
    </row>
    <row r="164" spans="2:11" ht="17.25" customHeight="1">
      <c r="B164" s="253"/>
      <c r="C164" s="274" t="s">
        <v>417</v>
      </c>
      <c r="D164" s="274"/>
      <c r="E164" s="274"/>
      <c r="F164" s="274" t="s">
        <v>418</v>
      </c>
      <c r="G164" s="311"/>
      <c r="H164" s="312" t="s">
        <v>122</v>
      </c>
      <c r="I164" s="312" t="s">
        <v>70</v>
      </c>
      <c r="J164" s="274" t="s">
        <v>419</v>
      </c>
      <c r="K164" s="254"/>
    </row>
    <row r="165" spans="2:11" ht="17.25" customHeight="1">
      <c r="B165" s="255"/>
      <c r="C165" s="276" t="s">
        <v>420</v>
      </c>
      <c r="D165" s="276"/>
      <c r="E165" s="276"/>
      <c r="F165" s="277" t="s">
        <v>421</v>
      </c>
      <c r="G165" s="313"/>
      <c r="H165" s="314"/>
      <c r="I165" s="314"/>
      <c r="J165" s="276" t="s">
        <v>422</v>
      </c>
      <c r="K165" s="256"/>
    </row>
    <row r="166" spans="2:11" ht="5.25" customHeight="1">
      <c r="B166" s="282"/>
      <c r="C166" s="279"/>
      <c r="D166" s="279"/>
      <c r="E166" s="279"/>
      <c r="F166" s="279"/>
      <c r="G166" s="280"/>
      <c r="H166" s="279"/>
      <c r="I166" s="279"/>
      <c r="J166" s="279"/>
      <c r="K166" s="303"/>
    </row>
    <row r="167" spans="2:11" ht="15" customHeight="1">
      <c r="B167" s="282"/>
      <c r="C167" s="262" t="s">
        <v>426</v>
      </c>
      <c r="D167" s="262"/>
      <c r="E167" s="262"/>
      <c r="F167" s="281" t="s">
        <v>423</v>
      </c>
      <c r="G167" s="262"/>
      <c r="H167" s="262" t="s">
        <v>462</v>
      </c>
      <c r="I167" s="262" t="s">
        <v>425</v>
      </c>
      <c r="J167" s="262">
        <v>120</v>
      </c>
      <c r="K167" s="303"/>
    </row>
    <row r="168" spans="2:11" ht="15" customHeight="1">
      <c r="B168" s="282"/>
      <c r="C168" s="262" t="s">
        <v>471</v>
      </c>
      <c r="D168" s="262"/>
      <c r="E168" s="262"/>
      <c r="F168" s="281" t="s">
        <v>423</v>
      </c>
      <c r="G168" s="262"/>
      <c r="H168" s="262" t="s">
        <v>472</v>
      </c>
      <c r="I168" s="262" t="s">
        <v>425</v>
      </c>
      <c r="J168" s="262" t="s">
        <v>473</v>
      </c>
      <c r="K168" s="303"/>
    </row>
    <row r="169" spans="2:11" ht="15" customHeight="1">
      <c r="B169" s="282"/>
      <c r="C169" s="262" t="s">
        <v>372</v>
      </c>
      <c r="D169" s="262"/>
      <c r="E169" s="262"/>
      <c r="F169" s="281" t="s">
        <v>423</v>
      </c>
      <c r="G169" s="262"/>
      <c r="H169" s="262" t="s">
        <v>489</v>
      </c>
      <c r="I169" s="262" t="s">
        <v>425</v>
      </c>
      <c r="J169" s="262" t="s">
        <v>473</v>
      </c>
      <c r="K169" s="303"/>
    </row>
    <row r="170" spans="2:11" ht="15" customHeight="1">
      <c r="B170" s="282"/>
      <c r="C170" s="262" t="s">
        <v>428</v>
      </c>
      <c r="D170" s="262"/>
      <c r="E170" s="262"/>
      <c r="F170" s="281" t="s">
        <v>429</v>
      </c>
      <c r="G170" s="262"/>
      <c r="H170" s="262" t="s">
        <v>489</v>
      </c>
      <c r="I170" s="262" t="s">
        <v>425</v>
      </c>
      <c r="J170" s="262">
        <v>50</v>
      </c>
      <c r="K170" s="303"/>
    </row>
    <row r="171" spans="2:11" ht="15" customHeight="1">
      <c r="B171" s="282"/>
      <c r="C171" s="262" t="s">
        <v>431</v>
      </c>
      <c r="D171" s="262"/>
      <c r="E171" s="262"/>
      <c r="F171" s="281" t="s">
        <v>423</v>
      </c>
      <c r="G171" s="262"/>
      <c r="H171" s="262" t="s">
        <v>489</v>
      </c>
      <c r="I171" s="262" t="s">
        <v>433</v>
      </c>
      <c r="J171" s="262"/>
      <c r="K171" s="303"/>
    </row>
    <row r="172" spans="2:11" ht="15" customHeight="1">
      <c r="B172" s="282"/>
      <c r="C172" s="262" t="s">
        <v>442</v>
      </c>
      <c r="D172" s="262"/>
      <c r="E172" s="262"/>
      <c r="F172" s="281" t="s">
        <v>429</v>
      </c>
      <c r="G172" s="262"/>
      <c r="H172" s="262" t="s">
        <v>489</v>
      </c>
      <c r="I172" s="262" t="s">
        <v>425</v>
      </c>
      <c r="J172" s="262">
        <v>50</v>
      </c>
      <c r="K172" s="303"/>
    </row>
    <row r="173" spans="2:11" ht="15" customHeight="1">
      <c r="B173" s="282"/>
      <c r="C173" s="262" t="s">
        <v>450</v>
      </c>
      <c r="D173" s="262"/>
      <c r="E173" s="262"/>
      <c r="F173" s="281" t="s">
        <v>429</v>
      </c>
      <c r="G173" s="262"/>
      <c r="H173" s="262" t="s">
        <v>489</v>
      </c>
      <c r="I173" s="262" t="s">
        <v>425</v>
      </c>
      <c r="J173" s="262">
        <v>50</v>
      </c>
      <c r="K173" s="303"/>
    </row>
    <row r="174" spans="2:11" ht="15" customHeight="1">
      <c r="B174" s="282"/>
      <c r="C174" s="262" t="s">
        <v>448</v>
      </c>
      <c r="D174" s="262"/>
      <c r="E174" s="262"/>
      <c r="F174" s="281" t="s">
        <v>429</v>
      </c>
      <c r="G174" s="262"/>
      <c r="H174" s="262" t="s">
        <v>489</v>
      </c>
      <c r="I174" s="262" t="s">
        <v>425</v>
      </c>
      <c r="J174" s="262">
        <v>50</v>
      </c>
      <c r="K174" s="303"/>
    </row>
    <row r="175" spans="2:11" ht="15" customHeight="1">
      <c r="B175" s="282"/>
      <c r="C175" s="262" t="s">
        <v>121</v>
      </c>
      <c r="D175" s="262"/>
      <c r="E175" s="262"/>
      <c r="F175" s="281" t="s">
        <v>423</v>
      </c>
      <c r="G175" s="262"/>
      <c r="H175" s="262" t="s">
        <v>490</v>
      </c>
      <c r="I175" s="262" t="s">
        <v>491</v>
      </c>
      <c r="J175" s="262"/>
      <c r="K175" s="303"/>
    </row>
    <row r="176" spans="2:11" ht="15" customHeight="1">
      <c r="B176" s="282"/>
      <c r="C176" s="262" t="s">
        <v>70</v>
      </c>
      <c r="D176" s="262"/>
      <c r="E176" s="262"/>
      <c r="F176" s="281" t="s">
        <v>423</v>
      </c>
      <c r="G176" s="262"/>
      <c r="H176" s="262" t="s">
        <v>492</v>
      </c>
      <c r="I176" s="262" t="s">
        <v>493</v>
      </c>
      <c r="J176" s="262">
        <v>1</v>
      </c>
      <c r="K176" s="303"/>
    </row>
    <row r="177" spans="2:11" ht="15" customHeight="1">
      <c r="B177" s="282"/>
      <c r="C177" s="262" t="s">
        <v>66</v>
      </c>
      <c r="D177" s="262"/>
      <c r="E177" s="262"/>
      <c r="F177" s="281" t="s">
        <v>423</v>
      </c>
      <c r="G177" s="262"/>
      <c r="H177" s="262" t="s">
        <v>494</v>
      </c>
      <c r="I177" s="262" t="s">
        <v>425</v>
      </c>
      <c r="J177" s="262">
        <v>20</v>
      </c>
      <c r="K177" s="303"/>
    </row>
    <row r="178" spans="2:11" ht="15" customHeight="1">
      <c r="B178" s="282"/>
      <c r="C178" s="262" t="s">
        <v>122</v>
      </c>
      <c r="D178" s="262"/>
      <c r="E178" s="262"/>
      <c r="F178" s="281" t="s">
        <v>423</v>
      </c>
      <c r="G178" s="262"/>
      <c r="H178" s="262" t="s">
        <v>495</v>
      </c>
      <c r="I178" s="262" t="s">
        <v>425</v>
      </c>
      <c r="J178" s="262">
        <v>255</v>
      </c>
      <c r="K178" s="303"/>
    </row>
    <row r="179" spans="2:11" ht="15" customHeight="1">
      <c r="B179" s="282"/>
      <c r="C179" s="262" t="s">
        <v>123</v>
      </c>
      <c r="D179" s="262"/>
      <c r="E179" s="262"/>
      <c r="F179" s="281" t="s">
        <v>423</v>
      </c>
      <c r="G179" s="262"/>
      <c r="H179" s="262" t="s">
        <v>388</v>
      </c>
      <c r="I179" s="262" t="s">
        <v>425</v>
      </c>
      <c r="J179" s="262">
        <v>10</v>
      </c>
      <c r="K179" s="303"/>
    </row>
    <row r="180" spans="2:11" ht="15" customHeight="1">
      <c r="B180" s="282"/>
      <c r="C180" s="262" t="s">
        <v>124</v>
      </c>
      <c r="D180" s="262"/>
      <c r="E180" s="262"/>
      <c r="F180" s="281" t="s">
        <v>423</v>
      </c>
      <c r="G180" s="262"/>
      <c r="H180" s="262" t="s">
        <v>496</v>
      </c>
      <c r="I180" s="262" t="s">
        <v>457</v>
      </c>
      <c r="J180" s="262"/>
      <c r="K180" s="303"/>
    </row>
    <row r="181" spans="2:11" ht="15" customHeight="1">
      <c r="B181" s="282"/>
      <c r="C181" s="262" t="s">
        <v>497</v>
      </c>
      <c r="D181" s="262"/>
      <c r="E181" s="262"/>
      <c r="F181" s="281" t="s">
        <v>423</v>
      </c>
      <c r="G181" s="262"/>
      <c r="H181" s="262" t="s">
        <v>498</v>
      </c>
      <c r="I181" s="262" t="s">
        <v>457</v>
      </c>
      <c r="J181" s="262"/>
      <c r="K181" s="303"/>
    </row>
    <row r="182" spans="2:11" ht="15" customHeight="1">
      <c r="B182" s="282"/>
      <c r="C182" s="262" t="s">
        <v>486</v>
      </c>
      <c r="D182" s="262"/>
      <c r="E182" s="262"/>
      <c r="F182" s="281" t="s">
        <v>423</v>
      </c>
      <c r="G182" s="262"/>
      <c r="H182" s="262" t="s">
        <v>499</v>
      </c>
      <c r="I182" s="262" t="s">
        <v>457</v>
      </c>
      <c r="J182" s="262"/>
      <c r="K182" s="303"/>
    </row>
    <row r="183" spans="2:11" ht="15" customHeight="1">
      <c r="B183" s="282"/>
      <c r="C183" s="262" t="s">
        <v>126</v>
      </c>
      <c r="D183" s="262"/>
      <c r="E183" s="262"/>
      <c r="F183" s="281" t="s">
        <v>429</v>
      </c>
      <c r="G183" s="262"/>
      <c r="H183" s="262" t="s">
        <v>500</v>
      </c>
      <c r="I183" s="262" t="s">
        <v>425</v>
      </c>
      <c r="J183" s="262">
        <v>50</v>
      </c>
      <c r="K183" s="303"/>
    </row>
    <row r="184" spans="2:11" ht="15" customHeight="1">
      <c r="B184" s="282"/>
      <c r="C184" s="262" t="s">
        <v>501</v>
      </c>
      <c r="D184" s="262"/>
      <c r="E184" s="262"/>
      <c r="F184" s="281" t="s">
        <v>429</v>
      </c>
      <c r="G184" s="262"/>
      <c r="H184" s="262" t="s">
        <v>502</v>
      </c>
      <c r="I184" s="262" t="s">
        <v>503</v>
      </c>
      <c r="J184" s="262"/>
      <c r="K184" s="303"/>
    </row>
    <row r="185" spans="2:11" ht="15" customHeight="1">
      <c r="B185" s="282"/>
      <c r="C185" s="262" t="s">
        <v>504</v>
      </c>
      <c r="D185" s="262"/>
      <c r="E185" s="262"/>
      <c r="F185" s="281" t="s">
        <v>429</v>
      </c>
      <c r="G185" s="262"/>
      <c r="H185" s="262" t="s">
        <v>505</v>
      </c>
      <c r="I185" s="262" t="s">
        <v>503</v>
      </c>
      <c r="J185" s="262"/>
      <c r="K185" s="303"/>
    </row>
    <row r="186" spans="2:11" ht="15" customHeight="1">
      <c r="B186" s="282"/>
      <c r="C186" s="262" t="s">
        <v>506</v>
      </c>
      <c r="D186" s="262"/>
      <c r="E186" s="262"/>
      <c r="F186" s="281" t="s">
        <v>429</v>
      </c>
      <c r="G186" s="262"/>
      <c r="H186" s="262" t="s">
        <v>507</v>
      </c>
      <c r="I186" s="262" t="s">
        <v>503</v>
      </c>
      <c r="J186" s="262"/>
      <c r="K186" s="303"/>
    </row>
    <row r="187" spans="2:11" ht="15" customHeight="1">
      <c r="B187" s="282"/>
      <c r="C187" s="315" t="s">
        <v>508</v>
      </c>
      <c r="D187" s="262"/>
      <c r="E187" s="262"/>
      <c r="F187" s="281" t="s">
        <v>429</v>
      </c>
      <c r="G187" s="262"/>
      <c r="H187" s="262" t="s">
        <v>509</v>
      </c>
      <c r="I187" s="262" t="s">
        <v>510</v>
      </c>
      <c r="J187" s="316" t="s">
        <v>511</v>
      </c>
      <c r="K187" s="303"/>
    </row>
    <row r="188" spans="2:11" ht="15" customHeight="1">
      <c r="B188" s="282"/>
      <c r="C188" s="267" t="s">
        <v>55</v>
      </c>
      <c r="D188" s="262"/>
      <c r="E188" s="262"/>
      <c r="F188" s="281" t="s">
        <v>423</v>
      </c>
      <c r="G188" s="262"/>
      <c r="H188" s="258" t="s">
        <v>512</v>
      </c>
      <c r="I188" s="262" t="s">
        <v>513</v>
      </c>
      <c r="J188" s="262"/>
      <c r="K188" s="303"/>
    </row>
    <row r="189" spans="2:11" ht="15" customHeight="1">
      <c r="B189" s="282"/>
      <c r="C189" s="267" t="s">
        <v>514</v>
      </c>
      <c r="D189" s="262"/>
      <c r="E189" s="262"/>
      <c r="F189" s="281" t="s">
        <v>423</v>
      </c>
      <c r="G189" s="262"/>
      <c r="H189" s="262" t="s">
        <v>515</v>
      </c>
      <c r="I189" s="262" t="s">
        <v>457</v>
      </c>
      <c r="J189" s="262"/>
      <c r="K189" s="303"/>
    </row>
    <row r="190" spans="2:11" ht="15" customHeight="1">
      <c r="B190" s="282"/>
      <c r="C190" s="267" t="s">
        <v>516</v>
      </c>
      <c r="D190" s="262"/>
      <c r="E190" s="262"/>
      <c r="F190" s="281" t="s">
        <v>423</v>
      </c>
      <c r="G190" s="262"/>
      <c r="H190" s="262" t="s">
        <v>517</v>
      </c>
      <c r="I190" s="262" t="s">
        <v>457</v>
      </c>
      <c r="J190" s="262"/>
      <c r="K190" s="303"/>
    </row>
    <row r="191" spans="2:11" ht="15" customHeight="1">
      <c r="B191" s="282"/>
      <c r="C191" s="267" t="s">
        <v>518</v>
      </c>
      <c r="D191" s="262"/>
      <c r="E191" s="262"/>
      <c r="F191" s="281" t="s">
        <v>429</v>
      </c>
      <c r="G191" s="262"/>
      <c r="H191" s="262" t="s">
        <v>519</v>
      </c>
      <c r="I191" s="262" t="s">
        <v>457</v>
      </c>
      <c r="J191" s="262"/>
      <c r="K191" s="303"/>
    </row>
    <row r="192" spans="2:11" ht="15" customHeight="1">
      <c r="B192" s="309"/>
      <c r="C192" s="317"/>
      <c r="D192" s="291"/>
      <c r="E192" s="291"/>
      <c r="F192" s="291"/>
      <c r="G192" s="291"/>
      <c r="H192" s="291"/>
      <c r="I192" s="291"/>
      <c r="J192" s="291"/>
      <c r="K192" s="310"/>
    </row>
    <row r="193" spans="2:11" ht="18.75" customHeight="1">
      <c r="B193" s="258"/>
      <c r="C193" s="262"/>
      <c r="D193" s="262"/>
      <c r="E193" s="262"/>
      <c r="F193" s="281"/>
      <c r="G193" s="262"/>
      <c r="H193" s="262"/>
      <c r="I193" s="262"/>
      <c r="J193" s="262"/>
      <c r="K193" s="258"/>
    </row>
    <row r="194" spans="2:11" ht="18.75" customHeight="1">
      <c r="B194" s="258"/>
      <c r="C194" s="262"/>
      <c r="D194" s="262"/>
      <c r="E194" s="262"/>
      <c r="F194" s="281"/>
      <c r="G194" s="262"/>
      <c r="H194" s="262"/>
      <c r="I194" s="262"/>
      <c r="J194" s="262"/>
      <c r="K194" s="258"/>
    </row>
    <row r="195" spans="2:11" ht="18.75" customHeight="1">
      <c r="B195" s="268"/>
      <c r="C195" s="268"/>
      <c r="D195" s="268"/>
      <c r="E195" s="268"/>
      <c r="F195" s="268"/>
      <c r="G195" s="268"/>
      <c r="H195" s="268"/>
      <c r="I195" s="268"/>
      <c r="J195" s="268"/>
      <c r="K195" s="268"/>
    </row>
    <row r="196" spans="2:11">
      <c r="B196" s="250"/>
      <c r="C196" s="251"/>
      <c r="D196" s="251"/>
      <c r="E196" s="251"/>
      <c r="F196" s="251"/>
      <c r="G196" s="251"/>
      <c r="H196" s="251"/>
      <c r="I196" s="251"/>
      <c r="J196" s="251"/>
      <c r="K196" s="252"/>
    </row>
    <row r="197" spans="2:11" ht="21">
      <c r="B197" s="253"/>
      <c r="C197" s="376" t="s">
        <v>520</v>
      </c>
      <c r="D197" s="376"/>
      <c r="E197" s="376"/>
      <c r="F197" s="376"/>
      <c r="G197" s="376"/>
      <c r="H197" s="376"/>
      <c r="I197" s="376"/>
      <c r="J197" s="376"/>
      <c r="K197" s="254"/>
    </row>
    <row r="198" spans="2:11" ht="25.5" customHeight="1">
      <c r="B198" s="253"/>
      <c r="C198" s="318" t="s">
        <v>521</v>
      </c>
      <c r="D198" s="318"/>
      <c r="E198" s="318"/>
      <c r="F198" s="318" t="s">
        <v>522</v>
      </c>
      <c r="G198" s="319"/>
      <c r="H198" s="375" t="s">
        <v>523</v>
      </c>
      <c r="I198" s="375"/>
      <c r="J198" s="375"/>
      <c r="K198" s="254"/>
    </row>
    <row r="199" spans="2:11" ht="5.25" customHeight="1">
      <c r="B199" s="282"/>
      <c r="C199" s="279"/>
      <c r="D199" s="279"/>
      <c r="E199" s="279"/>
      <c r="F199" s="279"/>
      <c r="G199" s="262"/>
      <c r="H199" s="279"/>
      <c r="I199" s="279"/>
      <c r="J199" s="279"/>
      <c r="K199" s="303"/>
    </row>
    <row r="200" spans="2:11" ht="15" customHeight="1">
      <c r="B200" s="282"/>
      <c r="C200" s="262" t="s">
        <v>513</v>
      </c>
      <c r="D200" s="262"/>
      <c r="E200" s="262"/>
      <c r="F200" s="281" t="s">
        <v>56</v>
      </c>
      <c r="G200" s="262"/>
      <c r="H200" s="373" t="s">
        <v>524</v>
      </c>
      <c r="I200" s="373"/>
      <c r="J200" s="373"/>
      <c r="K200" s="303"/>
    </row>
    <row r="201" spans="2:11" ht="15" customHeight="1">
      <c r="B201" s="282"/>
      <c r="C201" s="288"/>
      <c r="D201" s="262"/>
      <c r="E201" s="262"/>
      <c r="F201" s="281" t="s">
        <v>57</v>
      </c>
      <c r="G201" s="262"/>
      <c r="H201" s="373" t="s">
        <v>525</v>
      </c>
      <c r="I201" s="373"/>
      <c r="J201" s="373"/>
      <c r="K201" s="303"/>
    </row>
    <row r="202" spans="2:11" ht="15" customHeight="1">
      <c r="B202" s="282"/>
      <c r="C202" s="288"/>
      <c r="D202" s="262"/>
      <c r="E202" s="262"/>
      <c r="F202" s="281" t="s">
        <v>60</v>
      </c>
      <c r="G202" s="262"/>
      <c r="H202" s="373" t="s">
        <v>526</v>
      </c>
      <c r="I202" s="373"/>
      <c r="J202" s="373"/>
      <c r="K202" s="303"/>
    </row>
    <row r="203" spans="2:11" ht="15" customHeight="1">
      <c r="B203" s="282"/>
      <c r="C203" s="262"/>
      <c r="D203" s="262"/>
      <c r="E203" s="262"/>
      <c r="F203" s="281" t="s">
        <v>58</v>
      </c>
      <c r="G203" s="262"/>
      <c r="H203" s="373" t="s">
        <v>527</v>
      </c>
      <c r="I203" s="373"/>
      <c r="J203" s="373"/>
      <c r="K203" s="303"/>
    </row>
    <row r="204" spans="2:11" ht="15" customHeight="1">
      <c r="B204" s="282"/>
      <c r="C204" s="262"/>
      <c r="D204" s="262"/>
      <c r="E204" s="262"/>
      <c r="F204" s="281" t="s">
        <v>59</v>
      </c>
      <c r="G204" s="262"/>
      <c r="H204" s="373" t="s">
        <v>528</v>
      </c>
      <c r="I204" s="373"/>
      <c r="J204" s="373"/>
      <c r="K204" s="303"/>
    </row>
    <row r="205" spans="2:11" ht="15" customHeight="1">
      <c r="B205" s="282"/>
      <c r="C205" s="262"/>
      <c r="D205" s="262"/>
      <c r="E205" s="262"/>
      <c r="F205" s="281"/>
      <c r="G205" s="262"/>
      <c r="H205" s="262"/>
      <c r="I205" s="262"/>
      <c r="J205" s="262"/>
      <c r="K205" s="303"/>
    </row>
    <row r="206" spans="2:11" ht="15" customHeight="1">
      <c r="B206" s="282"/>
      <c r="C206" s="262" t="s">
        <v>469</v>
      </c>
      <c r="D206" s="262"/>
      <c r="E206" s="262"/>
      <c r="F206" s="281" t="s">
        <v>93</v>
      </c>
      <c r="G206" s="262"/>
      <c r="H206" s="373" t="s">
        <v>529</v>
      </c>
      <c r="I206" s="373"/>
      <c r="J206" s="373"/>
      <c r="K206" s="303"/>
    </row>
    <row r="207" spans="2:11" ht="15" customHeight="1">
      <c r="B207" s="282"/>
      <c r="C207" s="288"/>
      <c r="D207" s="262"/>
      <c r="E207" s="262"/>
      <c r="F207" s="281" t="s">
        <v>368</v>
      </c>
      <c r="G207" s="262"/>
      <c r="H207" s="373" t="s">
        <v>369</v>
      </c>
      <c r="I207" s="373"/>
      <c r="J207" s="373"/>
      <c r="K207" s="303"/>
    </row>
    <row r="208" spans="2:11" ht="15" customHeight="1">
      <c r="B208" s="282"/>
      <c r="C208" s="262"/>
      <c r="D208" s="262"/>
      <c r="E208" s="262"/>
      <c r="F208" s="281" t="s">
        <v>366</v>
      </c>
      <c r="G208" s="262"/>
      <c r="H208" s="373" t="s">
        <v>530</v>
      </c>
      <c r="I208" s="373"/>
      <c r="J208" s="373"/>
      <c r="K208" s="303"/>
    </row>
    <row r="209" spans="2:11" ht="15" customHeight="1">
      <c r="B209" s="320"/>
      <c r="C209" s="288"/>
      <c r="D209" s="288"/>
      <c r="E209" s="288"/>
      <c r="F209" s="281" t="s">
        <v>96</v>
      </c>
      <c r="G209" s="267"/>
      <c r="H209" s="374" t="s">
        <v>97</v>
      </c>
      <c r="I209" s="374"/>
      <c r="J209" s="374"/>
      <c r="K209" s="321"/>
    </row>
    <row r="210" spans="2:11" ht="15" customHeight="1">
      <c r="B210" s="320"/>
      <c r="C210" s="288"/>
      <c r="D210" s="288"/>
      <c r="E210" s="288"/>
      <c r="F210" s="281" t="s">
        <v>370</v>
      </c>
      <c r="G210" s="267"/>
      <c r="H210" s="374" t="s">
        <v>309</v>
      </c>
      <c r="I210" s="374"/>
      <c r="J210" s="374"/>
      <c r="K210" s="321"/>
    </row>
    <row r="211" spans="2:11" ht="15" customHeight="1">
      <c r="B211" s="320"/>
      <c r="C211" s="288"/>
      <c r="D211" s="288"/>
      <c r="E211" s="288"/>
      <c r="F211" s="322"/>
      <c r="G211" s="267"/>
      <c r="H211" s="323"/>
      <c r="I211" s="323"/>
      <c r="J211" s="323"/>
      <c r="K211" s="321"/>
    </row>
    <row r="212" spans="2:11" ht="15" customHeight="1">
      <c r="B212" s="320"/>
      <c r="C212" s="262" t="s">
        <v>493</v>
      </c>
      <c r="D212" s="288"/>
      <c r="E212" s="288"/>
      <c r="F212" s="281">
        <v>1</v>
      </c>
      <c r="G212" s="267"/>
      <c r="H212" s="374" t="s">
        <v>531</v>
      </c>
      <c r="I212" s="374"/>
      <c r="J212" s="374"/>
      <c r="K212" s="321"/>
    </row>
    <row r="213" spans="2:11" ht="15" customHeight="1">
      <c r="B213" s="320"/>
      <c r="C213" s="288"/>
      <c r="D213" s="288"/>
      <c r="E213" s="288"/>
      <c r="F213" s="281">
        <v>2</v>
      </c>
      <c r="G213" s="267"/>
      <c r="H213" s="374" t="s">
        <v>532</v>
      </c>
      <c r="I213" s="374"/>
      <c r="J213" s="374"/>
      <c r="K213" s="321"/>
    </row>
    <row r="214" spans="2:11" ht="15" customHeight="1">
      <c r="B214" s="320"/>
      <c r="C214" s="288"/>
      <c r="D214" s="288"/>
      <c r="E214" s="288"/>
      <c r="F214" s="281">
        <v>3</v>
      </c>
      <c r="G214" s="267"/>
      <c r="H214" s="374" t="s">
        <v>533</v>
      </c>
      <c r="I214" s="374"/>
      <c r="J214" s="374"/>
      <c r="K214" s="321"/>
    </row>
    <row r="215" spans="2:11" ht="15" customHeight="1">
      <c r="B215" s="320"/>
      <c r="C215" s="288"/>
      <c r="D215" s="288"/>
      <c r="E215" s="288"/>
      <c r="F215" s="281">
        <v>4</v>
      </c>
      <c r="G215" s="267"/>
      <c r="H215" s="374" t="s">
        <v>534</v>
      </c>
      <c r="I215" s="374"/>
      <c r="J215" s="374"/>
      <c r="K215" s="321"/>
    </row>
    <row r="216" spans="2:11" ht="12.75" customHeight="1">
      <c r="B216" s="324"/>
      <c r="C216" s="325"/>
      <c r="D216" s="325"/>
      <c r="E216" s="325"/>
      <c r="F216" s="325"/>
      <c r="G216" s="325"/>
      <c r="H216" s="325"/>
      <c r="I216" s="325"/>
      <c r="J216" s="325"/>
      <c r="K216" s="326"/>
    </row>
  </sheetData>
  <sheetProtection algorithmName="SHA-512" hashValue="8lx3E337X5dvNYlg4Y6iviPEZB837jnec5+fmCLpRiDqtkp1P/gdEmrjgZhQVwJE5xFlQr7+923cm/Lgn5s/Jg==" saltValue="eXZL5Uuhfyt1bmxZRlWbTg==" spinCount="100000"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SO.01 - Komunikace</vt:lpstr>
      <vt:lpstr>VON - Vedlejší a ostatní ...</vt:lpstr>
      <vt:lpstr>Pokyny pro vyplnění</vt:lpstr>
      <vt:lpstr>'Rekapitulace stavby'!Názvy_tisku</vt:lpstr>
      <vt:lpstr>'SO.01 - Komunikace'!Názvy_tisku</vt:lpstr>
      <vt:lpstr>'VON - Vedlejší a ostatní ...'!Názvy_tisku</vt:lpstr>
      <vt:lpstr>'Pokyny pro vyplnění'!Oblast_tisku</vt:lpstr>
      <vt:lpstr>'Rekapitulace stavby'!Oblast_tisku</vt:lpstr>
      <vt:lpstr>'SO.01 - Komunikace'!Oblast_tisku</vt:lpstr>
      <vt:lpstr>'VON - Vedlejší a ostatní ...'!Oblast_tisku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Richter</dc:creator>
  <cp:lastModifiedBy>richter</cp:lastModifiedBy>
  <dcterms:created xsi:type="dcterms:W3CDTF">2018-03-29T15:11:54Z</dcterms:created>
  <dcterms:modified xsi:type="dcterms:W3CDTF">2018-03-29T15:12:01Z</dcterms:modified>
</cp:coreProperties>
</file>